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0920" windowHeight="11580" tabRatio="599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\D">#REF!</definedName>
    <definedName name="\I">#REF!</definedName>
    <definedName name="\R">#REF!</definedName>
    <definedName name="_Order1" hidden="1">0</definedName>
    <definedName name="j">#REF!</definedName>
    <definedName name="_xlnm.Print_Area" localSheetId="1">Lcc_BKK!$B$2:$I$82,Lcc_BKK!$L$2:$W$244</definedName>
    <definedName name="_xlnm.Print_Area" localSheetId="0">'Lcc_BKK+DMK'!$B$2:$I$82,'Lcc_BKK+DMK'!$L$2:$W$244</definedName>
    <definedName name="_xlnm.Print_Area" localSheetId="7">Lcc_CEI!$B$2:$I$85,Lcc_CEI!$L$2:$W$253</definedName>
    <definedName name="_xlnm.Print_Area" localSheetId="3">Lcc_CNX!$B$2:$I$82,Lcc_CNX!$L$2:$W$244</definedName>
    <definedName name="_xlnm.Print_Area" localSheetId="2">Lcc_DMK!$B$2:$I$82,Lcc_DMK!$L$2:$W$244</definedName>
    <definedName name="_xlnm.Print_Area" localSheetId="5">Lcc_HDY!$B$2:$I$82,Lcc_HDY!$L$2:$W$244</definedName>
    <definedName name="_xlnm.Print_Area" localSheetId="6">Lcc_HKT!$B$2:$I$82,Lcc_HKT!$L$2:$W$244</definedName>
    <definedName name="_xlnm.Print_Area" localSheetId="8">Lcc_TOTAL!$B$2:$I$82,Lcc_TOTAL!$L$2:$W$244</definedName>
  </definedNames>
  <calcPr calcId="125725"/>
</workbook>
</file>

<file path=xl/calcChain.xml><?xml version="1.0" encoding="utf-8"?>
<calcChain xmlns="http://schemas.openxmlformats.org/spreadsheetml/2006/main">
  <c r="U209" i="1"/>
  <c r="S209"/>
  <c r="R209"/>
  <c r="P209"/>
  <c r="N209"/>
  <c r="M209"/>
  <c r="U209" i="13"/>
  <c r="S209"/>
  <c r="R209"/>
  <c r="P209"/>
  <c r="N209"/>
  <c r="M209"/>
  <c r="U209" i="14"/>
  <c r="S209"/>
  <c r="R209"/>
  <c r="P209"/>
  <c r="N209"/>
  <c r="M209"/>
  <c r="U209" i="15"/>
  <c r="S209"/>
  <c r="R209"/>
  <c r="P209"/>
  <c r="N209"/>
  <c r="M209"/>
  <c r="U209" i="16"/>
  <c r="S209"/>
  <c r="R209"/>
  <c r="P209"/>
  <c r="N209"/>
  <c r="M209"/>
  <c r="U209" i="17"/>
  <c r="S209"/>
  <c r="R209"/>
  <c r="P209"/>
  <c r="N209"/>
  <c r="M209"/>
  <c r="U182" i="1"/>
  <c r="S182"/>
  <c r="R182"/>
  <c r="P182"/>
  <c r="N182"/>
  <c r="U182" i="13"/>
  <c r="S182"/>
  <c r="R182"/>
  <c r="P182"/>
  <c r="N182"/>
  <c r="U182" i="14"/>
  <c r="S182"/>
  <c r="R182"/>
  <c r="P182"/>
  <c r="N182"/>
  <c r="U182" i="15"/>
  <c r="S182"/>
  <c r="R182"/>
  <c r="P182"/>
  <c r="N182"/>
  <c r="U182" i="16"/>
  <c r="S182"/>
  <c r="R182"/>
  <c r="P182"/>
  <c r="N182"/>
  <c r="U182" i="17"/>
  <c r="S182"/>
  <c r="R182"/>
  <c r="P182"/>
  <c r="N182"/>
  <c r="A155" i="1"/>
  <c r="A155" i="13"/>
  <c r="A155" i="14"/>
  <c r="A155" i="15"/>
  <c r="A155" i="16"/>
  <c r="A155" i="17"/>
  <c r="A155" i="19"/>
  <c r="A155" i="20"/>
  <c r="U128" i="1"/>
  <c r="S128"/>
  <c r="R128"/>
  <c r="P128"/>
  <c r="N128"/>
  <c r="M128"/>
  <c r="A128"/>
  <c r="U128" i="13"/>
  <c r="S128"/>
  <c r="R128"/>
  <c r="P128"/>
  <c r="N128"/>
  <c r="M128"/>
  <c r="A128"/>
  <c r="U128" i="14"/>
  <c r="S128"/>
  <c r="R128"/>
  <c r="P128"/>
  <c r="N128"/>
  <c r="M128"/>
  <c r="A128"/>
  <c r="U128" i="15"/>
  <c r="S128"/>
  <c r="R128"/>
  <c r="P128"/>
  <c r="N128"/>
  <c r="M128"/>
  <c r="A128"/>
  <c r="U128" i="16"/>
  <c r="S128"/>
  <c r="R128"/>
  <c r="P128"/>
  <c r="N128"/>
  <c r="M128"/>
  <c r="A128"/>
  <c r="U128" i="17"/>
  <c r="S128"/>
  <c r="R128"/>
  <c r="P128"/>
  <c r="N128"/>
  <c r="M128"/>
  <c r="A128"/>
  <c r="A128" i="19"/>
  <c r="A128" i="20"/>
  <c r="U101" i="1"/>
  <c r="S101"/>
  <c r="R101"/>
  <c r="P101"/>
  <c r="N101"/>
  <c r="U101" i="13"/>
  <c r="S101"/>
  <c r="R101"/>
  <c r="P101"/>
  <c r="N101"/>
  <c r="U101" i="14"/>
  <c r="S101"/>
  <c r="R101"/>
  <c r="P101"/>
  <c r="N101"/>
  <c r="U101" i="15"/>
  <c r="S101"/>
  <c r="R101"/>
  <c r="P101"/>
  <c r="N101"/>
  <c r="U101" i="16"/>
  <c r="S101"/>
  <c r="R101"/>
  <c r="P101"/>
  <c r="N101"/>
  <c r="U101" i="17"/>
  <c r="S101"/>
  <c r="R101"/>
  <c r="P101"/>
  <c r="N101"/>
  <c r="U47" i="1"/>
  <c r="S47"/>
  <c r="R47"/>
  <c r="P47"/>
  <c r="N47"/>
  <c r="M47"/>
  <c r="G47"/>
  <c r="F47"/>
  <c r="D47"/>
  <c r="C47"/>
  <c r="U47" i="13"/>
  <c r="S47"/>
  <c r="R47"/>
  <c r="P47"/>
  <c r="N47"/>
  <c r="M47"/>
  <c r="G47"/>
  <c r="F47"/>
  <c r="D47"/>
  <c r="C47"/>
  <c r="U47" i="14"/>
  <c r="S47"/>
  <c r="R47"/>
  <c r="P47"/>
  <c r="N47"/>
  <c r="M47"/>
  <c r="G47"/>
  <c r="F47"/>
  <c r="D47"/>
  <c r="C47"/>
  <c r="U47" i="15"/>
  <c r="S47"/>
  <c r="R47"/>
  <c r="P47"/>
  <c r="N47"/>
  <c r="M47"/>
  <c r="G47"/>
  <c r="F47"/>
  <c r="D47"/>
  <c r="C47"/>
  <c r="U47" i="16"/>
  <c r="S47"/>
  <c r="R47"/>
  <c r="P47"/>
  <c r="N47"/>
  <c r="M47"/>
  <c r="G47"/>
  <c r="F47"/>
  <c r="D47"/>
  <c r="C47"/>
  <c r="U47" i="17"/>
  <c r="S47"/>
  <c r="R47"/>
  <c r="P47"/>
  <c r="N47"/>
  <c r="M47"/>
  <c r="G47"/>
  <c r="F47"/>
  <c r="D47"/>
  <c r="C47"/>
  <c r="U20" i="1"/>
  <c r="S20"/>
  <c r="R20"/>
  <c r="P20"/>
  <c r="N20"/>
  <c r="U20" i="13"/>
  <c r="S20"/>
  <c r="R20"/>
  <c r="P20"/>
  <c r="N20"/>
  <c r="U20" i="14"/>
  <c r="S20"/>
  <c r="R20"/>
  <c r="P20"/>
  <c r="N20"/>
  <c r="U20" i="15"/>
  <c r="S20"/>
  <c r="R20"/>
  <c r="P20"/>
  <c r="N20"/>
  <c r="U20" i="16"/>
  <c r="S20"/>
  <c r="R20"/>
  <c r="P20"/>
  <c r="N20"/>
  <c r="U20" i="17"/>
  <c r="S20"/>
  <c r="R20"/>
  <c r="P20"/>
  <c r="N20"/>
  <c r="G20" i="1"/>
  <c r="F20"/>
  <c r="D20"/>
  <c r="G20" i="13"/>
  <c r="F20"/>
  <c r="D20"/>
  <c r="G20" i="14"/>
  <c r="F20"/>
  <c r="D20"/>
  <c r="G20" i="15"/>
  <c r="F20"/>
  <c r="D20"/>
  <c r="G20" i="16"/>
  <c r="F20"/>
  <c r="D20"/>
  <c r="G20" i="17"/>
  <c r="F20"/>
  <c r="D20"/>
  <c r="C20" i="1"/>
  <c r="C20" i="13"/>
  <c r="C20" i="14"/>
  <c r="C20" i="15"/>
  <c r="C20" i="16"/>
  <c r="C20" i="17"/>
  <c r="A47" i="14" l="1"/>
  <c r="A47" i="15"/>
  <c r="A47" i="1"/>
  <c r="A47" i="13"/>
  <c r="A47" i="16"/>
  <c r="A47" i="17"/>
  <c r="U241" i="13"/>
  <c r="S241"/>
  <c r="R241"/>
  <c r="P241"/>
  <c r="N241"/>
  <c r="M241"/>
  <c r="U238"/>
  <c r="S238"/>
  <c r="R238"/>
  <c r="P238"/>
  <c r="N238"/>
  <c r="M238"/>
  <c r="U237"/>
  <c r="S237"/>
  <c r="R237"/>
  <c r="P237"/>
  <c r="N237"/>
  <c r="M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U231"/>
  <c r="S231"/>
  <c r="R231"/>
  <c r="P231"/>
  <c r="N231"/>
  <c r="M231"/>
  <c r="U230"/>
  <c r="S230"/>
  <c r="R230"/>
  <c r="P230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15"/>
  <c r="S215"/>
  <c r="R215"/>
  <c r="P215"/>
  <c r="N215"/>
  <c r="M215"/>
  <c r="T214"/>
  <c r="V214" s="1"/>
  <c r="O214"/>
  <c r="Q214" s="1"/>
  <c r="T211"/>
  <c r="V211" s="1"/>
  <c r="O211"/>
  <c r="Q211" s="1"/>
  <c r="T210"/>
  <c r="O210"/>
  <c r="T208"/>
  <c r="O208"/>
  <c r="Q208" s="1"/>
  <c r="T207"/>
  <c r="O207"/>
  <c r="Q207" s="1"/>
  <c r="T206"/>
  <c r="O206"/>
  <c r="U205"/>
  <c r="U212" s="1"/>
  <c r="S205"/>
  <c r="S212" s="1"/>
  <c r="R205"/>
  <c r="R212" s="1"/>
  <c r="P205"/>
  <c r="P212" s="1"/>
  <c r="N205"/>
  <c r="N212" s="1"/>
  <c r="M205"/>
  <c r="M212" s="1"/>
  <c r="T204"/>
  <c r="V204" s="1"/>
  <c r="O204"/>
  <c r="Q204" s="1"/>
  <c r="T203"/>
  <c r="O203"/>
  <c r="Q203" s="1"/>
  <c r="T202"/>
  <c r="V202" s="1"/>
  <c r="O202"/>
  <c r="U201"/>
  <c r="U213" s="1"/>
  <c r="S201"/>
  <c r="S213" s="1"/>
  <c r="R201"/>
  <c r="R213" s="1"/>
  <c r="P201"/>
  <c r="P213" s="1"/>
  <c r="N201"/>
  <c r="N213" s="1"/>
  <c r="M201"/>
  <c r="M213" s="1"/>
  <c r="T200"/>
  <c r="V200" s="1"/>
  <c r="O200"/>
  <c r="Q200" s="1"/>
  <c r="T199"/>
  <c r="V199" s="1"/>
  <c r="O199"/>
  <c r="Q199" s="1"/>
  <c r="T198"/>
  <c r="O198"/>
  <c r="Q198" s="1"/>
  <c r="U188"/>
  <c r="S188"/>
  <c r="R188"/>
  <c r="P188"/>
  <c r="N188"/>
  <c r="M188"/>
  <c r="T187"/>
  <c r="V187" s="1"/>
  <c r="O187"/>
  <c r="Q187" s="1"/>
  <c r="W187" s="1"/>
  <c r="T184"/>
  <c r="V184" s="1"/>
  <c r="O184"/>
  <c r="Q184" s="1"/>
  <c r="T183"/>
  <c r="O183"/>
  <c r="Q183" s="1"/>
  <c r="M182"/>
  <c r="T181"/>
  <c r="O181"/>
  <c r="Q181" s="1"/>
  <c r="W181" s="1"/>
  <c r="T180"/>
  <c r="O180"/>
  <c r="Q180" s="1"/>
  <c r="T179"/>
  <c r="V179" s="1"/>
  <c r="O179"/>
  <c r="U178"/>
  <c r="U185" s="1"/>
  <c r="S178"/>
  <c r="S185" s="1"/>
  <c r="R178"/>
  <c r="R185" s="1"/>
  <c r="P178"/>
  <c r="P185" s="1"/>
  <c r="N178"/>
  <c r="N185" s="1"/>
  <c r="M178"/>
  <c r="M185" s="1"/>
  <c r="T177"/>
  <c r="V177" s="1"/>
  <c r="O177"/>
  <c r="Q177" s="1"/>
  <c r="T176"/>
  <c r="V176" s="1"/>
  <c r="O176"/>
  <c r="Q176" s="1"/>
  <c r="T175"/>
  <c r="O175"/>
  <c r="Q175" s="1"/>
  <c r="U174"/>
  <c r="U186" s="1"/>
  <c r="S174"/>
  <c r="S186" s="1"/>
  <c r="R174"/>
  <c r="R186" s="1"/>
  <c r="P174"/>
  <c r="P186" s="1"/>
  <c r="N174"/>
  <c r="N186" s="1"/>
  <c r="M174"/>
  <c r="M186" s="1"/>
  <c r="T173"/>
  <c r="V173" s="1"/>
  <c r="O173"/>
  <c r="Q173" s="1"/>
  <c r="W173" s="1"/>
  <c r="T172"/>
  <c r="V172" s="1"/>
  <c r="O172"/>
  <c r="Q172" s="1"/>
  <c r="T171"/>
  <c r="V171" s="1"/>
  <c r="O171"/>
  <c r="U160"/>
  <c r="S160"/>
  <c r="R160"/>
  <c r="P160"/>
  <c r="N160"/>
  <c r="M160"/>
  <c r="U157"/>
  <c r="S157"/>
  <c r="R157"/>
  <c r="P157"/>
  <c r="N157"/>
  <c r="M157"/>
  <c r="U156"/>
  <c r="S156"/>
  <c r="R156"/>
  <c r="P156"/>
  <c r="N156"/>
  <c r="M156"/>
  <c r="U154"/>
  <c r="S154"/>
  <c r="R154"/>
  <c r="P154"/>
  <c r="N154"/>
  <c r="M154"/>
  <c r="U153"/>
  <c r="S153"/>
  <c r="R153"/>
  <c r="P153"/>
  <c r="N153"/>
  <c r="M153"/>
  <c r="U152"/>
  <c r="S152"/>
  <c r="R152"/>
  <c r="P152"/>
  <c r="N152"/>
  <c r="M152"/>
  <c r="U150"/>
  <c r="S150"/>
  <c r="R150"/>
  <c r="P150"/>
  <c r="N150"/>
  <c r="M150"/>
  <c r="U149"/>
  <c r="S149"/>
  <c r="R149"/>
  <c r="P149"/>
  <c r="N149"/>
  <c r="M149"/>
  <c r="U148"/>
  <c r="S148"/>
  <c r="R148"/>
  <c r="P148"/>
  <c r="N148"/>
  <c r="M148"/>
  <c r="U146"/>
  <c r="S146"/>
  <c r="R146"/>
  <c r="P146"/>
  <c r="N146"/>
  <c r="M146"/>
  <c r="U145"/>
  <c r="S145"/>
  <c r="R145"/>
  <c r="P145"/>
  <c r="N145"/>
  <c r="M145"/>
  <c r="U144"/>
  <c r="S144"/>
  <c r="R144"/>
  <c r="P144"/>
  <c r="N144"/>
  <c r="M144"/>
  <c r="U134"/>
  <c r="S134"/>
  <c r="R134"/>
  <c r="P134"/>
  <c r="N134"/>
  <c r="M134"/>
  <c r="T133"/>
  <c r="V133" s="1"/>
  <c r="O133"/>
  <c r="Q133" s="1"/>
  <c r="T130"/>
  <c r="O130"/>
  <c r="Q130" s="1"/>
  <c r="T129"/>
  <c r="O129"/>
  <c r="T127"/>
  <c r="O127"/>
  <c r="Q127" s="1"/>
  <c r="T126"/>
  <c r="O126"/>
  <c r="Q126" s="1"/>
  <c r="T125"/>
  <c r="O125"/>
  <c r="U124"/>
  <c r="U131" s="1"/>
  <c r="S124"/>
  <c r="S131" s="1"/>
  <c r="R124"/>
  <c r="R131" s="1"/>
  <c r="P124"/>
  <c r="P131" s="1"/>
  <c r="N124"/>
  <c r="N131" s="1"/>
  <c r="M124"/>
  <c r="M131" s="1"/>
  <c r="T123"/>
  <c r="V123" s="1"/>
  <c r="O123"/>
  <c r="Q123" s="1"/>
  <c r="T122"/>
  <c r="V122" s="1"/>
  <c r="O122"/>
  <c r="Q122" s="1"/>
  <c r="T121"/>
  <c r="V121" s="1"/>
  <c r="O121"/>
  <c r="U120"/>
  <c r="U132" s="1"/>
  <c r="S120"/>
  <c r="S132" s="1"/>
  <c r="R120"/>
  <c r="R132" s="1"/>
  <c r="P120"/>
  <c r="P132" s="1"/>
  <c r="N120"/>
  <c r="N132" s="1"/>
  <c r="M120"/>
  <c r="M132" s="1"/>
  <c r="T119"/>
  <c r="V119" s="1"/>
  <c r="O119"/>
  <c r="Q119" s="1"/>
  <c r="T118"/>
  <c r="V118" s="1"/>
  <c r="O118"/>
  <c r="Q118" s="1"/>
  <c r="T117"/>
  <c r="O117"/>
  <c r="Q117" s="1"/>
  <c r="U107"/>
  <c r="S107"/>
  <c r="R107"/>
  <c r="P107"/>
  <c r="N107"/>
  <c r="M107"/>
  <c r="T106"/>
  <c r="V106" s="1"/>
  <c r="O106"/>
  <c r="Q106" s="1"/>
  <c r="T103"/>
  <c r="O103"/>
  <c r="Q103" s="1"/>
  <c r="T102"/>
  <c r="O102"/>
  <c r="M101"/>
  <c r="A101"/>
  <c r="T100"/>
  <c r="O100"/>
  <c r="Q100" s="1"/>
  <c r="T99"/>
  <c r="O99"/>
  <c r="Q99" s="1"/>
  <c r="T98"/>
  <c r="O98"/>
  <c r="U97"/>
  <c r="U104" s="1"/>
  <c r="S97"/>
  <c r="S104" s="1"/>
  <c r="R97"/>
  <c r="R104" s="1"/>
  <c r="P97"/>
  <c r="P104" s="1"/>
  <c r="N97"/>
  <c r="N104" s="1"/>
  <c r="M97"/>
  <c r="T96"/>
  <c r="V96" s="1"/>
  <c r="O96"/>
  <c r="Q96" s="1"/>
  <c r="T95"/>
  <c r="V95" s="1"/>
  <c r="O95"/>
  <c r="Q95" s="1"/>
  <c r="T94"/>
  <c r="V94" s="1"/>
  <c r="O94"/>
  <c r="Q94" s="1"/>
  <c r="U93"/>
  <c r="U105" s="1"/>
  <c r="S93"/>
  <c r="S105" s="1"/>
  <c r="R93"/>
  <c r="R105" s="1"/>
  <c r="P93"/>
  <c r="P105" s="1"/>
  <c r="N93"/>
  <c r="N105" s="1"/>
  <c r="M93"/>
  <c r="T92"/>
  <c r="V92" s="1"/>
  <c r="O92"/>
  <c r="Q92" s="1"/>
  <c r="T91"/>
  <c r="V91" s="1"/>
  <c r="O91"/>
  <c r="Q91" s="1"/>
  <c r="T90"/>
  <c r="V90" s="1"/>
  <c r="O90"/>
  <c r="Q90" s="1"/>
  <c r="U79"/>
  <c r="S79"/>
  <c r="R79"/>
  <c r="P79"/>
  <c r="N79"/>
  <c r="M79"/>
  <c r="G79"/>
  <c r="F79"/>
  <c r="D79"/>
  <c r="C79"/>
  <c r="U76"/>
  <c r="S76"/>
  <c r="R76"/>
  <c r="P76"/>
  <c r="N76"/>
  <c r="M76"/>
  <c r="G76"/>
  <c r="F76"/>
  <c r="D76"/>
  <c r="C76"/>
  <c r="U75"/>
  <c r="S75"/>
  <c r="R75"/>
  <c r="P75"/>
  <c r="N75"/>
  <c r="M75"/>
  <c r="G75"/>
  <c r="F75"/>
  <c r="D75"/>
  <c r="C75"/>
  <c r="U73"/>
  <c r="S73"/>
  <c r="R73"/>
  <c r="P73"/>
  <c r="N73"/>
  <c r="M73"/>
  <c r="G73"/>
  <c r="F73"/>
  <c r="D73"/>
  <c r="C73"/>
  <c r="U72"/>
  <c r="S72"/>
  <c r="R72"/>
  <c r="P72"/>
  <c r="N72"/>
  <c r="M72"/>
  <c r="G72"/>
  <c r="F72"/>
  <c r="D72"/>
  <c r="C72"/>
  <c r="U71"/>
  <c r="S71"/>
  <c r="R71"/>
  <c r="P71"/>
  <c r="N71"/>
  <c r="M71"/>
  <c r="G71"/>
  <c r="F71"/>
  <c r="D71"/>
  <c r="C71"/>
  <c r="U69"/>
  <c r="S69"/>
  <c r="R69"/>
  <c r="P69"/>
  <c r="N69"/>
  <c r="M69"/>
  <c r="G69"/>
  <c r="F69"/>
  <c r="D69"/>
  <c r="C69"/>
  <c r="U68"/>
  <c r="S68"/>
  <c r="R68"/>
  <c r="P68"/>
  <c r="N68"/>
  <c r="M68"/>
  <c r="G68"/>
  <c r="F68"/>
  <c r="D68"/>
  <c r="C68"/>
  <c r="U67"/>
  <c r="S67"/>
  <c r="R67"/>
  <c r="P67"/>
  <c r="N67"/>
  <c r="M67"/>
  <c r="G67"/>
  <c r="F67"/>
  <c r="D67"/>
  <c r="C67"/>
  <c r="U65"/>
  <c r="S65"/>
  <c r="R65"/>
  <c r="P65"/>
  <c r="N65"/>
  <c r="M65"/>
  <c r="G65"/>
  <c r="F65"/>
  <c r="D65"/>
  <c r="C65"/>
  <c r="U64"/>
  <c r="S64"/>
  <c r="R64"/>
  <c r="P64"/>
  <c r="N64"/>
  <c r="M64"/>
  <c r="G64"/>
  <c r="F64"/>
  <c r="D64"/>
  <c r="C64"/>
  <c r="U63"/>
  <c r="S63"/>
  <c r="R63"/>
  <c r="P63"/>
  <c r="N63"/>
  <c r="M63"/>
  <c r="G63"/>
  <c r="F63"/>
  <c r="D63"/>
  <c r="C63"/>
  <c r="U53"/>
  <c r="S53"/>
  <c r="R53"/>
  <c r="P53"/>
  <c r="N53"/>
  <c r="M53"/>
  <c r="G53"/>
  <c r="F53"/>
  <c r="D53"/>
  <c r="C53"/>
  <c r="T52"/>
  <c r="V52" s="1"/>
  <c r="O52"/>
  <c r="Q52" s="1"/>
  <c r="H52"/>
  <c r="E52"/>
  <c r="A52"/>
  <c r="T49"/>
  <c r="O49"/>
  <c r="Q49" s="1"/>
  <c r="H49"/>
  <c r="E49"/>
  <c r="A49"/>
  <c r="T48"/>
  <c r="O48"/>
  <c r="Q48" s="1"/>
  <c r="H48"/>
  <c r="E48"/>
  <c r="A48"/>
  <c r="T46"/>
  <c r="O46"/>
  <c r="H46"/>
  <c r="E46"/>
  <c r="A46"/>
  <c r="T45"/>
  <c r="O45"/>
  <c r="Q45" s="1"/>
  <c r="H45"/>
  <c r="E45"/>
  <c r="A45"/>
  <c r="T44"/>
  <c r="O44"/>
  <c r="H44"/>
  <c r="E44"/>
  <c r="A44"/>
  <c r="U43"/>
  <c r="U50" s="1"/>
  <c r="S43"/>
  <c r="S50" s="1"/>
  <c r="R43"/>
  <c r="R50" s="1"/>
  <c r="P43"/>
  <c r="P50" s="1"/>
  <c r="N43"/>
  <c r="N50" s="1"/>
  <c r="M43"/>
  <c r="M50" s="1"/>
  <c r="G43"/>
  <c r="G50" s="1"/>
  <c r="F43"/>
  <c r="F50" s="1"/>
  <c r="D43"/>
  <c r="D50" s="1"/>
  <c r="C43"/>
  <c r="C50" s="1"/>
  <c r="T42"/>
  <c r="V42" s="1"/>
  <c r="O42"/>
  <c r="Q42" s="1"/>
  <c r="H42"/>
  <c r="E42"/>
  <c r="A42"/>
  <c r="T41"/>
  <c r="O41"/>
  <c r="Q41" s="1"/>
  <c r="H41"/>
  <c r="E41"/>
  <c r="A41"/>
  <c r="T40"/>
  <c r="V40" s="1"/>
  <c r="O40"/>
  <c r="Q40" s="1"/>
  <c r="H40"/>
  <c r="E40"/>
  <c r="A40"/>
  <c r="U39"/>
  <c r="S39"/>
  <c r="S51" s="1"/>
  <c r="R39"/>
  <c r="R51" s="1"/>
  <c r="P39"/>
  <c r="P51" s="1"/>
  <c r="N39"/>
  <c r="M39"/>
  <c r="M51" s="1"/>
  <c r="G39"/>
  <c r="G51" s="1"/>
  <c r="F39"/>
  <c r="F51" s="1"/>
  <c r="D39"/>
  <c r="C39"/>
  <c r="C51" s="1"/>
  <c r="T38"/>
  <c r="V38" s="1"/>
  <c r="O38"/>
  <c r="Q38" s="1"/>
  <c r="H38"/>
  <c r="E38"/>
  <c r="A38"/>
  <c r="T37"/>
  <c r="V37" s="1"/>
  <c r="O37"/>
  <c r="Q37" s="1"/>
  <c r="H37"/>
  <c r="E37"/>
  <c r="A37"/>
  <c r="T36"/>
  <c r="V36" s="1"/>
  <c r="O36"/>
  <c r="H36"/>
  <c r="E36"/>
  <c r="A36"/>
  <c r="U26"/>
  <c r="S26"/>
  <c r="R26"/>
  <c r="P26"/>
  <c r="N26"/>
  <c r="M26"/>
  <c r="G26"/>
  <c r="F26"/>
  <c r="D26"/>
  <c r="C26"/>
  <c r="T25"/>
  <c r="V25" s="1"/>
  <c r="O25"/>
  <c r="Q25" s="1"/>
  <c r="H25"/>
  <c r="E25"/>
  <c r="A25"/>
  <c r="T22"/>
  <c r="O22"/>
  <c r="Q22" s="1"/>
  <c r="H22"/>
  <c r="E22"/>
  <c r="A22"/>
  <c r="T21"/>
  <c r="O21"/>
  <c r="Q21" s="1"/>
  <c r="H21"/>
  <c r="E21"/>
  <c r="A21"/>
  <c r="M20"/>
  <c r="T19"/>
  <c r="O19"/>
  <c r="Q19" s="1"/>
  <c r="H19"/>
  <c r="E19"/>
  <c r="A19"/>
  <c r="T18"/>
  <c r="O18"/>
  <c r="Q18" s="1"/>
  <c r="H18"/>
  <c r="E18"/>
  <c r="A18"/>
  <c r="T17"/>
  <c r="O17"/>
  <c r="H17"/>
  <c r="E17"/>
  <c r="A17"/>
  <c r="U16"/>
  <c r="U23" s="1"/>
  <c r="S16"/>
  <c r="S23" s="1"/>
  <c r="R16"/>
  <c r="R23" s="1"/>
  <c r="P16"/>
  <c r="P23" s="1"/>
  <c r="N16"/>
  <c r="N23" s="1"/>
  <c r="M16"/>
  <c r="M23" s="1"/>
  <c r="G16"/>
  <c r="G23" s="1"/>
  <c r="F16"/>
  <c r="F23" s="1"/>
  <c r="D16"/>
  <c r="D23" s="1"/>
  <c r="C16"/>
  <c r="C23" s="1"/>
  <c r="T15"/>
  <c r="V15" s="1"/>
  <c r="O15"/>
  <c r="Q15" s="1"/>
  <c r="H15"/>
  <c r="E15"/>
  <c r="A15"/>
  <c r="T14"/>
  <c r="O14"/>
  <c r="Q14" s="1"/>
  <c r="H14"/>
  <c r="E14"/>
  <c r="A14"/>
  <c r="T13"/>
  <c r="V13" s="1"/>
  <c r="O13"/>
  <c r="H13"/>
  <c r="E13"/>
  <c r="A13"/>
  <c r="U12"/>
  <c r="U24" s="1"/>
  <c r="S12"/>
  <c r="R12"/>
  <c r="R24" s="1"/>
  <c r="P12"/>
  <c r="P24" s="1"/>
  <c r="N12"/>
  <c r="N24" s="1"/>
  <c r="M12"/>
  <c r="G12"/>
  <c r="G24" s="1"/>
  <c r="F12"/>
  <c r="F24" s="1"/>
  <c r="D12"/>
  <c r="D24" s="1"/>
  <c r="C12"/>
  <c r="T11"/>
  <c r="V11" s="1"/>
  <c r="O11"/>
  <c r="Q11" s="1"/>
  <c r="H11"/>
  <c r="E11"/>
  <c r="A11"/>
  <c r="T10"/>
  <c r="O10"/>
  <c r="Q10" s="1"/>
  <c r="H10"/>
  <c r="E10"/>
  <c r="A10"/>
  <c r="T9"/>
  <c r="V9" s="1"/>
  <c r="O9"/>
  <c r="Q9" s="1"/>
  <c r="H9"/>
  <c r="E9"/>
  <c r="A9"/>
  <c r="A50" l="1"/>
  <c r="A51"/>
  <c r="C24"/>
  <c r="M24"/>
  <c r="S24"/>
  <c r="D51"/>
  <c r="N51"/>
  <c r="U51"/>
  <c r="M105"/>
  <c r="M104"/>
  <c r="T233"/>
  <c r="S240"/>
  <c r="V130"/>
  <c r="W130" s="1"/>
  <c r="V49"/>
  <c r="U77"/>
  <c r="V22"/>
  <c r="V129"/>
  <c r="V102"/>
  <c r="V21"/>
  <c r="W21" s="1"/>
  <c r="O209"/>
  <c r="N228"/>
  <c r="U228"/>
  <c r="U240" s="1"/>
  <c r="S236"/>
  <c r="H79"/>
  <c r="C74"/>
  <c r="M74"/>
  <c r="M155"/>
  <c r="E65"/>
  <c r="E20"/>
  <c r="O128"/>
  <c r="S242"/>
  <c r="O20"/>
  <c r="E75"/>
  <c r="E79"/>
  <c r="E47"/>
  <c r="T231"/>
  <c r="V231" s="1"/>
  <c r="N236"/>
  <c r="V233"/>
  <c r="O235"/>
  <c r="Q235" s="1"/>
  <c r="O238"/>
  <c r="Q238" s="1"/>
  <c r="H47"/>
  <c r="H50" s="1"/>
  <c r="I50" s="1"/>
  <c r="Q179"/>
  <c r="Q182" s="1"/>
  <c r="O182"/>
  <c r="S155"/>
  <c r="D74"/>
  <c r="N74"/>
  <c r="U74"/>
  <c r="N155"/>
  <c r="U155"/>
  <c r="P236"/>
  <c r="U236"/>
  <c r="Q44"/>
  <c r="O47"/>
  <c r="P74"/>
  <c r="P155"/>
  <c r="Q98"/>
  <c r="Q101" s="1"/>
  <c r="O101"/>
  <c r="R155"/>
  <c r="M236"/>
  <c r="R236"/>
  <c r="R74"/>
  <c r="S74"/>
  <c r="G74"/>
  <c r="H20"/>
  <c r="F74"/>
  <c r="V208"/>
  <c r="T209"/>
  <c r="V181"/>
  <c r="T182"/>
  <c r="V127"/>
  <c r="W127" s="1"/>
  <c r="T128"/>
  <c r="V100"/>
  <c r="T101"/>
  <c r="V46"/>
  <c r="T47"/>
  <c r="V19"/>
  <c r="W19" s="1"/>
  <c r="T20"/>
  <c r="P54"/>
  <c r="G54"/>
  <c r="V207"/>
  <c r="W207" s="1"/>
  <c r="V180"/>
  <c r="W180" s="1"/>
  <c r="V126"/>
  <c r="V99"/>
  <c r="W99" s="1"/>
  <c r="V45"/>
  <c r="V18"/>
  <c r="W18" s="1"/>
  <c r="F54"/>
  <c r="H72"/>
  <c r="R66"/>
  <c r="R78" s="1"/>
  <c r="T73"/>
  <c r="O16"/>
  <c r="O23" s="1"/>
  <c r="P242"/>
  <c r="I41"/>
  <c r="A69"/>
  <c r="O93"/>
  <c r="W204"/>
  <c r="O69"/>
  <c r="Q69" s="1"/>
  <c r="O75"/>
  <c r="Q75" s="1"/>
  <c r="H63"/>
  <c r="I45"/>
  <c r="U80"/>
  <c r="O124"/>
  <c r="O131" s="1"/>
  <c r="O134"/>
  <c r="R151"/>
  <c r="R158" s="1"/>
  <c r="W176"/>
  <c r="O39"/>
  <c r="O51" s="1"/>
  <c r="P70"/>
  <c r="P77" s="1"/>
  <c r="O148"/>
  <c r="Q148" s="1"/>
  <c r="O150"/>
  <c r="Q150" s="1"/>
  <c r="I52"/>
  <c r="V17"/>
  <c r="I38"/>
  <c r="M161"/>
  <c r="S161"/>
  <c r="O174"/>
  <c r="O215"/>
  <c r="T16"/>
  <c r="T23" s="1"/>
  <c r="O144"/>
  <c r="Q144" s="1"/>
  <c r="S147"/>
  <c r="S159" s="1"/>
  <c r="T146"/>
  <c r="V146" s="1"/>
  <c r="A16"/>
  <c r="I48"/>
  <c r="A63"/>
  <c r="A75"/>
  <c r="O152"/>
  <c r="O154"/>
  <c r="E39"/>
  <c r="Q36"/>
  <c r="W36" s="1"/>
  <c r="C54"/>
  <c r="M54"/>
  <c r="H43"/>
  <c r="T43"/>
  <c r="T50" s="1"/>
  <c r="D54"/>
  <c r="T53"/>
  <c r="T79"/>
  <c r="V79" s="1"/>
  <c r="T152"/>
  <c r="N161"/>
  <c r="U161"/>
  <c r="Q171"/>
  <c r="W171" s="1"/>
  <c r="N242"/>
  <c r="U242"/>
  <c r="Q210"/>
  <c r="Q215" s="1"/>
  <c r="O226"/>
  <c r="Q226" s="1"/>
  <c r="T234"/>
  <c r="T237"/>
  <c r="T241"/>
  <c r="V241" s="1"/>
  <c r="T75"/>
  <c r="E71"/>
  <c r="E72"/>
  <c r="H73"/>
  <c r="E53"/>
  <c r="O53"/>
  <c r="O64"/>
  <c r="Q64" s="1"/>
  <c r="A65"/>
  <c r="C80"/>
  <c r="A76"/>
  <c r="T93"/>
  <c r="O120"/>
  <c r="O132" s="1"/>
  <c r="R147"/>
  <c r="R159" s="1"/>
  <c r="W184"/>
  <c r="O201"/>
  <c r="P216"/>
  <c r="V124"/>
  <c r="H65"/>
  <c r="E16"/>
  <c r="Q13"/>
  <c r="Q16" s="1"/>
  <c r="Q23" s="1"/>
  <c r="H68"/>
  <c r="V14"/>
  <c r="W14" s="1"/>
  <c r="A26"/>
  <c r="S27"/>
  <c r="I36"/>
  <c r="O63"/>
  <c r="Q63" s="1"/>
  <c r="A64"/>
  <c r="O65"/>
  <c r="Q65" s="1"/>
  <c r="G70"/>
  <c r="G77" s="1"/>
  <c r="R70"/>
  <c r="R77" s="1"/>
  <c r="O68"/>
  <c r="Q68" s="1"/>
  <c r="A71"/>
  <c r="A73"/>
  <c r="R80"/>
  <c r="W91"/>
  <c r="T107"/>
  <c r="N147"/>
  <c r="U147"/>
  <c r="S151"/>
  <c r="S158" s="1"/>
  <c r="T150"/>
  <c r="V150" s="1"/>
  <c r="T178"/>
  <c r="T185" s="1"/>
  <c r="O188"/>
  <c r="U232"/>
  <c r="U239" s="1"/>
  <c r="V97"/>
  <c r="M27"/>
  <c r="C70"/>
  <c r="M70"/>
  <c r="M77" s="1"/>
  <c r="S70"/>
  <c r="S78" s="1"/>
  <c r="O73"/>
  <c r="Q73" s="1"/>
  <c r="T76"/>
  <c r="S108"/>
  <c r="W133"/>
  <c r="P147"/>
  <c r="T145"/>
  <c r="V145" s="1"/>
  <c r="O146"/>
  <c r="Q146" s="1"/>
  <c r="N151"/>
  <c r="N158" s="1"/>
  <c r="P151"/>
  <c r="P158" s="1"/>
  <c r="S216"/>
  <c r="Q206"/>
  <c r="Q209" s="1"/>
  <c r="M228"/>
  <c r="M240" s="1"/>
  <c r="S228"/>
  <c r="O230"/>
  <c r="Q230" s="1"/>
  <c r="I9"/>
  <c r="C66"/>
  <c r="C78" s="1"/>
  <c r="W106"/>
  <c r="O145"/>
  <c r="Q145" s="1"/>
  <c r="T149"/>
  <c r="V149" s="1"/>
  <c r="S54"/>
  <c r="G27"/>
  <c r="I44"/>
  <c r="T174"/>
  <c r="T186" s="1"/>
  <c r="C27"/>
  <c r="T26"/>
  <c r="H76"/>
  <c r="U54"/>
  <c r="W42"/>
  <c r="I46"/>
  <c r="N54"/>
  <c r="D66"/>
  <c r="M66"/>
  <c r="M78" s="1"/>
  <c r="S66"/>
  <c r="T65"/>
  <c r="V65" s="1"/>
  <c r="U70"/>
  <c r="A68"/>
  <c r="O71"/>
  <c r="A72"/>
  <c r="T72"/>
  <c r="D80"/>
  <c r="A79"/>
  <c r="T120"/>
  <c r="T132" s="1"/>
  <c r="P135"/>
  <c r="Q125"/>
  <c r="Q128" s="1"/>
  <c r="Q129"/>
  <c r="T134"/>
  <c r="O149"/>
  <c r="Q149" s="1"/>
  <c r="P161"/>
  <c r="V174"/>
  <c r="V175"/>
  <c r="V178" s="1"/>
  <c r="M242"/>
  <c r="N216"/>
  <c r="P228"/>
  <c r="M232"/>
  <c r="M239" s="1"/>
  <c r="S232"/>
  <c r="S239" s="1"/>
  <c r="P232"/>
  <c r="P239" s="1"/>
  <c r="T12"/>
  <c r="T24" s="1"/>
  <c r="W11"/>
  <c r="U27"/>
  <c r="A20"/>
  <c r="H75"/>
  <c r="W25"/>
  <c r="E64"/>
  <c r="E69"/>
  <c r="A43"/>
  <c r="I49"/>
  <c r="R54"/>
  <c r="F66"/>
  <c r="F78" s="1"/>
  <c r="U66"/>
  <c r="U78" s="1"/>
  <c r="T64"/>
  <c r="V64" s="1"/>
  <c r="F70"/>
  <c r="F77" s="1"/>
  <c r="T68"/>
  <c r="V68" s="1"/>
  <c r="T69"/>
  <c r="V69" s="1"/>
  <c r="F80"/>
  <c r="N80"/>
  <c r="S80"/>
  <c r="O76"/>
  <c r="Q76" s="1"/>
  <c r="N108"/>
  <c r="R135"/>
  <c r="W123"/>
  <c r="T144"/>
  <c r="V144" s="1"/>
  <c r="T148"/>
  <c r="V148" s="1"/>
  <c r="R216"/>
  <c r="N232"/>
  <c r="N239" s="1"/>
  <c r="O234"/>
  <c r="Q234" s="1"/>
  <c r="O237"/>
  <c r="Q237" s="1"/>
  <c r="O241"/>
  <c r="Q241" s="1"/>
  <c r="A12"/>
  <c r="I14"/>
  <c r="H71"/>
  <c r="I79"/>
  <c r="H39"/>
  <c r="H51" s="1"/>
  <c r="E67"/>
  <c r="H53"/>
  <c r="G66"/>
  <c r="G78" s="1"/>
  <c r="P66"/>
  <c r="P78" s="1"/>
  <c r="O72"/>
  <c r="Q72" s="1"/>
  <c r="P80"/>
  <c r="O79"/>
  <c r="Q79" s="1"/>
  <c r="T97"/>
  <c r="T105" s="1"/>
  <c r="T124"/>
  <c r="T131" s="1"/>
  <c r="W122"/>
  <c r="U151"/>
  <c r="U159" s="1"/>
  <c r="O160"/>
  <c r="Q160" s="1"/>
  <c r="W211"/>
  <c r="O227"/>
  <c r="Q227" s="1"/>
  <c r="T230"/>
  <c r="V230" s="1"/>
  <c r="O231"/>
  <c r="Q231" s="1"/>
  <c r="O233"/>
  <c r="T235"/>
  <c r="T238"/>
  <c r="V238" s="1"/>
  <c r="W238" s="1"/>
  <c r="N27"/>
  <c r="Q12"/>
  <c r="W9"/>
  <c r="W15"/>
  <c r="Q26"/>
  <c r="W22"/>
  <c r="V39"/>
  <c r="I10"/>
  <c r="H64"/>
  <c r="H12"/>
  <c r="H24" s="1"/>
  <c r="R27"/>
  <c r="H69"/>
  <c r="I15"/>
  <c r="F27"/>
  <c r="W37"/>
  <c r="W49"/>
  <c r="Q53"/>
  <c r="H67"/>
  <c r="H16"/>
  <c r="H23" s="1"/>
  <c r="I13"/>
  <c r="D27"/>
  <c r="P27"/>
  <c r="W38"/>
  <c r="W40"/>
  <c r="Q43"/>
  <c r="W52"/>
  <c r="I22"/>
  <c r="E26"/>
  <c r="O26"/>
  <c r="Q46"/>
  <c r="V48"/>
  <c r="E68"/>
  <c r="V10"/>
  <c r="V12" s="1"/>
  <c r="Q17"/>
  <c r="Q20" s="1"/>
  <c r="I37"/>
  <c r="I40"/>
  <c r="I42"/>
  <c r="T63"/>
  <c r="A67"/>
  <c r="T67"/>
  <c r="V93"/>
  <c r="W92"/>
  <c r="Q97"/>
  <c r="W94"/>
  <c r="W96"/>
  <c r="W119"/>
  <c r="H26"/>
  <c r="E43"/>
  <c r="E50" s="1"/>
  <c r="E12"/>
  <c r="E24" s="1"/>
  <c r="O12"/>
  <c r="O24" s="1"/>
  <c r="I19"/>
  <c r="V41"/>
  <c r="W41" s="1"/>
  <c r="E63"/>
  <c r="I11"/>
  <c r="I17"/>
  <c r="I18"/>
  <c r="E73"/>
  <c r="I21"/>
  <c r="E76"/>
  <c r="I25"/>
  <c r="A39"/>
  <c r="T39"/>
  <c r="T51" s="1"/>
  <c r="A53"/>
  <c r="W95"/>
  <c r="N66"/>
  <c r="N78" s="1"/>
  <c r="D70"/>
  <c r="D77" s="1"/>
  <c r="N70"/>
  <c r="N77" s="1"/>
  <c r="G80"/>
  <c r="W90"/>
  <c r="Q93"/>
  <c r="P108"/>
  <c r="O43"/>
  <c r="O50" s="1"/>
  <c r="V44"/>
  <c r="O67"/>
  <c r="M80"/>
  <c r="R108"/>
  <c r="O107"/>
  <c r="Q102"/>
  <c r="Q120"/>
  <c r="W118"/>
  <c r="T71"/>
  <c r="O97"/>
  <c r="O104" s="1"/>
  <c r="V103"/>
  <c r="V117"/>
  <c r="V120" s="1"/>
  <c r="N135"/>
  <c r="Q121"/>
  <c r="V125"/>
  <c r="T153"/>
  <c r="T157"/>
  <c r="R161"/>
  <c r="P189"/>
  <c r="V98"/>
  <c r="M108"/>
  <c r="U108"/>
  <c r="S135"/>
  <c r="O153"/>
  <c r="Q153" s="1"/>
  <c r="T156"/>
  <c r="O157"/>
  <c r="Q157" s="1"/>
  <c r="W183"/>
  <c r="Q188"/>
  <c r="S189"/>
  <c r="Q202"/>
  <c r="O205"/>
  <c r="O212" s="1"/>
  <c r="T226"/>
  <c r="V226" s="1"/>
  <c r="W172"/>
  <c r="Q178"/>
  <c r="Q185" s="1"/>
  <c r="W177"/>
  <c r="M216"/>
  <c r="R228"/>
  <c r="R240" s="1"/>
  <c r="M135"/>
  <c r="U135"/>
  <c r="T154"/>
  <c r="T160"/>
  <c r="V160" s="1"/>
  <c r="Q201"/>
  <c r="W199"/>
  <c r="V206"/>
  <c r="M147"/>
  <c r="M159" s="1"/>
  <c r="M151"/>
  <c r="M158" s="1"/>
  <c r="O156"/>
  <c r="M189"/>
  <c r="U189"/>
  <c r="O178"/>
  <c r="O185" s="1"/>
  <c r="T188"/>
  <c r="T215"/>
  <c r="V210"/>
  <c r="T225"/>
  <c r="R232"/>
  <c r="R239" s="1"/>
  <c r="T229"/>
  <c r="N189"/>
  <c r="R189"/>
  <c r="V183"/>
  <c r="T201"/>
  <c r="T213" s="1"/>
  <c r="V198"/>
  <c r="V201" s="1"/>
  <c r="W200"/>
  <c r="U216"/>
  <c r="R242"/>
  <c r="T205"/>
  <c r="T212" s="1"/>
  <c r="V203"/>
  <c r="W203" s="1"/>
  <c r="W214"/>
  <c r="T227"/>
  <c r="V227" s="1"/>
  <c r="O225"/>
  <c r="O229"/>
  <c r="F17" i="20"/>
  <c r="G17"/>
  <c r="F44"/>
  <c r="G44"/>
  <c r="A77" i="13" l="1"/>
  <c r="D78"/>
  <c r="E23"/>
  <c r="O213"/>
  <c r="S77"/>
  <c r="Q104"/>
  <c r="C77"/>
  <c r="Q105"/>
  <c r="Q24"/>
  <c r="P240"/>
  <c r="W129"/>
  <c r="P159"/>
  <c r="N159"/>
  <c r="E51"/>
  <c r="I51" s="1"/>
  <c r="O186"/>
  <c r="O105"/>
  <c r="T104"/>
  <c r="U158"/>
  <c r="N240"/>
  <c r="V215"/>
  <c r="W215" s="1"/>
  <c r="V237"/>
  <c r="W237" s="1"/>
  <c r="V188"/>
  <c r="W188" s="1"/>
  <c r="V134"/>
  <c r="V157"/>
  <c r="V51"/>
  <c r="V76"/>
  <c r="V24"/>
  <c r="A78"/>
  <c r="H77"/>
  <c r="V107"/>
  <c r="W179"/>
  <c r="V26"/>
  <c r="W26" s="1"/>
  <c r="V53"/>
  <c r="W53" s="1"/>
  <c r="V75"/>
  <c r="V80" s="1"/>
  <c r="I65"/>
  <c r="I47"/>
  <c r="I75"/>
  <c r="W46"/>
  <c r="W231"/>
  <c r="V101"/>
  <c r="V105" s="1"/>
  <c r="V182"/>
  <c r="V185" s="1"/>
  <c r="V209"/>
  <c r="W209" s="1"/>
  <c r="Q71"/>
  <c r="Q74" s="1"/>
  <c r="O74"/>
  <c r="Q152"/>
  <c r="O155"/>
  <c r="W100"/>
  <c r="V47"/>
  <c r="V128"/>
  <c r="V132" s="1"/>
  <c r="Q233"/>
  <c r="O236"/>
  <c r="E74"/>
  <c r="Q47"/>
  <c r="Q50" s="1"/>
  <c r="V20"/>
  <c r="A74"/>
  <c r="H74"/>
  <c r="W208"/>
  <c r="V235"/>
  <c r="T236"/>
  <c r="V154"/>
  <c r="T155"/>
  <c r="V73"/>
  <c r="T74"/>
  <c r="A54"/>
  <c r="Q154"/>
  <c r="V234"/>
  <c r="W234" s="1"/>
  <c r="W126"/>
  <c r="V153"/>
  <c r="W153" s="1"/>
  <c r="W45"/>
  <c r="V72"/>
  <c r="I72"/>
  <c r="W79"/>
  <c r="W230"/>
  <c r="O151"/>
  <c r="O158" s="1"/>
  <c r="Q174"/>
  <c r="Q186" s="1"/>
  <c r="A80"/>
  <c r="Q39"/>
  <c r="Q51" s="1"/>
  <c r="W146"/>
  <c r="W13"/>
  <c r="W69"/>
  <c r="O216"/>
  <c r="U243"/>
  <c r="I16"/>
  <c r="T147"/>
  <c r="W64"/>
  <c r="O135"/>
  <c r="P243"/>
  <c r="T189"/>
  <c r="M243"/>
  <c r="W227"/>
  <c r="I71"/>
  <c r="V16"/>
  <c r="V23" s="1"/>
  <c r="W145"/>
  <c r="N162"/>
  <c r="W68"/>
  <c r="H66"/>
  <c r="H78" s="1"/>
  <c r="W160"/>
  <c r="I73"/>
  <c r="V147"/>
  <c r="Q80"/>
  <c r="V152"/>
  <c r="N243"/>
  <c r="O147"/>
  <c r="O159" s="1"/>
  <c r="F81"/>
  <c r="I64"/>
  <c r="T80"/>
  <c r="H54"/>
  <c r="W241"/>
  <c r="W149"/>
  <c r="S162"/>
  <c r="O66"/>
  <c r="V205"/>
  <c r="V212" s="1"/>
  <c r="W212" s="1"/>
  <c r="A27"/>
  <c r="I69"/>
  <c r="O242"/>
  <c r="Q242" s="1"/>
  <c r="P162"/>
  <c r="W175"/>
  <c r="I67"/>
  <c r="T27"/>
  <c r="A66"/>
  <c r="S81"/>
  <c r="O189"/>
  <c r="Q134"/>
  <c r="A70"/>
  <c r="C81"/>
  <c r="T108"/>
  <c r="P81"/>
  <c r="W226"/>
  <c r="T135"/>
  <c r="S243"/>
  <c r="W76"/>
  <c r="I20"/>
  <c r="I68"/>
  <c r="R81"/>
  <c r="U162"/>
  <c r="U81"/>
  <c r="W150"/>
  <c r="V151"/>
  <c r="W206"/>
  <c r="T151"/>
  <c r="T158" s="1"/>
  <c r="M81"/>
  <c r="I76"/>
  <c r="H80"/>
  <c r="I53"/>
  <c r="I39"/>
  <c r="W65"/>
  <c r="O80"/>
  <c r="Q156"/>
  <c r="O161"/>
  <c r="W201"/>
  <c r="Q205"/>
  <c r="Q212" s="1"/>
  <c r="W202"/>
  <c r="T161"/>
  <c r="V156"/>
  <c r="W210"/>
  <c r="W93"/>
  <c r="A24"/>
  <c r="G81"/>
  <c r="V43"/>
  <c r="V50" s="1"/>
  <c r="W12"/>
  <c r="O232"/>
  <c r="O239" s="1"/>
  <c r="Q229"/>
  <c r="T242"/>
  <c r="V242" s="1"/>
  <c r="T216"/>
  <c r="W121"/>
  <c r="Q124"/>
  <c r="Q131" s="1"/>
  <c r="O108"/>
  <c r="Q107"/>
  <c r="W107" s="1"/>
  <c r="W102"/>
  <c r="Q67"/>
  <c r="O70"/>
  <c r="O77" s="1"/>
  <c r="T54"/>
  <c r="I43"/>
  <c r="R162"/>
  <c r="W117"/>
  <c r="E80"/>
  <c r="O54"/>
  <c r="E54"/>
  <c r="W48"/>
  <c r="Q225"/>
  <c r="O228"/>
  <c r="O240" s="1"/>
  <c r="W198"/>
  <c r="W178"/>
  <c r="W157"/>
  <c r="W120"/>
  <c r="N81"/>
  <c r="W103"/>
  <c r="O27"/>
  <c r="W98"/>
  <c r="W44"/>
  <c r="W17"/>
  <c r="I26"/>
  <c r="Q66"/>
  <c r="H70"/>
  <c r="A23"/>
  <c r="H27"/>
  <c r="W10"/>
  <c r="T232"/>
  <c r="T239" s="1"/>
  <c r="V229"/>
  <c r="V232" s="1"/>
  <c r="T228"/>
  <c r="T240" s="1"/>
  <c r="V225"/>
  <c r="V228" s="1"/>
  <c r="M162"/>
  <c r="W148"/>
  <c r="Q151"/>
  <c r="R243"/>
  <c r="W144"/>
  <c r="Q147"/>
  <c r="V71"/>
  <c r="W75"/>
  <c r="W125"/>
  <c r="E66"/>
  <c r="I63"/>
  <c r="I12"/>
  <c r="E27"/>
  <c r="W97"/>
  <c r="T70"/>
  <c r="T77" s="1"/>
  <c r="V67"/>
  <c r="V70" s="1"/>
  <c r="V63"/>
  <c r="V66" s="1"/>
  <c r="T66"/>
  <c r="T78" s="1"/>
  <c r="D81"/>
  <c r="E70"/>
  <c r="E77" s="1"/>
  <c r="I78" l="1"/>
  <c r="W50"/>
  <c r="Q158"/>
  <c r="O78"/>
  <c r="V104"/>
  <c r="V186"/>
  <c r="Q132"/>
  <c r="W132" s="1"/>
  <c r="E78"/>
  <c r="V131"/>
  <c r="W131" s="1"/>
  <c r="Q213"/>
  <c r="I77"/>
  <c r="W51"/>
  <c r="T159"/>
  <c r="V213"/>
  <c r="W213" s="1"/>
  <c r="V240"/>
  <c r="W134"/>
  <c r="V159"/>
  <c r="V158"/>
  <c r="W105"/>
  <c r="W23"/>
  <c r="W185"/>
  <c r="V161"/>
  <c r="W152"/>
  <c r="W186"/>
  <c r="I24"/>
  <c r="V54"/>
  <c r="V189"/>
  <c r="I23"/>
  <c r="W154"/>
  <c r="W174"/>
  <c r="W128"/>
  <c r="W47"/>
  <c r="Q155"/>
  <c r="Q159" s="1"/>
  <c r="V155"/>
  <c r="W104"/>
  <c r="W233"/>
  <c r="Q236"/>
  <c r="I74"/>
  <c r="V74"/>
  <c r="V78" s="1"/>
  <c r="W235"/>
  <c r="V236"/>
  <c r="V239" s="1"/>
  <c r="W239" s="1"/>
  <c r="W73"/>
  <c r="W182"/>
  <c r="W20"/>
  <c r="V135"/>
  <c r="V108"/>
  <c r="W101"/>
  <c r="W39"/>
  <c r="W24"/>
  <c r="Q216"/>
  <c r="W72"/>
  <c r="W242"/>
  <c r="I27"/>
  <c r="Q189"/>
  <c r="W80"/>
  <c r="W16"/>
  <c r="V27"/>
  <c r="O81"/>
  <c r="V216"/>
  <c r="I54"/>
  <c r="A81"/>
  <c r="T162"/>
  <c r="I80"/>
  <c r="W63"/>
  <c r="O162"/>
  <c r="I70"/>
  <c r="T81"/>
  <c r="E81"/>
  <c r="I66"/>
  <c r="T243"/>
  <c r="W66"/>
  <c r="O243"/>
  <c r="W124"/>
  <c r="W43"/>
  <c r="W151"/>
  <c r="Q228"/>
  <c r="Q240" s="1"/>
  <c r="W225"/>
  <c r="Q27"/>
  <c r="Q135"/>
  <c r="Q70"/>
  <c r="Q77" s="1"/>
  <c r="W67"/>
  <c r="Q232"/>
  <c r="Q239" s="1"/>
  <c r="W229"/>
  <c r="Q54"/>
  <c r="Q108"/>
  <c r="Q161"/>
  <c r="W156"/>
  <c r="W147"/>
  <c r="W71"/>
  <c r="W205"/>
  <c r="H81"/>
  <c r="U231" i="1"/>
  <c r="S231"/>
  <c r="R231"/>
  <c r="P231"/>
  <c r="N231"/>
  <c r="M231"/>
  <c r="U231" i="14"/>
  <c r="S231"/>
  <c r="R231"/>
  <c r="P231"/>
  <c r="N231"/>
  <c r="M231"/>
  <c r="U231" i="15"/>
  <c r="S231"/>
  <c r="R231"/>
  <c r="P231"/>
  <c r="N231"/>
  <c r="M231"/>
  <c r="U231" i="16"/>
  <c r="S231"/>
  <c r="R231"/>
  <c r="P231"/>
  <c r="N231"/>
  <c r="M231"/>
  <c r="U231" i="17"/>
  <c r="S231"/>
  <c r="R231"/>
  <c r="P231"/>
  <c r="N231"/>
  <c r="M231"/>
  <c r="U205" i="1"/>
  <c r="U212" s="1"/>
  <c r="S205"/>
  <c r="S212" s="1"/>
  <c r="R205"/>
  <c r="R212" s="1"/>
  <c r="P205"/>
  <c r="P212" s="1"/>
  <c r="N205"/>
  <c r="N212" s="1"/>
  <c r="M205"/>
  <c r="M212" s="1"/>
  <c r="U205" i="14"/>
  <c r="U212" s="1"/>
  <c r="S205"/>
  <c r="S212" s="1"/>
  <c r="R205"/>
  <c r="R212" s="1"/>
  <c r="P205"/>
  <c r="P212" s="1"/>
  <c r="N205"/>
  <c r="N212" s="1"/>
  <c r="M205"/>
  <c r="M212" s="1"/>
  <c r="U205" i="15"/>
  <c r="U212" s="1"/>
  <c r="S205"/>
  <c r="S212" s="1"/>
  <c r="R205"/>
  <c r="R212" s="1"/>
  <c r="P205"/>
  <c r="P212" s="1"/>
  <c r="N205"/>
  <c r="N212" s="1"/>
  <c r="M205"/>
  <c r="M212" s="1"/>
  <c r="U205" i="16"/>
  <c r="U212" s="1"/>
  <c r="S205"/>
  <c r="S212" s="1"/>
  <c r="R205"/>
  <c r="R212" s="1"/>
  <c r="P205"/>
  <c r="P212" s="1"/>
  <c r="N205"/>
  <c r="N212" s="1"/>
  <c r="M205"/>
  <c r="M212" s="1"/>
  <c r="U205" i="17"/>
  <c r="U212" s="1"/>
  <c r="S205"/>
  <c r="S212" s="1"/>
  <c r="R205"/>
  <c r="R212" s="1"/>
  <c r="P205"/>
  <c r="P212" s="1"/>
  <c r="N205"/>
  <c r="N212" s="1"/>
  <c r="M205"/>
  <c r="M212" s="1"/>
  <c r="U178" i="1"/>
  <c r="U185" s="1"/>
  <c r="S178"/>
  <c r="S185" s="1"/>
  <c r="R178"/>
  <c r="R185" s="1"/>
  <c r="P178"/>
  <c r="P185" s="1"/>
  <c r="N178"/>
  <c r="N185" s="1"/>
  <c r="U178" i="14"/>
  <c r="U185" s="1"/>
  <c r="S178"/>
  <c r="S185" s="1"/>
  <c r="R178"/>
  <c r="R185" s="1"/>
  <c r="P178"/>
  <c r="P185" s="1"/>
  <c r="N178"/>
  <c r="N185" s="1"/>
  <c r="U178" i="15"/>
  <c r="U185" s="1"/>
  <c r="S178"/>
  <c r="S185" s="1"/>
  <c r="R178"/>
  <c r="R185" s="1"/>
  <c r="P178"/>
  <c r="P185" s="1"/>
  <c r="N178"/>
  <c r="N185" s="1"/>
  <c r="U178" i="16"/>
  <c r="U185" s="1"/>
  <c r="S178"/>
  <c r="S185" s="1"/>
  <c r="R178"/>
  <c r="R185" s="1"/>
  <c r="P178"/>
  <c r="P185" s="1"/>
  <c r="N178"/>
  <c r="N185" s="1"/>
  <c r="U178" i="17"/>
  <c r="U185" s="1"/>
  <c r="S178"/>
  <c r="S185" s="1"/>
  <c r="R178"/>
  <c r="R185" s="1"/>
  <c r="P178"/>
  <c r="P185" s="1"/>
  <c r="N178"/>
  <c r="N185" s="1"/>
  <c r="M178" i="1"/>
  <c r="M178" i="14"/>
  <c r="M178" i="15"/>
  <c r="M178" i="16"/>
  <c r="M178" i="17"/>
  <c r="U150" i="1"/>
  <c r="S150"/>
  <c r="R150"/>
  <c r="P150"/>
  <c r="N150"/>
  <c r="M150"/>
  <c r="U150" i="14"/>
  <c r="S150"/>
  <c r="R150"/>
  <c r="P150"/>
  <c r="N150"/>
  <c r="M150"/>
  <c r="U150" i="15"/>
  <c r="S150"/>
  <c r="R150"/>
  <c r="P150"/>
  <c r="N150"/>
  <c r="M150"/>
  <c r="U150" i="16"/>
  <c r="S150"/>
  <c r="R150"/>
  <c r="P150"/>
  <c r="N150"/>
  <c r="M150"/>
  <c r="U150" i="17"/>
  <c r="S150"/>
  <c r="R150"/>
  <c r="P150"/>
  <c r="N150"/>
  <c r="M150"/>
  <c r="U124" i="1"/>
  <c r="U131" s="1"/>
  <c r="S124"/>
  <c r="S131" s="1"/>
  <c r="R124"/>
  <c r="R131" s="1"/>
  <c r="P124"/>
  <c r="P131" s="1"/>
  <c r="N124"/>
  <c r="N131" s="1"/>
  <c r="M124"/>
  <c r="M131" s="1"/>
  <c r="U124" i="14"/>
  <c r="U131" s="1"/>
  <c r="S124"/>
  <c r="S131" s="1"/>
  <c r="R124"/>
  <c r="R131" s="1"/>
  <c r="P124"/>
  <c r="P131" s="1"/>
  <c r="N124"/>
  <c r="N131" s="1"/>
  <c r="M124"/>
  <c r="M131" s="1"/>
  <c r="U124" i="15"/>
  <c r="U131" s="1"/>
  <c r="S124"/>
  <c r="S131" s="1"/>
  <c r="R124"/>
  <c r="R131" s="1"/>
  <c r="P124"/>
  <c r="P131" s="1"/>
  <c r="N124"/>
  <c r="N131" s="1"/>
  <c r="M124"/>
  <c r="M131" s="1"/>
  <c r="U124" i="16"/>
  <c r="U131" s="1"/>
  <c r="S124"/>
  <c r="S131" s="1"/>
  <c r="R124"/>
  <c r="R131" s="1"/>
  <c r="P124"/>
  <c r="P131" s="1"/>
  <c r="N124"/>
  <c r="N131" s="1"/>
  <c r="M124"/>
  <c r="M131" s="1"/>
  <c r="U124" i="17"/>
  <c r="U131" s="1"/>
  <c r="S124"/>
  <c r="S131" s="1"/>
  <c r="R124"/>
  <c r="R131" s="1"/>
  <c r="P124"/>
  <c r="P131" s="1"/>
  <c r="N124"/>
  <c r="N131" s="1"/>
  <c r="M124"/>
  <c r="M131" s="1"/>
  <c r="U97" i="1"/>
  <c r="S97"/>
  <c r="S104" s="1"/>
  <c r="R97"/>
  <c r="R104" s="1"/>
  <c r="P97"/>
  <c r="N97"/>
  <c r="N104" s="1"/>
  <c r="U97" i="14"/>
  <c r="U104" s="1"/>
  <c r="S97"/>
  <c r="S104" s="1"/>
  <c r="R97"/>
  <c r="R104" s="1"/>
  <c r="P97"/>
  <c r="P104" s="1"/>
  <c r="N97"/>
  <c r="N104" s="1"/>
  <c r="U97" i="15"/>
  <c r="U104" s="1"/>
  <c r="S97"/>
  <c r="S104" s="1"/>
  <c r="R97"/>
  <c r="R104" s="1"/>
  <c r="P97"/>
  <c r="P104" s="1"/>
  <c r="N97"/>
  <c r="N104" s="1"/>
  <c r="U97" i="16"/>
  <c r="U104" s="1"/>
  <c r="S97"/>
  <c r="S104" s="1"/>
  <c r="R97"/>
  <c r="R104" s="1"/>
  <c r="P97"/>
  <c r="P104" s="1"/>
  <c r="N97"/>
  <c r="N104" s="1"/>
  <c r="U97" i="17"/>
  <c r="U104" s="1"/>
  <c r="S97"/>
  <c r="S104" s="1"/>
  <c r="R97"/>
  <c r="R104" s="1"/>
  <c r="P97"/>
  <c r="P104" s="1"/>
  <c r="N97"/>
  <c r="N104" s="1"/>
  <c r="M97" i="1"/>
  <c r="M97" i="14"/>
  <c r="M97" i="15"/>
  <c r="M97" i="16"/>
  <c r="M97" i="17"/>
  <c r="U69" i="1"/>
  <c r="S69"/>
  <c r="R69"/>
  <c r="P69"/>
  <c r="N69"/>
  <c r="M69"/>
  <c r="U69" i="14"/>
  <c r="S69"/>
  <c r="R69"/>
  <c r="P69"/>
  <c r="N69"/>
  <c r="M69"/>
  <c r="U69" i="15"/>
  <c r="S69"/>
  <c r="R69"/>
  <c r="P69"/>
  <c r="N69"/>
  <c r="M69"/>
  <c r="U69" i="16"/>
  <c r="S69"/>
  <c r="R69"/>
  <c r="P69"/>
  <c r="N69"/>
  <c r="M69"/>
  <c r="U69" i="17"/>
  <c r="S69"/>
  <c r="R69"/>
  <c r="P69"/>
  <c r="N69"/>
  <c r="M69"/>
  <c r="G69" i="1"/>
  <c r="F69"/>
  <c r="D69"/>
  <c r="C69"/>
  <c r="G69" i="14"/>
  <c r="F69"/>
  <c r="D69"/>
  <c r="C69"/>
  <c r="G69" i="15"/>
  <c r="F69"/>
  <c r="D69"/>
  <c r="C69"/>
  <c r="G69" i="16"/>
  <c r="F69"/>
  <c r="D69"/>
  <c r="C69"/>
  <c r="G69" i="17"/>
  <c r="F69"/>
  <c r="D69"/>
  <c r="C69"/>
  <c r="U43" i="1"/>
  <c r="U50" s="1"/>
  <c r="S43"/>
  <c r="S50" s="1"/>
  <c r="R43"/>
  <c r="R50" s="1"/>
  <c r="P43"/>
  <c r="P50" s="1"/>
  <c r="N43"/>
  <c r="N50" s="1"/>
  <c r="M43"/>
  <c r="M50" s="1"/>
  <c r="G43"/>
  <c r="G50" s="1"/>
  <c r="F43"/>
  <c r="F50" s="1"/>
  <c r="A50" s="1"/>
  <c r="D43"/>
  <c r="D50" s="1"/>
  <c r="C43"/>
  <c r="C50" s="1"/>
  <c r="U43" i="14"/>
  <c r="U50" s="1"/>
  <c r="S43"/>
  <c r="S50" s="1"/>
  <c r="R43"/>
  <c r="R50" s="1"/>
  <c r="P43"/>
  <c r="P50" s="1"/>
  <c r="N43"/>
  <c r="N50" s="1"/>
  <c r="M43"/>
  <c r="M50" s="1"/>
  <c r="G43"/>
  <c r="G50" s="1"/>
  <c r="F43"/>
  <c r="F50" s="1"/>
  <c r="A50" s="1"/>
  <c r="D43"/>
  <c r="D50" s="1"/>
  <c r="C43"/>
  <c r="C50" s="1"/>
  <c r="U43" i="15"/>
  <c r="U50" s="1"/>
  <c r="S43"/>
  <c r="S50" s="1"/>
  <c r="R43"/>
  <c r="R50" s="1"/>
  <c r="P43"/>
  <c r="P50" s="1"/>
  <c r="N43"/>
  <c r="N50" s="1"/>
  <c r="M43"/>
  <c r="M50" s="1"/>
  <c r="G43"/>
  <c r="G50" s="1"/>
  <c r="F43"/>
  <c r="F50" s="1"/>
  <c r="A50" s="1"/>
  <c r="D43"/>
  <c r="D50" s="1"/>
  <c r="C43"/>
  <c r="C50" s="1"/>
  <c r="U43" i="16"/>
  <c r="U50" s="1"/>
  <c r="S43"/>
  <c r="S50" s="1"/>
  <c r="R43"/>
  <c r="R50" s="1"/>
  <c r="P43"/>
  <c r="P50" s="1"/>
  <c r="N43"/>
  <c r="N50" s="1"/>
  <c r="M43"/>
  <c r="M50" s="1"/>
  <c r="G43"/>
  <c r="G50" s="1"/>
  <c r="F43"/>
  <c r="F50" s="1"/>
  <c r="A50" s="1"/>
  <c r="D43"/>
  <c r="D50" s="1"/>
  <c r="C43"/>
  <c r="C50" s="1"/>
  <c r="U43" i="17"/>
  <c r="U50" s="1"/>
  <c r="S43"/>
  <c r="S50" s="1"/>
  <c r="R43"/>
  <c r="R50" s="1"/>
  <c r="P43"/>
  <c r="P50" s="1"/>
  <c r="N43"/>
  <c r="N50" s="1"/>
  <c r="M43"/>
  <c r="M50" s="1"/>
  <c r="G43"/>
  <c r="G50" s="1"/>
  <c r="F43"/>
  <c r="F50" s="1"/>
  <c r="A50" s="1"/>
  <c r="D43"/>
  <c r="D50" s="1"/>
  <c r="C43"/>
  <c r="C50" s="1"/>
  <c r="T204" i="1"/>
  <c r="O204"/>
  <c r="Q204" s="1"/>
  <c r="W204" s="1"/>
  <c r="T204" i="14"/>
  <c r="V204" s="1"/>
  <c r="O204"/>
  <c r="Q204" s="1"/>
  <c r="T204" i="15"/>
  <c r="V204" s="1"/>
  <c r="O204"/>
  <c r="Q204" s="1"/>
  <c r="T204" i="16"/>
  <c r="V204" s="1"/>
  <c r="O204"/>
  <c r="T204" i="17"/>
  <c r="O204"/>
  <c r="U204" i="20"/>
  <c r="U204" i="19" s="1"/>
  <c r="S204" i="20"/>
  <c r="S204" i="19" s="1"/>
  <c r="R204" i="20"/>
  <c r="R204" i="19" s="1"/>
  <c r="P204" i="20"/>
  <c r="P204" i="19" s="1"/>
  <c r="N204" i="20"/>
  <c r="M204"/>
  <c r="M204" i="19" s="1"/>
  <c r="T177" i="1"/>
  <c r="V177" s="1"/>
  <c r="O177"/>
  <c r="T177" i="14"/>
  <c r="O177"/>
  <c r="Q177" s="1"/>
  <c r="W177" s="1"/>
  <c r="T177" i="15"/>
  <c r="V177" s="1"/>
  <c r="O177"/>
  <c r="Q177" s="1"/>
  <c r="T177" i="16"/>
  <c r="O177"/>
  <c r="Q177" s="1"/>
  <c r="W177" s="1"/>
  <c r="T177" i="17"/>
  <c r="V177" s="1"/>
  <c r="O177"/>
  <c r="Q177" s="1"/>
  <c r="U177" i="20"/>
  <c r="U177" i="19" s="1"/>
  <c r="S177" i="20"/>
  <c r="S177" i="19" s="1"/>
  <c r="R177" i="20"/>
  <c r="R177" i="19" s="1"/>
  <c r="P177" i="20"/>
  <c r="N177"/>
  <c r="M177"/>
  <c r="T123" i="1"/>
  <c r="O123"/>
  <c r="Q123" s="1"/>
  <c r="W123" s="1"/>
  <c r="T123" i="14"/>
  <c r="O123"/>
  <c r="Q123" s="1"/>
  <c r="T123" i="15"/>
  <c r="V123" s="1"/>
  <c r="O123"/>
  <c r="T123" i="16"/>
  <c r="O123"/>
  <c r="T123" i="17"/>
  <c r="V123" s="1"/>
  <c r="O123"/>
  <c r="U123" i="20"/>
  <c r="U123" i="19" s="1"/>
  <c r="S123" i="20"/>
  <c r="S123" i="19" s="1"/>
  <c r="R123" i="20"/>
  <c r="R123" i="19" s="1"/>
  <c r="P123" i="20"/>
  <c r="P123" i="19" s="1"/>
  <c r="N123" i="20"/>
  <c r="N123" i="19" s="1"/>
  <c r="M123" i="20"/>
  <c r="T96" i="1"/>
  <c r="O96"/>
  <c r="T96" i="14"/>
  <c r="V96" s="1"/>
  <c r="O96"/>
  <c r="T96" i="15"/>
  <c r="O96"/>
  <c r="Q96" s="1"/>
  <c r="T96" i="16"/>
  <c r="O96"/>
  <c r="T96" i="17"/>
  <c r="V96" s="1"/>
  <c r="O96"/>
  <c r="Q96" s="1"/>
  <c r="U96" i="20"/>
  <c r="U96" i="19" s="1"/>
  <c r="S96" i="20"/>
  <c r="S96" i="19" s="1"/>
  <c r="R96" i="20"/>
  <c r="R96" i="19" s="1"/>
  <c r="P96" i="20"/>
  <c r="N96"/>
  <c r="M96"/>
  <c r="T42" i="1"/>
  <c r="V42" s="1"/>
  <c r="O42"/>
  <c r="Q42" s="1"/>
  <c r="H42"/>
  <c r="E42"/>
  <c r="A42"/>
  <c r="T42" i="14"/>
  <c r="V42" s="1"/>
  <c r="O42"/>
  <c r="Q42" s="1"/>
  <c r="H42"/>
  <c r="E42"/>
  <c r="A42"/>
  <c r="T42" i="15"/>
  <c r="V42" s="1"/>
  <c r="O42"/>
  <c r="Q42" s="1"/>
  <c r="H42"/>
  <c r="E42"/>
  <c r="A42"/>
  <c r="T42" i="16"/>
  <c r="V42" s="1"/>
  <c r="O42"/>
  <c r="Q42" s="1"/>
  <c r="H42"/>
  <c r="E42"/>
  <c r="A42"/>
  <c r="T42" i="17"/>
  <c r="V42" s="1"/>
  <c r="O42"/>
  <c r="Q42" s="1"/>
  <c r="H42"/>
  <c r="E42"/>
  <c r="A42"/>
  <c r="U42" i="19"/>
  <c r="P42"/>
  <c r="U42" i="20"/>
  <c r="S42"/>
  <c r="S42" i="19" s="1"/>
  <c r="R42" i="20"/>
  <c r="P42"/>
  <c r="N42"/>
  <c r="M42"/>
  <c r="M42" i="19" s="1"/>
  <c r="G42" i="20"/>
  <c r="G42" i="19" s="1"/>
  <c r="F42" i="20"/>
  <c r="D42"/>
  <c r="C42"/>
  <c r="C42" i="19" s="1"/>
  <c r="U16" i="1"/>
  <c r="U23" s="1"/>
  <c r="S16"/>
  <c r="S23" s="1"/>
  <c r="R16"/>
  <c r="R23" s="1"/>
  <c r="P16"/>
  <c r="P23" s="1"/>
  <c r="N16"/>
  <c r="N23" s="1"/>
  <c r="U16" i="14"/>
  <c r="U23" s="1"/>
  <c r="S16"/>
  <c r="S23" s="1"/>
  <c r="R16"/>
  <c r="R23" s="1"/>
  <c r="P16"/>
  <c r="P23" s="1"/>
  <c r="N16"/>
  <c r="N23" s="1"/>
  <c r="U16" i="15"/>
  <c r="U23" s="1"/>
  <c r="S16"/>
  <c r="S23" s="1"/>
  <c r="R16"/>
  <c r="R23" s="1"/>
  <c r="P16"/>
  <c r="P23" s="1"/>
  <c r="N16"/>
  <c r="N23" s="1"/>
  <c r="U16" i="16"/>
  <c r="U23" s="1"/>
  <c r="S16"/>
  <c r="S23" s="1"/>
  <c r="R16"/>
  <c r="R23" s="1"/>
  <c r="P16"/>
  <c r="P23" s="1"/>
  <c r="N16"/>
  <c r="N23" s="1"/>
  <c r="U16" i="17"/>
  <c r="U23" s="1"/>
  <c r="S16"/>
  <c r="S23" s="1"/>
  <c r="R16"/>
  <c r="R23" s="1"/>
  <c r="P16"/>
  <c r="P23" s="1"/>
  <c r="N16"/>
  <c r="N23" s="1"/>
  <c r="M16" i="1"/>
  <c r="M16" i="14"/>
  <c r="M16" i="15"/>
  <c r="M16" i="16"/>
  <c r="M16" i="17"/>
  <c r="G16" i="1"/>
  <c r="G23" s="1"/>
  <c r="F16"/>
  <c r="F23" s="1"/>
  <c r="D16"/>
  <c r="D23" s="1"/>
  <c r="G16" i="14"/>
  <c r="G23" s="1"/>
  <c r="F16"/>
  <c r="F23" s="1"/>
  <c r="D16"/>
  <c r="D23" s="1"/>
  <c r="G16" i="15"/>
  <c r="G23" s="1"/>
  <c r="F16"/>
  <c r="F23" s="1"/>
  <c r="D16"/>
  <c r="D23" s="1"/>
  <c r="G16" i="16"/>
  <c r="G23" s="1"/>
  <c r="F16"/>
  <c r="F23" s="1"/>
  <c r="D16"/>
  <c r="D23" s="1"/>
  <c r="G16" i="17"/>
  <c r="G23" s="1"/>
  <c r="F16"/>
  <c r="F23" s="1"/>
  <c r="D16"/>
  <c r="D23" s="1"/>
  <c r="C16" i="1"/>
  <c r="C23" s="1"/>
  <c r="C16" i="14"/>
  <c r="C23" s="1"/>
  <c r="C16" i="15"/>
  <c r="C23" s="1"/>
  <c r="C16" i="16"/>
  <c r="C23" s="1"/>
  <c r="C16" i="17"/>
  <c r="C23" s="1"/>
  <c r="T15" i="1"/>
  <c r="V15" s="1"/>
  <c r="O15"/>
  <c r="Q15" s="1"/>
  <c r="H15"/>
  <c r="E15"/>
  <c r="A15"/>
  <c r="T15" i="14"/>
  <c r="V15" s="1"/>
  <c r="O15"/>
  <c r="Q15" s="1"/>
  <c r="H15"/>
  <c r="E15"/>
  <c r="E69" s="1"/>
  <c r="A15"/>
  <c r="T15" i="15"/>
  <c r="V15" s="1"/>
  <c r="O15"/>
  <c r="Q15" s="1"/>
  <c r="H15"/>
  <c r="H69" s="1"/>
  <c r="E15"/>
  <c r="E69" s="1"/>
  <c r="A15"/>
  <c r="T15" i="16"/>
  <c r="V15" s="1"/>
  <c r="O15"/>
  <c r="H15"/>
  <c r="E15"/>
  <c r="A15"/>
  <c r="T15" i="17"/>
  <c r="V15" s="1"/>
  <c r="O15"/>
  <c r="Q15" s="1"/>
  <c r="H15"/>
  <c r="E15"/>
  <c r="A15"/>
  <c r="U15" i="19"/>
  <c r="P15"/>
  <c r="U15" i="20"/>
  <c r="S15"/>
  <c r="S15" i="19" s="1"/>
  <c r="R15" i="20"/>
  <c r="R15" i="19" s="1"/>
  <c r="P15" i="20"/>
  <c r="N15"/>
  <c r="N15" i="19" s="1"/>
  <c r="M15" i="20"/>
  <c r="G15"/>
  <c r="G15" i="19" s="1"/>
  <c r="F15" i="20"/>
  <c r="D15"/>
  <c r="D15" i="19" s="1"/>
  <c r="C15" i="20"/>
  <c r="C15" i="19" s="1"/>
  <c r="E69" i="1" l="1"/>
  <c r="U104"/>
  <c r="U105"/>
  <c r="V77" i="13"/>
  <c r="W77" s="1"/>
  <c r="Q78"/>
  <c r="W78" s="1"/>
  <c r="P104" i="1"/>
  <c r="P105"/>
  <c r="W158" i="13"/>
  <c r="W240"/>
  <c r="W159"/>
  <c r="W161"/>
  <c r="W54"/>
  <c r="W189"/>
  <c r="W155"/>
  <c r="W74"/>
  <c r="V243"/>
  <c r="W236"/>
  <c r="W135"/>
  <c r="W108"/>
  <c r="W216"/>
  <c r="V81"/>
  <c r="Q162"/>
  <c r="V162"/>
  <c r="W27"/>
  <c r="A23" i="14"/>
  <c r="A23" i="17"/>
  <c r="I81" i="13"/>
  <c r="O69" i="16"/>
  <c r="Q69" s="1"/>
  <c r="O69" i="1"/>
  <c r="Q69" s="1"/>
  <c r="A23" i="15"/>
  <c r="W232" i="13"/>
  <c r="Q243"/>
  <c r="W228"/>
  <c r="W70"/>
  <c r="Q81"/>
  <c r="A23" i="16"/>
  <c r="A23" i="1"/>
  <c r="O150"/>
  <c r="Q150" s="1"/>
  <c r="E69" i="16"/>
  <c r="E69" i="17"/>
  <c r="T69"/>
  <c r="V69" s="1"/>
  <c r="O69" i="14"/>
  <c r="Q69" s="1"/>
  <c r="T69" i="16"/>
  <c r="V69" s="1"/>
  <c r="O150"/>
  <c r="Q150" s="1"/>
  <c r="O231"/>
  <c r="Q231" s="1"/>
  <c r="O231" i="14"/>
  <c r="Q231" s="1"/>
  <c r="C69" i="19"/>
  <c r="M15"/>
  <c r="O15" s="1"/>
  <c r="M69" i="20"/>
  <c r="M69" i="19" s="1"/>
  <c r="H69" i="16"/>
  <c r="N150" i="20"/>
  <c r="O150" i="14"/>
  <c r="Q150" s="1"/>
  <c r="P69" i="20"/>
  <c r="O150" i="17"/>
  <c r="Q150" s="1"/>
  <c r="T150"/>
  <c r="V150" s="1"/>
  <c r="T150" i="16"/>
  <c r="V150" s="1"/>
  <c r="O231" i="17"/>
  <c r="Q231" s="1"/>
  <c r="O231" i="1"/>
  <c r="Q231" s="1"/>
  <c r="C69" i="20"/>
  <c r="M96" i="19"/>
  <c r="M150" i="20"/>
  <c r="P177" i="19"/>
  <c r="P231" s="1"/>
  <c r="P231" i="20"/>
  <c r="D69"/>
  <c r="N69"/>
  <c r="N69" i="19" s="1"/>
  <c r="T69" i="14"/>
  <c r="V69" s="1"/>
  <c r="F69" i="20"/>
  <c r="P96" i="19"/>
  <c r="P150" s="1"/>
  <c r="P150" i="20"/>
  <c r="M177" i="19"/>
  <c r="M231" s="1"/>
  <c r="M231" i="20"/>
  <c r="P69" i="19"/>
  <c r="T69" i="1"/>
  <c r="V69" s="1"/>
  <c r="N177" i="19"/>
  <c r="N231" i="20"/>
  <c r="O69" i="15"/>
  <c r="Q69" s="1"/>
  <c r="T231"/>
  <c r="T150"/>
  <c r="V150" s="1"/>
  <c r="T69"/>
  <c r="V69" s="1"/>
  <c r="A43"/>
  <c r="V177" i="16"/>
  <c r="A43"/>
  <c r="V204" i="1"/>
  <c r="T150"/>
  <c r="R69" i="20"/>
  <c r="A43" i="1"/>
  <c r="H69"/>
  <c r="G69" i="19"/>
  <c r="V204" i="17"/>
  <c r="T231"/>
  <c r="U69" i="19"/>
  <c r="A43" i="17"/>
  <c r="H69"/>
  <c r="R231" i="19"/>
  <c r="W204" i="14"/>
  <c r="T231"/>
  <c r="V177"/>
  <c r="T150"/>
  <c r="V150" s="1"/>
  <c r="H69"/>
  <c r="I69" s="1"/>
  <c r="A43"/>
  <c r="U231" i="19"/>
  <c r="S231" i="20"/>
  <c r="R231"/>
  <c r="U231"/>
  <c r="S231" i="19"/>
  <c r="R150"/>
  <c r="U150" i="20"/>
  <c r="U150" i="19"/>
  <c r="R150" i="20"/>
  <c r="S150" i="19"/>
  <c r="S150" i="20"/>
  <c r="U69"/>
  <c r="S69"/>
  <c r="G69"/>
  <c r="T231" i="16"/>
  <c r="O231" i="15"/>
  <c r="T231" i="1"/>
  <c r="O150" i="15"/>
  <c r="O69" i="17"/>
  <c r="A16"/>
  <c r="O204" i="20"/>
  <c r="Q204" s="1"/>
  <c r="T204"/>
  <c r="Q204" i="17"/>
  <c r="Q204" i="16"/>
  <c r="W204" s="1"/>
  <c r="T204" i="19"/>
  <c r="W204" i="15"/>
  <c r="N204" i="19"/>
  <c r="O177" i="20"/>
  <c r="Q177" s="1"/>
  <c r="T177"/>
  <c r="Q177" i="1"/>
  <c r="W177" s="1"/>
  <c r="T177" i="19"/>
  <c r="W177" i="17"/>
  <c r="W177" i="15"/>
  <c r="O123" i="20"/>
  <c r="Q123" s="1"/>
  <c r="Q123" i="16"/>
  <c r="V123" i="14"/>
  <c r="A15" i="20"/>
  <c r="I42" i="15"/>
  <c r="V96"/>
  <c r="T123" i="20"/>
  <c r="Q123" i="15"/>
  <c r="W123" s="1"/>
  <c r="T123" i="19"/>
  <c r="M123"/>
  <c r="Q123" i="17"/>
  <c r="V123" i="16"/>
  <c r="V123" i="1"/>
  <c r="O96" i="20"/>
  <c r="Q96" s="1"/>
  <c r="T96"/>
  <c r="A16" i="15"/>
  <c r="W42" i="1"/>
  <c r="V96" i="16"/>
  <c r="Q96" i="14"/>
  <c r="W96" s="1"/>
  <c r="V96" i="1"/>
  <c r="Q96" i="16"/>
  <c r="Q96" i="1"/>
  <c r="T96" i="19"/>
  <c r="W96" i="17"/>
  <c r="W96" i="15"/>
  <c r="N96" i="19"/>
  <c r="N150" s="1"/>
  <c r="I15" i="15"/>
  <c r="A69" i="1"/>
  <c r="W15" i="17"/>
  <c r="W42" i="16"/>
  <c r="A69" i="17"/>
  <c r="A69" i="16"/>
  <c r="A69" i="15"/>
  <c r="A69" i="14"/>
  <c r="I69" i="15"/>
  <c r="E42" i="20"/>
  <c r="A16" i="16"/>
  <c r="A16" i="14"/>
  <c r="I42" i="17"/>
  <c r="W42" i="14"/>
  <c r="W15" i="1"/>
  <c r="A16"/>
  <c r="H42" i="20"/>
  <c r="O42"/>
  <c r="Q42" s="1"/>
  <c r="T42"/>
  <c r="F42" i="19"/>
  <c r="W42" i="17"/>
  <c r="I42" i="16"/>
  <c r="W42" i="15"/>
  <c r="I42" i="14"/>
  <c r="I42" i="1"/>
  <c r="A42" i="20"/>
  <c r="R42" i="19"/>
  <c r="D42"/>
  <c r="D69" s="1"/>
  <c r="N42"/>
  <c r="T15" i="20"/>
  <c r="W15" i="14"/>
  <c r="E15" i="19"/>
  <c r="T15"/>
  <c r="H15" i="20"/>
  <c r="E15"/>
  <c r="O15"/>
  <c r="I15" i="17"/>
  <c r="Q15" i="16"/>
  <c r="W15" i="15"/>
  <c r="I15" i="14"/>
  <c r="I15" i="1"/>
  <c r="F15" i="19"/>
  <c r="I15" i="16"/>
  <c r="W243" i="13" l="1"/>
  <c r="W162"/>
  <c r="W81"/>
  <c r="E69" i="20"/>
  <c r="H69"/>
  <c r="V150" i="1"/>
  <c r="W150" s="1"/>
  <c r="I69" i="16"/>
  <c r="O150" i="20"/>
  <c r="Q150" s="1"/>
  <c r="W204" i="17"/>
  <c r="I69"/>
  <c r="O177" i="19"/>
  <c r="Q177" s="1"/>
  <c r="O231" i="20"/>
  <c r="Q231" s="1"/>
  <c r="N231" i="19"/>
  <c r="O231" s="1"/>
  <c r="Q231" s="1"/>
  <c r="M150"/>
  <c r="O69" i="20"/>
  <c r="Q69" s="1"/>
  <c r="T231" i="19"/>
  <c r="V231" s="1"/>
  <c r="W96" i="16"/>
  <c r="R69" i="19"/>
  <c r="I69" i="1"/>
  <c r="A69" i="20"/>
  <c r="V231" i="17"/>
  <c r="W123" i="14"/>
  <c r="F69" i="19"/>
  <c r="A69" s="1"/>
  <c r="T231" i="20"/>
  <c r="V204"/>
  <c r="W204" s="1"/>
  <c r="V204" i="19"/>
  <c r="V177"/>
  <c r="V177" i="20"/>
  <c r="W177" s="1"/>
  <c r="T150" i="19"/>
  <c r="V150" s="1"/>
  <c r="V96" i="20"/>
  <c r="W96" s="1"/>
  <c r="T150"/>
  <c r="V42"/>
  <c r="W42" s="1"/>
  <c r="S69" i="19"/>
  <c r="V15" i="20"/>
  <c r="T69"/>
  <c r="Q231" i="15"/>
  <c r="V231" i="16"/>
  <c r="Q150" i="15"/>
  <c r="W150" s="1"/>
  <c r="Q69" i="17"/>
  <c r="W69" s="1"/>
  <c r="O69" i="19"/>
  <c r="O204"/>
  <c r="W150" i="16"/>
  <c r="W150" i="17"/>
  <c r="W150" i="14"/>
  <c r="V123" i="20"/>
  <c r="W123" s="1"/>
  <c r="W123" i="16"/>
  <c r="W123" i="17"/>
  <c r="O123" i="19"/>
  <c r="V123"/>
  <c r="W96" i="1"/>
  <c r="O96" i="19"/>
  <c r="V96"/>
  <c r="W69" i="14"/>
  <c r="W69" i="15"/>
  <c r="W69" i="1"/>
  <c r="W69" i="16"/>
  <c r="I42" i="20"/>
  <c r="H42" i="19"/>
  <c r="A42"/>
  <c r="T42"/>
  <c r="O42"/>
  <c r="E42"/>
  <c r="E69" s="1"/>
  <c r="H15"/>
  <c r="A15"/>
  <c r="Q15"/>
  <c r="I15" i="20"/>
  <c r="W15" i="16"/>
  <c r="Q15" i="20"/>
  <c r="V15" i="19"/>
  <c r="U214" i="20"/>
  <c r="U214" i="19" s="1"/>
  <c r="S214" i="20"/>
  <c r="S214" i="19" s="1"/>
  <c r="R214" i="20"/>
  <c r="R214" i="19" s="1"/>
  <c r="U211" i="20"/>
  <c r="S211"/>
  <c r="R211"/>
  <c r="U210"/>
  <c r="S210"/>
  <c r="R210"/>
  <c r="U208"/>
  <c r="S208"/>
  <c r="R208"/>
  <c r="U207"/>
  <c r="S207"/>
  <c r="R207"/>
  <c r="U206"/>
  <c r="U206" i="19" s="1"/>
  <c r="S206" i="20"/>
  <c r="S206" i="19" s="1"/>
  <c r="R206" i="20"/>
  <c r="R206" i="19" s="1"/>
  <c r="U203" i="20"/>
  <c r="U203" i="19" s="1"/>
  <c r="S203" i="20"/>
  <c r="S203" i="19" s="1"/>
  <c r="R203" i="20"/>
  <c r="R203" i="19" s="1"/>
  <c r="U202" i="20"/>
  <c r="S202"/>
  <c r="R202"/>
  <c r="U200"/>
  <c r="S200"/>
  <c r="R200"/>
  <c r="U187"/>
  <c r="S187"/>
  <c r="R187"/>
  <c r="U184"/>
  <c r="S184"/>
  <c r="R184"/>
  <c r="U183"/>
  <c r="S183"/>
  <c r="R183"/>
  <c r="U181"/>
  <c r="S181"/>
  <c r="R181"/>
  <c r="U180"/>
  <c r="S180"/>
  <c r="R180"/>
  <c r="U179"/>
  <c r="S179"/>
  <c r="R179"/>
  <c r="U176"/>
  <c r="S176"/>
  <c r="R176"/>
  <c r="U175"/>
  <c r="S175"/>
  <c r="R175"/>
  <c r="U173"/>
  <c r="S173"/>
  <c r="R173"/>
  <c r="U211" i="19" l="1"/>
  <c r="S211"/>
  <c r="S212" i="20"/>
  <c r="R211" i="19"/>
  <c r="U210"/>
  <c r="S210"/>
  <c r="R182" i="20"/>
  <c r="S182"/>
  <c r="U182"/>
  <c r="U208" i="19"/>
  <c r="U209" i="20"/>
  <c r="S208" i="19"/>
  <c r="S209" i="20"/>
  <c r="R208" i="19"/>
  <c r="R209" i="20"/>
  <c r="S207" i="19"/>
  <c r="U207"/>
  <c r="I69" i="20"/>
  <c r="U178"/>
  <c r="U185" s="1"/>
  <c r="S178"/>
  <c r="S185" s="1"/>
  <c r="U205"/>
  <c r="R205"/>
  <c r="R212" s="1"/>
  <c r="R178"/>
  <c r="R185" s="1"/>
  <c r="S205"/>
  <c r="O150" i="19"/>
  <c r="H69"/>
  <c r="I69" s="1"/>
  <c r="V231" i="20"/>
  <c r="V150"/>
  <c r="W150" s="1"/>
  <c r="V69"/>
  <c r="T69" i="19"/>
  <c r="Q69"/>
  <c r="Q204"/>
  <c r="W177"/>
  <c r="Q123"/>
  <c r="Q96"/>
  <c r="T175" i="20"/>
  <c r="T187"/>
  <c r="V187" s="1"/>
  <c r="T173"/>
  <c r="V173" s="1"/>
  <c r="T179"/>
  <c r="V179" s="1"/>
  <c r="T184"/>
  <c r="I42" i="19"/>
  <c r="Q42"/>
  <c r="V42"/>
  <c r="T208" i="20"/>
  <c r="T207"/>
  <c r="R207" i="19"/>
  <c r="T183" i="20"/>
  <c r="T203"/>
  <c r="T210"/>
  <c r="W15" i="19"/>
  <c r="W15" i="20"/>
  <c r="I15" i="19"/>
  <c r="T181" i="20"/>
  <c r="T202"/>
  <c r="T211"/>
  <c r="T206" i="19"/>
  <c r="R210"/>
  <c r="T176" i="20"/>
  <c r="T180"/>
  <c r="T200"/>
  <c r="V200" s="1"/>
  <c r="T206"/>
  <c r="V206" s="1"/>
  <c r="T214"/>
  <c r="V214" s="1"/>
  <c r="T203" i="19"/>
  <c r="T214"/>
  <c r="V214" s="1"/>
  <c r="U212" i="20" l="1"/>
  <c r="T211" i="19"/>
  <c r="V211" s="1"/>
  <c r="V211" i="20"/>
  <c r="V184"/>
  <c r="U209" i="19"/>
  <c r="V210" i="20"/>
  <c r="V183"/>
  <c r="T210" i="19"/>
  <c r="R209"/>
  <c r="S209"/>
  <c r="T208"/>
  <c r="V208" i="20"/>
  <c r="T209"/>
  <c r="V181"/>
  <c r="T182"/>
  <c r="V207"/>
  <c r="V180"/>
  <c r="T207" i="19"/>
  <c r="V206"/>
  <c r="V202" i="20"/>
  <c r="T205"/>
  <c r="T212" s="1"/>
  <c r="V175"/>
  <c r="T178"/>
  <c r="T185" s="1"/>
  <c r="Q150" i="19"/>
  <c r="W150" s="1"/>
  <c r="W231" i="20"/>
  <c r="W69"/>
  <c r="V69" i="19"/>
  <c r="W69" s="1"/>
  <c r="W204"/>
  <c r="V203"/>
  <c r="V203" i="20"/>
  <c r="W123" i="19"/>
  <c r="V176" i="20"/>
  <c r="W96" i="19"/>
  <c r="W42"/>
  <c r="U241" i="17"/>
  <c r="S241"/>
  <c r="R241"/>
  <c r="U238"/>
  <c r="S238"/>
  <c r="R238"/>
  <c r="U237"/>
  <c r="S237"/>
  <c r="R237"/>
  <c r="U235"/>
  <c r="S235"/>
  <c r="R235"/>
  <c r="U234"/>
  <c r="S234"/>
  <c r="R234"/>
  <c r="U233"/>
  <c r="S233"/>
  <c r="R233"/>
  <c r="U230"/>
  <c r="S230"/>
  <c r="R230"/>
  <c r="T203"/>
  <c r="U241" i="16"/>
  <c r="S241"/>
  <c r="R241"/>
  <c r="U238"/>
  <c r="S238"/>
  <c r="R238"/>
  <c r="U237"/>
  <c r="S237"/>
  <c r="R237"/>
  <c r="U235"/>
  <c r="S235"/>
  <c r="R235"/>
  <c r="U234"/>
  <c r="S234"/>
  <c r="R234"/>
  <c r="U233"/>
  <c r="S233"/>
  <c r="R233"/>
  <c r="U230"/>
  <c r="S230"/>
  <c r="R230"/>
  <c r="P230"/>
  <c r="N230"/>
  <c r="M230"/>
  <c r="U230" i="1"/>
  <c r="S230"/>
  <c r="R230"/>
  <c r="P230"/>
  <c r="N230"/>
  <c r="M230"/>
  <c r="U230" i="14"/>
  <c r="S230"/>
  <c r="R230"/>
  <c r="P230"/>
  <c r="N230"/>
  <c r="M230"/>
  <c r="U230" i="15"/>
  <c r="S230"/>
  <c r="R230"/>
  <c r="P230"/>
  <c r="N230"/>
  <c r="M230"/>
  <c r="P230" i="17"/>
  <c r="N230"/>
  <c r="M230"/>
  <c r="V210" i="19" l="1"/>
  <c r="U236" i="16"/>
  <c r="R236" i="17"/>
  <c r="V209" i="20"/>
  <c r="S236" i="17"/>
  <c r="V182" i="20"/>
  <c r="T209" i="19"/>
  <c r="R236" i="16"/>
  <c r="U236" i="17"/>
  <c r="S236" i="16"/>
  <c r="V208" i="19"/>
  <c r="V207"/>
  <c r="V205" i="20"/>
  <c r="V212" s="1"/>
  <c r="V178"/>
  <c r="V185" s="1"/>
  <c r="V203" i="17"/>
  <c r="T230" i="14"/>
  <c r="T230" i="1"/>
  <c r="T233" i="17"/>
  <c r="V233" s="1"/>
  <c r="T233" i="16"/>
  <c r="V233" s="1"/>
  <c r="T237" i="17"/>
  <c r="T234" i="16"/>
  <c r="T241"/>
  <c r="V241" s="1"/>
  <c r="T230" i="17"/>
  <c r="T235"/>
  <c r="O230" i="15"/>
  <c r="T237" i="16"/>
  <c r="T241" i="17"/>
  <c r="V241" s="1"/>
  <c r="O230" i="1"/>
  <c r="O230" i="17"/>
  <c r="T230" i="15"/>
  <c r="O230" i="14"/>
  <c r="O230" i="16"/>
  <c r="T230"/>
  <c r="T235"/>
  <c r="T234" i="17"/>
  <c r="T238" i="16"/>
  <c r="T238" i="17"/>
  <c r="V238" l="1"/>
  <c r="V238" i="16"/>
  <c r="V237"/>
  <c r="V237" i="17"/>
  <c r="V209" i="19"/>
  <c r="V235" i="17"/>
  <c r="T236"/>
  <c r="V235" i="16"/>
  <c r="T236"/>
  <c r="V234"/>
  <c r="V234" i="17"/>
  <c r="V230" i="1"/>
  <c r="V230" i="14"/>
  <c r="Q230" i="1"/>
  <c r="W230" s="1"/>
  <c r="V230" i="15"/>
  <c r="Q230" i="14"/>
  <c r="V230" i="17"/>
  <c r="V230" i="16"/>
  <c r="Q230" i="17"/>
  <c r="Q230" i="16"/>
  <c r="W230" s="1"/>
  <c r="Q230" i="15"/>
  <c r="W230" i="17" l="1"/>
  <c r="V236" i="16"/>
  <c r="V236" i="17"/>
  <c r="W230" i="15"/>
  <c r="W230" i="14"/>
  <c r="R68" i="17" l="1"/>
  <c r="T200" i="16" l="1"/>
  <c r="T199"/>
  <c r="T198"/>
  <c r="T173"/>
  <c r="T172"/>
  <c r="T171"/>
  <c r="T119"/>
  <c r="T118"/>
  <c r="T117"/>
  <c r="T92"/>
  <c r="V92" s="1"/>
  <c r="T91"/>
  <c r="T90"/>
  <c r="V90" s="1"/>
  <c r="T38"/>
  <c r="V38" s="1"/>
  <c r="T37"/>
  <c r="T36"/>
  <c r="V36" s="1"/>
  <c r="T11"/>
  <c r="V11" s="1"/>
  <c r="T10"/>
  <c r="T9"/>
  <c r="V9" s="1"/>
  <c r="V91" l="1"/>
  <c r="V37"/>
  <c r="V10"/>
  <c r="T200" i="14"/>
  <c r="V200" s="1"/>
  <c r="T199"/>
  <c r="T198"/>
  <c r="V198" s="1"/>
  <c r="T173"/>
  <c r="V173" s="1"/>
  <c r="T172"/>
  <c r="T171"/>
  <c r="V171" s="1"/>
  <c r="T119"/>
  <c r="T118"/>
  <c r="T117"/>
  <c r="T92"/>
  <c r="T91"/>
  <c r="T90"/>
  <c r="T38"/>
  <c r="V38" s="1"/>
  <c r="T37"/>
  <c r="T36"/>
  <c r="V36" s="1"/>
  <c r="T11"/>
  <c r="V11" s="1"/>
  <c r="T10"/>
  <c r="T9"/>
  <c r="V9" s="1"/>
  <c r="V199" l="1"/>
  <c r="V172"/>
  <c r="V37"/>
  <c r="V10"/>
  <c r="U52" i="20"/>
  <c r="S52"/>
  <c r="S52" i="19" s="1"/>
  <c r="R52" i="20"/>
  <c r="U49"/>
  <c r="S49"/>
  <c r="R49"/>
  <c r="U48"/>
  <c r="S48"/>
  <c r="R48"/>
  <c r="U46"/>
  <c r="S46"/>
  <c r="R46"/>
  <c r="U45"/>
  <c r="S45"/>
  <c r="R45"/>
  <c r="U44"/>
  <c r="S44"/>
  <c r="S44" i="19" s="1"/>
  <c r="R44" i="20"/>
  <c r="U41"/>
  <c r="S41"/>
  <c r="S41" i="19" s="1"/>
  <c r="R41" i="20"/>
  <c r="U40"/>
  <c r="S40"/>
  <c r="R40"/>
  <c r="U38"/>
  <c r="S38"/>
  <c r="S38" i="19" s="1"/>
  <c r="R38" i="20"/>
  <c r="U37"/>
  <c r="S37"/>
  <c r="R37"/>
  <c r="U36"/>
  <c r="S36"/>
  <c r="R36"/>
  <c r="U52" i="19"/>
  <c r="U49"/>
  <c r="U48"/>
  <c r="U46"/>
  <c r="U45"/>
  <c r="U44"/>
  <c r="U41"/>
  <c r="U40"/>
  <c r="U38"/>
  <c r="U37"/>
  <c r="U36"/>
  <c r="S49" l="1"/>
  <c r="R48"/>
  <c r="R47" i="20"/>
  <c r="U47"/>
  <c r="U47" i="19"/>
  <c r="S46"/>
  <c r="S47" i="20"/>
  <c r="R45" i="19"/>
  <c r="S45"/>
  <c r="R43" i="20"/>
  <c r="R50" s="1"/>
  <c r="U43"/>
  <c r="S43"/>
  <c r="S50" s="1"/>
  <c r="U43" i="19"/>
  <c r="U50" s="1"/>
  <c r="S37"/>
  <c r="S40"/>
  <c r="S43" s="1"/>
  <c r="T52" i="20"/>
  <c r="V52" s="1"/>
  <c r="S53"/>
  <c r="U53"/>
  <c r="R39"/>
  <c r="R51" s="1"/>
  <c r="T41"/>
  <c r="V41" s="1"/>
  <c r="T44"/>
  <c r="V44" s="1"/>
  <c r="R52" i="19"/>
  <c r="T52" s="1"/>
  <c r="V52" s="1"/>
  <c r="U39" i="20"/>
  <c r="T45"/>
  <c r="R36" i="19"/>
  <c r="T37" i="20"/>
  <c r="U53" i="19"/>
  <c r="U39"/>
  <c r="U51" s="1"/>
  <c r="R40"/>
  <c r="T40" i="20"/>
  <c r="T38"/>
  <c r="V38" s="1"/>
  <c r="S39"/>
  <c r="S51" s="1"/>
  <c r="S48" i="19"/>
  <c r="R53" i="20"/>
  <c r="T49"/>
  <c r="T48"/>
  <c r="R44" i="19"/>
  <c r="T46" i="20"/>
  <c r="R41" i="19"/>
  <c r="T41" s="1"/>
  <c r="V41" s="1"/>
  <c r="R38"/>
  <c r="R37"/>
  <c r="T36" i="20"/>
  <c r="V36" s="1"/>
  <c r="S36" i="19"/>
  <c r="R46"/>
  <c r="R49"/>
  <c r="P241" i="14"/>
  <c r="N241"/>
  <c r="M241"/>
  <c r="P238"/>
  <c r="N238"/>
  <c r="M238"/>
  <c r="P237"/>
  <c r="N237"/>
  <c r="M237"/>
  <c r="P235"/>
  <c r="N235"/>
  <c r="M235"/>
  <c r="P234"/>
  <c r="N234"/>
  <c r="M234"/>
  <c r="P233"/>
  <c r="N233"/>
  <c r="M233"/>
  <c r="P229"/>
  <c r="P232" s="1"/>
  <c r="N229"/>
  <c r="N232" s="1"/>
  <c r="M229"/>
  <c r="M232" s="1"/>
  <c r="P227"/>
  <c r="N227"/>
  <c r="M227"/>
  <c r="P226"/>
  <c r="N226"/>
  <c r="M226"/>
  <c r="P225"/>
  <c r="N225"/>
  <c r="M225"/>
  <c r="P215"/>
  <c r="N215"/>
  <c r="M215"/>
  <c r="O214"/>
  <c r="Q214" s="1"/>
  <c r="O211"/>
  <c r="Q211" s="1"/>
  <c r="O210"/>
  <c r="O208"/>
  <c r="Q208" s="1"/>
  <c r="O207"/>
  <c r="Q207" s="1"/>
  <c r="O206"/>
  <c r="O203"/>
  <c r="O202"/>
  <c r="P201"/>
  <c r="P213" s="1"/>
  <c r="N201"/>
  <c r="N213" s="1"/>
  <c r="M201"/>
  <c r="M213" s="1"/>
  <c r="O200"/>
  <c r="Q200" s="1"/>
  <c r="O199"/>
  <c r="O198"/>
  <c r="Q198" s="1"/>
  <c r="P188"/>
  <c r="N188"/>
  <c r="M188"/>
  <c r="O187"/>
  <c r="Q187" s="1"/>
  <c r="O184"/>
  <c r="Q184" s="1"/>
  <c r="O183"/>
  <c r="Q183" s="1"/>
  <c r="M182"/>
  <c r="M185" s="1"/>
  <c r="O181"/>
  <c r="Q181" s="1"/>
  <c r="O180"/>
  <c r="Q180" s="1"/>
  <c r="O179"/>
  <c r="O176"/>
  <c r="O175"/>
  <c r="P174"/>
  <c r="P186" s="1"/>
  <c r="N174"/>
  <c r="N186" s="1"/>
  <c r="M174"/>
  <c r="M186" s="1"/>
  <c r="O173"/>
  <c r="Q173" s="1"/>
  <c r="O172"/>
  <c r="O171"/>
  <c r="Q171" s="1"/>
  <c r="P160"/>
  <c r="N160"/>
  <c r="M160"/>
  <c r="P157"/>
  <c r="N157"/>
  <c r="M157"/>
  <c r="P156"/>
  <c r="N156"/>
  <c r="M156"/>
  <c r="P154"/>
  <c r="N154"/>
  <c r="M154"/>
  <c r="P153"/>
  <c r="N153"/>
  <c r="M153"/>
  <c r="P152"/>
  <c r="N152"/>
  <c r="M152"/>
  <c r="P149"/>
  <c r="N149"/>
  <c r="M149"/>
  <c r="P148"/>
  <c r="N148"/>
  <c r="M148"/>
  <c r="P146"/>
  <c r="N146"/>
  <c r="M146"/>
  <c r="P145"/>
  <c r="N145"/>
  <c r="M145"/>
  <c r="P144"/>
  <c r="N144"/>
  <c r="M144"/>
  <c r="P134"/>
  <c r="N134"/>
  <c r="M134"/>
  <c r="O133"/>
  <c r="Q133" s="1"/>
  <c r="O130"/>
  <c r="Q130" s="1"/>
  <c r="O129"/>
  <c r="Q129" s="1"/>
  <c r="O127"/>
  <c r="O126"/>
  <c r="O125"/>
  <c r="O122"/>
  <c r="Q122" s="1"/>
  <c r="O121"/>
  <c r="P120"/>
  <c r="P132" s="1"/>
  <c r="N120"/>
  <c r="N132" s="1"/>
  <c r="M120"/>
  <c r="M132" s="1"/>
  <c r="O119"/>
  <c r="Q119" s="1"/>
  <c r="O118"/>
  <c r="O117"/>
  <c r="Q117" s="1"/>
  <c r="P107"/>
  <c r="N107"/>
  <c r="M107"/>
  <c r="O106"/>
  <c r="Q106" s="1"/>
  <c r="O103"/>
  <c r="Q103" s="1"/>
  <c r="O102"/>
  <c r="M101"/>
  <c r="M104" s="1"/>
  <c r="O100"/>
  <c r="O99"/>
  <c r="O98"/>
  <c r="O95"/>
  <c r="Q95" s="1"/>
  <c r="O94"/>
  <c r="P93"/>
  <c r="P105" s="1"/>
  <c r="N93"/>
  <c r="N105" s="1"/>
  <c r="M93"/>
  <c r="M105" s="1"/>
  <c r="O92"/>
  <c r="Q92" s="1"/>
  <c r="O91"/>
  <c r="O90"/>
  <c r="Q90" s="1"/>
  <c r="P79"/>
  <c r="N79"/>
  <c r="M79"/>
  <c r="P76"/>
  <c r="N76"/>
  <c r="M76"/>
  <c r="P75"/>
  <c r="N75"/>
  <c r="M75"/>
  <c r="P73"/>
  <c r="N73"/>
  <c r="M73"/>
  <c r="P72"/>
  <c r="N72"/>
  <c r="M72"/>
  <c r="P71"/>
  <c r="N71"/>
  <c r="M71"/>
  <c r="P68"/>
  <c r="N68"/>
  <c r="M68"/>
  <c r="P67"/>
  <c r="N67"/>
  <c r="M67"/>
  <c r="P65"/>
  <c r="N65"/>
  <c r="M65"/>
  <c r="P64"/>
  <c r="N64"/>
  <c r="M64"/>
  <c r="P63"/>
  <c r="N63"/>
  <c r="M63"/>
  <c r="P53"/>
  <c r="N53"/>
  <c r="M53"/>
  <c r="O52"/>
  <c r="Q52" s="1"/>
  <c r="O49"/>
  <c r="Q49" s="1"/>
  <c r="O48"/>
  <c r="Q48" s="1"/>
  <c r="O46"/>
  <c r="Q46" s="1"/>
  <c r="O45"/>
  <c r="Q45" s="1"/>
  <c r="O44"/>
  <c r="O41"/>
  <c r="Q41" s="1"/>
  <c r="O40"/>
  <c r="P39"/>
  <c r="P51" s="1"/>
  <c r="N39"/>
  <c r="N51" s="1"/>
  <c r="M39"/>
  <c r="M51" s="1"/>
  <c r="O38"/>
  <c r="Q38" s="1"/>
  <c r="O37"/>
  <c r="O36"/>
  <c r="Q36" s="1"/>
  <c r="P26"/>
  <c r="N26"/>
  <c r="M26"/>
  <c r="O25"/>
  <c r="Q25" s="1"/>
  <c r="O22"/>
  <c r="Q22" s="1"/>
  <c r="O21"/>
  <c r="M20"/>
  <c r="M23" s="1"/>
  <c r="O19"/>
  <c r="Q19" s="1"/>
  <c r="O18"/>
  <c r="Q18" s="1"/>
  <c r="O17"/>
  <c r="O14"/>
  <c r="Q14" s="1"/>
  <c r="O13"/>
  <c r="P12"/>
  <c r="P24" s="1"/>
  <c r="N12"/>
  <c r="N24" s="1"/>
  <c r="M12"/>
  <c r="M24" s="1"/>
  <c r="O11"/>
  <c r="Q11" s="1"/>
  <c r="O10"/>
  <c r="O9"/>
  <c r="Q9" s="1"/>
  <c r="P241" i="15"/>
  <c r="N241"/>
  <c r="M241"/>
  <c r="P238"/>
  <c r="N238"/>
  <c r="M238"/>
  <c r="P237"/>
  <c r="N237"/>
  <c r="M237"/>
  <c r="P235"/>
  <c r="N235"/>
  <c r="M235"/>
  <c r="P234"/>
  <c r="N234"/>
  <c r="M234"/>
  <c r="P233"/>
  <c r="N233"/>
  <c r="M233"/>
  <c r="P229"/>
  <c r="P232" s="1"/>
  <c r="N229"/>
  <c r="N232" s="1"/>
  <c r="M229"/>
  <c r="M232" s="1"/>
  <c r="P227"/>
  <c r="N227"/>
  <c r="M227"/>
  <c r="P226"/>
  <c r="N226"/>
  <c r="M226"/>
  <c r="P225"/>
  <c r="N225"/>
  <c r="M225"/>
  <c r="P215"/>
  <c r="N215"/>
  <c r="M215"/>
  <c r="O214"/>
  <c r="Q214" s="1"/>
  <c r="O211"/>
  <c r="Q211" s="1"/>
  <c r="O210"/>
  <c r="Q210" s="1"/>
  <c r="O208"/>
  <c r="Q208" s="1"/>
  <c r="O207"/>
  <c r="Q207" s="1"/>
  <c r="O206"/>
  <c r="O203"/>
  <c r="O202"/>
  <c r="P201"/>
  <c r="P213" s="1"/>
  <c r="N201"/>
  <c r="N213" s="1"/>
  <c r="M201"/>
  <c r="M213" s="1"/>
  <c r="O200"/>
  <c r="Q200" s="1"/>
  <c r="O199"/>
  <c r="O198"/>
  <c r="Q198" s="1"/>
  <c r="P188"/>
  <c r="N188"/>
  <c r="M188"/>
  <c r="O187"/>
  <c r="Q187" s="1"/>
  <c r="O184"/>
  <c r="Q184" s="1"/>
  <c r="O183"/>
  <c r="M182"/>
  <c r="M185" s="1"/>
  <c r="O181"/>
  <c r="Q181" s="1"/>
  <c r="O180"/>
  <c r="Q180" s="1"/>
  <c r="O179"/>
  <c r="O176"/>
  <c r="O175"/>
  <c r="P174"/>
  <c r="P186" s="1"/>
  <c r="N174"/>
  <c r="N186" s="1"/>
  <c r="M174"/>
  <c r="M186" s="1"/>
  <c r="O173"/>
  <c r="Q173" s="1"/>
  <c r="O172"/>
  <c r="O171"/>
  <c r="Q171" s="1"/>
  <c r="P160"/>
  <c r="N160"/>
  <c r="M160"/>
  <c r="P157"/>
  <c r="N157"/>
  <c r="M157"/>
  <c r="P156"/>
  <c r="N156"/>
  <c r="M156"/>
  <c r="P154"/>
  <c r="N154"/>
  <c r="M154"/>
  <c r="P153"/>
  <c r="N153"/>
  <c r="M153"/>
  <c r="P152"/>
  <c r="N152"/>
  <c r="M152"/>
  <c r="P149"/>
  <c r="N149"/>
  <c r="M149"/>
  <c r="P148"/>
  <c r="N148"/>
  <c r="M148"/>
  <c r="P146"/>
  <c r="N146"/>
  <c r="M146"/>
  <c r="P145"/>
  <c r="N145"/>
  <c r="M145"/>
  <c r="P144"/>
  <c r="N144"/>
  <c r="M144"/>
  <c r="P134"/>
  <c r="N134"/>
  <c r="M134"/>
  <c r="O133"/>
  <c r="Q133" s="1"/>
  <c r="O130"/>
  <c r="Q130" s="1"/>
  <c r="O129"/>
  <c r="Q129" s="1"/>
  <c r="O127"/>
  <c r="O126"/>
  <c r="O125"/>
  <c r="O122"/>
  <c r="Q122" s="1"/>
  <c r="O121"/>
  <c r="P120"/>
  <c r="P132" s="1"/>
  <c r="N120"/>
  <c r="N132" s="1"/>
  <c r="M120"/>
  <c r="M132" s="1"/>
  <c r="O119"/>
  <c r="Q119" s="1"/>
  <c r="O118"/>
  <c r="O117"/>
  <c r="Q117" s="1"/>
  <c r="P107"/>
  <c r="N107"/>
  <c r="M107"/>
  <c r="O106"/>
  <c r="Q106" s="1"/>
  <c r="O103"/>
  <c r="Q103" s="1"/>
  <c r="O102"/>
  <c r="M101"/>
  <c r="M104" s="1"/>
  <c r="O100"/>
  <c r="O99"/>
  <c r="O98"/>
  <c r="O95"/>
  <c r="Q95" s="1"/>
  <c r="O94"/>
  <c r="P93"/>
  <c r="P105" s="1"/>
  <c r="N93"/>
  <c r="N105" s="1"/>
  <c r="M93"/>
  <c r="M105" s="1"/>
  <c r="O92"/>
  <c r="Q92" s="1"/>
  <c r="O91"/>
  <c r="O90"/>
  <c r="Q90" s="1"/>
  <c r="P79"/>
  <c r="N79"/>
  <c r="M79"/>
  <c r="P76"/>
  <c r="N76"/>
  <c r="M76"/>
  <c r="P75"/>
  <c r="N75"/>
  <c r="M75"/>
  <c r="P73"/>
  <c r="N73"/>
  <c r="M73"/>
  <c r="P72"/>
  <c r="N72"/>
  <c r="M72"/>
  <c r="P71"/>
  <c r="N71"/>
  <c r="M71"/>
  <c r="P68"/>
  <c r="N68"/>
  <c r="M68"/>
  <c r="P67"/>
  <c r="N67"/>
  <c r="M67"/>
  <c r="P65"/>
  <c r="N65"/>
  <c r="M65"/>
  <c r="P64"/>
  <c r="N64"/>
  <c r="M64"/>
  <c r="P63"/>
  <c r="N63"/>
  <c r="M63"/>
  <c r="P53"/>
  <c r="N53"/>
  <c r="M53"/>
  <c r="O52"/>
  <c r="Q52" s="1"/>
  <c r="O49"/>
  <c r="Q49" s="1"/>
  <c r="O48"/>
  <c r="Q48" s="1"/>
  <c r="O46"/>
  <c r="Q46" s="1"/>
  <c r="O45"/>
  <c r="Q45" s="1"/>
  <c r="O44"/>
  <c r="O41"/>
  <c r="Q41" s="1"/>
  <c r="O40"/>
  <c r="P39"/>
  <c r="P51" s="1"/>
  <c r="N39"/>
  <c r="N51" s="1"/>
  <c r="M39"/>
  <c r="M51" s="1"/>
  <c r="O38"/>
  <c r="Q38" s="1"/>
  <c r="O37"/>
  <c r="O36"/>
  <c r="P26"/>
  <c r="N26"/>
  <c r="M26"/>
  <c r="O25"/>
  <c r="Q25" s="1"/>
  <c r="O22"/>
  <c r="Q22" s="1"/>
  <c r="O21"/>
  <c r="Q21" s="1"/>
  <c r="M20"/>
  <c r="M23" s="1"/>
  <c r="O19"/>
  <c r="Q19" s="1"/>
  <c r="O18"/>
  <c r="Q18" s="1"/>
  <c r="O17"/>
  <c r="O14"/>
  <c r="Q14" s="1"/>
  <c r="O13"/>
  <c r="P12"/>
  <c r="P24" s="1"/>
  <c r="N12"/>
  <c r="N24" s="1"/>
  <c r="M12"/>
  <c r="M24" s="1"/>
  <c r="O11"/>
  <c r="O10"/>
  <c r="O9"/>
  <c r="Q9" s="1"/>
  <c r="P241" i="16"/>
  <c r="N241"/>
  <c r="M241"/>
  <c r="P238"/>
  <c r="N238"/>
  <c r="M238"/>
  <c r="P237"/>
  <c r="N237"/>
  <c r="M237"/>
  <c r="P235"/>
  <c r="N235"/>
  <c r="M235"/>
  <c r="P234"/>
  <c r="N234"/>
  <c r="M234"/>
  <c r="P233"/>
  <c r="N233"/>
  <c r="M233"/>
  <c r="P229"/>
  <c r="P232" s="1"/>
  <c r="N229"/>
  <c r="N232" s="1"/>
  <c r="M229"/>
  <c r="M232" s="1"/>
  <c r="P227"/>
  <c r="N227"/>
  <c r="M227"/>
  <c r="P226"/>
  <c r="N226"/>
  <c r="M226"/>
  <c r="P225"/>
  <c r="N225"/>
  <c r="M225"/>
  <c r="P215"/>
  <c r="N215"/>
  <c r="M215"/>
  <c r="O214"/>
  <c r="Q214" s="1"/>
  <c r="O211"/>
  <c r="Q211" s="1"/>
  <c r="O210"/>
  <c r="Q210" s="1"/>
  <c r="O208"/>
  <c r="Q208" s="1"/>
  <c r="O207"/>
  <c r="Q207" s="1"/>
  <c r="O206"/>
  <c r="O203"/>
  <c r="O202"/>
  <c r="P201"/>
  <c r="P213" s="1"/>
  <c r="N201"/>
  <c r="N213" s="1"/>
  <c r="M201"/>
  <c r="M213" s="1"/>
  <c r="O200"/>
  <c r="Q200" s="1"/>
  <c r="O199"/>
  <c r="O198"/>
  <c r="Q198" s="1"/>
  <c r="P188"/>
  <c r="N188"/>
  <c r="M188"/>
  <c r="O187"/>
  <c r="Q187" s="1"/>
  <c r="O184"/>
  <c r="Q184" s="1"/>
  <c r="O183"/>
  <c r="M182"/>
  <c r="M185" s="1"/>
  <c r="O181"/>
  <c r="Q181" s="1"/>
  <c r="O180"/>
  <c r="Q180" s="1"/>
  <c r="O179"/>
  <c r="O176"/>
  <c r="O175"/>
  <c r="P174"/>
  <c r="P186" s="1"/>
  <c r="N174"/>
  <c r="N186" s="1"/>
  <c r="M174"/>
  <c r="M186" s="1"/>
  <c r="O173"/>
  <c r="Q173" s="1"/>
  <c r="O172"/>
  <c r="O171"/>
  <c r="Q171" s="1"/>
  <c r="P160"/>
  <c r="N160"/>
  <c r="M160"/>
  <c r="P157"/>
  <c r="N157"/>
  <c r="M157"/>
  <c r="P156"/>
  <c r="N156"/>
  <c r="M156"/>
  <c r="P154"/>
  <c r="N154"/>
  <c r="M154"/>
  <c r="P153"/>
  <c r="N153"/>
  <c r="M153"/>
  <c r="P152"/>
  <c r="N152"/>
  <c r="M152"/>
  <c r="P149"/>
  <c r="N149"/>
  <c r="M149"/>
  <c r="P148"/>
  <c r="N148"/>
  <c r="M148"/>
  <c r="P146"/>
  <c r="N146"/>
  <c r="M146"/>
  <c r="P145"/>
  <c r="N145"/>
  <c r="M145"/>
  <c r="P144"/>
  <c r="N144"/>
  <c r="M144"/>
  <c r="P134"/>
  <c r="N134"/>
  <c r="M134"/>
  <c r="O133"/>
  <c r="Q133" s="1"/>
  <c r="O130"/>
  <c r="Q130" s="1"/>
  <c r="O129"/>
  <c r="Q129" s="1"/>
  <c r="O127"/>
  <c r="O126"/>
  <c r="O125"/>
  <c r="O122"/>
  <c r="Q122" s="1"/>
  <c r="O121"/>
  <c r="P120"/>
  <c r="P132" s="1"/>
  <c r="N120"/>
  <c r="N132" s="1"/>
  <c r="M120"/>
  <c r="M132" s="1"/>
  <c r="O119"/>
  <c r="Q119" s="1"/>
  <c r="O118"/>
  <c r="O117"/>
  <c r="Q117" s="1"/>
  <c r="P107"/>
  <c r="N107"/>
  <c r="M107"/>
  <c r="O106"/>
  <c r="Q106" s="1"/>
  <c r="O103"/>
  <c r="Q103" s="1"/>
  <c r="O102"/>
  <c r="M101"/>
  <c r="M104" s="1"/>
  <c r="O100"/>
  <c r="O99"/>
  <c r="O98"/>
  <c r="O95"/>
  <c r="Q95" s="1"/>
  <c r="O94"/>
  <c r="P93"/>
  <c r="P105" s="1"/>
  <c r="N93"/>
  <c r="N105" s="1"/>
  <c r="M93"/>
  <c r="M105" s="1"/>
  <c r="O92"/>
  <c r="Q92" s="1"/>
  <c r="O91"/>
  <c r="O90"/>
  <c r="Q90" s="1"/>
  <c r="P79"/>
  <c r="N79"/>
  <c r="M79"/>
  <c r="P76"/>
  <c r="N76"/>
  <c r="M76"/>
  <c r="P75"/>
  <c r="N75"/>
  <c r="M75"/>
  <c r="P73"/>
  <c r="N73"/>
  <c r="M73"/>
  <c r="P72"/>
  <c r="N72"/>
  <c r="M72"/>
  <c r="P71"/>
  <c r="N71"/>
  <c r="M71"/>
  <c r="P68"/>
  <c r="N68"/>
  <c r="M68"/>
  <c r="P67"/>
  <c r="N67"/>
  <c r="M67"/>
  <c r="P65"/>
  <c r="N65"/>
  <c r="M65"/>
  <c r="P64"/>
  <c r="N64"/>
  <c r="M64"/>
  <c r="P63"/>
  <c r="N63"/>
  <c r="M63"/>
  <c r="P53"/>
  <c r="N53"/>
  <c r="M53"/>
  <c r="O52"/>
  <c r="Q52" s="1"/>
  <c r="O49"/>
  <c r="O48"/>
  <c r="Q48" s="1"/>
  <c r="O46"/>
  <c r="Q46" s="1"/>
  <c r="O45"/>
  <c r="Q45" s="1"/>
  <c r="O44"/>
  <c r="O41"/>
  <c r="Q41" s="1"/>
  <c r="O40"/>
  <c r="P39"/>
  <c r="P51" s="1"/>
  <c r="N39"/>
  <c r="N51" s="1"/>
  <c r="M39"/>
  <c r="M51" s="1"/>
  <c r="O38"/>
  <c r="Q38" s="1"/>
  <c r="O37"/>
  <c r="O36"/>
  <c r="Q36" s="1"/>
  <c r="P26"/>
  <c r="N26"/>
  <c r="M26"/>
  <c r="O25"/>
  <c r="Q25" s="1"/>
  <c r="O22"/>
  <c r="Q22" s="1"/>
  <c r="O21"/>
  <c r="Q21" s="1"/>
  <c r="M20"/>
  <c r="M23" s="1"/>
  <c r="O19"/>
  <c r="Q19" s="1"/>
  <c r="O18"/>
  <c r="Q18" s="1"/>
  <c r="O17"/>
  <c r="O14"/>
  <c r="Q14" s="1"/>
  <c r="O13"/>
  <c r="P12"/>
  <c r="P24" s="1"/>
  <c r="N12"/>
  <c r="N24" s="1"/>
  <c r="M12"/>
  <c r="M24" s="1"/>
  <c r="O11"/>
  <c r="Q11" s="1"/>
  <c r="O10"/>
  <c r="O9"/>
  <c r="Q9" s="1"/>
  <c r="P241" i="17"/>
  <c r="N241"/>
  <c r="M241"/>
  <c r="P238"/>
  <c r="N238"/>
  <c r="M238"/>
  <c r="P237"/>
  <c r="N237"/>
  <c r="M237"/>
  <c r="P235"/>
  <c r="N235"/>
  <c r="M235"/>
  <c r="P234"/>
  <c r="N234"/>
  <c r="M234"/>
  <c r="P233"/>
  <c r="N233"/>
  <c r="M233"/>
  <c r="P229"/>
  <c r="P232" s="1"/>
  <c r="N229"/>
  <c r="N232" s="1"/>
  <c r="M229"/>
  <c r="M232" s="1"/>
  <c r="P227"/>
  <c r="N227"/>
  <c r="M227"/>
  <c r="P226"/>
  <c r="N226"/>
  <c r="M226"/>
  <c r="P225"/>
  <c r="N225"/>
  <c r="M225"/>
  <c r="P215"/>
  <c r="N215"/>
  <c r="M215"/>
  <c r="O214"/>
  <c r="Q214" s="1"/>
  <c r="O211"/>
  <c r="Q211" s="1"/>
  <c r="O210"/>
  <c r="Q210" s="1"/>
  <c r="O208"/>
  <c r="Q208" s="1"/>
  <c r="O207"/>
  <c r="Q207" s="1"/>
  <c r="O206"/>
  <c r="O203"/>
  <c r="O202"/>
  <c r="P201"/>
  <c r="P213" s="1"/>
  <c r="N201"/>
  <c r="N213" s="1"/>
  <c r="M201"/>
  <c r="M213" s="1"/>
  <c r="O200"/>
  <c r="Q200" s="1"/>
  <c r="O199"/>
  <c r="O198"/>
  <c r="Q198" s="1"/>
  <c r="P188"/>
  <c r="N188"/>
  <c r="M188"/>
  <c r="O187"/>
  <c r="Q187" s="1"/>
  <c r="O184"/>
  <c r="Q184" s="1"/>
  <c r="O183"/>
  <c r="Q183" s="1"/>
  <c r="M182"/>
  <c r="M185" s="1"/>
  <c r="O181"/>
  <c r="Q181" s="1"/>
  <c r="O180"/>
  <c r="O179"/>
  <c r="O176"/>
  <c r="O175"/>
  <c r="P174"/>
  <c r="P186" s="1"/>
  <c r="N174"/>
  <c r="N186" s="1"/>
  <c r="M174"/>
  <c r="M186" s="1"/>
  <c r="O173"/>
  <c r="Q173" s="1"/>
  <c r="O172"/>
  <c r="O171"/>
  <c r="Q171" s="1"/>
  <c r="P160"/>
  <c r="N160"/>
  <c r="M160"/>
  <c r="P157"/>
  <c r="N157"/>
  <c r="M157"/>
  <c r="P156"/>
  <c r="N156"/>
  <c r="M156"/>
  <c r="P154"/>
  <c r="N154"/>
  <c r="M154"/>
  <c r="P153"/>
  <c r="N153"/>
  <c r="M153"/>
  <c r="P152"/>
  <c r="N152"/>
  <c r="M152"/>
  <c r="P149"/>
  <c r="N149"/>
  <c r="M149"/>
  <c r="P148"/>
  <c r="N148"/>
  <c r="M148"/>
  <c r="P146"/>
  <c r="N146"/>
  <c r="M146"/>
  <c r="P145"/>
  <c r="N145"/>
  <c r="M145"/>
  <c r="P144"/>
  <c r="N144"/>
  <c r="M144"/>
  <c r="P134"/>
  <c r="N134"/>
  <c r="M134"/>
  <c r="O133"/>
  <c r="Q133" s="1"/>
  <c r="O130"/>
  <c r="Q130" s="1"/>
  <c r="O129"/>
  <c r="Q129" s="1"/>
  <c r="O127"/>
  <c r="O126"/>
  <c r="O125"/>
  <c r="O122"/>
  <c r="Q122" s="1"/>
  <c r="O121"/>
  <c r="P120"/>
  <c r="P132" s="1"/>
  <c r="N120"/>
  <c r="N132" s="1"/>
  <c r="M120"/>
  <c r="M132" s="1"/>
  <c r="O119"/>
  <c r="Q119" s="1"/>
  <c r="O118"/>
  <c r="O117"/>
  <c r="Q117" s="1"/>
  <c r="P107"/>
  <c r="N107"/>
  <c r="M107"/>
  <c r="O106"/>
  <c r="Q106" s="1"/>
  <c r="O103"/>
  <c r="Q103" s="1"/>
  <c r="O102"/>
  <c r="Q102" s="1"/>
  <c r="M101"/>
  <c r="M104" s="1"/>
  <c r="O100"/>
  <c r="O99"/>
  <c r="O98"/>
  <c r="O95"/>
  <c r="Q95" s="1"/>
  <c r="O94"/>
  <c r="P93"/>
  <c r="P105" s="1"/>
  <c r="N93"/>
  <c r="N105" s="1"/>
  <c r="M93"/>
  <c r="M105" s="1"/>
  <c r="O92"/>
  <c r="Q92" s="1"/>
  <c r="O91"/>
  <c r="O90"/>
  <c r="Q90" s="1"/>
  <c r="P79"/>
  <c r="N79"/>
  <c r="M79"/>
  <c r="P76"/>
  <c r="N76"/>
  <c r="M76"/>
  <c r="P75"/>
  <c r="N75"/>
  <c r="M75"/>
  <c r="P73"/>
  <c r="N73"/>
  <c r="M73"/>
  <c r="P72"/>
  <c r="N72"/>
  <c r="M72"/>
  <c r="P71"/>
  <c r="N71"/>
  <c r="M71"/>
  <c r="P68"/>
  <c r="N68"/>
  <c r="M68"/>
  <c r="P67"/>
  <c r="N67"/>
  <c r="M67"/>
  <c r="P65"/>
  <c r="N65"/>
  <c r="M65"/>
  <c r="P64"/>
  <c r="N64"/>
  <c r="M64"/>
  <c r="P63"/>
  <c r="N63"/>
  <c r="M63"/>
  <c r="P53"/>
  <c r="N53"/>
  <c r="M53"/>
  <c r="O52"/>
  <c r="Q52" s="1"/>
  <c r="O49"/>
  <c r="Q49" s="1"/>
  <c r="O48"/>
  <c r="O46"/>
  <c r="Q46" s="1"/>
  <c r="O45"/>
  <c r="Q45" s="1"/>
  <c r="O44"/>
  <c r="O41"/>
  <c r="Q41" s="1"/>
  <c r="O40"/>
  <c r="P39"/>
  <c r="P51" s="1"/>
  <c r="N39"/>
  <c r="N51" s="1"/>
  <c r="M39"/>
  <c r="M51" s="1"/>
  <c r="O38"/>
  <c r="Q38" s="1"/>
  <c r="O37"/>
  <c r="O36"/>
  <c r="Q36" s="1"/>
  <c r="P26"/>
  <c r="N26"/>
  <c r="M26"/>
  <c r="O25"/>
  <c r="Q25" s="1"/>
  <c r="O22"/>
  <c r="Q22" s="1"/>
  <c r="O21"/>
  <c r="M20"/>
  <c r="M23" s="1"/>
  <c r="O19"/>
  <c r="Q19" s="1"/>
  <c r="O18"/>
  <c r="Q18" s="1"/>
  <c r="O17"/>
  <c r="O14"/>
  <c r="Q14" s="1"/>
  <c r="O13"/>
  <c r="P12"/>
  <c r="P24" s="1"/>
  <c r="N12"/>
  <c r="N24" s="1"/>
  <c r="M12"/>
  <c r="M24" s="1"/>
  <c r="O11"/>
  <c r="Q11" s="1"/>
  <c r="O10"/>
  <c r="O9"/>
  <c r="D79" i="14"/>
  <c r="C79"/>
  <c r="D76"/>
  <c r="C76"/>
  <c r="D75"/>
  <c r="C75"/>
  <c r="D73"/>
  <c r="C73"/>
  <c r="D72"/>
  <c r="C72"/>
  <c r="D71"/>
  <c r="C71"/>
  <c r="D68"/>
  <c r="C68"/>
  <c r="D67"/>
  <c r="C67"/>
  <c r="D65"/>
  <c r="C65"/>
  <c r="D64"/>
  <c r="C64"/>
  <c r="D63"/>
  <c r="C63"/>
  <c r="D53"/>
  <c r="C53"/>
  <c r="E52"/>
  <c r="E49"/>
  <c r="E48"/>
  <c r="E46"/>
  <c r="E45"/>
  <c r="E44"/>
  <c r="E41"/>
  <c r="E40"/>
  <c r="D39"/>
  <c r="D51" s="1"/>
  <c r="C39"/>
  <c r="C51" s="1"/>
  <c r="E38"/>
  <c r="E37"/>
  <c r="E36"/>
  <c r="D26"/>
  <c r="C26"/>
  <c r="E25"/>
  <c r="E22"/>
  <c r="E21"/>
  <c r="E19"/>
  <c r="E18"/>
  <c r="E17"/>
  <c r="E14"/>
  <c r="E13"/>
  <c r="D12"/>
  <c r="D24" s="1"/>
  <c r="C12"/>
  <c r="C24" s="1"/>
  <c r="E11"/>
  <c r="E10"/>
  <c r="E9"/>
  <c r="D79" i="15"/>
  <c r="C79"/>
  <c r="D76"/>
  <c r="C76"/>
  <c r="D75"/>
  <c r="C75"/>
  <c r="D73"/>
  <c r="C73"/>
  <c r="D72"/>
  <c r="C72"/>
  <c r="D71"/>
  <c r="C71"/>
  <c r="D68"/>
  <c r="C68"/>
  <c r="D67"/>
  <c r="C67"/>
  <c r="D65"/>
  <c r="C65"/>
  <c r="D64"/>
  <c r="C64"/>
  <c r="D63"/>
  <c r="C63"/>
  <c r="D53"/>
  <c r="C53"/>
  <c r="E52"/>
  <c r="E49"/>
  <c r="E48"/>
  <c r="E46"/>
  <c r="E45"/>
  <c r="E44"/>
  <c r="E41"/>
  <c r="E40"/>
  <c r="D39"/>
  <c r="D51" s="1"/>
  <c r="C39"/>
  <c r="C51" s="1"/>
  <c r="E38"/>
  <c r="E37"/>
  <c r="E36"/>
  <c r="D26"/>
  <c r="C26"/>
  <c r="E25"/>
  <c r="E22"/>
  <c r="E21"/>
  <c r="E19"/>
  <c r="E18"/>
  <c r="E17"/>
  <c r="E14"/>
  <c r="E13"/>
  <c r="D12"/>
  <c r="D24" s="1"/>
  <c r="C12"/>
  <c r="C24" s="1"/>
  <c r="E11"/>
  <c r="E10"/>
  <c r="E9"/>
  <c r="D79" i="16"/>
  <c r="C79"/>
  <c r="D76"/>
  <c r="C76"/>
  <c r="D75"/>
  <c r="C75"/>
  <c r="D73"/>
  <c r="C73"/>
  <c r="D72"/>
  <c r="C72"/>
  <c r="D71"/>
  <c r="C71"/>
  <c r="D68"/>
  <c r="C68"/>
  <c r="D67"/>
  <c r="C67"/>
  <c r="D65"/>
  <c r="C65"/>
  <c r="D64"/>
  <c r="C64"/>
  <c r="D63"/>
  <c r="C63"/>
  <c r="D53"/>
  <c r="C53"/>
  <c r="E52"/>
  <c r="E49"/>
  <c r="E48"/>
  <c r="E46"/>
  <c r="E45"/>
  <c r="E44"/>
  <c r="E41"/>
  <c r="E40"/>
  <c r="D39"/>
  <c r="D51" s="1"/>
  <c r="C39"/>
  <c r="C51" s="1"/>
  <c r="E38"/>
  <c r="E37"/>
  <c r="E36"/>
  <c r="D26"/>
  <c r="C26"/>
  <c r="E25"/>
  <c r="E22"/>
  <c r="E21"/>
  <c r="E19"/>
  <c r="E18"/>
  <c r="E17"/>
  <c r="E14"/>
  <c r="E13"/>
  <c r="D12"/>
  <c r="D24" s="1"/>
  <c r="C12"/>
  <c r="C24" s="1"/>
  <c r="E11"/>
  <c r="E10"/>
  <c r="E9"/>
  <c r="D79" i="17"/>
  <c r="C79"/>
  <c r="D76"/>
  <c r="C76"/>
  <c r="D75"/>
  <c r="C75"/>
  <c r="D73"/>
  <c r="C73"/>
  <c r="D72"/>
  <c r="C72"/>
  <c r="D71"/>
  <c r="C71"/>
  <c r="D68"/>
  <c r="C68"/>
  <c r="D67"/>
  <c r="C67"/>
  <c r="D65"/>
  <c r="C65"/>
  <c r="D64"/>
  <c r="C64"/>
  <c r="D63"/>
  <c r="C63"/>
  <c r="D53"/>
  <c r="C53"/>
  <c r="E52"/>
  <c r="E49"/>
  <c r="E48"/>
  <c r="E46"/>
  <c r="E45"/>
  <c r="E44"/>
  <c r="E41"/>
  <c r="E40"/>
  <c r="D39"/>
  <c r="D51" s="1"/>
  <c r="C39"/>
  <c r="C51" s="1"/>
  <c r="E38"/>
  <c r="E37"/>
  <c r="E36"/>
  <c r="D26"/>
  <c r="C26"/>
  <c r="E25"/>
  <c r="E22"/>
  <c r="E21"/>
  <c r="E19"/>
  <c r="E18"/>
  <c r="E17"/>
  <c r="E14"/>
  <c r="E13"/>
  <c r="D12"/>
  <c r="D24" s="1"/>
  <c r="C12"/>
  <c r="C24" s="1"/>
  <c r="E11"/>
  <c r="E10"/>
  <c r="E9"/>
  <c r="P241" i="1"/>
  <c r="N241"/>
  <c r="M241"/>
  <c r="P238"/>
  <c r="N238"/>
  <c r="M238"/>
  <c r="P237"/>
  <c r="N237"/>
  <c r="M237"/>
  <c r="P235"/>
  <c r="N235"/>
  <c r="M235"/>
  <c r="P234"/>
  <c r="N234"/>
  <c r="M234"/>
  <c r="P233"/>
  <c r="N233"/>
  <c r="M233"/>
  <c r="P229"/>
  <c r="P232" s="1"/>
  <c r="N229"/>
  <c r="N232" s="1"/>
  <c r="M229"/>
  <c r="M232" s="1"/>
  <c r="P227"/>
  <c r="N227"/>
  <c r="M227"/>
  <c r="P226"/>
  <c r="N226"/>
  <c r="M226"/>
  <c r="P225"/>
  <c r="N225"/>
  <c r="M225"/>
  <c r="P215"/>
  <c r="N215"/>
  <c r="M215"/>
  <c r="O214"/>
  <c r="Q214" s="1"/>
  <c r="O211"/>
  <c r="Q211" s="1"/>
  <c r="O210"/>
  <c r="Q210" s="1"/>
  <c r="O208"/>
  <c r="Q208" s="1"/>
  <c r="O207"/>
  <c r="Q207" s="1"/>
  <c r="O206"/>
  <c r="O203"/>
  <c r="O202"/>
  <c r="P201"/>
  <c r="P213" s="1"/>
  <c r="N201"/>
  <c r="N213" s="1"/>
  <c r="M201"/>
  <c r="M213" s="1"/>
  <c r="O200"/>
  <c r="Q200" s="1"/>
  <c r="O199"/>
  <c r="O198"/>
  <c r="Q198" s="1"/>
  <c r="P188"/>
  <c r="N188"/>
  <c r="M188"/>
  <c r="O187"/>
  <c r="Q187" s="1"/>
  <c r="O184"/>
  <c r="Q184" s="1"/>
  <c r="O183"/>
  <c r="M182"/>
  <c r="M185" s="1"/>
  <c r="O181"/>
  <c r="Q181" s="1"/>
  <c r="O180"/>
  <c r="Q180" s="1"/>
  <c r="O179"/>
  <c r="O176"/>
  <c r="O175"/>
  <c r="P174"/>
  <c r="P186" s="1"/>
  <c r="N174"/>
  <c r="N186" s="1"/>
  <c r="M174"/>
  <c r="M186" s="1"/>
  <c r="O173"/>
  <c r="Q173" s="1"/>
  <c r="O172"/>
  <c r="O171"/>
  <c r="Q171" s="1"/>
  <c r="P160"/>
  <c r="N160"/>
  <c r="M160"/>
  <c r="P157"/>
  <c r="N157"/>
  <c r="M157"/>
  <c r="P156"/>
  <c r="N156"/>
  <c r="M156"/>
  <c r="P154"/>
  <c r="N154"/>
  <c r="M154"/>
  <c r="P153"/>
  <c r="N153"/>
  <c r="M153"/>
  <c r="P152"/>
  <c r="N152"/>
  <c r="M152"/>
  <c r="P149"/>
  <c r="N149"/>
  <c r="M149"/>
  <c r="P148"/>
  <c r="N148"/>
  <c r="M148"/>
  <c r="P146"/>
  <c r="N146"/>
  <c r="M146"/>
  <c r="P145"/>
  <c r="N145"/>
  <c r="M145"/>
  <c r="P144"/>
  <c r="N144"/>
  <c r="M144"/>
  <c r="P134"/>
  <c r="N134"/>
  <c r="M134"/>
  <c r="O133"/>
  <c r="Q133" s="1"/>
  <c r="O130"/>
  <c r="Q130" s="1"/>
  <c r="O129"/>
  <c r="O127"/>
  <c r="O126"/>
  <c r="O125"/>
  <c r="O122"/>
  <c r="Q122" s="1"/>
  <c r="O121"/>
  <c r="P120"/>
  <c r="P132" s="1"/>
  <c r="N120"/>
  <c r="N132" s="1"/>
  <c r="M120"/>
  <c r="M132" s="1"/>
  <c r="Q119"/>
  <c r="O118"/>
  <c r="O117"/>
  <c r="Q117" s="1"/>
  <c r="P107"/>
  <c r="N107"/>
  <c r="M107"/>
  <c r="O106"/>
  <c r="Q106" s="1"/>
  <c r="O103"/>
  <c r="Q103" s="1"/>
  <c r="O102"/>
  <c r="M101"/>
  <c r="M104" s="1"/>
  <c r="O100"/>
  <c r="O99"/>
  <c r="O98"/>
  <c r="O95"/>
  <c r="Q95" s="1"/>
  <c r="O94"/>
  <c r="N93"/>
  <c r="N105" s="1"/>
  <c r="M93"/>
  <c r="M105" s="1"/>
  <c r="O92"/>
  <c r="Q92" s="1"/>
  <c r="O91"/>
  <c r="O90"/>
  <c r="Q90" s="1"/>
  <c r="P79"/>
  <c r="N79"/>
  <c r="M79"/>
  <c r="P76"/>
  <c r="N76"/>
  <c r="M76"/>
  <c r="P75"/>
  <c r="N75"/>
  <c r="M75"/>
  <c r="P73"/>
  <c r="N73"/>
  <c r="M73"/>
  <c r="P72"/>
  <c r="N72"/>
  <c r="M72"/>
  <c r="P71"/>
  <c r="N71"/>
  <c r="M71"/>
  <c r="P68"/>
  <c r="N68"/>
  <c r="M68"/>
  <c r="P67"/>
  <c r="N67"/>
  <c r="M67"/>
  <c r="P65"/>
  <c r="N65"/>
  <c r="M65"/>
  <c r="P64"/>
  <c r="N64"/>
  <c r="M64"/>
  <c r="P63"/>
  <c r="N63"/>
  <c r="M63"/>
  <c r="P53"/>
  <c r="N53"/>
  <c r="M53"/>
  <c r="O52"/>
  <c r="Q52" s="1"/>
  <c r="O49"/>
  <c r="Q49" s="1"/>
  <c r="O48"/>
  <c r="O46"/>
  <c r="Q46" s="1"/>
  <c r="O45"/>
  <c r="Q45" s="1"/>
  <c r="O44"/>
  <c r="O41"/>
  <c r="Q41" s="1"/>
  <c r="O40"/>
  <c r="P39"/>
  <c r="P51" s="1"/>
  <c r="N39"/>
  <c r="N51" s="1"/>
  <c r="M39"/>
  <c r="M51" s="1"/>
  <c r="O38"/>
  <c r="Q38" s="1"/>
  <c r="O37"/>
  <c r="O36"/>
  <c r="Q36" s="1"/>
  <c r="P26"/>
  <c r="N26"/>
  <c r="M26"/>
  <c r="O25"/>
  <c r="Q25" s="1"/>
  <c r="O22"/>
  <c r="Q22" s="1"/>
  <c r="O21"/>
  <c r="M20"/>
  <c r="M23" s="1"/>
  <c r="O19"/>
  <c r="Q19" s="1"/>
  <c r="O18"/>
  <c r="Q18" s="1"/>
  <c r="O17"/>
  <c r="O14"/>
  <c r="Q14" s="1"/>
  <c r="O13"/>
  <c r="P12"/>
  <c r="P24" s="1"/>
  <c r="N12"/>
  <c r="N24" s="1"/>
  <c r="M12"/>
  <c r="M24" s="1"/>
  <c r="O11"/>
  <c r="Q11" s="1"/>
  <c r="O10"/>
  <c r="O9"/>
  <c r="Q9" s="1"/>
  <c r="D79"/>
  <c r="C79"/>
  <c r="D76"/>
  <c r="C76"/>
  <c r="D75"/>
  <c r="C75"/>
  <c r="D73"/>
  <c r="C73"/>
  <c r="D72"/>
  <c r="C72"/>
  <c r="D71"/>
  <c r="C71"/>
  <c r="D68"/>
  <c r="C68"/>
  <c r="D67"/>
  <c r="C67"/>
  <c r="D65"/>
  <c r="C65"/>
  <c r="D64"/>
  <c r="C64"/>
  <c r="D63"/>
  <c r="C63"/>
  <c r="D53"/>
  <c r="C53"/>
  <c r="E52"/>
  <c r="E49"/>
  <c r="E48"/>
  <c r="E46"/>
  <c r="E45"/>
  <c r="E44"/>
  <c r="E41"/>
  <c r="E40"/>
  <c r="D39"/>
  <c r="D51" s="1"/>
  <c r="C39"/>
  <c r="C51" s="1"/>
  <c r="E38"/>
  <c r="E37"/>
  <c r="E36"/>
  <c r="D26"/>
  <c r="C26"/>
  <c r="E25"/>
  <c r="E22"/>
  <c r="E21"/>
  <c r="E19"/>
  <c r="E18"/>
  <c r="E17"/>
  <c r="E14"/>
  <c r="E13"/>
  <c r="D12"/>
  <c r="D24" s="1"/>
  <c r="C12"/>
  <c r="C24" s="1"/>
  <c r="E11"/>
  <c r="E10"/>
  <c r="E9"/>
  <c r="U51" i="20" l="1"/>
  <c r="U50"/>
  <c r="V49"/>
  <c r="T49" i="19"/>
  <c r="V48" i="20"/>
  <c r="T48" i="19"/>
  <c r="V48" s="1"/>
  <c r="M74" i="1"/>
  <c r="N155"/>
  <c r="M236"/>
  <c r="M239" s="1"/>
  <c r="P236" i="17"/>
  <c r="P239" s="1"/>
  <c r="P74" i="16"/>
  <c r="P155"/>
  <c r="N236"/>
  <c r="N239" s="1"/>
  <c r="N74" i="15"/>
  <c r="N155"/>
  <c r="M236"/>
  <c r="M239" s="1"/>
  <c r="M74" i="14"/>
  <c r="M155"/>
  <c r="E20" i="17"/>
  <c r="E20" i="16"/>
  <c r="E20" i="15"/>
  <c r="E20" i="14"/>
  <c r="O128" i="17"/>
  <c r="O20" i="15"/>
  <c r="D74" i="1"/>
  <c r="M155"/>
  <c r="D74" i="14"/>
  <c r="P74" i="17"/>
  <c r="P155"/>
  <c r="N236"/>
  <c r="N239" s="1"/>
  <c r="N74" i="16"/>
  <c r="N155"/>
  <c r="M74" i="15"/>
  <c r="M155"/>
  <c r="E47" i="1"/>
  <c r="E47" i="17"/>
  <c r="E47" i="16"/>
  <c r="E47" i="15"/>
  <c r="E47" i="14"/>
  <c r="O20" i="16"/>
  <c r="O101"/>
  <c r="O47" i="14"/>
  <c r="O128"/>
  <c r="O209"/>
  <c r="Q179" i="16"/>
  <c r="Q182" s="1"/>
  <c r="O182"/>
  <c r="E20" i="1"/>
  <c r="N74"/>
  <c r="O101"/>
  <c r="P155"/>
  <c r="Q179"/>
  <c r="Q182" s="1"/>
  <c r="O182"/>
  <c r="N236"/>
  <c r="N239" s="1"/>
  <c r="Q44" i="17"/>
  <c r="Q47" s="1"/>
  <c r="O47"/>
  <c r="M74"/>
  <c r="M155"/>
  <c r="Q206"/>
  <c r="Q209" s="1"/>
  <c r="O209"/>
  <c r="P236" i="16"/>
  <c r="P239" s="1"/>
  <c r="P74" i="15"/>
  <c r="O101"/>
  <c r="P155"/>
  <c r="Q179"/>
  <c r="Q182" s="1"/>
  <c r="O182"/>
  <c r="N236"/>
  <c r="N239" s="1"/>
  <c r="N74" i="14"/>
  <c r="N155"/>
  <c r="M236"/>
  <c r="M239" s="1"/>
  <c r="C74" i="1"/>
  <c r="Q17"/>
  <c r="Q20" s="1"/>
  <c r="O20"/>
  <c r="P74"/>
  <c r="P236"/>
  <c r="P239" s="1"/>
  <c r="C74" i="17"/>
  <c r="C74" i="16"/>
  <c r="C74" i="15"/>
  <c r="C74" i="14"/>
  <c r="N74" i="17"/>
  <c r="N155"/>
  <c r="M236"/>
  <c r="M239" s="1"/>
  <c r="Q44" i="16"/>
  <c r="Q47" s="1"/>
  <c r="O47"/>
  <c r="M74"/>
  <c r="O128"/>
  <c r="M155"/>
  <c r="Q206"/>
  <c r="Q209" s="1"/>
  <c r="O209"/>
  <c r="P236" i="15"/>
  <c r="P239" s="1"/>
  <c r="O20" i="14"/>
  <c r="P74"/>
  <c r="O101"/>
  <c r="P155"/>
  <c r="O182"/>
  <c r="N236"/>
  <c r="N239" s="1"/>
  <c r="T47" i="20"/>
  <c r="Q44" i="1"/>
  <c r="Q47" s="1"/>
  <c r="O47"/>
  <c r="O128"/>
  <c r="O209"/>
  <c r="D74" i="17"/>
  <c r="D74" i="16"/>
  <c r="D74" i="15"/>
  <c r="Q17" i="17"/>
  <c r="Q20" s="1"/>
  <c r="O20"/>
  <c r="O101"/>
  <c r="Q179"/>
  <c r="O182"/>
  <c r="M236" i="16"/>
  <c r="M239" s="1"/>
  <c r="Q44" i="15"/>
  <c r="Q47" s="1"/>
  <c r="O47"/>
  <c r="O128"/>
  <c r="Q206"/>
  <c r="Q209" s="1"/>
  <c r="O209"/>
  <c r="P236" i="14"/>
  <c r="P239" s="1"/>
  <c r="S47" i="19"/>
  <c r="S50" s="1"/>
  <c r="T46"/>
  <c r="R47"/>
  <c r="P151" i="15"/>
  <c r="P158" s="1"/>
  <c r="D70" i="1"/>
  <c r="D77" s="1"/>
  <c r="E43"/>
  <c r="E50" s="1"/>
  <c r="O43"/>
  <c r="O50" s="1"/>
  <c r="T45" i="19"/>
  <c r="V45" i="20"/>
  <c r="Q17" i="14"/>
  <c r="Q20" s="1"/>
  <c r="Q44"/>
  <c r="Q47" s="1"/>
  <c r="P151"/>
  <c r="P158" s="1"/>
  <c r="Q179"/>
  <c r="Q182" s="1"/>
  <c r="Q206"/>
  <c r="Q209" s="1"/>
  <c r="T44" i="19"/>
  <c r="Q127" i="1"/>
  <c r="Q99" i="17"/>
  <c r="Q99" i="16"/>
  <c r="Q126"/>
  <c r="Q126" i="15"/>
  <c r="Q99" i="14"/>
  <c r="Q100" i="17"/>
  <c r="Q127"/>
  <c r="Q100" i="16"/>
  <c r="Q127"/>
  <c r="Q100" i="15"/>
  <c r="Q127"/>
  <c r="Q100" i="14"/>
  <c r="Q127"/>
  <c r="Q100" i="1"/>
  <c r="Q126" i="17"/>
  <c r="Q125" i="1"/>
  <c r="Q99" i="15"/>
  <c r="Q126" i="14"/>
  <c r="Q99" i="1"/>
  <c r="Q126"/>
  <c r="Q125" i="17"/>
  <c r="Q98" i="16"/>
  <c r="Q98" i="15"/>
  <c r="Q101" s="1"/>
  <c r="Q98" i="14"/>
  <c r="P151" i="16"/>
  <c r="P158" s="1"/>
  <c r="P151" i="17"/>
  <c r="P158" s="1"/>
  <c r="P70" i="1"/>
  <c r="P77" s="1"/>
  <c r="P151"/>
  <c r="P158" s="1"/>
  <c r="P70" i="17"/>
  <c r="P77" s="1"/>
  <c r="N151"/>
  <c r="N158" s="1"/>
  <c r="P70" i="16"/>
  <c r="P77" s="1"/>
  <c r="N151"/>
  <c r="N158" s="1"/>
  <c r="P70" i="15"/>
  <c r="P77" s="1"/>
  <c r="N151"/>
  <c r="N158" s="1"/>
  <c r="P70" i="14"/>
  <c r="P77" s="1"/>
  <c r="C70" i="1"/>
  <c r="C77" s="1"/>
  <c r="D70" i="17"/>
  <c r="D77" s="1"/>
  <c r="D70" i="16"/>
  <c r="D77" s="1"/>
  <c r="D70" i="15"/>
  <c r="D77" s="1"/>
  <c r="D70" i="14"/>
  <c r="D77" s="1"/>
  <c r="N70" i="1"/>
  <c r="N77" s="1"/>
  <c r="N151"/>
  <c r="N158" s="1"/>
  <c r="N70" i="17"/>
  <c r="N77" s="1"/>
  <c r="M151"/>
  <c r="M158" s="1"/>
  <c r="N70" i="16"/>
  <c r="N77" s="1"/>
  <c r="M151"/>
  <c r="M158" s="1"/>
  <c r="N70" i="15"/>
  <c r="N77" s="1"/>
  <c r="M151"/>
  <c r="M158" s="1"/>
  <c r="N70" i="14"/>
  <c r="N77" s="1"/>
  <c r="M151"/>
  <c r="M158" s="1"/>
  <c r="C70" i="17"/>
  <c r="C77" s="1"/>
  <c r="C70" i="16"/>
  <c r="C77" s="1"/>
  <c r="C70" i="15"/>
  <c r="C77" s="1"/>
  <c r="C70" i="14"/>
  <c r="C77" s="1"/>
  <c r="O178" i="17"/>
  <c r="O185" s="1"/>
  <c r="O205"/>
  <c r="O212" s="1"/>
  <c r="O178" i="16"/>
  <c r="O185" s="1"/>
  <c r="O205"/>
  <c r="O212" s="1"/>
  <c r="O178" i="15"/>
  <c r="O185" s="1"/>
  <c r="O205"/>
  <c r="O212" s="1"/>
  <c r="O178" i="14"/>
  <c r="O185" s="1"/>
  <c r="O205"/>
  <c r="O212" s="1"/>
  <c r="C54" i="1"/>
  <c r="N54"/>
  <c r="N135"/>
  <c r="M189"/>
  <c r="D54" i="17"/>
  <c r="N54"/>
  <c r="D54" i="1"/>
  <c r="P54"/>
  <c r="N108"/>
  <c r="P108"/>
  <c r="P135"/>
  <c r="M151"/>
  <c r="M158" s="1"/>
  <c r="N189"/>
  <c r="N216"/>
  <c r="E43" i="17"/>
  <c r="E50" s="1"/>
  <c r="E43" i="16"/>
  <c r="E50" s="1"/>
  <c r="E43" i="15"/>
  <c r="E50" s="1"/>
  <c r="E43" i="14"/>
  <c r="E50" s="1"/>
  <c r="P54" i="17"/>
  <c r="N108"/>
  <c r="N135"/>
  <c r="M189"/>
  <c r="M216"/>
  <c r="P54" i="16"/>
  <c r="M70"/>
  <c r="M77" s="1"/>
  <c r="N108"/>
  <c r="N135"/>
  <c r="M189"/>
  <c r="M216"/>
  <c r="P54" i="15"/>
  <c r="N108"/>
  <c r="N135"/>
  <c r="M189"/>
  <c r="M216"/>
  <c r="P54" i="14"/>
  <c r="N108"/>
  <c r="N135"/>
  <c r="M189"/>
  <c r="M216"/>
  <c r="M216" i="1"/>
  <c r="D54" i="16"/>
  <c r="D54" i="15"/>
  <c r="D54" i="14"/>
  <c r="M108" i="17"/>
  <c r="M135"/>
  <c r="N54" i="15"/>
  <c r="O97" i="1"/>
  <c r="O104" s="1"/>
  <c r="O124"/>
  <c r="O131" s="1"/>
  <c r="O153"/>
  <c r="P189"/>
  <c r="P216"/>
  <c r="O43" i="17"/>
  <c r="O50" s="1"/>
  <c r="P108"/>
  <c r="P135"/>
  <c r="N189"/>
  <c r="N216"/>
  <c r="O43" i="16"/>
  <c r="O50" s="1"/>
  <c r="P108"/>
  <c r="P135"/>
  <c r="N189"/>
  <c r="N216"/>
  <c r="O43" i="15"/>
  <c r="O50" s="1"/>
  <c r="P108"/>
  <c r="P135"/>
  <c r="N189"/>
  <c r="N216"/>
  <c r="O43" i="14"/>
  <c r="O50" s="1"/>
  <c r="P108"/>
  <c r="P135"/>
  <c r="N189"/>
  <c r="N216"/>
  <c r="M108" i="1"/>
  <c r="N54" i="16"/>
  <c r="M108"/>
  <c r="M135"/>
  <c r="M108" i="15"/>
  <c r="M135"/>
  <c r="N54" i="14"/>
  <c r="M108"/>
  <c r="M135"/>
  <c r="M54" i="1"/>
  <c r="M135"/>
  <c r="O178"/>
  <c r="O185" s="1"/>
  <c r="O205"/>
  <c r="O212" s="1"/>
  <c r="C54" i="17"/>
  <c r="C54" i="16"/>
  <c r="C54" i="15"/>
  <c r="C54" i="14"/>
  <c r="M54" i="17"/>
  <c r="O97"/>
  <c r="O104" s="1"/>
  <c r="O124"/>
  <c r="O131" s="1"/>
  <c r="P189"/>
  <c r="P216"/>
  <c r="M54" i="16"/>
  <c r="O97"/>
  <c r="O104" s="1"/>
  <c r="O124"/>
  <c r="O131" s="1"/>
  <c r="P189"/>
  <c r="P216"/>
  <c r="M54" i="15"/>
  <c r="O97"/>
  <c r="O104" s="1"/>
  <c r="O124"/>
  <c r="O131" s="1"/>
  <c r="P189"/>
  <c r="P216"/>
  <c r="M54" i="14"/>
  <c r="O97"/>
  <c r="O104" s="1"/>
  <c r="O124"/>
  <c r="O131" s="1"/>
  <c r="N151"/>
  <c r="N158" s="1"/>
  <c r="P189"/>
  <c r="P216"/>
  <c r="M70" i="1"/>
  <c r="M77" s="1"/>
  <c r="M70" i="17"/>
  <c r="M77" s="1"/>
  <c r="M70" i="15"/>
  <c r="M77" s="1"/>
  <c r="M70" i="14"/>
  <c r="M77" s="1"/>
  <c r="T43" i="20"/>
  <c r="T50" s="1"/>
  <c r="U54"/>
  <c r="R54"/>
  <c r="R43" i="19"/>
  <c r="R50" s="1"/>
  <c r="S54" i="20"/>
  <c r="U54" i="19"/>
  <c r="Q199" i="1"/>
  <c r="Q199" i="17"/>
  <c r="Q201" s="1"/>
  <c r="Q199" i="16"/>
  <c r="Q199" i="15"/>
  <c r="Q201" s="1"/>
  <c r="Q199" i="14"/>
  <c r="Q172" i="1"/>
  <c r="Q172" i="17"/>
  <c r="Q172" i="16"/>
  <c r="Q174" s="1"/>
  <c r="Q172" i="15"/>
  <c r="Q172" i="14"/>
  <c r="Q174" s="1"/>
  <c r="E73" i="1"/>
  <c r="E76"/>
  <c r="E79" i="16"/>
  <c r="Q118" i="17"/>
  <c r="Q203" i="15"/>
  <c r="Q118" i="1"/>
  <c r="Q203" i="16"/>
  <c r="Q118" i="14"/>
  <c r="Q203" i="17"/>
  <c r="Q118" i="15"/>
  <c r="Q203" i="1"/>
  <c r="Q118" i="16"/>
  <c r="Q203" i="14"/>
  <c r="Q176" i="16"/>
  <c r="Q91" i="14"/>
  <c r="Q93" s="1"/>
  <c r="Q91" i="17"/>
  <c r="Q93" s="1"/>
  <c r="Q176" i="15"/>
  <c r="Q91" i="1"/>
  <c r="Q93" s="1"/>
  <c r="E72" i="17"/>
  <c r="Q176"/>
  <c r="Q91" i="15"/>
  <c r="Q93" s="1"/>
  <c r="Q176" i="1"/>
  <c r="Q91" i="16"/>
  <c r="Q93" s="1"/>
  <c r="Q176" i="14"/>
  <c r="E16" i="1"/>
  <c r="E23" s="1"/>
  <c r="S39" i="19"/>
  <c r="S51" s="1"/>
  <c r="E16" i="17"/>
  <c r="E23" s="1"/>
  <c r="D27" i="15"/>
  <c r="M27" i="16"/>
  <c r="P27" i="15"/>
  <c r="N27" i="1"/>
  <c r="O160"/>
  <c r="Q160" s="1"/>
  <c r="C27" i="16"/>
  <c r="E16" i="15"/>
  <c r="E23" s="1"/>
  <c r="C27" i="14"/>
  <c r="O16" i="17"/>
  <c r="O23" s="1"/>
  <c r="N27" i="16"/>
  <c r="O16" i="15"/>
  <c r="O23" s="1"/>
  <c r="N27" i="14"/>
  <c r="V37" i="20"/>
  <c r="M27" i="1"/>
  <c r="D27" i="17"/>
  <c r="Q37"/>
  <c r="Q37" i="15"/>
  <c r="T37" i="19"/>
  <c r="C27" i="1"/>
  <c r="P27"/>
  <c r="Q37"/>
  <c r="D27" i="16"/>
  <c r="E72"/>
  <c r="E75"/>
  <c r="D27" i="14"/>
  <c r="E72"/>
  <c r="M27" i="17"/>
  <c r="P27" i="16"/>
  <c r="Q37"/>
  <c r="M27" i="15"/>
  <c r="P27" i="14"/>
  <c r="Q37"/>
  <c r="P27" i="17"/>
  <c r="M27" i="14"/>
  <c r="D27" i="1"/>
  <c r="E72"/>
  <c r="O16"/>
  <c r="O23" s="1"/>
  <c r="C27" i="17"/>
  <c r="E71"/>
  <c r="E16" i="16"/>
  <c r="E23" s="1"/>
  <c r="E73"/>
  <c r="C27" i="15"/>
  <c r="E16" i="14"/>
  <c r="E23" s="1"/>
  <c r="E73"/>
  <c r="E76"/>
  <c r="N27" i="17"/>
  <c r="O16" i="16"/>
  <c r="O23" s="1"/>
  <c r="N27" i="15"/>
  <c r="O16" i="14"/>
  <c r="O23" s="1"/>
  <c r="Q10" i="15"/>
  <c r="Q10" i="1"/>
  <c r="Q10" i="16"/>
  <c r="Q10" i="14"/>
  <c r="Q10" i="17"/>
  <c r="E65" i="1"/>
  <c r="E68"/>
  <c r="E63" i="17"/>
  <c r="E64" i="16"/>
  <c r="E67"/>
  <c r="O241" i="1"/>
  <c r="Q241" s="1"/>
  <c r="Q13" i="15"/>
  <c r="Q16" s="1"/>
  <c r="Q40"/>
  <c r="Q43" s="1"/>
  <c r="Q50" s="1"/>
  <c r="Q121"/>
  <c r="Q124" s="1"/>
  <c r="Q175"/>
  <c r="O67" i="16"/>
  <c r="Q40"/>
  <c r="Q43" s="1"/>
  <c r="Q121"/>
  <c r="Q124" s="1"/>
  <c r="Q202"/>
  <c r="E68"/>
  <c r="Q13" i="14"/>
  <c r="Q16" s="1"/>
  <c r="Q175"/>
  <c r="Q202"/>
  <c r="E64" i="17"/>
  <c r="E65" i="16"/>
  <c r="Q121" i="1"/>
  <c r="Q124" s="1"/>
  <c r="Q175"/>
  <c r="E64"/>
  <c r="E68" i="14"/>
  <c r="Q13" i="17"/>
  <c r="Q16" s="1"/>
  <c r="Q40"/>
  <c r="Q43" s="1"/>
  <c r="Q121"/>
  <c r="Q124" s="1"/>
  <c r="E64" i="14"/>
  <c r="Q94" i="1"/>
  <c r="Q97" s="1"/>
  <c r="Q94" i="17"/>
  <c r="Q97" s="1"/>
  <c r="E79" i="1"/>
  <c r="E65" i="14"/>
  <c r="T40" i="19"/>
  <c r="T43" s="1"/>
  <c r="V40" i="20"/>
  <c r="V43" s="1"/>
  <c r="O241" i="17"/>
  <c r="Q241" s="1"/>
  <c r="D80" i="1"/>
  <c r="O235" i="14"/>
  <c r="Q235" s="1"/>
  <c r="O229"/>
  <c r="O232" s="1"/>
  <c r="O238" i="16"/>
  <c r="Q238" s="1"/>
  <c r="O65" i="15"/>
  <c r="Q65" s="1"/>
  <c r="O149" i="14"/>
  <c r="Q149" s="1"/>
  <c r="O145" i="16"/>
  <c r="O233" i="14"/>
  <c r="O160" i="17"/>
  <c r="Q160" s="1"/>
  <c r="N161" i="16"/>
  <c r="M228"/>
  <c r="M240" s="1"/>
  <c r="N242"/>
  <c r="O145" i="1"/>
  <c r="O64" i="16"/>
  <c r="O75"/>
  <c r="Q75" s="1"/>
  <c r="O146"/>
  <c r="Q146" s="1"/>
  <c r="O153"/>
  <c r="O160"/>
  <c r="Q160" s="1"/>
  <c r="O237" i="14"/>
  <c r="C66" i="17"/>
  <c r="C78" s="1"/>
  <c r="O149" i="1"/>
  <c r="Q149" s="1"/>
  <c r="O154"/>
  <c r="O75" i="14"/>
  <c r="Q75" s="1"/>
  <c r="O72" i="1"/>
  <c r="Q72" s="1"/>
  <c r="O79"/>
  <c r="Q79" s="1"/>
  <c r="O63" i="15"/>
  <c r="Q63" s="1"/>
  <c r="O63" i="14"/>
  <c r="Q63" s="1"/>
  <c r="P147" i="1"/>
  <c r="P159" s="1"/>
  <c r="N161"/>
  <c r="N242"/>
  <c r="O145" i="15"/>
  <c r="P242" i="1"/>
  <c r="O26" i="17"/>
  <c r="O154" i="14"/>
  <c r="O238" i="1"/>
  <c r="Q238" s="1"/>
  <c r="O226" i="17"/>
  <c r="O154" i="16"/>
  <c r="O146" i="15"/>
  <c r="Q146" s="1"/>
  <c r="O65" i="14"/>
  <c r="Q65" s="1"/>
  <c r="O71"/>
  <c r="C66" i="1"/>
  <c r="C78" s="1"/>
  <c r="P228"/>
  <c r="P240" s="1"/>
  <c r="M80" i="17"/>
  <c r="P242" i="16"/>
  <c r="M242" i="15"/>
  <c r="D66" i="1"/>
  <c r="D78" s="1"/>
  <c r="O157"/>
  <c r="Q157" s="1"/>
  <c r="O237"/>
  <c r="Q237" s="1"/>
  <c r="D80" i="15"/>
  <c r="E26" i="14"/>
  <c r="D80"/>
  <c r="P80" i="16"/>
  <c r="O234" i="14"/>
  <c r="O68" i="1"/>
  <c r="Q68" s="1"/>
  <c r="O73"/>
  <c r="Q73" s="1"/>
  <c r="O188"/>
  <c r="O235"/>
  <c r="E39" i="17"/>
  <c r="E51" s="1"/>
  <c r="E12" i="16"/>
  <c r="E24" s="1"/>
  <c r="E39"/>
  <c r="E51" s="1"/>
  <c r="O225" i="17"/>
  <c r="Q225" s="1"/>
  <c r="O65" i="16"/>
  <c r="Q65" s="1"/>
  <c r="O71"/>
  <c r="O76"/>
  <c r="Q76" s="1"/>
  <c r="N228"/>
  <c r="N240" s="1"/>
  <c r="O235"/>
  <c r="Q235" s="1"/>
  <c r="P147" i="15"/>
  <c r="P159" s="1"/>
  <c r="O67" i="14"/>
  <c r="O73"/>
  <c r="Q73" s="1"/>
  <c r="O146"/>
  <c r="Q146" s="1"/>
  <c r="O225"/>
  <c r="Q225" s="1"/>
  <c r="O53" i="1"/>
  <c r="Q175" i="16"/>
  <c r="Q40" i="14"/>
  <c r="Q43" s="1"/>
  <c r="Q50" s="1"/>
  <c r="C80" i="1"/>
  <c r="P66"/>
  <c r="P78" s="1"/>
  <c r="O65"/>
  <c r="Q65" s="1"/>
  <c r="O76"/>
  <c r="Q76" s="1"/>
  <c r="O134"/>
  <c r="Q129"/>
  <c r="Q134" s="1"/>
  <c r="O188" i="16"/>
  <c r="Q183"/>
  <c r="Q188" s="1"/>
  <c r="O26" i="1"/>
  <c r="N66"/>
  <c r="N78" s="1"/>
  <c r="N80"/>
  <c r="O107"/>
  <c r="O146"/>
  <c r="Q146" s="1"/>
  <c r="O160" i="15"/>
  <c r="Q160" s="1"/>
  <c r="N147" i="1"/>
  <c r="N159" s="1"/>
  <c r="M228"/>
  <c r="M240" s="1"/>
  <c r="O233"/>
  <c r="N228" i="17"/>
  <c r="N240" s="1"/>
  <c r="N242"/>
  <c r="P147" i="16"/>
  <c r="P159" s="1"/>
  <c r="N147" i="15"/>
  <c r="N159" s="1"/>
  <c r="O157"/>
  <c r="Q157" s="1"/>
  <c r="N228" i="14"/>
  <c r="N240" s="1"/>
  <c r="N228" i="1"/>
  <c r="N240" s="1"/>
  <c r="D80" i="16"/>
  <c r="D66" i="14"/>
  <c r="D78" s="1"/>
  <c r="N80" i="16"/>
  <c r="P228"/>
  <c r="P240" s="1"/>
  <c r="O234"/>
  <c r="Q234" s="1"/>
  <c r="P80" i="15"/>
  <c r="N161"/>
  <c r="P161"/>
  <c r="Q202"/>
  <c r="P228"/>
  <c r="P240" s="1"/>
  <c r="P80" i="14"/>
  <c r="O79"/>
  <c r="Q79" s="1"/>
  <c r="O134"/>
  <c r="O145"/>
  <c r="P161"/>
  <c r="O160"/>
  <c r="Q160" s="1"/>
  <c r="P228"/>
  <c r="P240" s="1"/>
  <c r="P242"/>
  <c r="O241"/>
  <c r="Q241" s="1"/>
  <c r="Q202" i="1"/>
  <c r="Q206"/>
  <c r="Q209" s="1"/>
  <c r="D80" i="17"/>
  <c r="E65" i="15"/>
  <c r="E68"/>
  <c r="C80"/>
  <c r="O64" i="17"/>
  <c r="O227"/>
  <c r="Q227" s="1"/>
  <c r="O72" i="16"/>
  <c r="Q72" s="1"/>
  <c r="O79"/>
  <c r="Q79" s="1"/>
  <c r="O233"/>
  <c r="O241"/>
  <c r="Q241" s="1"/>
  <c r="O67" i="15"/>
  <c r="O79"/>
  <c r="Q79" s="1"/>
  <c r="N242"/>
  <c r="P66" i="14"/>
  <c r="P78" s="1"/>
  <c r="N161"/>
  <c r="O227"/>
  <c r="Q227" s="1"/>
  <c r="O238"/>
  <c r="Q238" s="1"/>
  <c r="E26" i="1"/>
  <c r="Q21"/>
  <c r="Q26" s="1"/>
  <c r="Q48"/>
  <c r="Q53" s="1"/>
  <c r="O64"/>
  <c r="Q102"/>
  <c r="Q107" s="1"/>
  <c r="O120"/>
  <c r="O132" s="1"/>
  <c r="Q183"/>
  <c r="Q188" s="1"/>
  <c r="O225"/>
  <c r="Q225" s="1"/>
  <c r="O229"/>
  <c r="O232" s="1"/>
  <c r="M242"/>
  <c r="C66" i="16"/>
  <c r="C78" s="1"/>
  <c r="E73" i="15"/>
  <c r="E76"/>
  <c r="C66"/>
  <c r="C78" s="1"/>
  <c r="E12" i="14"/>
  <c r="E24" s="1"/>
  <c r="O73" i="17"/>
  <c r="Q73" s="1"/>
  <c r="O152"/>
  <c r="M161"/>
  <c r="N161"/>
  <c r="M228"/>
  <c r="M240" s="1"/>
  <c r="O93" i="16"/>
  <c r="O105" s="1"/>
  <c r="Q125"/>
  <c r="O71" i="15"/>
  <c r="O188"/>
  <c r="Q183"/>
  <c r="Q188" s="1"/>
  <c r="M228"/>
  <c r="M240" s="1"/>
  <c r="O225"/>
  <c r="Q225" s="1"/>
  <c r="N66" i="14"/>
  <c r="N78" s="1"/>
  <c r="Q134"/>
  <c r="N147"/>
  <c r="N159" s="1"/>
  <c r="E12" i="1"/>
  <c r="E24" s="1"/>
  <c r="E63"/>
  <c r="Q13"/>
  <c r="Q16" s="1"/>
  <c r="Q40"/>
  <c r="Q43" s="1"/>
  <c r="Q50" s="1"/>
  <c r="O227"/>
  <c r="Q227" s="1"/>
  <c r="O234"/>
  <c r="Q234" s="1"/>
  <c r="C80" i="17"/>
  <c r="E71" i="16"/>
  <c r="D66"/>
  <c r="D78" s="1"/>
  <c r="E71" i="15"/>
  <c r="E64"/>
  <c r="D66"/>
  <c r="D78" s="1"/>
  <c r="O53" i="17"/>
  <c r="N66"/>
  <c r="N78" s="1"/>
  <c r="O72"/>
  <c r="Q72" s="1"/>
  <c r="O79"/>
  <c r="Q79" s="1"/>
  <c r="M147"/>
  <c r="M159" s="1"/>
  <c r="O154"/>
  <c r="O233"/>
  <c r="M242"/>
  <c r="Q13" i="16"/>
  <c r="Q16" s="1"/>
  <c r="O227"/>
  <c r="Q227" s="1"/>
  <c r="O107" i="15"/>
  <c r="Q102"/>
  <c r="Q107" s="1"/>
  <c r="P242"/>
  <c r="O93" i="14"/>
  <c r="O105" s="1"/>
  <c r="V46" i="20"/>
  <c r="O226" i="1"/>
  <c r="E72" i="15"/>
  <c r="O65" i="17"/>
  <c r="Q65" s="1"/>
  <c r="Q215"/>
  <c r="O235"/>
  <c r="Q235" s="1"/>
  <c r="O226" i="16"/>
  <c r="O73" i="15"/>
  <c r="Q73" s="1"/>
  <c r="O154"/>
  <c r="Q121" i="14"/>
  <c r="Q124" s="1"/>
  <c r="O26" i="16"/>
  <c r="O39"/>
  <c r="O51" s="1"/>
  <c r="O53"/>
  <c r="P66"/>
  <c r="P78" s="1"/>
  <c r="O215"/>
  <c r="O225"/>
  <c r="O26" i="15"/>
  <c r="O153"/>
  <c r="N228"/>
  <c r="N240" s="1"/>
  <c r="O229"/>
  <c r="O232" s="1"/>
  <c r="O233"/>
  <c r="O237"/>
  <c r="Q237" s="1"/>
  <c r="O26" i="14"/>
  <c r="Q53"/>
  <c r="O107"/>
  <c r="O157"/>
  <c r="Q157" s="1"/>
  <c r="O215"/>
  <c r="M242"/>
  <c r="Q134" i="16"/>
  <c r="N147"/>
  <c r="N159" s="1"/>
  <c r="O149"/>
  <c r="O53" i="15"/>
  <c r="N66"/>
  <c r="N78" s="1"/>
  <c r="O134"/>
  <c r="O149"/>
  <c r="O215"/>
  <c r="O235"/>
  <c r="Q235" s="1"/>
  <c r="O241"/>
  <c r="Q241" s="1"/>
  <c r="Q21" i="14"/>
  <c r="Q26" s="1"/>
  <c r="N80"/>
  <c r="Q102"/>
  <c r="Q107" s="1"/>
  <c r="O153"/>
  <c r="O188"/>
  <c r="Q210"/>
  <c r="Q215" s="1"/>
  <c r="M228"/>
  <c r="M240" s="1"/>
  <c r="O226"/>
  <c r="N242"/>
  <c r="Q26" i="16"/>
  <c r="O157"/>
  <c r="Q157" s="1"/>
  <c r="Q53" i="15"/>
  <c r="P66"/>
  <c r="P78" s="1"/>
  <c r="N80"/>
  <c r="O93"/>
  <c r="O105" s="1"/>
  <c r="Q134"/>
  <c r="Q215"/>
  <c r="O227"/>
  <c r="Q227" s="1"/>
  <c r="Q188" i="14"/>
  <c r="T53" i="20"/>
  <c r="E79" i="17"/>
  <c r="Q21"/>
  <c r="Q26" s="1"/>
  <c r="P66"/>
  <c r="P78" s="1"/>
  <c r="N80"/>
  <c r="N147"/>
  <c r="N159" s="1"/>
  <c r="P161"/>
  <c r="Q175"/>
  <c r="O229"/>
  <c r="O232" s="1"/>
  <c r="O234"/>
  <c r="Q234" s="1"/>
  <c r="O237"/>
  <c r="Q237" s="1"/>
  <c r="E26"/>
  <c r="E65"/>
  <c r="P80"/>
  <c r="O144"/>
  <c r="Q144" s="1"/>
  <c r="P147"/>
  <c r="P159" s="1"/>
  <c r="P228"/>
  <c r="P240" s="1"/>
  <c r="Q48"/>
  <c r="Q53" s="1"/>
  <c r="O93"/>
  <c r="O105" s="1"/>
  <c r="Q134"/>
  <c r="O146"/>
  <c r="Q146" s="1"/>
  <c r="Q188"/>
  <c r="O238"/>
  <c r="Q238" s="1"/>
  <c r="E73"/>
  <c r="E76"/>
  <c r="O67"/>
  <c r="O71"/>
  <c r="Q202"/>
  <c r="P242"/>
  <c r="S53" i="19"/>
  <c r="R39"/>
  <c r="R51" s="1"/>
  <c r="T38"/>
  <c r="V38" s="1"/>
  <c r="T39" i="20"/>
  <c r="T51" s="1"/>
  <c r="T36" i="19"/>
  <c r="V36" s="1"/>
  <c r="R53"/>
  <c r="O201" i="15"/>
  <c r="O213" s="1"/>
  <c r="O201" i="16"/>
  <c r="O213" s="1"/>
  <c r="O201" i="14"/>
  <c r="O213" s="1"/>
  <c r="O174" i="16"/>
  <c r="O186" s="1"/>
  <c r="Q94" i="14"/>
  <c r="Q97" s="1"/>
  <c r="Q98" i="1"/>
  <c r="E79" i="15"/>
  <c r="Q94" i="16"/>
  <c r="Q97" s="1"/>
  <c r="E76"/>
  <c r="Q94" i="15"/>
  <c r="Q97" s="1"/>
  <c r="Q104" s="1"/>
  <c r="O12"/>
  <c r="O24" s="1"/>
  <c r="E53" i="1"/>
  <c r="E53" i="17"/>
  <c r="E63" i="15"/>
  <c r="E53"/>
  <c r="E53" i="14"/>
  <c r="E39"/>
  <c r="E51" s="1"/>
  <c r="Q17" i="16"/>
  <c r="Q20" s="1"/>
  <c r="O12" i="17"/>
  <c r="O24" s="1"/>
  <c r="Q11" i="15"/>
  <c r="Q107" i="17"/>
  <c r="O134"/>
  <c r="O174"/>
  <c r="O186" s="1"/>
  <c r="N66" i="16"/>
  <c r="N78" s="1"/>
  <c r="O63"/>
  <c r="M80" i="15"/>
  <c r="O75"/>
  <c r="Q9" i="17"/>
  <c r="O39"/>
  <c r="O51" s="1"/>
  <c r="M66"/>
  <c r="M78" s="1"/>
  <c r="O76"/>
  <c r="Q76" s="1"/>
  <c r="Q98"/>
  <c r="O145"/>
  <c r="O153"/>
  <c r="O215"/>
  <c r="Q49" i="16"/>
  <c r="Q53" s="1"/>
  <c r="M80"/>
  <c r="Q102"/>
  <c r="Q107" s="1"/>
  <c r="O107"/>
  <c r="O75" i="17"/>
  <c r="O107"/>
  <c r="O120"/>
  <c r="O132" s="1"/>
  <c r="O148"/>
  <c r="O156"/>
  <c r="O188"/>
  <c r="O201"/>
  <c r="O213" s="1"/>
  <c r="M66" i="16"/>
  <c r="M78" s="1"/>
  <c r="O148"/>
  <c r="O63" i="17"/>
  <c r="O68"/>
  <c r="Q68" s="1"/>
  <c r="O149"/>
  <c r="O157"/>
  <c r="Q157" s="1"/>
  <c r="Q180"/>
  <c r="O12" i="16"/>
  <c r="O24" s="1"/>
  <c r="O68"/>
  <c r="Q68" s="1"/>
  <c r="M161"/>
  <c r="O156"/>
  <c r="Q125" i="15"/>
  <c r="O120" i="16"/>
  <c r="O132" s="1"/>
  <c r="O134"/>
  <c r="O120" i="15"/>
  <c r="O132" s="1"/>
  <c r="O73" i="16"/>
  <c r="M147"/>
  <c r="M159" s="1"/>
  <c r="O144"/>
  <c r="O152"/>
  <c r="P161"/>
  <c r="Q215"/>
  <c r="O229"/>
  <c r="O232" s="1"/>
  <c r="Q17" i="15"/>
  <c r="Q20" s="1"/>
  <c r="M242" i="16"/>
  <c r="O237"/>
  <c r="Q36" i="15"/>
  <c r="O39"/>
  <c r="O51" s="1"/>
  <c r="M66"/>
  <c r="M78" s="1"/>
  <c r="O76"/>
  <c r="Q76" s="1"/>
  <c r="P147" i="14"/>
  <c r="P159" s="1"/>
  <c r="Q26" i="15"/>
  <c r="O64"/>
  <c r="O72"/>
  <c r="Q72" s="1"/>
  <c r="M147"/>
  <c r="M159" s="1"/>
  <c r="O144"/>
  <c r="O148"/>
  <c r="O152"/>
  <c r="M161"/>
  <c r="O156"/>
  <c r="O226"/>
  <c r="O234"/>
  <c r="Q234" s="1"/>
  <c r="O238"/>
  <c r="Q238" s="1"/>
  <c r="O68"/>
  <c r="Q68" s="1"/>
  <c r="M66" i="14"/>
  <c r="M78" s="1"/>
  <c r="Q125"/>
  <c r="O174" i="15"/>
  <c r="O186" s="1"/>
  <c r="M147" i="14"/>
  <c r="M159" s="1"/>
  <c r="O144"/>
  <c r="O148"/>
  <c r="O152"/>
  <c r="M161"/>
  <c r="O156"/>
  <c r="O39"/>
  <c r="O51" s="1"/>
  <c r="O64"/>
  <c r="O68"/>
  <c r="Q68" s="1"/>
  <c r="O72"/>
  <c r="Q72" s="1"/>
  <c r="M80"/>
  <c r="O76"/>
  <c r="Q76" s="1"/>
  <c r="O53"/>
  <c r="O12"/>
  <c r="O24" s="1"/>
  <c r="O120"/>
  <c r="O132" s="1"/>
  <c r="O174"/>
  <c r="O186" s="1"/>
  <c r="E63" i="16"/>
  <c r="D66" i="17"/>
  <c r="D78" s="1"/>
  <c r="E68"/>
  <c r="E26" i="16"/>
  <c r="E53"/>
  <c r="C80"/>
  <c r="E12" i="15"/>
  <c r="E24" s="1"/>
  <c r="E26"/>
  <c r="E79" i="14"/>
  <c r="E63"/>
  <c r="E67"/>
  <c r="E71"/>
  <c r="E75"/>
  <c r="E39" i="15"/>
  <c r="E51" s="1"/>
  <c r="E12" i="17"/>
  <c r="E24" s="1"/>
  <c r="C66" i="14"/>
  <c r="C78" s="1"/>
  <c r="C80"/>
  <c r="E67" i="17"/>
  <c r="E75"/>
  <c r="E67" i="15"/>
  <c r="E75"/>
  <c r="M147" i="1"/>
  <c r="M159" s="1"/>
  <c r="O144"/>
  <c r="M80"/>
  <c r="O75"/>
  <c r="O148"/>
  <c r="P161"/>
  <c r="O39"/>
  <c r="O51" s="1"/>
  <c r="O93"/>
  <c r="O105" s="1"/>
  <c r="O152"/>
  <c r="Q215"/>
  <c r="O71"/>
  <c r="O12"/>
  <c r="O24" s="1"/>
  <c r="M66"/>
  <c r="M78" s="1"/>
  <c r="O63"/>
  <c r="O67"/>
  <c r="P80"/>
  <c r="M161"/>
  <c r="O156"/>
  <c r="O174"/>
  <c r="O186" s="1"/>
  <c r="O201"/>
  <c r="O213" s="1"/>
  <c r="O215"/>
  <c r="E67"/>
  <c r="E71"/>
  <c r="E75"/>
  <c r="E39"/>
  <c r="E51" s="1"/>
  <c r="Q23" i="16" l="1"/>
  <c r="Q50" i="17"/>
  <c r="Q23"/>
  <c r="Q23" i="1"/>
  <c r="Q23" i="14"/>
  <c r="Q50" i="16"/>
  <c r="Q105" i="15"/>
  <c r="Q23"/>
  <c r="V53" i="20"/>
  <c r="V49" i="19"/>
  <c r="V53" s="1"/>
  <c r="O74" i="1"/>
  <c r="W105" i="15"/>
  <c r="T53" i="19"/>
  <c r="Q128" i="15"/>
  <c r="Q131" s="1"/>
  <c r="W104"/>
  <c r="Q101" i="1"/>
  <c r="Q104" s="1"/>
  <c r="Q101" i="16"/>
  <c r="Q105" s="1"/>
  <c r="O155"/>
  <c r="E74" i="1"/>
  <c r="O155"/>
  <c r="V47" i="20"/>
  <c r="V50" s="1"/>
  <c r="E74" i="15"/>
  <c r="Q182" i="17"/>
  <c r="Q71"/>
  <c r="Q74" s="1"/>
  <c r="O74"/>
  <c r="Q233"/>
  <c r="Q236" s="1"/>
  <c r="W236" s="1"/>
  <c r="O236"/>
  <c r="O239" s="1"/>
  <c r="O155"/>
  <c r="Q233" i="16"/>
  <c r="Q236" s="1"/>
  <c r="O236"/>
  <c r="O239" s="1"/>
  <c r="Q128" i="1"/>
  <c r="Q131" s="1"/>
  <c r="W131" s="1"/>
  <c r="E74" i="14"/>
  <c r="O155"/>
  <c r="Q101" i="17"/>
  <c r="Q104" s="1"/>
  <c r="Q71" i="15"/>
  <c r="Q74" s="1"/>
  <c r="O74"/>
  <c r="W209" i="1"/>
  <c r="O74" i="14"/>
  <c r="Q233" i="15"/>
  <c r="Q236" s="1"/>
  <c r="O236"/>
  <c r="O239" s="1"/>
  <c r="Q128" i="14"/>
  <c r="Q131" s="1"/>
  <c r="O155" i="15"/>
  <c r="E74" i="16"/>
  <c r="Q128"/>
  <c r="Q131" s="1"/>
  <c r="Q233" i="1"/>
  <c r="O236"/>
  <c r="O239" s="1"/>
  <c r="Q71" i="16"/>
  <c r="O74"/>
  <c r="O236" i="14"/>
  <c r="O239" s="1"/>
  <c r="E74" i="17"/>
  <c r="Q101" i="14"/>
  <c r="Q105" s="1"/>
  <c r="Q128" i="17"/>
  <c r="Q131" s="1"/>
  <c r="W209" i="16"/>
  <c r="V46" i="19"/>
  <c r="T47"/>
  <c r="T50" s="1"/>
  <c r="Q178" i="17"/>
  <c r="Q185" s="1"/>
  <c r="V45" i="19"/>
  <c r="Q71" i="14"/>
  <c r="Q74" s="1"/>
  <c r="Q233"/>
  <c r="V44" i="19"/>
  <c r="O151" i="15"/>
  <c r="O158" s="1"/>
  <c r="Q154" i="17"/>
  <c r="Q152"/>
  <c r="Q154" i="14"/>
  <c r="Q154" i="1"/>
  <c r="Q153"/>
  <c r="Q153" i="15"/>
  <c r="Q153" i="14"/>
  <c r="Q205" i="16"/>
  <c r="Q212" s="1"/>
  <c r="Q154" i="15"/>
  <c r="Q154" i="16"/>
  <c r="Q153" i="17"/>
  <c r="Q153" i="16"/>
  <c r="O151"/>
  <c r="O158" s="1"/>
  <c r="E70" i="14"/>
  <c r="E77" s="1"/>
  <c r="O70" i="1"/>
  <c r="O77" s="1"/>
  <c r="O151" i="17"/>
  <c r="O158" s="1"/>
  <c r="O151" i="14"/>
  <c r="O158" s="1"/>
  <c r="Q205" i="17"/>
  <c r="Q212" s="1"/>
  <c r="Q178" i="1"/>
  <c r="Q185" s="1"/>
  <c r="Q205" i="14"/>
  <c r="Q212" s="1"/>
  <c r="Q178" i="16"/>
  <c r="Q185" s="1"/>
  <c r="Q178" i="14"/>
  <c r="Q185" s="1"/>
  <c r="Q178" i="15"/>
  <c r="Q185" s="1"/>
  <c r="E80" i="16"/>
  <c r="E70"/>
  <c r="E77" s="1"/>
  <c r="E70" i="17"/>
  <c r="E77" s="1"/>
  <c r="O189" i="16"/>
  <c r="O135" i="1"/>
  <c r="M162" i="14"/>
  <c r="O54" i="15"/>
  <c r="O216" i="17"/>
  <c r="O135"/>
  <c r="O54"/>
  <c r="O216" i="15"/>
  <c r="P81"/>
  <c r="P81" i="16"/>
  <c r="Q205" i="1"/>
  <c r="Q212" s="1"/>
  <c r="W212" s="1"/>
  <c r="Q205" i="15"/>
  <c r="Q212" s="1"/>
  <c r="N243" i="1"/>
  <c r="N162" i="15"/>
  <c r="N243" i="17"/>
  <c r="N243" i="16"/>
  <c r="E54" i="17"/>
  <c r="O108"/>
  <c r="M162" i="16"/>
  <c r="M162" i="17"/>
  <c r="O189" i="15"/>
  <c r="O54" i="1"/>
  <c r="P243" i="15"/>
  <c r="N162" i="1"/>
  <c r="P243"/>
  <c r="M243" i="16"/>
  <c r="P162" i="15"/>
  <c r="E70" i="1"/>
  <c r="E77" s="1"/>
  <c r="O189"/>
  <c r="O189" i="14"/>
  <c r="O54"/>
  <c r="M162" i="15"/>
  <c r="O135"/>
  <c r="O216" i="14"/>
  <c r="P162" i="17"/>
  <c r="P81"/>
  <c r="M243" i="14"/>
  <c r="N162" i="16"/>
  <c r="N243" i="15"/>
  <c r="O108" i="14"/>
  <c r="N162"/>
  <c r="O108" i="16"/>
  <c r="P243"/>
  <c r="W97" i="15"/>
  <c r="O108"/>
  <c r="O135" i="16"/>
  <c r="O189" i="17"/>
  <c r="O216" i="16"/>
  <c r="M243" i="17"/>
  <c r="P243" i="14"/>
  <c r="E54" i="1"/>
  <c r="O216"/>
  <c r="O108"/>
  <c r="O151"/>
  <c r="O158" s="1"/>
  <c r="M162"/>
  <c r="E54" i="15"/>
  <c r="O135" i="14"/>
  <c r="P162"/>
  <c r="E54"/>
  <c r="P243" i="17"/>
  <c r="O54" i="16"/>
  <c r="M243" i="15"/>
  <c r="N243" i="14"/>
  <c r="P162" i="16"/>
  <c r="M243" i="1"/>
  <c r="P81"/>
  <c r="E54" i="16"/>
  <c r="W124" i="1"/>
  <c r="O70" i="16"/>
  <c r="O77" s="1"/>
  <c r="W97" i="17"/>
  <c r="N162"/>
  <c r="P162" i="1"/>
  <c r="C81" i="15"/>
  <c r="Q67"/>
  <c r="Q70" s="1"/>
  <c r="O70"/>
  <c r="O77" s="1"/>
  <c r="D81"/>
  <c r="D81" i="16"/>
  <c r="N81" i="1"/>
  <c r="O70" i="14"/>
  <c r="O77" s="1"/>
  <c r="C81" i="1"/>
  <c r="M81" i="14"/>
  <c r="T54" i="20"/>
  <c r="N81" i="15"/>
  <c r="P81" i="14"/>
  <c r="C81" i="17"/>
  <c r="E70" i="15"/>
  <c r="E77" s="1"/>
  <c r="M81"/>
  <c r="M81" i="1"/>
  <c r="C81" i="14"/>
  <c r="M81" i="16"/>
  <c r="M81" i="17"/>
  <c r="N81" i="16"/>
  <c r="R54" i="19"/>
  <c r="D81" i="14"/>
  <c r="D81" i="1"/>
  <c r="D81" i="17"/>
  <c r="O70"/>
  <c r="O77" s="1"/>
  <c r="N81"/>
  <c r="N81" i="14"/>
  <c r="C81" i="16"/>
  <c r="S54" i="19"/>
  <c r="Q201" i="1"/>
  <c r="Q213" s="1"/>
  <c r="W213" s="1"/>
  <c r="Q201" i="16"/>
  <c r="Q213" s="1"/>
  <c r="Q201" i="14"/>
  <c r="Q213" s="1"/>
  <c r="Q226" i="16"/>
  <c r="Q226" i="14"/>
  <c r="Q228" s="1"/>
  <c r="Q226" i="15"/>
  <c r="Q174" i="1"/>
  <c r="Q186" s="1"/>
  <c r="Q174" i="17"/>
  <c r="Q186" s="1"/>
  <c r="Q174" i="15"/>
  <c r="Q186" s="1"/>
  <c r="Q226" i="1"/>
  <c r="Q228" s="1"/>
  <c r="Q226" i="17"/>
  <c r="Q228" s="1"/>
  <c r="Q39" i="15"/>
  <c r="Q51" s="1"/>
  <c r="Q120" i="14"/>
  <c r="Q132" s="1"/>
  <c r="Q12" i="15"/>
  <c r="Q24" s="1"/>
  <c r="Q120"/>
  <c r="Q132" s="1"/>
  <c r="Q120" i="17"/>
  <c r="Q132" s="1"/>
  <c r="Q145" i="14"/>
  <c r="Q120" i="1"/>
  <c r="Q132" s="1"/>
  <c r="W132" s="1"/>
  <c r="Q145" i="16"/>
  <c r="Q145" i="1"/>
  <c r="Q120" i="16"/>
  <c r="Q132" s="1"/>
  <c r="Q145" i="17"/>
  <c r="Q145" i="15"/>
  <c r="Q64" i="14"/>
  <c r="Q64" i="1"/>
  <c r="Q64" i="17"/>
  <c r="Q64" i="16"/>
  <c r="Q39" i="17"/>
  <c r="Q51" s="1"/>
  <c r="Q39" i="1"/>
  <c r="Q51" s="1"/>
  <c r="Q39" i="16"/>
  <c r="Q51" s="1"/>
  <c r="E27" i="15"/>
  <c r="V37" i="19"/>
  <c r="Q39" i="14"/>
  <c r="Q51" s="1"/>
  <c r="V39" i="20"/>
  <c r="V51" s="1"/>
  <c r="E27" i="14"/>
  <c r="E27" i="17"/>
  <c r="E27" i="1"/>
  <c r="E27" i="16"/>
  <c r="O27"/>
  <c r="O27" i="15"/>
  <c r="O27" i="1"/>
  <c r="O27" i="17"/>
  <c r="O27" i="14"/>
  <c r="Q12" i="17"/>
  <c r="Q24" s="1"/>
  <c r="Q12" i="1"/>
  <c r="Q24" s="1"/>
  <c r="Q12" i="16"/>
  <c r="Q24" s="1"/>
  <c r="Q12" i="14"/>
  <c r="Q24" s="1"/>
  <c r="E80" i="1"/>
  <c r="E66" i="17"/>
  <c r="E78" s="1"/>
  <c r="E66" i="1"/>
  <c r="E78" s="1"/>
  <c r="E66" i="16"/>
  <c r="E78" s="1"/>
  <c r="Q67"/>
  <c r="Q70" s="1"/>
  <c r="Q229" i="17"/>
  <c r="Q232" s="1"/>
  <c r="Q239" s="1"/>
  <c r="Q229" i="14"/>
  <c r="Q232" s="1"/>
  <c r="Q67" i="17"/>
  <c r="Q70" s="1"/>
  <c r="Q229" i="15"/>
  <c r="Q232" s="1"/>
  <c r="Q239" s="1"/>
  <c r="E66" i="14"/>
  <c r="E78" s="1"/>
  <c r="Q67"/>
  <c r="Q70" s="1"/>
  <c r="Q77" s="1"/>
  <c r="V40" i="19"/>
  <c r="O242" i="14"/>
  <c r="Q242" i="1"/>
  <c r="Q237" i="14"/>
  <c r="Q242" s="1"/>
  <c r="O242" i="1"/>
  <c r="Q242" i="17"/>
  <c r="O228" i="14"/>
  <c r="O240" s="1"/>
  <c r="O80" i="16"/>
  <c r="Q234" i="14"/>
  <c r="O228" i="16"/>
  <c r="O240" s="1"/>
  <c r="Q235" i="1"/>
  <c r="O228"/>
  <c r="O240" s="1"/>
  <c r="Q80" i="16"/>
  <c r="E66" i="15"/>
  <c r="E78" s="1"/>
  <c r="Q149"/>
  <c r="O242" i="17"/>
  <c r="O242" i="15"/>
  <c r="O228" i="17"/>
  <c r="O240" s="1"/>
  <c r="Q229" i="1"/>
  <c r="Q232" s="1"/>
  <c r="E80" i="17"/>
  <c r="Q225" i="16"/>
  <c r="Q149"/>
  <c r="O147" i="17"/>
  <c r="O159" s="1"/>
  <c r="Q149"/>
  <c r="T39" i="19"/>
  <c r="T51" s="1"/>
  <c r="E80" i="15"/>
  <c r="E80" i="14"/>
  <c r="O147"/>
  <c r="O159" s="1"/>
  <c r="Q144"/>
  <c r="Q152" i="15"/>
  <c r="O147"/>
  <c r="O159" s="1"/>
  <c r="Q144"/>
  <c r="Q148" i="16"/>
  <c r="O161" i="17"/>
  <c r="Q156"/>
  <c r="Q161" s="1"/>
  <c r="O80"/>
  <c r="Q75"/>
  <c r="Q80" s="1"/>
  <c r="O242" i="16"/>
  <c r="Q237"/>
  <c r="Q242" s="1"/>
  <c r="O80" i="15"/>
  <c r="Q75"/>
  <c r="Q80" s="1"/>
  <c r="O161"/>
  <c r="Q156"/>
  <c r="Q161" s="1"/>
  <c r="Q148"/>
  <c r="Q64"/>
  <c r="O66"/>
  <c r="O78" s="1"/>
  <c r="O228"/>
  <c r="O240" s="1"/>
  <c r="Q229" i="16"/>
  <c r="Q232" s="1"/>
  <c r="Q152"/>
  <c r="O147"/>
  <c r="O159" s="1"/>
  <c r="Q144"/>
  <c r="Q73"/>
  <c r="O66" i="17"/>
  <c r="O78" s="1"/>
  <c r="Q63"/>
  <c r="Q148"/>
  <c r="Q152" i="14"/>
  <c r="O66"/>
  <c r="O78" s="1"/>
  <c r="O161"/>
  <c r="Q156"/>
  <c r="Q161" s="1"/>
  <c r="Q148"/>
  <c r="Q151" s="1"/>
  <c r="Q80"/>
  <c r="O80"/>
  <c r="Q242" i="15"/>
  <c r="Q156" i="16"/>
  <c r="Q161" s="1"/>
  <c r="O161"/>
  <c r="Q63"/>
  <c r="O66"/>
  <c r="O78" s="1"/>
  <c r="Q71" i="1"/>
  <c r="Q74" s="1"/>
  <c r="Q67"/>
  <c r="Q70" s="1"/>
  <c r="Q148"/>
  <c r="Q151" s="1"/>
  <c r="O147"/>
  <c r="O159" s="1"/>
  <c r="Q144"/>
  <c r="O66"/>
  <c r="O78" s="1"/>
  <c r="Q63"/>
  <c r="O161"/>
  <c r="Q156"/>
  <c r="Q161" s="1"/>
  <c r="Q152"/>
  <c r="O80"/>
  <c r="Q75"/>
  <c r="Q80" s="1"/>
  <c r="Q77" l="1"/>
  <c r="Q77" i="17"/>
  <c r="Q240"/>
  <c r="Q186" i="14"/>
  <c r="Q186" i="16"/>
  <c r="Q239"/>
  <c r="Q105" i="17"/>
  <c r="Q104" i="16"/>
  <c r="Q104" i="14"/>
  <c r="Q105" i="1"/>
  <c r="Q77" i="15"/>
  <c r="Q213" i="17"/>
  <c r="Q213" i="15"/>
  <c r="W185" i="17"/>
  <c r="W186" i="15"/>
  <c r="W186" i="17"/>
  <c r="W186" i="16"/>
  <c r="W105" i="17"/>
  <c r="W104"/>
  <c r="Q108" i="1"/>
  <c r="Q155"/>
  <c r="Q158" s="1"/>
  <c r="Q108" i="14"/>
  <c r="Q108" i="17"/>
  <c r="Q74" i="16"/>
  <c r="Q77" s="1"/>
  <c r="Q155" i="15"/>
  <c r="W186" i="14"/>
  <c r="V47" i="19"/>
  <c r="Q155" i="16"/>
  <c r="Q155" i="17"/>
  <c r="W128" i="1"/>
  <c r="Q155" i="14"/>
  <c r="Q158" s="1"/>
  <c r="Q236"/>
  <c r="Q239" s="1"/>
  <c r="Q236" i="1"/>
  <c r="Q243" s="1"/>
  <c r="W243" s="1"/>
  <c r="W236" i="16"/>
  <c r="W186" i="1"/>
  <c r="W185" i="14"/>
  <c r="W185" i="1"/>
  <c r="W178" i="17"/>
  <c r="Q108" i="16"/>
  <c r="Q108" i="15"/>
  <c r="W178" i="1"/>
  <c r="Q151" i="17"/>
  <c r="Q158" s="1"/>
  <c r="W178" i="15"/>
  <c r="W185"/>
  <c r="Q216"/>
  <c r="Q189" i="14"/>
  <c r="Q216" i="17"/>
  <c r="W178" i="16"/>
  <c r="W185"/>
  <c r="Q189"/>
  <c r="Q66" i="17"/>
  <c r="Q78" s="1"/>
  <c r="Q228" i="16"/>
  <c r="Q240" s="1"/>
  <c r="Q151"/>
  <c r="Q158" s="1"/>
  <c r="W178" i="14"/>
  <c r="Q147" i="1"/>
  <c r="Q159" s="1"/>
  <c r="Q27" i="15"/>
  <c r="Q189" i="1"/>
  <c r="O243"/>
  <c r="Q54" i="14"/>
  <c r="Q189" i="15"/>
  <c r="O162" i="16"/>
  <c r="O162" i="1"/>
  <c r="O162" i="17"/>
  <c r="O243"/>
  <c r="O243" i="16"/>
  <c r="O243" i="14"/>
  <c r="Q54" i="1"/>
  <c r="Q135"/>
  <c r="W135" s="1"/>
  <c r="Q135" i="15"/>
  <c r="Q189" i="17"/>
  <c r="W232" i="1"/>
  <c r="Q135" i="17"/>
  <c r="O243" i="15"/>
  <c r="Q151"/>
  <c r="Q158" s="1"/>
  <c r="Q243" i="17"/>
  <c r="Q135" i="16"/>
  <c r="Q216" i="14"/>
  <c r="W205" i="1"/>
  <c r="Q54" i="15"/>
  <c r="Q216" i="1"/>
  <c r="W216" s="1"/>
  <c r="O162" i="15"/>
  <c r="O162" i="14"/>
  <c r="Q54" i="16"/>
  <c r="Q54" i="17"/>
  <c r="Q135" i="14"/>
  <c r="Q216" i="16"/>
  <c r="O81" i="1"/>
  <c r="O81" i="14"/>
  <c r="T54" i="19"/>
  <c r="E81" i="17"/>
  <c r="O81"/>
  <c r="E81" i="1"/>
  <c r="O81" i="16"/>
  <c r="O81" i="15"/>
  <c r="E81"/>
  <c r="E81" i="14"/>
  <c r="E81" i="16"/>
  <c r="V54" i="20"/>
  <c r="V43" i="19"/>
  <c r="V50" s="1"/>
  <c r="Q228" i="15"/>
  <c r="Q240" s="1"/>
  <c r="Q147"/>
  <c r="Q159" s="1"/>
  <c r="Q147" i="14"/>
  <c r="Q159" s="1"/>
  <c r="Q147" i="17"/>
  <c r="Q159" s="1"/>
  <c r="Q147" i="16"/>
  <c r="Q159" s="1"/>
  <c r="Q66"/>
  <c r="Q78" s="1"/>
  <c r="Q66" i="1"/>
  <c r="Q78" s="1"/>
  <c r="Q27"/>
  <c r="Q66" i="15"/>
  <c r="Q78" s="1"/>
  <c r="V39" i="19"/>
  <c r="V51" s="1"/>
  <c r="Q27" i="14"/>
  <c r="Q27" i="16"/>
  <c r="Q27" i="17"/>
  <c r="Q66" i="14"/>
  <c r="Q78" s="1"/>
  <c r="T187" i="15"/>
  <c r="Q239" i="1" l="1"/>
  <c r="W239" s="1"/>
  <c r="Q240" i="14"/>
  <c r="Q240" i="1"/>
  <c r="W240" s="1"/>
  <c r="W236"/>
  <c r="Q243" i="14"/>
  <c r="Q162" i="1"/>
  <c r="Q81" i="17"/>
  <c r="Q243" i="16"/>
  <c r="Q162" i="17"/>
  <c r="Q243" i="15"/>
  <c r="Q162"/>
  <c r="Q162" i="16"/>
  <c r="Q162" i="14"/>
  <c r="Q81" i="16"/>
  <c r="Q81" i="1"/>
  <c r="Q81" i="14"/>
  <c r="Q81" i="15"/>
  <c r="V54" i="19"/>
  <c r="W231" i="1"/>
  <c r="W231" i="17"/>
  <c r="W231" i="16"/>
  <c r="W242" i="1"/>
  <c r="W215"/>
  <c r="W189"/>
  <c r="W188"/>
  <c r="W189" i="15"/>
  <c r="W188"/>
  <c r="W189" i="17"/>
  <c r="W188"/>
  <c r="W134" i="1"/>
  <c r="W108" i="15"/>
  <c r="W107"/>
  <c r="W108" i="17"/>
  <c r="W107"/>
  <c r="U215" i="1"/>
  <c r="U215" i="20" s="1"/>
  <c r="S215" i="1"/>
  <c r="S215" i="20" s="1"/>
  <c r="R215" i="1"/>
  <c r="R215" i="20" s="1"/>
  <c r="U215" i="14"/>
  <c r="S215"/>
  <c r="R215"/>
  <c r="U215" i="15"/>
  <c r="S215"/>
  <c r="R215"/>
  <c r="U215" i="16"/>
  <c r="S215"/>
  <c r="R215"/>
  <c r="U215" i="17"/>
  <c r="S215"/>
  <c r="R215"/>
  <c r="U188" i="1"/>
  <c r="U188" i="20" s="1"/>
  <c r="S188" i="1"/>
  <c r="S188" i="20" s="1"/>
  <c r="R188" i="1"/>
  <c r="R188" i="20" s="1"/>
  <c r="U188" i="14"/>
  <c r="S188"/>
  <c r="R188"/>
  <c r="U188" i="15"/>
  <c r="S188"/>
  <c r="R188"/>
  <c r="U188" i="16"/>
  <c r="S188"/>
  <c r="R188"/>
  <c r="U188" i="17"/>
  <c r="S188"/>
  <c r="R188"/>
  <c r="U134" i="1"/>
  <c r="S134"/>
  <c r="R134"/>
  <c r="U134" i="14"/>
  <c r="S134"/>
  <c r="R134"/>
  <c r="U134" i="15"/>
  <c r="S134"/>
  <c r="R134"/>
  <c r="U134" i="16"/>
  <c r="S134"/>
  <c r="R134"/>
  <c r="U134" i="17"/>
  <c r="S134"/>
  <c r="R134"/>
  <c r="U107" i="1"/>
  <c r="S107"/>
  <c r="R107"/>
  <c r="U107" i="14"/>
  <c r="S107"/>
  <c r="R107"/>
  <c r="U107" i="15"/>
  <c r="S107"/>
  <c r="R107"/>
  <c r="U107" i="16"/>
  <c r="S107"/>
  <c r="R107"/>
  <c r="U107" i="17"/>
  <c r="S107"/>
  <c r="R107"/>
  <c r="U53" i="1"/>
  <c r="S53"/>
  <c r="R53"/>
  <c r="G53"/>
  <c r="F53"/>
  <c r="U53" i="14"/>
  <c r="S53"/>
  <c r="R53"/>
  <c r="G53"/>
  <c r="F53"/>
  <c r="U53" i="15"/>
  <c r="S53"/>
  <c r="R53"/>
  <c r="G53"/>
  <c r="F53"/>
  <c r="U53" i="16"/>
  <c r="S53"/>
  <c r="R53"/>
  <c r="G53"/>
  <c r="F53"/>
  <c r="U53" i="17"/>
  <c r="S53"/>
  <c r="R53"/>
  <c r="G53"/>
  <c r="F53"/>
  <c r="U26" i="1"/>
  <c r="S26"/>
  <c r="R26"/>
  <c r="U26" i="14"/>
  <c r="S26"/>
  <c r="R26"/>
  <c r="U26" i="15"/>
  <c r="S26"/>
  <c r="R26"/>
  <c r="U26" i="16"/>
  <c r="S26"/>
  <c r="R26"/>
  <c r="U26" i="17"/>
  <c r="S26"/>
  <c r="R26"/>
  <c r="G26" i="1"/>
  <c r="F26"/>
  <c r="G26" i="14"/>
  <c r="F26"/>
  <c r="G26" i="15"/>
  <c r="F26"/>
  <c r="G26" i="16"/>
  <c r="F26"/>
  <c r="G26" i="17"/>
  <c r="F26"/>
  <c r="S242" i="16" l="1"/>
  <c r="U242"/>
  <c r="R242"/>
  <c r="U242" i="17"/>
  <c r="S242"/>
  <c r="R242"/>
  <c r="T188" i="20"/>
  <c r="V188" s="1"/>
  <c r="T215"/>
  <c r="V215" s="1"/>
  <c r="R215" i="19"/>
  <c r="S215"/>
  <c r="U215"/>
  <c r="A53" i="1"/>
  <c r="A53" i="17"/>
  <c r="A53" i="16"/>
  <c r="A53" i="15"/>
  <c r="A53" i="14"/>
  <c r="T242" i="16" l="1"/>
  <c r="V242" s="1"/>
  <c r="T242" i="17"/>
  <c r="V242" s="1"/>
  <c r="T215" i="19"/>
  <c r="V215" s="1"/>
  <c r="U103" i="20"/>
  <c r="S103"/>
  <c r="R103"/>
  <c r="P103"/>
  <c r="P103" i="19" s="1"/>
  <c r="N103" i="20"/>
  <c r="N103" i="19" s="1"/>
  <c r="M103" i="20"/>
  <c r="T103" i="1"/>
  <c r="T103" i="14"/>
  <c r="T103" i="15"/>
  <c r="W103"/>
  <c r="T103" i="16"/>
  <c r="T103" i="17"/>
  <c r="W103"/>
  <c r="U130" i="20"/>
  <c r="S130"/>
  <c r="R130"/>
  <c r="P130"/>
  <c r="P130" i="19" s="1"/>
  <c r="N130" i="20"/>
  <c r="M130"/>
  <c r="T130" i="1"/>
  <c r="T130" i="14"/>
  <c r="T130" i="15"/>
  <c r="T130" i="16"/>
  <c r="T130" i="17"/>
  <c r="U157" i="1"/>
  <c r="S157"/>
  <c r="R157"/>
  <c r="U157" i="14"/>
  <c r="S157"/>
  <c r="R157"/>
  <c r="U157" i="15"/>
  <c r="S157"/>
  <c r="R157"/>
  <c r="U157" i="16"/>
  <c r="S157"/>
  <c r="R157"/>
  <c r="U157" i="17"/>
  <c r="S157"/>
  <c r="R157"/>
  <c r="U184" i="19"/>
  <c r="S184"/>
  <c r="R184"/>
  <c r="P184" i="20"/>
  <c r="P184" i="19" s="1"/>
  <c r="N184" i="20"/>
  <c r="N184" i="19" s="1"/>
  <c r="M184" i="20"/>
  <c r="T184" i="1"/>
  <c r="W184"/>
  <c r="T184" i="14"/>
  <c r="V184" s="1"/>
  <c r="T184" i="15"/>
  <c r="W184"/>
  <c r="T184" i="16"/>
  <c r="W184"/>
  <c r="T184" i="17"/>
  <c r="W184"/>
  <c r="P211" i="20"/>
  <c r="N211"/>
  <c r="N211" i="19" s="1"/>
  <c r="M211" i="20"/>
  <c r="T211" i="1"/>
  <c r="W211"/>
  <c r="T211" i="14"/>
  <c r="V211" s="1"/>
  <c r="T211" i="15"/>
  <c r="T211" i="16"/>
  <c r="T211" i="17"/>
  <c r="U238" i="1"/>
  <c r="S238"/>
  <c r="R238"/>
  <c r="U238" i="14"/>
  <c r="S238"/>
  <c r="R238"/>
  <c r="U238" i="15"/>
  <c r="S238"/>
  <c r="R238"/>
  <c r="U76" i="1"/>
  <c r="S76"/>
  <c r="R76"/>
  <c r="G76"/>
  <c r="F76"/>
  <c r="U76" i="14"/>
  <c r="S76"/>
  <c r="R76"/>
  <c r="G76"/>
  <c r="F76"/>
  <c r="U76" i="15"/>
  <c r="S76"/>
  <c r="R76"/>
  <c r="G76"/>
  <c r="F76"/>
  <c r="U76" i="16"/>
  <c r="S76"/>
  <c r="R76"/>
  <c r="G76"/>
  <c r="F76"/>
  <c r="U76" i="17"/>
  <c r="S76"/>
  <c r="R76"/>
  <c r="G76"/>
  <c r="F76"/>
  <c r="P49" i="20"/>
  <c r="N49"/>
  <c r="N49" i="19" s="1"/>
  <c r="M49" i="20"/>
  <c r="G49"/>
  <c r="F49"/>
  <c r="D49"/>
  <c r="D49" i="19" s="1"/>
  <c r="C49" i="20"/>
  <c r="C49" i="19" s="1"/>
  <c r="T49" i="1"/>
  <c r="H49"/>
  <c r="A49"/>
  <c r="T49" i="14"/>
  <c r="V49" s="1"/>
  <c r="H49"/>
  <c r="A49"/>
  <c r="T49" i="15"/>
  <c r="H49"/>
  <c r="A49"/>
  <c r="T49" i="16"/>
  <c r="H49"/>
  <c r="A49"/>
  <c r="T49" i="17"/>
  <c r="H49"/>
  <c r="A49"/>
  <c r="P49" i="19"/>
  <c r="U22" i="20"/>
  <c r="S22"/>
  <c r="R22"/>
  <c r="P22"/>
  <c r="N22"/>
  <c r="M22"/>
  <c r="M22" i="19" s="1"/>
  <c r="G22" i="20"/>
  <c r="F22"/>
  <c r="D22"/>
  <c r="D22" i="19" s="1"/>
  <c r="C22" i="20"/>
  <c r="T22" i="1"/>
  <c r="H22"/>
  <c r="A22"/>
  <c r="T22" i="14"/>
  <c r="V22" s="1"/>
  <c r="H22"/>
  <c r="A22"/>
  <c r="T22" i="15"/>
  <c r="H22"/>
  <c r="A22"/>
  <c r="T22" i="16"/>
  <c r="H22"/>
  <c r="A22"/>
  <c r="T22" i="17"/>
  <c r="H22"/>
  <c r="A22"/>
  <c r="U22" i="19"/>
  <c r="P22"/>
  <c r="V103" i="14" l="1"/>
  <c r="U130" i="19"/>
  <c r="U103"/>
  <c r="R103"/>
  <c r="S103"/>
  <c r="V49" i="1"/>
  <c r="V22"/>
  <c r="S22" i="19"/>
  <c r="F22"/>
  <c r="I49" i="1"/>
  <c r="V211" i="15"/>
  <c r="W211" s="1"/>
  <c r="V184"/>
  <c r="V130"/>
  <c r="V49"/>
  <c r="W49" s="1"/>
  <c r="V22"/>
  <c r="V211" i="17"/>
  <c r="W211" s="1"/>
  <c r="V184"/>
  <c r="V49"/>
  <c r="W49" s="1"/>
  <c r="V22"/>
  <c r="I22"/>
  <c r="V211" i="16"/>
  <c r="V184"/>
  <c r="V49"/>
  <c r="V22"/>
  <c r="R238" i="20"/>
  <c r="T184" i="19"/>
  <c r="N157" i="20"/>
  <c r="V211" i="1"/>
  <c r="V184"/>
  <c r="M238" i="20"/>
  <c r="N130" i="19"/>
  <c r="N157" s="1"/>
  <c r="O130" i="20"/>
  <c r="Q130" s="1"/>
  <c r="G49" i="19"/>
  <c r="A76" i="1"/>
  <c r="S157" i="20"/>
  <c r="T103"/>
  <c r="T76" i="17"/>
  <c r="W49" i="16"/>
  <c r="O103" i="20"/>
  <c r="Q103" s="1"/>
  <c r="T76" i="16"/>
  <c r="H76"/>
  <c r="W49" i="14"/>
  <c r="A76" i="16"/>
  <c r="H76" i="14"/>
  <c r="H76" i="1"/>
  <c r="I22" i="16"/>
  <c r="T76" i="14"/>
  <c r="O184" i="20"/>
  <c r="Q184" s="1"/>
  <c r="W22" i="14"/>
  <c r="H76" i="17"/>
  <c r="H76" i="15"/>
  <c r="E22" i="20"/>
  <c r="I49" i="17"/>
  <c r="S238" i="20"/>
  <c r="M130" i="19"/>
  <c r="S130"/>
  <c r="I22" i="1"/>
  <c r="T22" i="20"/>
  <c r="T130"/>
  <c r="A76" i="14"/>
  <c r="U76" i="19"/>
  <c r="T238" i="1"/>
  <c r="N238" i="20"/>
  <c r="V130" i="16"/>
  <c r="W130" i="1"/>
  <c r="W22" i="15"/>
  <c r="I22" i="14"/>
  <c r="W22" i="16"/>
  <c r="I22" i="15"/>
  <c r="W22" i="1"/>
  <c r="A76" i="17"/>
  <c r="A76" i="15"/>
  <c r="P76" i="19"/>
  <c r="T76" i="1"/>
  <c r="O211" i="20"/>
  <c r="R130" i="19"/>
  <c r="I49" i="16"/>
  <c r="T76" i="15"/>
  <c r="W184" i="14"/>
  <c r="P157" i="20"/>
  <c r="V103" i="16"/>
  <c r="W211"/>
  <c r="W211" i="14"/>
  <c r="R157" i="20"/>
  <c r="V130" i="17"/>
  <c r="W130" i="15"/>
  <c r="V130" i="14"/>
  <c r="V130" i="1"/>
  <c r="I49" i="15"/>
  <c r="I49" i="14"/>
  <c r="T238"/>
  <c r="W238" i="1"/>
  <c r="T157" i="16"/>
  <c r="T157" i="14"/>
  <c r="P157" i="19"/>
  <c r="M157" i="20"/>
  <c r="V103" i="17"/>
  <c r="V103" i="15"/>
  <c r="W103" i="14"/>
  <c r="V103" i="1"/>
  <c r="T157" i="17"/>
  <c r="T157" i="15"/>
  <c r="T157" i="1"/>
  <c r="U157" i="20"/>
  <c r="M103" i="19"/>
  <c r="N238"/>
  <c r="T238" i="15"/>
  <c r="P238" i="20"/>
  <c r="M184" i="19"/>
  <c r="O184" s="1"/>
  <c r="Q184" s="1"/>
  <c r="P211"/>
  <c r="P238" s="1"/>
  <c r="U238" i="20"/>
  <c r="M211" i="19"/>
  <c r="P76" i="20"/>
  <c r="D76" i="19"/>
  <c r="D76" i="20"/>
  <c r="H49"/>
  <c r="C22" i="19"/>
  <c r="E22" s="1"/>
  <c r="R22"/>
  <c r="N76" i="20"/>
  <c r="N76" i="19" s="1"/>
  <c r="U76" i="20"/>
  <c r="O49"/>
  <c r="Q49" s="1"/>
  <c r="R76"/>
  <c r="A22"/>
  <c r="F76"/>
  <c r="S76"/>
  <c r="N22" i="19"/>
  <c r="O22" s="1"/>
  <c r="Q22" s="1"/>
  <c r="A49" i="20"/>
  <c r="C76"/>
  <c r="G76"/>
  <c r="E49" i="19"/>
  <c r="M49"/>
  <c r="O49" s="1"/>
  <c r="Q49" s="1"/>
  <c r="M76" i="20"/>
  <c r="O22"/>
  <c r="Q22" s="1"/>
  <c r="F49" i="19"/>
  <c r="E49" i="20"/>
  <c r="G22" i="19"/>
  <c r="H22" i="20"/>
  <c r="U157" i="19" l="1"/>
  <c r="V103" i="20"/>
  <c r="T103" i="19"/>
  <c r="W49" i="1"/>
  <c r="W22" i="17"/>
  <c r="V76"/>
  <c r="V184" i="19"/>
  <c r="O157" i="20"/>
  <c r="Q157" s="1"/>
  <c r="V238" i="1"/>
  <c r="O238" i="20"/>
  <c r="Q238" s="1"/>
  <c r="O130" i="19"/>
  <c r="Q130" s="1"/>
  <c r="I76" i="16"/>
  <c r="I76" i="1"/>
  <c r="V130" i="20"/>
  <c r="T157"/>
  <c r="W103" i="1"/>
  <c r="V22" i="20"/>
  <c r="R76" i="19"/>
  <c r="V76" i="1"/>
  <c r="V238" i="15"/>
  <c r="V157"/>
  <c r="V76"/>
  <c r="W130" i="17"/>
  <c r="V157"/>
  <c r="V238" i="14"/>
  <c r="W238" s="1"/>
  <c r="V157"/>
  <c r="V76"/>
  <c r="W76" s="1"/>
  <c r="W238" i="16"/>
  <c r="S157" i="19"/>
  <c r="V157" i="16"/>
  <c r="V76"/>
  <c r="T22" i="19"/>
  <c r="A49"/>
  <c r="G76"/>
  <c r="T238" i="20"/>
  <c r="W184"/>
  <c r="E76"/>
  <c r="I76" i="14"/>
  <c r="W238" i="17"/>
  <c r="I76" i="15"/>
  <c r="W130" i="14"/>
  <c r="W130" i="16"/>
  <c r="I76" i="17"/>
  <c r="Q211" i="20"/>
  <c r="W211" s="1"/>
  <c r="T130" i="19"/>
  <c r="R157"/>
  <c r="W103" i="16"/>
  <c r="W103" i="20"/>
  <c r="V157" i="1"/>
  <c r="O103" i="19"/>
  <c r="M157"/>
  <c r="O157" s="1"/>
  <c r="M238"/>
  <c r="O238" s="1"/>
  <c r="Q238" s="1"/>
  <c r="O211"/>
  <c r="H49"/>
  <c r="E76"/>
  <c r="H22"/>
  <c r="I49" i="20"/>
  <c r="C76" i="19"/>
  <c r="A76" i="20"/>
  <c r="F76" i="19"/>
  <c r="S76"/>
  <c r="I22" i="20"/>
  <c r="H76"/>
  <c r="O76"/>
  <c r="Q76" s="1"/>
  <c r="M76" i="19"/>
  <c r="O76" s="1"/>
  <c r="Q76" s="1"/>
  <c r="A22"/>
  <c r="T76" i="20"/>
  <c r="A101" i="1"/>
  <c r="A101" i="16"/>
  <c r="A101" i="17"/>
  <c r="A101" i="20"/>
  <c r="V238" l="1"/>
  <c r="W238" s="1"/>
  <c r="W130"/>
  <c r="V103" i="19"/>
  <c r="V157" i="20"/>
  <c r="W157" s="1"/>
  <c r="W76" i="1"/>
  <c r="W22" i="20"/>
  <c r="W238" i="15"/>
  <c r="W157"/>
  <c r="W76" i="17"/>
  <c r="W157" i="16"/>
  <c r="W76"/>
  <c r="U108" i="1"/>
  <c r="W157"/>
  <c r="W49" i="20"/>
  <c r="V76"/>
  <c r="I76"/>
  <c r="W76" i="15"/>
  <c r="W157" i="17"/>
  <c r="W157" i="14"/>
  <c r="T76" i="19"/>
  <c r="V22"/>
  <c r="I49"/>
  <c r="I22"/>
  <c r="A76"/>
  <c r="V130"/>
  <c r="T157"/>
  <c r="Q211"/>
  <c r="Q103"/>
  <c r="Q157"/>
  <c r="H76"/>
  <c r="A101"/>
  <c r="A101" i="15"/>
  <c r="A101" i="14"/>
  <c r="W76" i="20" l="1"/>
  <c r="W184" i="19"/>
  <c r="W130"/>
  <c r="W103"/>
  <c r="V157"/>
  <c r="W157" s="1"/>
  <c r="W49"/>
  <c r="W22"/>
  <c r="V76"/>
  <c r="I76"/>
  <c r="W76" l="1"/>
  <c r="U14"/>
  <c r="P14"/>
  <c r="U13"/>
  <c r="P13"/>
  <c r="U11"/>
  <c r="P11"/>
  <c r="U10"/>
  <c r="P10"/>
  <c r="P52"/>
  <c r="P48"/>
  <c r="P46"/>
  <c r="P45"/>
  <c r="P44"/>
  <c r="U25"/>
  <c r="P25"/>
  <c r="U21"/>
  <c r="P21"/>
  <c r="U19"/>
  <c r="P19"/>
  <c r="U18"/>
  <c r="P18"/>
  <c r="U17"/>
  <c r="P17"/>
  <c r="P20" l="1"/>
  <c r="U20"/>
  <c r="P47"/>
  <c r="U16"/>
  <c r="U23" s="1"/>
  <c r="P16"/>
  <c r="P23" s="1"/>
  <c r="P26"/>
  <c r="P53"/>
  <c r="U26"/>
  <c r="U229" i="17" l="1"/>
  <c r="U232" s="1"/>
  <c r="U239" s="1"/>
  <c r="S229"/>
  <c r="S232" s="1"/>
  <c r="S239" s="1"/>
  <c r="R229"/>
  <c r="R232" s="1"/>
  <c r="R239" s="1"/>
  <c r="U227"/>
  <c r="S227"/>
  <c r="R227"/>
  <c r="U226"/>
  <c r="S226"/>
  <c r="R226"/>
  <c r="U225"/>
  <c r="S225"/>
  <c r="R225"/>
  <c r="T214"/>
  <c r="V214" s="1"/>
  <c r="T210"/>
  <c r="T208"/>
  <c r="T207"/>
  <c r="T206"/>
  <c r="T202"/>
  <c r="T205" s="1"/>
  <c r="U201"/>
  <c r="U213" s="1"/>
  <c r="S201"/>
  <c r="S213" s="1"/>
  <c r="R201"/>
  <c r="R213" s="1"/>
  <c r="T200"/>
  <c r="V200" s="1"/>
  <c r="T199"/>
  <c r="T198"/>
  <c r="V198" s="1"/>
  <c r="T187"/>
  <c r="W187"/>
  <c r="T183"/>
  <c r="T181"/>
  <c r="W181"/>
  <c r="T180"/>
  <c r="T179"/>
  <c r="T176"/>
  <c r="V176" s="1"/>
  <c r="T175"/>
  <c r="U174"/>
  <c r="U186" s="1"/>
  <c r="S174"/>
  <c r="S186" s="1"/>
  <c r="R174"/>
  <c r="R186" s="1"/>
  <c r="T173"/>
  <c r="V173" s="1"/>
  <c r="W173"/>
  <c r="T172"/>
  <c r="T171"/>
  <c r="V171" s="1"/>
  <c r="W171"/>
  <c r="U160"/>
  <c r="S160"/>
  <c r="R160"/>
  <c r="U156"/>
  <c r="S156"/>
  <c r="R156"/>
  <c r="U154"/>
  <c r="S154"/>
  <c r="R154"/>
  <c r="U153"/>
  <c r="S153"/>
  <c r="R153"/>
  <c r="U152"/>
  <c r="S152"/>
  <c r="R152"/>
  <c r="U149"/>
  <c r="S149"/>
  <c r="R149"/>
  <c r="U148"/>
  <c r="S148"/>
  <c r="R148"/>
  <c r="U146"/>
  <c r="S146"/>
  <c r="R146"/>
  <c r="U145"/>
  <c r="S145"/>
  <c r="R145"/>
  <c r="U144"/>
  <c r="S144"/>
  <c r="R144"/>
  <c r="T133"/>
  <c r="T129"/>
  <c r="T127"/>
  <c r="T126"/>
  <c r="T125"/>
  <c r="T122"/>
  <c r="T121"/>
  <c r="U120"/>
  <c r="U132" s="1"/>
  <c r="S120"/>
  <c r="S132" s="1"/>
  <c r="R120"/>
  <c r="R132" s="1"/>
  <c r="T119"/>
  <c r="V119" s="1"/>
  <c r="T118"/>
  <c r="T117"/>
  <c r="V117" s="1"/>
  <c r="T106"/>
  <c r="T102"/>
  <c r="T100"/>
  <c r="W100"/>
  <c r="T99"/>
  <c r="W99"/>
  <c r="T98"/>
  <c r="T95"/>
  <c r="V95" s="1"/>
  <c r="T94"/>
  <c r="U93"/>
  <c r="U105" s="1"/>
  <c r="S93"/>
  <c r="S105" s="1"/>
  <c r="R93"/>
  <c r="R105" s="1"/>
  <c r="T92"/>
  <c r="V92" s="1"/>
  <c r="W92"/>
  <c r="T91"/>
  <c r="T90"/>
  <c r="U79"/>
  <c r="S79"/>
  <c r="R79"/>
  <c r="G79"/>
  <c r="F79"/>
  <c r="U75"/>
  <c r="S75"/>
  <c r="R75"/>
  <c r="G75"/>
  <c r="F75"/>
  <c r="U73"/>
  <c r="S73"/>
  <c r="R73"/>
  <c r="G73"/>
  <c r="F73"/>
  <c r="U72"/>
  <c r="S72"/>
  <c r="R72"/>
  <c r="G72"/>
  <c r="F72"/>
  <c r="U71"/>
  <c r="S71"/>
  <c r="R71"/>
  <c r="G71"/>
  <c r="F71"/>
  <c r="U68"/>
  <c r="S68"/>
  <c r="G68"/>
  <c r="F68"/>
  <c r="U67"/>
  <c r="U70" s="1"/>
  <c r="S67"/>
  <c r="R67"/>
  <c r="R70" s="1"/>
  <c r="G67"/>
  <c r="F67"/>
  <c r="U65"/>
  <c r="S65"/>
  <c r="R65"/>
  <c r="G65"/>
  <c r="F65"/>
  <c r="U64"/>
  <c r="S64"/>
  <c r="R64"/>
  <c r="G64"/>
  <c r="F64"/>
  <c r="U63"/>
  <c r="S63"/>
  <c r="R63"/>
  <c r="G63"/>
  <c r="F63"/>
  <c r="T52"/>
  <c r="H52"/>
  <c r="A52"/>
  <c r="T48"/>
  <c r="H48"/>
  <c r="A48"/>
  <c r="T46"/>
  <c r="H46"/>
  <c r="A46"/>
  <c r="T45"/>
  <c r="H45"/>
  <c r="A45"/>
  <c r="T44"/>
  <c r="H44"/>
  <c r="A44"/>
  <c r="T41"/>
  <c r="V41" s="1"/>
  <c r="H41"/>
  <c r="A41"/>
  <c r="T40"/>
  <c r="T43" s="1"/>
  <c r="H40"/>
  <c r="H43" s="1"/>
  <c r="A40"/>
  <c r="U39"/>
  <c r="U51" s="1"/>
  <c r="S39"/>
  <c r="S51" s="1"/>
  <c r="R39"/>
  <c r="R51" s="1"/>
  <c r="G39"/>
  <c r="G51" s="1"/>
  <c r="F39"/>
  <c r="F51" s="1"/>
  <c r="T38"/>
  <c r="V38" s="1"/>
  <c r="H38"/>
  <c r="A38"/>
  <c r="T37"/>
  <c r="H37"/>
  <c r="A37"/>
  <c r="T36"/>
  <c r="V36" s="1"/>
  <c r="H36"/>
  <c r="A36"/>
  <c r="T25"/>
  <c r="H25"/>
  <c r="I25" s="1"/>
  <c r="A25"/>
  <c r="T21"/>
  <c r="H21"/>
  <c r="A21"/>
  <c r="T19"/>
  <c r="H19"/>
  <c r="A19"/>
  <c r="T18"/>
  <c r="H18"/>
  <c r="A18"/>
  <c r="T17"/>
  <c r="H17"/>
  <c r="A17"/>
  <c r="T14"/>
  <c r="V14" s="1"/>
  <c r="W14" s="1"/>
  <c r="H14"/>
  <c r="A14"/>
  <c r="T13"/>
  <c r="H13"/>
  <c r="A13"/>
  <c r="U12"/>
  <c r="U24" s="1"/>
  <c r="S12"/>
  <c r="S24" s="1"/>
  <c r="R12"/>
  <c r="R24" s="1"/>
  <c r="G12"/>
  <c r="G24" s="1"/>
  <c r="F12"/>
  <c r="F24" s="1"/>
  <c r="T11"/>
  <c r="V11" s="1"/>
  <c r="W11" s="1"/>
  <c r="H11"/>
  <c r="A11"/>
  <c r="T10"/>
  <c r="H10"/>
  <c r="A10"/>
  <c r="T9"/>
  <c r="V9" s="1"/>
  <c r="H9"/>
  <c r="A9"/>
  <c r="A51" l="1"/>
  <c r="T16"/>
  <c r="T23" s="1"/>
  <c r="R74"/>
  <c r="R77" s="1"/>
  <c r="S155"/>
  <c r="S74"/>
  <c r="T209"/>
  <c r="T212" s="1"/>
  <c r="T20"/>
  <c r="F74"/>
  <c r="U74"/>
  <c r="U77" s="1"/>
  <c r="T101"/>
  <c r="U155"/>
  <c r="T182"/>
  <c r="H47"/>
  <c r="H50" s="1"/>
  <c r="I50" s="1"/>
  <c r="T128"/>
  <c r="T47"/>
  <c r="T50" s="1"/>
  <c r="G74"/>
  <c r="H20"/>
  <c r="R155"/>
  <c r="H16"/>
  <c r="H23" s="1"/>
  <c r="A24"/>
  <c r="T97"/>
  <c r="S151"/>
  <c r="S158" s="1"/>
  <c r="S70"/>
  <c r="S77" s="1"/>
  <c r="T124"/>
  <c r="U151"/>
  <c r="U158" s="1"/>
  <c r="T178"/>
  <c r="T185" s="1"/>
  <c r="R54"/>
  <c r="S108"/>
  <c r="S54"/>
  <c r="U108"/>
  <c r="S135"/>
  <c r="S189"/>
  <c r="R216"/>
  <c r="F54"/>
  <c r="U54"/>
  <c r="F70"/>
  <c r="F77" s="1"/>
  <c r="U135"/>
  <c r="R151"/>
  <c r="R158" s="1"/>
  <c r="U189"/>
  <c r="S216"/>
  <c r="I43"/>
  <c r="R135"/>
  <c r="R189"/>
  <c r="G54"/>
  <c r="R108"/>
  <c r="U216"/>
  <c r="G70"/>
  <c r="G77" s="1"/>
  <c r="V91"/>
  <c r="S27"/>
  <c r="F27"/>
  <c r="U27"/>
  <c r="V37"/>
  <c r="R27"/>
  <c r="G27"/>
  <c r="I10"/>
  <c r="T215"/>
  <c r="V187"/>
  <c r="T188"/>
  <c r="T134"/>
  <c r="U161"/>
  <c r="S161"/>
  <c r="T107"/>
  <c r="R161"/>
  <c r="V52"/>
  <c r="W52" s="1"/>
  <c r="T53"/>
  <c r="U80"/>
  <c r="R80"/>
  <c r="V25"/>
  <c r="W25" s="1"/>
  <c r="T26"/>
  <c r="S80"/>
  <c r="H53"/>
  <c r="F80"/>
  <c r="G80"/>
  <c r="H26"/>
  <c r="I26" s="1"/>
  <c r="V183"/>
  <c r="I20"/>
  <c r="V208"/>
  <c r="V181"/>
  <c r="V127"/>
  <c r="V100"/>
  <c r="V46"/>
  <c r="V19"/>
  <c r="V206"/>
  <c r="V179"/>
  <c r="V125"/>
  <c r="V44"/>
  <c r="V17"/>
  <c r="H73"/>
  <c r="H75"/>
  <c r="H79"/>
  <c r="A67"/>
  <c r="I13"/>
  <c r="T79"/>
  <c r="V202"/>
  <c r="V205" s="1"/>
  <c r="V175"/>
  <c r="V178" s="1"/>
  <c r="V172"/>
  <c r="A71"/>
  <c r="W91"/>
  <c r="T67"/>
  <c r="W203"/>
  <c r="A39"/>
  <c r="W119"/>
  <c r="A75"/>
  <c r="T154"/>
  <c r="T229"/>
  <c r="T232" s="1"/>
  <c r="T239" s="1"/>
  <c r="A20"/>
  <c r="A26"/>
  <c r="G66"/>
  <c r="G78" s="1"/>
  <c r="R66"/>
  <c r="R78" s="1"/>
  <c r="V122"/>
  <c r="W122" s="1"/>
  <c r="H39"/>
  <c r="H51" s="1"/>
  <c r="I51" s="1"/>
  <c r="I52"/>
  <c r="S66"/>
  <c r="S78" s="1"/>
  <c r="T72"/>
  <c r="V133"/>
  <c r="U147"/>
  <c r="U159" s="1"/>
  <c r="I37"/>
  <c r="A73"/>
  <c r="W214"/>
  <c r="H65"/>
  <c r="A12"/>
  <c r="H68"/>
  <c r="T73"/>
  <c r="V90"/>
  <c r="V98"/>
  <c r="W106"/>
  <c r="T145"/>
  <c r="T160"/>
  <c r="H64"/>
  <c r="H67"/>
  <c r="W41"/>
  <c r="I48"/>
  <c r="U66"/>
  <c r="U78" s="1"/>
  <c r="A79"/>
  <c r="T174"/>
  <c r="T186" s="1"/>
  <c r="H72"/>
  <c r="I41"/>
  <c r="I45"/>
  <c r="A72"/>
  <c r="V106"/>
  <c r="I40"/>
  <c r="W95"/>
  <c r="W180"/>
  <c r="S228"/>
  <c r="S240" s="1"/>
  <c r="T225"/>
  <c r="V225" s="1"/>
  <c r="I18"/>
  <c r="I21"/>
  <c r="T68"/>
  <c r="V68" s="1"/>
  <c r="W200"/>
  <c r="T120"/>
  <c r="T132" s="1"/>
  <c r="V118"/>
  <c r="T226"/>
  <c r="T12"/>
  <c r="T24" s="1"/>
  <c r="T227"/>
  <c r="V227" s="1"/>
  <c r="I44"/>
  <c r="A64"/>
  <c r="A68"/>
  <c r="W38"/>
  <c r="I46"/>
  <c r="A63"/>
  <c r="A65"/>
  <c r="T71"/>
  <c r="T75"/>
  <c r="S147"/>
  <c r="S159" s="1"/>
  <c r="T152"/>
  <c r="T156"/>
  <c r="R228"/>
  <c r="R240" s="1"/>
  <c r="W36"/>
  <c r="W9"/>
  <c r="H12"/>
  <c r="H24" s="1"/>
  <c r="H63"/>
  <c r="V10"/>
  <c r="V18"/>
  <c r="V13"/>
  <c r="V16" s="1"/>
  <c r="I14"/>
  <c r="V21"/>
  <c r="V40"/>
  <c r="V43" s="1"/>
  <c r="V121"/>
  <c r="I9"/>
  <c r="I11"/>
  <c r="I17"/>
  <c r="I19"/>
  <c r="I36"/>
  <c r="I38"/>
  <c r="T65"/>
  <c r="V65" s="1"/>
  <c r="F66"/>
  <c r="F78" s="1"/>
  <c r="R147"/>
  <c r="R159" s="1"/>
  <c r="T144"/>
  <c r="H71"/>
  <c r="T39"/>
  <c r="T51" s="1"/>
  <c r="V45"/>
  <c r="V48"/>
  <c r="T64"/>
  <c r="V94"/>
  <c r="V97" s="1"/>
  <c r="T63"/>
  <c r="V210"/>
  <c r="V99"/>
  <c r="V102"/>
  <c r="V126"/>
  <c r="V129"/>
  <c r="T93"/>
  <c r="T105" s="1"/>
  <c r="T153"/>
  <c r="T148"/>
  <c r="T149"/>
  <c r="V180"/>
  <c r="T201"/>
  <c r="T213" s="1"/>
  <c r="V199"/>
  <c r="T146"/>
  <c r="W176"/>
  <c r="U228"/>
  <c r="U240" s="1"/>
  <c r="V207"/>
  <c r="T104" l="1"/>
  <c r="V104"/>
  <c r="A78"/>
  <c r="A77"/>
  <c r="T131"/>
  <c r="I23"/>
  <c r="I47"/>
  <c r="A74"/>
  <c r="V101"/>
  <c r="T155"/>
  <c r="V128"/>
  <c r="W128" s="1"/>
  <c r="H74"/>
  <c r="I74" s="1"/>
  <c r="V182"/>
  <c r="V185" s="1"/>
  <c r="T74"/>
  <c r="V47"/>
  <c r="W47" s="1"/>
  <c r="V209"/>
  <c r="W209" s="1"/>
  <c r="W19"/>
  <c r="V20"/>
  <c r="V23" s="1"/>
  <c r="W18"/>
  <c r="V124"/>
  <c r="V131" s="1"/>
  <c r="W131" s="1"/>
  <c r="H70"/>
  <c r="H77" s="1"/>
  <c r="I77" s="1"/>
  <c r="T70"/>
  <c r="T77" s="1"/>
  <c r="W43"/>
  <c r="T216"/>
  <c r="T135"/>
  <c r="T189"/>
  <c r="R162"/>
  <c r="U243"/>
  <c r="U81"/>
  <c r="T54"/>
  <c r="R243"/>
  <c r="S162"/>
  <c r="W205"/>
  <c r="T151"/>
  <c r="T158" s="1"/>
  <c r="T108"/>
  <c r="S243"/>
  <c r="U162"/>
  <c r="H54"/>
  <c r="S81"/>
  <c r="G81"/>
  <c r="F81"/>
  <c r="R81"/>
  <c r="A70"/>
  <c r="V174"/>
  <c r="V186" s="1"/>
  <c r="V145"/>
  <c r="W145" s="1"/>
  <c r="V93"/>
  <c r="V105" s="1"/>
  <c r="V64"/>
  <c r="W64" s="1"/>
  <c r="V39"/>
  <c r="V51" s="1"/>
  <c r="W51" s="1"/>
  <c r="W37"/>
  <c r="H27"/>
  <c r="T27"/>
  <c r="V12"/>
  <c r="V24" s="1"/>
  <c r="W16"/>
  <c r="I16"/>
  <c r="A54"/>
  <c r="V215"/>
  <c r="V188"/>
  <c r="V134"/>
  <c r="V160"/>
  <c r="T161"/>
  <c r="V107"/>
  <c r="V53"/>
  <c r="V79"/>
  <c r="W79" s="1"/>
  <c r="T80"/>
  <c r="V26"/>
  <c r="W26" s="1"/>
  <c r="I53"/>
  <c r="H80"/>
  <c r="A80"/>
  <c r="W21"/>
  <c r="W102"/>
  <c r="W183"/>
  <c r="V75"/>
  <c r="W17"/>
  <c r="W125"/>
  <c r="W127"/>
  <c r="W179"/>
  <c r="W98"/>
  <c r="W101"/>
  <c r="W208"/>
  <c r="W44"/>
  <c r="W235"/>
  <c r="V154"/>
  <c r="W46"/>
  <c r="V73"/>
  <c r="W234"/>
  <c r="V72"/>
  <c r="I75"/>
  <c r="I73"/>
  <c r="I79"/>
  <c r="W202"/>
  <c r="V229"/>
  <c r="V232" s="1"/>
  <c r="V239" s="1"/>
  <c r="W239" s="1"/>
  <c r="V67"/>
  <c r="V226"/>
  <c r="V228" s="1"/>
  <c r="V240" s="1"/>
  <c r="W240" s="1"/>
  <c r="V201"/>
  <c r="V213" s="1"/>
  <c r="W213" s="1"/>
  <c r="W175"/>
  <c r="W133"/>
  <c r="W172"/>
  <c r="V120"/>
  <c r="V132" s="1"/>
  <c r="W132" s="1"/>
  <c r="W94"/>
  <c r="W199"/>
  <c r="I64"/>
  <c r="I72"/>
  <c r="W227"/>
  <c r="W65"/>
  <c r="I65"/>
  <c r="A27"/>
  <c r="I39"/>
  <c r="I68"/>
  <c r="W118"/>
  <c r="I12"/>
  <c r="H66"/>
  <c r="H78" s="1"/>
  <c r="I78" s="1"/>
  <c r="I67"/>
  <c r="V71"/>
  <c r="W68"/>
  <c r="W13"/>
  <c r="W129"/>
  <c r="W10"/>
  <c r="V156"/>
  <c r="V152"/>
  <c r="W126"/>
  <c r="W40"/>
  <c r="T228"/>
  <c r="T240" s="1"/>
  <c r="A66"/>
  <c r="W48"/>
  <c r="V146"/>
  <c r="W146" s="1"/>
  <c r="V149"/>
  <c r="V153"/>
  <c r="T66"/>
  <c r="T78" s="1"/>
  <c r="V63"/>
  <c r="T147"/>
  <c r="T159" s="1"/>
  <c r="V144"/>
  <c r="W45"/>
  <c r="W210"/>
  <c r="W207"/>
  <c r="W174"/>
  <c r="W121"/>
  <c r="W198"/>
  <c r="W117"/>
  <c r="I63"/>
  <c r="W206"/>
  <c r="W90"/>
  <c r="W225"/>
  <c r="V148"/>
  <c r="I71"/>
  <c r="V50" l="1"/>
  <c r="W50" s="1"/>
  <c r="V212"/>
  <c r="W212" s="1"/>
  <c r="W24"/>
  <c r="I24"/>
  <c r="V155"/>
  <c r="W155" s="1"/>
  <c r="W73"/>
  <c r="V74"/>
  <c r="W20"/>
  <c r="W72"/>
  <c r="W124"/>
  <c r="I70"/>
  <c r="V66"/>
  <c r="V151"/>
  <c r="V158" s="1"/>
  <c r="W158" s="1"/>
  <c r="A81"/>
  <c r="W232"/>
  <c r="T162"/>
  <c r="T243"/>
  <c r="V216"/>
  <c r="W216" s="1"/>
  <c r="V189"/>
  <c r="V243"/>
  <c r="W243" s="1"/>
  <c r="V54"/>
  <c r="V108"/>
  <c r="V135"/>
  <c r="W135" s="1"/>
  <c r="T81"/>
  <c r="H81"/>
  <c r="I81" s="1"/>
  <c r="V70"/>
  <c r="V77" s="1"/>
  <c r="W77" s="1"/>
  <c r="W39"/>
  <c r="V27"/>
  <c r="I27"/>
  <c r="W215"/>
  <c r="W241"/>
  <c r="W134"/>
  <c r="W160"/>
  <c r="V161"/>
  <c r="W53"/>
  <c r="V80"/>
  <c r="I54"/>
  <c r="I80"/>
  <c r="W75"/>
  <c r="W182"/>
  <c r="W154"/>
  <c r="W229"/>
  <c r="W226"/>
  <c r="W233"/>
  <c r="W228"/>
  <c r="V147"/>
  <c r="V159" s="1"/>
  <c r="W159" s="1"/>
  <c r="W12"/>
  <c r="W153"/>
  <c r="W63"/>
  <c r="W67"/>
  <c r="I66"/>
  <c r="W237"/>
  <c r="W149"/>
  <c r="W71"/>
  <c r="W93"/>
  <c r="W120"/>
  <c r="W152"/>
  <c r="W201"/>
  <c r="W144"/>
  <c r="W148"/>
  <c r="W156"/>
  <c r="W66" l="1"/>
  <c r="V78"/>
  <c r="W78" s="1"/>
  <c r="W23"/>
  <c r="W74"/>
  <c r="W151"/>
  <c r="V81"/>
  <c r="W81" s="1"/>
  <c r="V162"/>
  <c r="W162" s="1"/>
  <c r="W70"/>
  <c r="W27"/>
  <c r="W242"/>
  <c r="W161"/>
  <c r="W54"/>
  <c r="W80"/>
  <c r="W147"/>
  <c r="R39" i="16" l="1"/>
  <c r="R51" s="1"/>
  <c r="S39"/>
  <c r="S51" s="1"/>
  <c r="T40"/>
  <c r="S54" l="1"/>
  <c r="R54"/>
  <c r="T39"/>
  <c r="T214" i="14" l="1"/>
  <c r="T210"/>
  <c r="T208"/>
  <c r="T207"/>
  <c r="T206"/>
  <c r="T203"/>
  <c r="T202"/>
  <c r="T214" i="15"/>
  <c r="T210"/>
  <c r="T208"/>
  <c r="T207"/>
  <c r="T206"/>
  <c r="T203"/>
  <c r="T202"/>
  <c r="T200"/>
  <c r="T199"/>
  <c r="T198"/>
  <c r="T214" i="16"/>
  <c r="T210"/>
  <c r="T208"/>
  <c r="T207"/>
  <c r="T206"/>
  <c r="T203"/>
  <c r="T202"/>
  <c r="T214" i="1"/>
  <c r="T210"/>
  <c r="T208"/>
  <c r="T207"/>
  <c r="T206"/>
  <c r="T203"/>
  <c r="T202"/>
  <c r="T200"/>
  <c r="T199"/>
  <c r="T198"/>
  <c r="T133" i="14"/>
  <c r="T129"/>
  <c r="T127"/>
  <c r="T126"/>
  <c r="T125"/>
  <c r="T122"/>
  <c r="T121"/>
  <c r="T133" i="15"/>
  <c r="T129"/>
  <c r="T127"/>
  <c r="T126"/>
  <c r="T125"/>
  <c r="T122"/>
  <c r="T121"/>
  <c r="T119"/>
  <c r="T118"/>
  <c r="T117"/>
  <c r="T133" i="16"/>
  <c r="T129"/>
  <c r="T127"/>
  <c r="T126"/>
  <c r="T125"/>
  <c r="T122"/>
  <c r="T121"/>
  <c r="T133" i="1"/>
  <c r="T129"/>
  <c r="T127"/>
  <c r="T126"/>
  <c r="T125"/>
  <c r="T122"/>
  <c r="T121"/>
  <c r="T118"/>
  <c r="T117"/>
  <c r="T187" i="14"/>
  <c r="T183"/>
  <c r="T181"/>
  <c r="T180"/>
  <c r="T179"/>
  <c r="T176"/>
  <c r="T175"/>
  <c r="T183" i="15"/>
  <c r="T181"/>
  <c r="T180"/>
  <c r="T179"/>
  <c r="T176"/>
  <c r="T175"/>
  <c r="T173"/>
  <c r="T172"/>
  <c r="T171"/>
  <c r="T187" i="16"/>
  <c r="T183"/>
  <c r="T181"/>
  <c r="T180"/>
  <c r="T179"/>
  <c r="T176"/>
  <c r="T175"/>
  <c r="T187" i="1"/>
  <c r="T183"/>
  <c r="T181"/>
  <c r="T180"/>
  <c r="T179"/>
  <c r="T176"/>
  <c r="T175"/>
  <c r="T173"/>
  <c r="T172"/>
  <c r="T171"/>
  <c r="T52" i="14"/>
  <c r="T48"/>
  <c r="T46"/>
  <c r="T45"/>
  <c r="T44"/>
  <c r="T41"/>
  <c r="T40"/>
  <c r="T52" i="15"/>
  <c r="T48"/>
  <c r="T46"/>
  <c r="T45"/>
  <c r="T44"/>
  <c r="T41"/>
  <c r="T40"/>
  <c r="T38"/>
  <c r="T37"/>
  <c r="T36"/>
  <c r="T52" i="16"/>
  <c r="T48"/>
  <c r="T46"/>
  <c r="T45"/>
  <c r="T44"/>
  <c r="T41"/>
  <c r="T43" s="1"/>
  <c r="T52" i="1"/>
  <c r="T48"/>
  <c r="T46"/>
  <c r="T45"/>
  <c r="T44"/>
  <c r="T41"/>
  <c r="T40"/>
  <c r="T38"/>
  <c r="T37"/>
  <c r="T36"/>
  <c r="T25" i="14"/>
  <c r="T21"/>
  <c r="T19"/>
  <c r="T18"/>
  <c r="T17"/>
  <c r="T14"/>
  <c r="T13"/>
  <c r="T25" i="15"/>
  <c r="T21"/>
  <c r="T19"/>
  <c r="T18"/>
  <c r="T17"/>
  <c r="T14"/>
  <c r="T13"/>
  <c r="T11"/>
  <c r="T10"/>
  <c r="T9"/>
  <c r="T25" i="16"/>
  <c r="T21"/>
  <c r="T19"/>
  <c r="T18"/>
  <c r="T17"/>
  <c r="T14"/>
  <c r="T13"/>
  <c r="T25" i="1"/>
  <c r="T21"/>
  <c r="T19"/>
  <c r="T18"/>
  <c r="T17"/>
  <c r="T14"/>
  <c r="T13"/>
  <c r="T11"/>
  <c r="T10"/>
  <c r="T9"/>
  <c r="T106" i="14"/>
  <c r="T102"/>
  <c r="T100"/>
  <c r="T99"/>
  <c r="T98"/>
  <c r="T95"/>
  <c r="T94"/>
  <c r="T106" i="15"/>
  <c r="T102"/>
  <c r="T100"/>
  <c r="T99"/>
  <c r="T98"/>
  <c r="T95"/>
  <c r="T94"/>
  <c r="T92"/>
  <c r="T91"/>
  <c r="T106" i="16"/>
  <c r="T102"/>
  <c r="T100"/>
  <c r="T99"/>
  <c r="T98"/>
  <c r="T95"/>
  <c r="T94"/>
  <c r="T106" i="1"/>
  <c r="T102"/>
  <c r="T100"/>
  <c r="T99"/>
  <c r="T98"/>
  <c r="T95"/>
  <c r="T94"/>
  <c r="T92"/>
  <c r="T91"/>
  <c r="T90" i="15"/>
  <c r="T90" i="1"/>
  <c r="P9" i="19"/>
  <c r="P214" i="20"/>
  <c r="P214" i="19" s="1"/>
  <c r="N214" i="20"/>
  <c r="N214" i="19" s="1"/>
  <c r="M214" i="20"/>
  <c r="M214" i="19" s="1"/>
  <c r="P210" i="20"/>
  <c r="N210"/>
  <c r="M210"/>
  <c r="P208"/>
  <c r="P208" i="19" s="1"/>
  <c r="N208" i="20"/>
  <c r="N208" i="19" s="1"/>
  <c r="M208" i="20"/>
  <c r="M208" i="19" s="1"/>
  <c r="P207" i="20"/>
  <c r="P207" i="19" s="1"/>
  <c r="N207" i="20"/>
  <c r="N207" i="19" s="1"/>
  <c r="M207" i="20"/>
  <c r="M207" i="19" s="1"/>
  <c r="P206" i="20"/>
  <c r="N206"/>
  <c r="M206"/>
  <c r="P203"/>
  <c r="P203" i="19" s="1"/>
  <c r="N203" i="20"/>
  <c r="N203" i="19" s="1"/>
  <c r="M203" i="20"/>
  <c r="M203" i="19" s="1"/>
  <c r="P202" i="20"/>
  <c r="N202"/>
  <c r="M202"/>
  <c r="P200"/>
  <c r="P200" i="19" s="1"/>
  <c r="N200" i="20"/>
  <c r="N200" i="19" s="1"/>
  <c r="M200" i="20"/>
  <c r="M200" i="19" s="1"/>
  <c r="P199" i="20"/>
  <c r="N199"/>
  <c r="M199"/>
  <c r="P198"/>
  <c r="P198" i="19" s="1"/>
  <c r="N198" i="20"/>
  <c r="N198" i="19" s="1"/>
  <c r="M198" i="20"/>
  <c r="M198" i="19" s="1"/>
  <c r="P187" i="20"/>
  <c r="P187" i="19" s="1"/>
  <c r="N187" i="20"/>
  <c r="N187" i="19" s="1"/>
  <c r="M187" i="20"/>
  <c r="M187" i="19" s="1"/>
  <c r="P183" i="20"/>
  <c r="N183"/>
  <c r="M183"/>
  <c r="P181"/>
  <c r="P181" i="19" s="1"/>
  <c r="N181" i="20"/>
  <c r="M181"/>
  <c r="M181" i="19" s="1"/>
  <c r="P180" i="20"/>
  <c r="P180" i="19" s="1"/>
  <c r="N180" i="20"/>
  <c r="N180" i="19" s="1"/>
  <c r="M180" i="20"/>
  <c r="M180" i="19" s="1"/>
  <c r="P179" i="20"/>
  <c r="N179"/>
  <c r="M179"/>
  <c r="P176"/>
  <c r="P176" i="19" s="1"/>
  <c r="N176" i="20"/>
  <c r="M176"/>
  <c r="M176" i="19" s="1"/>
  <c r="P175" i="20"/>
  <c r="N175"/>
  <c r="M175"/>
  <c r="P173"/>
  <c r="P173" i="19" s="1"/>
  <c r="N173" i="20"/>
  <c r="N173" i="19" s="1"/>
  <c r="M173" i="20"/>
  <c r="M173" i="19" s="1"/>
  <c r="P172" i="20"/>
  <c r="N172"/>
  <c r="M172"/>
  <c r="P171"/>
  <c r="N171"/>
  <c r="N171" i="19" s="1"/>
  <c r="M171" i="20"/>
  <c r="M171" i="19" s="1"/>
  <c r="P133" i="20"/>
  <c r="P133" i="19" s="1"/>
  <c r="N133" i="20"/>
  <c r="N133" i="19" s="1"/>
  <c r="M133" i="20"/>
  <c r="M133" i="19" s="1"/>
  <c r="P129" i="20"/>
  <c r="N129"/>
  <c r="M129"/>
  <c r="P127"/>
  <c r="P127" i="19" s="1"/>
  <c r="N127" i="20"/>
  <c r="N127" i="19" s="1"/>
  <c r="M127" i="20"/>
  <c r="M127" i="19" s="1"/>
  <c r="P126" i="20"/>
  <c r="P126" i="19" s="1"/>
  <c r="N126" i="20"/>
  <c r="N126" i="19" s="1"/>
  <c r="M126" i="20"/>
  <c r="M126" i="19" s="1"/>
  <c r="P125" i="20"/>
  <c r="N125"/>
  <c r="M125"/>
  <c r="P122"/>
  <c r="P122" i="19" s="1"/>
  <c r="N122" i="20"/>
  <c r="N122" i="19" s="1"/>
  <c r="M122" i="20"/>
  <c r="M122" i="19" s="1"/>
  <c r="P121" i="20"/>
  <c r="N121"/>
  <c r="M121"/>
  <c r="P119"/>
  <c r="P119" i="19" s="1"/>
  <c r="N119" i="20"/>
  <c r="N119" i="19" s="1"/>
  <c r="M119" i="20"/>
  <c r="M119" i="19" s="1"/>
  <c r="P118" i="20"/>
  <c r="N118"/>
  <c r="M118"/>
  <c r="P117"/>
  <c r="P117" i="19" s="1"/>
  <c r="N117" i="20"/>
  <c r="N117" i="19" s="1"/>
  <c r="M117" i="20"/>
  <c r="M117" i="19" s="1"/>
  <c r="P106" i="20"/>
  <c r="P106" i="19" s="1"/>
  <c r="N106" i="20"/>
  <c r="N106" i="19" s="1"/>
  <c r="M106" i="20"/>
  <c r="P102"/>
  <c r="N102"/>
  <c r="M102"/>
  <c r="P100"/>
  <c r="P100" i="19" s="1"/>
  <c r="N100" i="20"/>
  <c r="N100" i="19" s="1"/>
  <c r="M100" i="20"/>
  <c r="M100" i="19" s="1"/>
  <c r="P99" i="20"/>
  <c r="P99" i="19" s="1"/>
  <c r="N99" i="20"/>
  <c r="N99" i="19" s="1"/>
  <c r="M99" i="20"/>
  <c r="M99" i="19" s="1"/>
  <c r="P98" i="20"/>
  <c r="N98"/>
  <c r="M98"/>
  <c r="P95"/>
  <c r="P95" i="19" s="1"/>
  <c r="N95" i="20"/>
  <c r="M95"/>
  <c r="M95" i="19" s="1"/>
  <c r="P94" i="20"/>
  <c r="N94"/>
  <c r="M94"/>
  <c r="P92"/>
  <c r="P92" i="19" s="1"/>
  <c r="N92" i="20"/>
  <c r="N92" i="19" s="1"/>
  <c r="M92" i="20"/>
  <c r="M92" i="19" s="1"/>
  <c r="P91" i="20"/>
  <c r="N91"/>
  <c r="M91"/>
  <c r="P90"/>
  <c r="N90"/>
  <c r="N90" i="19" s="1"/>
  <c r="M90" i="20"/>
  <c r="M90" i="19" s="1"/>
  <c r="P52" i="20"/>
  <c r="N52"/>
  <c r="N52" i="19" s="1"/>
  <c r="M52" i="20"/>
  <c r="M52" i="19" s="1"/>
  <c r="P48" i="20"/>
  <c r="N48"/>
  <c r="M48"/>
  <c r="P46"/>
  <c r="N46"/>
  <c r="N46" i="19" s="1"/>
  <c r="M46" i="20"/>
  <c r="M46" i="19" s="1"/>
  <c r="P45" i="20"/>
  <c r="N45"/>
  <c r="N45" i="19" s="1"/>
  <c r="M45" i="20"/>
  <c r="M45" i="19" s="1"/>
  <c r="P44" i="20"/>
  <c r="N44"/>
  <c r="M44"/>
  <c r="P41"/>
  <c r="P41" i="19" s="1"/>
  <c r="N41" i="20"/>
  <c r="N41" i="19" s="1"/>
  <c r="M41" i="20"/>
  <c r="M41" i="19" s="1"/>
  <c r="P40" i="20"/>
  <c r="N40"/>
  <c r="M40"/>
  <c r="P38"/>
  <c r="P38" i="19" s="1"/>
  <c r="N38" i="20"/>
  <c r="N38" i="19" s="1"/>
  <c r="M38" i="20"/>
  <c r="M38" i="19" s="1"/>
  <c r="P37" i="20"/>
  <c r="N37"/>
  <c r="M37"/>
  <c r="P36"/>
  <c r="P36" i="19" s="1"/>
  <c r="N36" i="20"/>
  <c r="N36" i="19" s="1"/>
  <c r="M36" i="20"/>
  <c r="M36" i="19" s="1"/>
  <c r="P25" i="20"/>
  <c r="N25"/>
  <c r="M25"/>
  <c r="M25" i="19" s="1"/>
  <c r="P21" i="20"/>
  <c r="N21"/>
  <c r="M21"/>
  <c r="P19"/>
  <c r="N19"/>
  <c r="M19"/>
  <c r="M19" i="19" s="1"/>
  <c r="P18" i="20"/>
  <c r="N18"/>
  <c r="M18"/>
  <c r="M18" i="19" s="1"/>
  <c r="P17" i="20"/>
  <c r="N17"/>
  <c r="M17"/>
  <c r="P14"/>
  <c r="N14"/>
  <c r="N14" i="19" s="1"/>
  <c r="M14" i="20"/>
  <c r="M14" i="19" s="1"/>
  <c r="P13" i="20"/>
  <c r="N13"/>
  <c r="M13"/>
  <c r="P11"/>
  <c r="N11"/>
  <c r="M11"/>
  <c r="M11" i="19" s="1"/>
  <c r="P10" i="20"/>
  <c r="N10"/>
  <c r="M10"/>
  <c r="P9"/>
  <c r="N9"/>
  <c r="N9" i="19" s="1"/>
  <c r="M9" i="20"/>
  <c r="D52"/>
  <c r="D52" i="19" s="1"/>
  <c r="C52" i="20"/>
  <c r="C52" i="19" s="1"/>
  <c r="D48" i="20"/>
  <c r="C48"/>
  <c r="D46"/>
  <c r="D46" i="19" s="1"/>
  <c r="C46" i="20"/>
  <c r="C46" i="19" s="1"/>
  <c r="D45" i="20"/>
  <c r="D45" i="19" s="1"/>
  <c r="C45" i="20"/>
  <c r="C45" i="19" s="1"/>
  <c r="D44" i="20"/>
  <c r="C44"/>
  <c r="D41"/>
  <c r="D41" i="19" s="1"/>
  <c r="C41" i="20"/>
  <c r="C41" i="19" s="1"/>
  <c r="D40" i="20"/>
  <c r="C40"/>
  <c r="D38"/>
  <c r="D38" i="19" s="1"/>
  <c r="C38" i="20"/>
  <c r="C38" i="19" s="1"/>
  <c r="D37" i="20"/>
  <c r="C37"/>
  <c r="D36"/>
  <c r="D36" i="19" s="1"/>
  <c r="C36" i="20"/>
  <c r="C36" i="19" s="1"/>
  <c r="D25" i="20"/>
  <c r="D25" i="19" s="1"/>
  <c r="C25" i="20"/>
  <c r="C25" i="19" s="1"/>
  <c r="D21" i="20"/>
  <c r="C21"/>
  <c r="D19"/>
  <c r="D19" i="19" s="1"/>
  <c r="C19" i="20"/>
  <c r="C19" i="19" s="1"/>
  <c r="D18" i="20"/>
  <c r="D18" i="19" s="1"/>
  <c r="C18" i="20"/>
  <c r="C18" i="19" s="1"/>
  <c r="D17" i="20"/>
  <c r="C17"/>
  <c r="D14"/>
  <c r="D14" i="19" s="1"/>
  <c r="C14" i="20"/>
  <c r="D13"/>
  <c r="C13"/>
  <c r="D11"/>
  <c r="D11" i="19" s="1"/>
  <c r="C11" i="20"/>
  <c r="C11" i="19" s="1"/>
  <c r="D10" i="20"/>
  <c r="C10"/>
  <c r="D9"/>
  <c r="C9"/>
  <c r="D20" l="1"/>
  <c r="D47"/>
  <c r="P47"/>
  <c r="P128"/>
  <c r="P209"/>
  <c r="T20" i="15"/>
  <c r="T47" i="14"/>
  <c r="T209" i="1"/>
  <c r="T209" i="14"/>
  <c r="C47" i="20"/>
  <c r="N47"/>
  <c r="N128"/>
  <c r="N209"/>
  <c r="N20"/>
  <c r="N101"/>
  <c r="N182"/>
  <c r="T101" i="16"/>
  <c r="T101" i="14"/>
  <c r="T47" i="1"/>
  <c r="T47" i="15"/>
  <c r="T182" i="16"/>
  <c r="T182" i="14"/>
  <c r="T128" i="16"/>
  <c r="V127"/>
  <c r="T209" i="15"/>
  <c r="P20" i="20"/>
  <c r="M47"/>
  <c r="P101"/>
  <c r="M128"/>
  <c r="P182"/>
  <c r="M209"/>
  <c r="T101" i="1"/>
  <c r="T101" i="15"/>
  <c r="T20" i="16"/>
  <c r="T182" i="1"/>
  <c r="T128"/>
  <c r="T128" i="14"/>
  <c r="C17" i="19"/>
  <c r="C20" s="1"/>
  <c r="C20" i="20"/>
  <c r="T20" i="1"/>
  <c r="T20" i="14"/>
  <c r="T47" i="16"/>
  <c r="T50" s="1"/>
  <c r="T182" i="15"/>
  <c r="T128"/>
  <c r="T209" i="16"/>
  <c r="P230" i="19"/>
  <c r="T16" i="15"/>
  <c r="T23" s="1"/>
  <c r="T43" i="14"/>
  <c r="T50" s="1"/>
  <c r="T205" i="1"/>
  <c r="T205" i="14"/>
  <c r="T212" s="1"/>
  <c r="M43" i="20"/>
  <c r="M50" s="1"/>
  <c r="P97"/>
  <c r="P104" s="1"/>
  <c r="M124"/>
  <c r="M131" s="1"/>
  <c r="P178"/>
  <c r="P185" s="1"/>
  <c r="M205"/>
  <c r="M212" s="1"/>
  <c r="C43"/>
  <c r="M97"/>
  <c r="P205"/>
  <c r="P212" s="1"/>
  <c r="P124"/>
  <c r="P131" s="1"/>
  <c r="T97" i="1"/>
  <c r="T104" s="1"/>
  <c r="T97" i="15"/>
  <c r="T104" s="1"/>
  <c r="T178" i="1"/>
  <c r="T124" i="14"/>
  <c r="T131" s="1"/>
  <c r="T178" i="15"/>
  <c r="T124"/>
  <c r="T131" s="1"/>
  <c r="T205" i="16"/>
  <c r="T212" s="1"/>
  <c r="N97" i="20"/>
  <c r="N104" s="1"/>
  <c r="D43"/>
  <c r="T97" i="16"/>
  <c r="T104" s="1"/>
  <c r="T97" i="14"/>
  <c r="T104" s="1"/>
  <c r="T43" i="1"/>
  <c r="T50" s="1"/>
  <c r="T43" i="15"/>
  <c r="T50" s="1"/>
  <c r="T178" i="16"/>
  <c r="T185" s="1"/>
  <c r="T178" i="14"/>
  <c r="T185" s="1"/>
  <c r="T124" i="16"/>
  <c r="T131" s="1"/>
  <c r="T205" i="15"/>
  <c r="T212" s="1"/>
  <c r="N178" i="20"/>
  <c r="N185" s="1"/>
  <c r="N43"/>
  <c r="N50" s="1"/>
  <c r="N124"/>
  <c r="N131" s="1"/>
  <c r="N205"/>
  <c r="N212" s="1"/>
  <c r="P43"/>
  <c r="P50" s="1"/>
  <c r="M178"/>
  <c r="T124" i="1"/>
  <c r="T131" s="1"/>
  <c r="M199" i="19"/>
  <c r="P199"/>
  <c r="N199"/>
  <c r="M172"/>
  <c r="N172"/>
  <c r="P172"/>
  <c r="N16" i="20"/>
  <c r="N23" s="1"/>
  <c r="N118" i="19"/>
  <c r="M118"/>
  <c r="D16" i="20"/>
  <c r="D23" s="1"/>
  <c r="P118" i="19"/>
  <c r="P91"/>
  <c r="N91"/>
  <c r="M91"/>
  <c r="M16" i="20"/>
  <c r="P37" i="19"/>
  <c r="D37"/>
  <c r="M37"/>
  <c r="C37"/>
  <c r="N37"/>
  <c r="T16" i="1"/>
  <c r="T23" s="1"/>
  <c r="P16" i="20"/>
  <c r="C16"/>
  <c r="C23" s="1"/>
  <c r="T16" i="16"/>
  <c r="T23" s="1"/>
  <c r="M230" i="19"/>
  <c r="T16" i="14"/>
  <c r="T23" s="1"/>
  <c r="C10" i="19"/>
  <c r="N10"/>
  <c r="M10"/>
  <c r="D10"/>
  <c r="D53" i="20"/>
  <c r="P134"/>
  <c r="N188"/>
  <c r="M215"/>
  <c r="P107"/>
  <c r="N134"/>
  <c r="P26"/>
  <c r="N53"/>
  <c r="P188"/>
  <c r="N215"/>
  <c r="C53"/>
  <c r="T215" i="1"/>
  <c r="T188"/>
  <c r="T134"/>
  <c r="T107"/>
  <c r="T53"/>
  <c r="T26"/>
  <c r="P53" i="20"/>
  <c r="N107"/>
  <c r="M134"/>
  <c r="P215"/>
  <c r="D26"/>
  <c r="N26"/>
  <c r="M53"/>
  <c r="T215" i="16"/>
  <c r="T188"/>
  <c r="T134"/>
  <c r="T107"/>
  <c r="T53"/>
  <c r="T26"/>
  <c r="T215" i="15"/>
  <c r="T188"/>
  <c r="T134"/>
  <c r="T107"/>
  <c r="T53"/>
  <c r="T26"/>
  <c r="T215" i="14"/>
  <c r="T188"/>
  <c r="T134"/>
  <c r="T107"/>
  <c r="T53"/>
  <c r="T26"/>
  <c r="N102" i="19"/>
  <c r="N107" s="1"/>
  <c r="M129"/>
  <c r="M134" s="1"/>
  <c r="P210"/>
  <c r="P215" s="1"/>
  <c r="M26" i="20"/>
  <c r="P102" i="19"/>
  <c r="P107" s="1"/>
  <c r="N129"/>
  <c r="N134" s="1"/>
  <c r="M183"/>
  <c r="M188" s="1"/>
  <c r="M188" i="20"/>
  <c r="C26"/>
  <c r="P129" i="19"/>
  <c r="P134" s="1"/>
  <c r="N183"/>
  <c r="N188" s="1"/>
  <c r="M210"/>
  <c r="M215" s="1"/>
  <c r="M102"/>
  <c r="M107" i="20"/>
  <c r="P183" i="19"/>
  <c r="P188" s="1"/>
  <c r="N210"/>
  <c r="N215" s="1"/>
  <c r="P79" i="20"/>
  <c r="P75"/>
  <c r="C48" i="19"/>
  <c r="C53" s="1"/>
  <c r="M48"/>
  <c r="M53" s="1"/>
  <c r="D48"/>
  <c r="D53" s="1"/>
  <c r="P73" i="20"/>
  <c r="N48" i="19"/>
  <c r="N53" s="1"/>
  <c r="P72" i="20"/>
  <c r="M63"/>
  <c r="M63" i="19" s="1"/>
  <c r="P65" i="20"/>
  <c r="D21" i="19"/>
  <c r="D26" s="1"/>
  <c r="M21"/>
  <c r="M26" s="1"/>
  <c r="C21"/>
  <c r="C26" s="1"/>
  <c r="N21"/>
  <c r="M182" i="20"/>
  <c r="W101" i="15"/>
  <c r="N17" i="19"/>
  <c r="N44"/>
  <c r="N47" s="1"/>
  <c r="P71" i="20"/>
  <c r="P98" i="19"/>
  <c r="P101" s="1"/>
  <c r="P125"/>
  <c r="P128" s="1"/>
  <c r="P179"/>
  <c r="P182" s="1"/>
  <c r="P206"/>
  <c r="P209" s="1"/>
  <c r="N98"/>
  <c r="N101" s="1"/>
  <c r="N125"/>
  <c r="N128" s="1"/>
  <c r="N206"/>
  <c r="N209" s="1"/>
  <c r="D44"/>
  <c r="D47" s="1"/>
  <c r="N179"/>
  <c r="C44"/>
  <c r="C47" s="1"/>
  <c r="M44"/>
  <c r="M47" s="1"/>
  <c r="M98"/>
  <c r="M101" i="20"/>
  <c r="M125" i="19"/>
  <c r="M128" s="1"/>
  <c r="M206"/>
  <c r="M209" s="1"/>
  <c r="O14"/>
  <c r="Q14" s="1"/>
  <c r="O41"/>
  <c r="Q41" s="1"/>
  <c r="O46"/>
  <c r="Q46" s="1"/>
  <c r="O100"/>
  <c r="O203"/>
  <c r="E11"/>
  <c r="E19"/>
  <c r="E38"/>
  <c r="E41"/>
  <c r="E46"/>
  <c r="E25"/>
  <c r="P75"/>
  <c r="P64"/>
  <c r="O45"/>
  <c r="Q45" s="1"/>
  <c r="O52"/>
  <c r="Q52" s="1"/>
  <c r="O99"/>
  <c r="O126"/>
  <c r="O133"/>
  <c r="Q133" s="1"/>
  <c r="O180"/>
  <c r="Q180" s="1"/>
  <c r="O187"/>
  <c r="Q187" s="1"/>
  <c r="O207"/>
  <c r="Q207" s="1"/>
  <c r="O214"/>
  <c r="Q214" s="1"/>
  <c r="D40"/>
  <c r="D43" s="1"/>
  <c r="N65" i="20"/>
  <c r="N65" i="19" s="1"/>
  <c r="N11"/>
  <c r="O11" s="1"/>
  <c r="Q11" s="1"/>
  <c r="P40"/>
  <c r="P43" s="1"/>
  <c r="P50" s="1"/>
  <c r="P175"/>
  <c r="P178" s="1"/>
  <c r="C63" i="20"/>
  <c r="C9" i="19"/>
  <c r="C14"/>
  <c r="E14" s="1"/>
  <c r="O122"/>
  <c r="Q122" s="1"/>
  <c r="O127"/>
  <c r="O208"/>
  <c r="Q208" s="1"/>
  <c r="P63"/>
  <c r="P68"/>
  <c r="P73"/>
  <c r="P94"/>
  <c r="P97" s="1"/>
  <c r="P104" s="1"/>
  <c r="P121"/>
  <c r="P124" s="1"/>
  <c r="P131" s="1"/>
  <c r="P202"/>
  <c r="P205" s="1"/>
  <c r="D63" i="20"/>
  <c r="D9" i="19"/>
  <c r="D63" s="1"/>
  <c r="D71" i="20"/>
  <c r="D17" i="19"/>
  <c r="D20" s="1"/>
  <c r="M67" i="20"/>
  <c r="M13" i="19"/>
  <c r="M16" s="1"/>
  <c r="N73" i="20"/>
  <c r="N73" i="19" s="1"/>
  <c r="N19"/>
  <c r="O19" s="1"/>
  <c r="Q19" s="1"/>
  <c r="M40"/>
  <c r="M43" s="1"/>
  <c r="M50" s="1"/>
  <c r="M94"/>
  <c r="M97" s="1"/>
  <c r="N95"/>
  <c r="O95" s="1"/>
  <c r="Q95" s="1"/>
  <c r="M160" i="20"/>
  <c r="M106" i="19"/>
  <c r="O106" s="1"/>
  <c r="Q106" s="1"/>
  <c r="M121"/>
  <c r="M124" s="1"/>
  <c r="M131" s="1"/>
  <c r="M175"/>
  <c r="M178" s="1"/>
  <c r="N230" i="20"/>
  <c r="N176" i="19"/>
  <c r="N181"/>
  <c r="O181" s="1"/>
  <c r="Q181" s="1"/>
  <c r="M202"/>
  <c r="M205" s="1"/>
  <c r="M212" s="1"/>
  <c r="P67"/>
  <c r="P70" s="1"/>
  <c r="P72"/>
  <c r="P79"/>
  <c r="D13"/>
  <c r="D16" s="1"/>
  <c r="P67" i="20"/>
  <c r="C67"/>
  <c r="C13" i="19"/>
  <c r="E18"/>
  <c r="C40"/>
  <c r="C43" s="1"/>
  <c r="E45"/>
  <c r="E52"/>
  <c r="N13"/>
  <c r="N16" s="1"/>
  <c r="M71" i="20"/>
  <c r="M17" i="19"/>
  <c r="N72" i="20"/>
  <c r="N72" i="19" s="1"/>
  <c r="N18"/>
  <c r="O18" s="1"/>
  <c r="Q18" s="1"/>
  <c r="N79" i="20"/>
  <c r="N79" i="19" s="1"/>
  <c r="N25"/>
  <c r="O25" s="1"/>
  <c r="Q25" s="1"/>
  <c r="O38"/>
  <c r="Q38" s="1"/>
  <c r="N40"/>
  <c r="N43" s="1"/>
  <c r="P144" i="20"/>
  <c r="P90" i="19"/>
  <c r="O92"/>
  <c r="Q92" s="1"/>
  <c r="N94"/>
  <c r="N97" s="1"/>
  <c r="N104" s="1"/>
  <c r="O119"/>
  <c r="Q119" s="1"/>
  <c r="N121"/>
  <c r="N124" s="1"/>
  <c r="N131" s="1"/>
  <c r="P171"/>
  <c r="P225" s="1"/>
  <c r="O173"/>
  <c r="Q173" s="1"/>
  <c r="N175"/>
  <c r="M233" i="20"/>
  <c r="M179" i="19"/>
  <c r="O200"/>
  <c r="Q200" s="1"/>
  <c r="N202"/>
  <c r="N205" s="1"/>
  <c r="N212" s="1"/>
  <c r="P65"/>
  <c r="P71"/>
  <c r="M226" i="20"/>
  <c r="D64"/>
  <c r="N64"/>
  <c r="P64"/>
  <c r="T120" i="15"/>
  <c r="T132" s="1"/>
  <c r="M227" i="20"/>
  <c r="P227" i="19"/>
  <c r="N146" i="20"/>
  <c r="P146" i="19"/>
  <c r="O98" i="20"/>
  <c r="T174" i="1"/>
  <c r="T186" s="1"/>
  <c r="T174" i="16"/>
  <c r="T186" s="1"/>
  <c r="T174" i="14"/>
  <c r="T186" s="1"/>
  <c r="T201" i="1"/>
  <c r="T213" s="1"/>
  <c r="T201" i="16"/>
  <c r="T213" s="1"/>
  <c r="T201" i="14"/>
  <c r="T213" s="1"/>
  <c r="E52" i="20"/>
  <c r="T12" i="16"/>
  <c r="T24" s="1"/>
  <c r="O46" i="20"/>
  <c r="Q46" s="1"/>
  <c r="P152"/>
  <c r="O94"/>
  <c r="N120"/>
  <c r="N132" s="1"/>
  <c r="O118"/>
  <c r="O119"/>
  <c r="Q119" s="1"/>
  <c r="E46"/>
  <c r="P63"/>
  <c r="M65"/>
  <c r="O14"/>
  <c r="Q14" s="1"/>
  <c r="T12" i="15"/>
  <c r="T24" s="1"/>
  <c r="P68" i="20"/>
  <c r="O25"/>
  <c r="Q25" s="1"/>
  <c r="N39"/>
  <c r="N51" s="1"/>
  <c r="O40"/>
  <c r="O52"/>
  <c r="Q52" s="1"/>
  <c r="O187"/>
  <c r="Q187" s="1"/>
  <c r="D79"/>
  <c r="O10"/>
  <c r="O11"/>
  <c r="N160" i="19"/>
  <c r="O133" i="20"/>
  <c r="Q133" s="1"/>
  <c r="P226"/>
  <c r="P149" i="19"/>
  <c r="O126" i="20"/>
  <c r="O18"/>
  <c r="Q18" s="1"/>
  <c r="O19"/>
  <c r="Q19" s="1"/>
  <c r="M39"/>
  <c r="M51" s="1"/>
  <c r="O36"/>
  <c r="Q36" s="1"/>
  <c r="O127"/>
  <c r="O48"/>
  <c r="O206"/>
  <c r="T39" i="1"/>
  <c r="T51" s="1"/>
  <c r="T39" i="14"/>
  <c r="T51" s="1"/>
  <c r="P39" i="20"/>
  <c r="P51" s="1"/>
  <c r="O44"/>
  <c r="M154"/>
  <c r="O122"/>
  <c r="Q122" s="1"/>
  <c r="N226"/>
  <c r="O202"/>
  <c r="P12" i="19"/>
  <c r="P24" s="1"/>
  <c r="D67" i="20"/>
  <c r="N12"/>
  <c r="M73"/>
  <c r="M73" i="19" s="1"/>
  <c r="M79" i="20"/>
  <c r="M79" i="19" s="1"/>
  <c r="O90" i="20"/>
  <c r="Q90" s="1"/>
  <c r="P93"/>
  <c r="P105" s="1"/>
  <c r="M152"/>
  <c r="N154"/>
  <c r="O172"/>
  <c r="O173"/>
  <c r="O176"/>
  <c r="O180"/>
  <c r="Q180" s="1"/>
  <c r="O181"/>
  <c r="Q181" s="1"/>
  <c r="O198"/>
  <c r="Q198" s="1"/>
  <c r="P201"/>
  <c r="P213" s="1"/>
  <c r="C65"/>
  <c r="E9"/>
  <c r="D65" i="19"/>
  <c r="E13" i="20"/>
  <c r="E17"/>
  <c r="E21"/>
  <c r="E38"/>
  <c r="M148"/>
  <c r="O102"/>
  <c r="P234" i="19"/>
  <c r="M241" i="20"/>
  <c r="O210"/>
  <c r="D12"/>
  <c r="D24" s="1"/>
  <c r="N174"/>
  <c r="N186" s="1"/>
  <c r="N241" i="19"/>
  <c r="N154"/>
  <c r="T12" i="1"/>
  <c r="T24" s="1"/>
  <c r="T12" i="14"/>
  <c r="T24" s="1"/>
  <c r="T39" i="15"/>
  <c r="T51" s="1"/>
  <c r="T174"/>
  <c r="T186" s="1"/>
  <c r="T120" i="1"/>
  <c r="T132" s="1"/>
  <c r="T120" i="16"/>
  <c r="T132" s="1"/>
  <c r="T120" i="14"/>
  <c r="T132" s="1"/>
  <c r="T201" i="15"/>
  <c r="T213" s="1"/>
  <c r="O129" i="20"/>
  <c r="O198" i="19"/>
  <c r="N68" i="20"/>
  <c r="N68" i="19" s="1"/>
  <c r="M20" i="20"/>
  <c r="O17"/>
  <c r="O38"/>
  <c r="Q38" s="1"/>
  <c r="P145"/>
  <c r="P153" i="19"/>
  <c r="M120" i="20"/>
  <c r="M132" s="1"/>
  <c r="O117"/>
  <c r="M144" i="19"/>
  <c r="N145" i="20"/>
  <c r="O183"/>
  <c r="N201"/>
  <c r="N213" s="1"/>
  <c r="P230"/>
  <c r="M237"/>
  <c r="O13"/>
  <c r="N153" i="19"/>
  <c r="O179" i="20"/>
  <c r="O21"/>
  <c r="O92"/>
  <c r="O100"/>
  <c r="O106"/>
  <c r="Q106" s="1"/>
  <c r="O121"/>
  <c r="M146"/>
  <c r="N149"/>
  <c r="M174"/>
  <c r="O171"/>
  <c r="M225"/>
  <c r="P234"/>
  <c r="M12"/>
  <c r="M9" i="19"/>
  <c r="O9" i="20"/>
  <c r="M75"/>
  <c r="O90" i="19"/>
  <c r="O125" i="20"/>
  <c r="N153"/>
  <c r="N225" i="19"/>
  <c r="O175" i="20"/>
  <c r="O200"/>
  <c r="Q200" s="1"/>
  <c r="O208"/>
  <c r="Q208" s="1"/>
  <c r="O214"/>
  <c r="Q214" s="1"/>
  <c r="M229"/>
  <c r="O37"/>
  <c r="O41"/>
  <c r="Q41" s="1"/>
  <c r="O45"/>
  <c r="Q45" s="1"/>
  <c r="N63"/>
  <c r="N63" i="19" s="1"/>
  <c r="M64" i="20"/>
  <c r="N67"/>
  <c r="M68"/>
  <c r="M68" i="19" s="1"/>
  <c r="N71" i="20"/>
  <c r="M72"/>
  <c r="M72" i="19" s="1"/>
  <c r="N75" i="20"/>
  <c r="O91"/>
  <c r="M93"/>
  <c r="M105" s="1"/>
  <c r="O95"/>
  <c r="Q95" s="1"/>
  <c r="O99"/>
  <c r="P148"/>
  <c r="P156"/>
  <c r="N160"/>
  <c r="M234" i="19"/>
  <c r="P235"/>
  <c r="P241"/>
  <c r="O199" i="20"/>
  <c r="M201"/>
  <c r="M213" s="1"/>
  <c r="O203"/>
  <c r="O207"/>
  <c r="Q207" s="1"/>
  <c r="N225"/>
  <c r="P227"/>
  <c r="N229"/>
  <c r="M230"/>
  <c r="N233"/>
  <c r="M234"/>
  <c r="P235"/>
  <c r="N237"/>
  <c r="P241"/>
  <c r="P12"/>
  <c r="N93"/>
  <c r="N105" s="1"/>
  <c r="P120"/>
  <c r="P132" s="1"/>
  <c r="M144"/>
  <c r="P149"/>
  <c r="P153"/>
  <c r="M156"/>
  <c r="P174"/>
  <c r="P186" s="1"/>
  <c r="N234"/>
  <c r="M235"/>
  <c r="M149" i="19"/>
  <c r="P154"/>
  <c r="P160"/>
  <c r="N144" i="20"/>
  <c r="M145"/>
  <c r="P146"/>
  <c r="N148"/>
  <c r="M149"/>
  <c r="N152"/>
  <c r="M153"/>
  <c r="P154"/>
  <c r="N156"/>
  <c r="P160"/>
  <c r="P225"/>
  <c r="N227"/>
  <c r="P229"/>
  <c r="P233"/>
  <c r="N235"/>
  <c r="P237"/>
  <c r="N241"/>
  <c r="E44"/>
  <c r="E37"/>
  <c r="E40"/>
  <c r="E11"/>
  <c r="E19"/>
  <c r="E25"/>
  <c r="C39"/>
  <c r="E36"/>
  <c r="E41"/>
  <c r="C79"/>
  <c r="D73" i="19"/>
  <c r="E45" i="20"/>
  <c r="E48"/>
  <c r="C73"/>
  <c r="D39"/>
  <c r="D68"/>
  <c r="C71"/>
  <c r="D72"/>
  <c r="C75"/>
  <c r="C64"/>
  <c r="D65"/>
  <c r="C68"/>
  <c r="C72"/>
  <c r="D73"/>
  <c r="E10"/>
  <c r="C12"/>
  <c r="C24" s="1"/>
  <c r="E14"/>
  <c r="E18"/>
  <c r="D75"/>
  <c r="H9" i="14"/>
  <c r="H10"/>
  <c r="C50" i="19" l="1"/>
  <c r="D51" i="20"/>
  <c r="C51"/>
  <c r="P24"/>
  <c r="P23"/>
  <c r="M24"/>
  <c r="M186"/>
  <c r="N24"/>
  <c r="N50" i="19"/>
  <c r="D23"/>
  <c r="P212"/>
  <c r="P185"/>
  <c r="D50"/>
  <c r="D50" i="20"/>
  <c r="C50"/>
  <c r="M23"/>
  <c r="M185"/>
  <c r="T185" i="1"/>
  <c r="M104" i="20"/>
  <c r="T212" i="1"/>
  <c r="T51" i="16"/>
  <c r="T185" i="15"/>
  <c r="O16" i="20"/>
  <c r="O23" s="1"/>
  <c r="O20"/>
  <c r="E47"/>
  <c r="P236"/>
  <c r="N74"/>
  <c r="O128"/>
  <c r="O47"/>
  <c r="O209"/>
  <c r="O101"/>
  <c r="N155"/>
  <c r="O182"/>
  <c r="P74" i="19"/>
  <c r="P77" s="1"/>
  <c r="P74" i="20"/>
  <c r="N236"/>
  <c r="C74"/>
  <c r="O178"/>
  <c r="O185" s="1"/>
  <c r="D74"/>
  <c r="N182" i="19"/>
  <c r="M74" i="20"/>
  <c r="N20" i="19"/>
  <c r="N23" s="1"/>
  <c r="P155" i="20"/>
  <c r="M155"/>
  <c r="E20"/>
  <c r="M236"/>
  <c r="C71" i="19"/>
  <c r="Q126" i="20"/>
  <c r="Q99" i="19"/>
  <c r="Q100" i="20"/>
  <c r="Q127" i="19"/>
  <c r="Q100"/>
  <c r="Q99" i="20"/>
  <c r="Q127"/>
  <c r="Q126" i="19"/>
  <c r="T216" i="1"/>
  <c r="N151" i="20"/>
  <c r="N158" s="1"/>
  <c r="P232"/>
  <c r="P239" s="1"/>
  <c r="N232"/>
  <c r="N239" s="1"/>
  <c r="N70"/>
  <c r="O199" i="19"/>
  <c r="Q199" s="1"/>
  <c r="T189" i="15"/>
  <c r="T216" i="16"/>
  <c r="T135" i="14"/>
  <c r="T54" i="15"/>
  <c r="T54" i="16"/>
  <c r="T216" i="15"/>
  <c r="T135" i="16"/>
  <c r="T189" i="14"/>
  <c r="T135" i="15"/>
  <c r="T54" i="1"/>
  <c r="T189"/>
  <c r="T54" i="14"/>
  <c r="T216"/>
  <c r="T189" i="16"/>
  <c r="N178" i="19"/>
  <c r="N185" s="1"/>
  <c r="P135" i="20"/>
  <c r="E43"/>
  <c r="E50" s="1"/>
  <c r="D70"/>
  <c r="D77" s="1"/>
  <c r="N54"/>
  <c r="O124"/>
  <c r="O131" s="1"/>
  <c r="C70"/>
  <c r="C77" s="1"/>
  <c r="M70"/>
  <c r="N108"/>
  <c r="P108"/>
  <c r="D54"/>
  <c r="M216"/>
  <c r="M135"/>
  <c r="P189"/>
  <c r="M108"/>
  <c r="M232"/>
  <c r="M151"/>
  <c r="M158" s="1"/>
  <c r="P216"/>
  <c r="O205"/>
  <c r="O212" s="1"/>
  <c r="M54"/>
  <c r="N135"/>
  <c r="P70"/>
  <c r="M189"/>
  <c r="C54"/>
  <c r="P151"/>
  <c r="N216"/>
  <c r="P54"/>
  <c r="O43"/>
  <c r="O97"/>
  <c r="N189"/>
  <c r="T135" i="1"/>
  <c r="P201" i="19"/>
  <c r="P213" s="1"/>
  <c r="O172"/>
  <c r="Q172" s="1"/>
  <c r="P120"/>
  <c r="P132" s="1"/>
  <c r="P242" i="20"/>
  <c r="Q203" i="19"/>
  <c r="Q203" i="20"/>
  <c r="O118" i="19"/>
  <c r="E10"/>
  <c r="O91"/>
  <c r="Q176" i="20"/>
  <c r="E37" i="19"/>
  <c r="O53" i="20"/>
  <c r="N64" i="19"/>
  <c r="P39"/>
  <c r="P51" s="1"/>
  <c r="M64"/>
  <c r="E16" i="20"/>
  <c r="E23" s="1"/>
  <c r="N39" i="19"/>
  <c r="N51" s="1"/>
  <c r="O37"/>
  <c r="M39"/>
  <c r="M51" s="1"/>
  <c r="T27" i="14"/>
  <c r="T27" i="16"/>
  <c r="M27" i="20"/>
  <c r="D27"/>
  <c r="T27" i="15"/>
  <c r="C16" i="19"/>
  <c r="C23" s="1"/>
  <c r="C27" i="20"/>
  <c r="P27" i="19"/>
  <c r="P27" i="20"/>
  <c r="O230"/>
  <c r="T27" i="1"/>
  <c r="N27" i="20"/>
  <c r="O10" i="19"/>
  <c r="O176"/>
  <c r="N230"/>
  <c r="M80" i="20"/>
  <c r="N80"/>
  <c r="M242"/>
  <c r="D80"/>
  <c r="E53"/>
  <c r="O107"/>
  <c r="O26"/>
  <c r="O188"/>
  <c r="O134"/>
  <c r="N26" i="19"/>
  <c r="P161" i="20"/>
  <c r="O215"/>
  <c r="E26"/>
  <c r="P80"/>
  <c r="N161"/>
  <c r="M161"/>
  <c r="N242"/>
  <c r="P80" i="19"/>
  <c r="C80" i="20"/>
  <c r="O210" i="19"/>
  <c r="O102"/>
  <c r="O107" s="1"/>
  <c r="P237"/>
  <c r="P242" s="1"/>
  <c r="N156"/>
  <c r="N161" s="1"/>
  <c r="M156"/>
  <c r="O129"/>
  <c r="N237"/>
  <c r="N242" s="1"/>
  <c r="M75"/>
  <c r="M80" s="1"/>
  <c r="M107"/>
  <c r="Q210" i="20"/>
  <c r="Q215" s="1"/>
  <c r="P156" i="19"/>
  <c r="P161" s="1"/>
  <c r="Q48" i="20"/>
  <c r="Q53" s="1"/>
  <c r="O183" i="19"/>
  <c r="O188" s="1"/>
  <c r="Q102" i="20"/>
  <c r="Q107" s="1"/>
  <c r="N75" i="19"/>
  <c r="N80" s="1"/>
  <c r="C75"/>
  <c r="D75"/>
  <c r="O21"/>
  <c r="O26" s="1"/>
  <c r="E21"/>
  <c r="E26" s="1"/>
  <c r="E48"/>
  <c r="E53" s="1"/>
  <c r="O48"/>
  <c r="O53" s="1"/>
  <c r="O17"/>
  <c r="O20" s="1"/>
  <c r="O98"/>
  <c r="O101" s="1"/>
  <c r="N233"/>
  <c r="O44"/>
  <c r="O47" s="1"/>
  <c r="M101"/>
  <c r="M104" s="1"/>
  <c r="O206"/>
  <c r="O209" s="1"/>
  <c r="O125"/>
  <c r="O128" s="1"/>
  <c r="M71"/>
  <c r="M74" s="1"/>
  <c r="E44"/>
  <c r="E47" s="1"/>
  <c r="Q44" i="20"/>
  <c r="Q47" s="1"/>
  <c r="P233" i="19"/>
  <c r="P236" s="1"/>
  <c r="Q98" i="20"/>
  <c r="Q206"/>
  <c r="Q209" s="1"/>
  <c r="P152" i="19"/>
  <c r="P155" s="1"/>
  <c r="O179"/>
  <c r="O182" s="1"/>
  <c r="M182"/>
  <c r="M185" s="1"/>
  <c r="E17"/>
  <c r="E20" s="1"/>
  <c r="E40"/>
  <c r="E43" s="1"/>
  <c r="O160" i="20"/>
  <c r="Q160" s="1"/>
  <c r="P148" i="19"/>
  <c r="P151" s="1"/>
  <c r="N229"/>
  <c r="O68"/>
  <c r="Q68" s="1"/>
  <c r="N148"/>
  <c r="P229"/>
  <c r="P232" s="1"/>
  <c r="O72"/>
  <c r="Q72" s="1"/>
  <c r="N149"/>
  <c r="O149" s="1"/>
  <c r="N235"/>
  <c r="O94"/>
  <c r="O97" s="1"/>
  <c r="O71" i="20"/>
  <c r="N71" i="19"/>
  <c r="N74" s="1"/>
  <c r="O65" i="20"/>
  <c r="Q65" s="1"/>
  <c r="M65" i="19"/>
  <c r="O65" s="1"/>
  <c r="Q65" s="1"/>
  <c r="O40"/>
  <c r="O43" s="1"/>
  <c r="O50" s="1"/>
  <c r="O202"/>
  <c r="O205" s="1"/>
  <c r="O212" s="1"/>
  <c r="O175"/>
  <c r="O121"/>
  <c r="O124" s="1"/>
  <c r="P66"/>
  <c r="O67" i="20"/>
  <c r="N67" i="19"/>
  <c r="N70" s="1"/>
  <c r="O73"/>
  <c r="Q73" s="1"/>
  <c r="Q40" i="20"/>
  <c r="Q43" s="1"/>
  <c r="O79" i="19"/>
  <c r="Q79" s="1"/>
  <c r="C68"/>
  <c r="M67"/>
  <c r="M70" s="1"/>
  <c r="Q202" i="20"/>
  <c r="Q94"/>
  <c r="Q97" s="1"/>
  <c r="E13" i="19"/>
  <c r="E16" s="1"/>
  <c r="O13"/>
  <c r="O16" s="1"/>
  <c r="M145"/>
  <c r="D67"/>
  <c r="Q199" i="20"/>
  <c r="P145" i="19"/>
  <c r="O226" i="20"/>
  <c r="N201" i="19"/>
  <c r="N213" s="1"/>
  <c r="Q172" i="20"/>
  <c r="P226" i="19"/>
  <c r="M226"/>
  <c r="D66" i="20"/>
  <c r="D78" s="1"/>
  <c r="N120" i="19"/>
  <c r="N132" s="1"/>
  <c r="Q118" i="20"/>
  <c r="Q91"/>
  <c r="N145" i="19"/>
  <c r="O227" i="20"/>
  <c r="Q227" s="1"/>
  <c r="P93" i="19"/>
  <c r="P105" s="1"/>
  <c r="P66" i="20"/>
  <c r="P78" s="1"/>
  <c r="D39" i="19"/>
  <c r="D51" s="1"/>
  <c r="Q37" i="20"/>
  <c r="Q10"/>
  <c r="C64" i="19"/>
  <c r="N227"/>
  <c r="Q173" i="20"/>
  <c r="E73"/>
  <c r="O146"/>
  <c r="Q146" s="1"/>
  <c r="M93" i="19"/>
  <c r="M105" s="1"/>
  <c r="N146"/>
  <c r="Q92" i="20"/>
  <c r="E79"/>
  <c r="E67"/>
  <c r="P174" i="19"/>
  <c r="P186" s="1"/>
  <c r="Q11" i="20"/>
  <c r="E65"/>
  <c r="C66"/>
  <c r="C78" s="1"/>
  <c r="N152" i="19"/>
  <c r="N155" s="1"/>
  <c r="D12"/>
  <c r="D24" s="1"/>
  <c r="P144"/>
  <c r="D68"/>
  <c r="O79" i="20"/>
  <c r="Q79" s="1"/>
  <c r="E12"/>
  <c r="O36" i="19"/>
  <c r="O73" i="20"/>
  <c r="Q73" s="1"/>
  <c r="E68" i="19"/>
  <c r="D64"/>
  <c r="M153"/>
  <c r="O153" s="1"/>
  <c r="N93"/>
  <c r="N105" s="1"/>
  <c r="O154" i="20"/>
  <c r="O241"/>
  <c r="Q241" s="1"/>
  <c r="O153"/>
  <c r="N12" i="19"/>
  <c r="N24" s="1"/>
  <c r="O152" i="20"/>
  <c r="C63" i="19"/>
  <c r="E68" i="20"/>
  <c r="N228"/>
  <c r="N240" s="1"/>
  <c r="E9" i="19"/>
  <c r="N174"/>
  <c r="N186" s="1"/>
  <c r="C72"/>
  <c r="O145" i="20"/>
  <c r="M227" i="19"/>
  <c r="D79"/>
  <c r="P228" i="20"/>
  <c r="N147"/>
  <c r="N159" s="1"/>
  <c r="O234"/>
  <c r="Q234" s="1"/>
  <c r="N144" i="19"/>
  <c r="O144" s="1"/>
  <c r="O72" i="20"/>
  <c r="Q72" s="1"/>
  <c r="O64"/>
  <c r="Q175"/>
  <c r="O75"/>
  <c r="Q121"/>
  <c r="Q124" s="1"/>
  <c r="M160" i="19"/>
  <c r="O160" s="1"/>
  <c r="Q160" s="1"/>
  <c r="M154"/>
  <c r="O154" s="1"/>
  <c r="Q179" i="20"/>
  <c r="Q182" s="1"/>
  <c r="M237" i="19"/>
  <c r="O120" i="20"/>
  <c r="O132" s="1"/>
  <c r="Q117"/>
  <c r="O93"/>
  <c r="O105" s="1"/>
  <c r="Q198" i="19"/>
  <c r="O149" i="20"/>
  <c r="O235"/>
  <c r="Q235" s="1"/>
  <c r="M241" i="19"/>
  <c r="O241" s="1"/>
  <c r="Q241" s="1"/>
  <c r="N226"/>
  <c r="M148"/>
  <c r="M151" s="1"/>
  <c r="O63"/>
  <c r="N66" i="20"/>
  <c r="N78" s="1"/>
  <c r="M228"/>
  <c r="O225"/>
  <c r="O201"/>
  <c r="O174"/>
  <c r="Q171"/>
  <c r="O63"/>
  <c r="M152" i="19"/>
  <c r="O237" i="20"/>
  <c r="N234" i="19"/>
  <c r="O234" s="1"/>
  <c r="Q234" s="1"/>
  <c r="Q17" i="20"/>
  <c r="Q20" s="1"/>
  <c r="M201" i="19"/>
  <c r="M213" s="1"/>
  <c r="Q129" i="20"/>
  <c r="Q134" s="1"/>
  <c r="O39"/>
  <c r="O51" s="1"/>
  <c r="O233"/>
  <c r="M147"/>
  <c r="M159" s="1"/>
  <c r="O144"/>
  <c r="O229"/>
  <c r="M229" i="19"/>
  <c r="M232" s="1"/>
  <c r="O12" i="20"/>
  <c r="O24" s="1"/>
  <c r="Q9"/>
  <c r="M225" i="19"/>
  <c r="O225" s="1"/>
  <c r="Q225" s="1"/>
  <c r="M174"/>
  <c r="M186" s="1"/>
  <c r="O171"/>
  <c r="Q21" i="20"/>
  <c r="Q26" s="1"/>
  <c r="O68"/>
  <c r="Q68" s="1"/>
  <c r="M233" i="19"/>
  <c r="M66" i="20"/>
  <c r="M78" s="1"/>
  <c r="Q183"/>
  <c r="Q188" s="1"/>
  <c r="P147"/>
  <c r="P159" s="1"/>
  <c r="M20" i="19"/>
  <c r="M23" s="1"/>
  <c r="M235"/>
  <c r="O156" i="20"/>
  <c r="Q125"/>
  <c r="Q90" i="19"/>
  <c r="M12"/>
  <c r="O9"/>
  <c r="M146"/>
  <c r="Q13" i="20"/>
  <c r="Q16" s="1"/>
  <c r="M120" i="19"/>
  <c r="M132" s="1"/>
  <c r="O117"/>
  <c r="O148" i="20"/>
  <c r="E39"/>
  <c r="E51" s="1"/>
  <c r="E63"/>
  <c r="C79" i="19"/>
  <c r="C73"/>
  <c r="C65"/>
  <c r="D71"/>
  <c r="E75" i="20"/>
  <c r="E36" i="19"/>
  <c r="C39"/>
  <c r="C51" s="1"/>
  <c r="E72"/>
  <c r="C67"/>
  <c r="E72" i="20"/>
  <c r="E64"/>
  <c r="D72" i="19"/>
  <c r="E71" i="20"/>
  <c r="C12" i="19"/>
  <c r="C24" s="1"/>
  <c r="R12" i="14"/>
  <c r="R24" s="1"/>
  <c r="U79"/>
  <c r="S79"/>
  <c r="R79"/>
  <c r="U75"/>
  <c r="S75"/>
  <c r="R75"/>
  <c r="U73"/>
  <c r="S73"/>
  <c r="R73"/>
  <c r="U72"/>
  <c r="S72"/>
  <c r="R72"/>
  <c r="U71"/>
  <c r="S71"/>
  <c r="R71"/>
  <c r="U68"/>
  <c r="S68"/>
  <c r="R68"/>
  <c r="U67"/>
  <c r="S67"/>
  <c r="R67"/>
  <c r="U65"/>
  <c r="S65"/>
  <c r="R65"/>
  <c r="U64"/>
  <c r="S64"/>
  <c r="R64"/>
  <c r="O186" i="20" l="1"/>
  <c r="E24"/>
  <c r="O23" i="19"/>
  <c r="O104"/>
  <c r="P158"/>
  <c r="M240" i="20"/>
  <c r="P240"/>
  <c r="P78" i="19"/>
  <c r="M24"/>
  <c r="O213" i="20"/>
  <c r="E23" i="19"/>
  <c r="N77"/>
  <c r="O50" i="20"/>
  <c r="M239"/>
  <c r="M77"/>
  <c r="Q23"/>
  <c r="E50" i="19"/>
  <c r="Q50" i="20"/>
  <c r="W50" s="1"/>
  <c r="P77"/>
  <c r="M77" i="19"/>
  <c r="O131"/>
  <c r="P239"/>
  <c r="O104" i="20"/>
  <c r="P158"/>
  <c r="N77"/>
  <c r="M236" i="19"/>
  <c r="M239" s="1"/>
  <c r="O236" i="20"/>
  <c r="U74" i="14"/>
  <c r="S74"/>
  <c r="Q101" i="20"/>
  <c r="Q104" s="1"/>
  <c r="N236" i="19"/>
  <c r="C74"/>
  <c r="O74" i="20"/>
  <c r="E74"/>
  <c r="W47"/>
  <c r="Q128"/>
  <c r="Q131" s="1"/>
  <c r="R74" i="14"/>
  <c r="D74" i="19"/>
  <c r="M155"/>
  <c r="M158" s="1"/>
  <c r="O155" i="20"/>
  <c r="W209"/>
  <c r="Q206" i="19"/>
  <c r="Q209" s="1"/>
  <c r="Q44"/>
  <c r="Q47" s="1"/>
  <c r="Q17"/>
  <c r="Q20" s="1"/>
  <c r="Q154"/>
  <c r="Q154" i="20"/>
  <c r="Q125" i="19"/>
  <c r="Q128" s="1"/>
  <c r="Q153" i="20"/>
  <c r="Q153" i="19"/>
  <c r="S70" i="14"/>
  <c r="S77" s="1"/>
  <c r="O232" i="20"/>
  <c r="O239" s="1"/>
  <c r="U70" i="14"/>
  <c r="U77" s="1"/>
  <c r="R70"/>
  <c r="R77" s="1"/>
  <c r="O178" i="19"/>
  <c r="O185" s="1"/>
  <c r="E70" i="20"/>
  <c r="E77" s="1"/>
  <c r="O70"/>
  <c r="M135" i="19"/>
  <c r="Q205" i="20"/>
  <c r="Q212" s="1"/>
  <c r="W212" s="1"/>
  <c r="O189"/>
  <c r="C70" i="19"/>
  <c r="C77" s="1"/>
  <c r="C54"/>
  <c r="E54" i="20"/>
  <c r="N162"/>
  <c r="C81"/>
  <c r="D81"/>
  <c r="M54" i="19"/>
  <c r="P54"/>
  <c r="O151" i="20"/>
  <c r="O158" s="1"/>
  <c r="P162"/>
  <c r="O54"/>
  <c r="M243"/>
  <c r="P243"/>
  <c r="P81"/>
  <c r="W43"/>
  <c r="P81" i="19"/>
  <c r="N232"/>
  <c r="N239" s="1"/>
  <c r="N108"/>
  <c r="P189"/>
  <c r="M189"/>
  <c r="N243" i="20"/>
  <c r="N216" i="19"/>
  <c r="N81" i="20"/>
  <c r="N54" i="19"/>
  <c r="O108" i="20"/>
  <c r="N189" i="19"/>
  <c r="P108"/>
  <c r="O135" i="20"/>
  <c r="M108" i="19"/>
  <c r="D54"/>
  <c r="D70"/>
  <c r="D77" s="1"/>
  <c r="M81" i="20"/>
  <c r="M162"/>
  <c r="M216" i="19"/>
  <c r="O216" i="20"/>
  <c r="Q178"/>
  <c r="Q185" s="1"/>
  <c r="N135" i="19"/>
  <c r="N151"/>
  <c r="N158" s="1"/>
  <c r="P135"/>
  <c r="P216"/>
  <c r="Q226" i="20"/>
  <c r="Q230"/>
  <c r="Q91" i="19"/>
  <c r="Q93" s="1"/>
  <c r="Q118"/>
  <c r="O64"/>
  <c r="N66"/>
  <c r="N78" s="1"/>
  <c r="Q176"/>
  <c r="Q37"/>
  <c r="R27" i="14"/>
  <c r="C27" i="19"/>
  <c r="E27" i="20"/>
  <c r="D27" i="19"/>
  <c r="M27"/>
  <c r="O27" i="20"/>
  <c r="N27" i="19"/>
  <c r="Q10"/>
  <c r="O230"/>
  <c r="Q149" i="20"/>
  <c r="Q149" i="19"/>
  <c r="O242" i="20"/>
  <c r="Q102" i="19"/>
  <c r="Q107" s="1"/>
  <c r="E80" i="20"/>
  <c r="O161"/>
  <c r="O80"/>
  <c r="D80" i="19"/>
  <c r="M242"/>
  <c r="C80"/>
  <c r="M161"/>
  <c r="Q129"/>
  <c r="Q134" s="1"/>
  <c r="O134"/>
  <c r="Q210"/>
  <c r="Q215" s="1"/>
  <c r="O215"/>
  <c r="U80" i="14"/>
  <c r="R80"/>
  <c r="S80"/>
  <c r="O156" i="19"/>
  <c r="O75"/>
  <c r="O80" s="1"/>
  <c r="Q21"/>
  <c r="Q26" s="1"/>
  <c r="Q48"/>
  <c r="Q53" s="1"/>
  <c r="Q183"/>
  <c r="Q188" s="1"/>
  <c r="O237"/>
  <c r="O242" s="1"/>
  <c r="Q98"/>
  <c r="Q101" s="1"/>
  <c r="Q71" i="20"/>
  <c r="Q74" s="1"/>
  <c r="Q152"/>
  <c r="O71" i="19"/>
  <c r="O74" s="1"/>
  <c r="Q179"/>
  <c r="Q182" s="1"/>
  <c r="Q202"/>
  <c r="Q205" s="1"/>
  <c r="Q212" s="1"/>
  <c r="Q175"/>
  <c r="Q121"/>
  <c r="Q124" s="1"/>
  <c r="Q131" s="1"/>
  <c r="Q94"/>
  <c r="Q97" s="1"/>
  <c r="Q104" s="1"/>
  <c r="O235"/>
  <c r="Q235" s="1"/>
  <c r="Q36"/>
  <c r="O39"/>
  <c r="O51" s="1"/>
  <c r="O67"/>
  <c r="O70" s="1"/>
  <c r="Q13"/>
  <c r="Q16" s="1"/>
  <c r="Q40"/>
  <c r="Q43" s="1"/>
  <c r="Q50" s="1"/>
  <c r="W50" s="1"/>
  <c r="Q63"/>
  <c r="Q67" i="20"/>
  <c r="Q70" s="1"/>
  <c r="M66" i="19"/>
  <c r="M78" s="1"/>
  <c r="E73"/>
  <c r="E79"/>
  <c r="P147"/>
  <c r="P159" s="1"/>
  <c r="O226"/>
  <c r="Q201" i="20"/>
  <c r="Q213" s="1"/>
  <c r="Q201" i="19"/>
  <c r="Q213" s="1"/>
  <c r="O145"/>
  <c r="Q145" i="20"/>
  <c r="Q120"/>
  <c r="Q132" s="1"/>
  <c r="Q93"/>
  <c r="Q105" s="1"/>
  <c r="O146" i="19"/>
  <c r="Q146" s="1"/>
  <c r="Q39" i="20"/>
  <c r="Q51" s="1"/>
  <c r="W51" s="1"/>
  <c r="D66" i="19"/>
  <c r="D78" s="1"/>
  <c r="Q64" i="20"/>
  <c r="O227" i="19"/>
  <c r="Q227" s="1"/>
  <c r="E64"/>
  <c r="Q174" i="20"/>
  <c r="Q186" s="1"/>
  <c r="N228" i="19"/>
  <c r="N240" s="1"/>
  <c r="P228"/>
  <c r="P240" s="1"/>
  <c r="Q12" i="20"/>
  <c r="Q24" s="1"/>
  <c r="E39" i="19"/>
  <c r="E51" s="1"/>
  <c r="E65"/>
  <c r="Q144"/>
  <c r="C66"/>
  <c r="C78" s="1"/>
  <c r="O201"/>
  <c r="O213" s="1"/>
  <c r="E66" i="20"/>
  <c r="E78" s="1"/>
  <c r="E63" i="19"/>
  <c r="N147"/>
  <c r="E67"/>
  <c r="E70" s="1"/>
  <c r="T79" i="14"/>
  <c r="E12" i="19"/>
  <c r="E24" s="1"/>
  <c r="T64" i="14"/>
  <c r="E75" i="19"/>
  <c r="T72" i="14"/>
  <c r="T71"/>
  <c r="Q75" i="20"/>
  <c r="Q80" s="1"/>
  <c r="O12" i="19"/>
  <c r="O24" s="1"/>
  <c r="Q9"/>
  <c r="O233"/>
  <c r="O236" s="1"/>
  <c r="Q229" i="20"/>
  <c r="O152" i="19"/>
  <c r="O155" s="1"/>
  <c r="Q156" i="20"/>
  <c r="Q161" s="1"/>
  <c r="Q117" i="19"/>
  <c r="O120"/>
  <c r="O132" s="1"/>
  <c r="O174"/>
  <c r="O186" s="1"/>
  <c r="Q171"/>
  <c r="O147" i="20"/>
  <c r="O159" s="1"/>
  <c r="Q144"/>
  <c r="Q233"/>
  <c r="Q236" s="1"/>
  <c r="Q237"/>
  <c r="Q242" s="1"/>
  <c r="M147" i="19"/>
  <c r="M159" s="1"/>
  <c r="O93"/>
  <c r="O105" s="1"/>
  <c r="Q148" i="20"/>
  <c r="M228" i="19"/>
  <c r="M240" s="1"/>
  <c r="O229"/>
  <c r="O66" i="20"/>
  <c r="Q63"/>
  <c r="O228"/>
  <c r="O240" s="1"/>
  <c r="Q225"/>
  <c r="O148" i="19"/>
  <c r="O151" s="1"/>
  <c r="O158" s="1"/>
  <c r="E71"/>
  <c r="T65" i="14"/>
  <c r="V65" s="1"/>
  <c r="T73"/>
  <c r="T68"/>
  <c r="T67"/>
  <c r="T75"/>
  <c r="A44" i="16"/>
  <c r="H44"/>
  <c r="A44" i="15"/>
  <c r="H44"/>
  <c r="A44" i="14"/>
  <c r="H44"/>
  <c r="A44" i="1"/>
  <c r="H44"/>
  <c r="O78" i="20" l="1"/>
  <c r="N159" i="19"/>
  <c r="Q23"/>
  <c r="O77" i="20"/>
  <c r="Q105" i="19"/>
  <c r="Q77" i="20"/>
  <c r="O77" i="19"/>
  <c r="T74" i="14"/>
  <c r="W47" i="19"/>
  <c r="W209"/>
  <c r="E74"/>
  <c r="E77" s="1"/>
  <c r="Q155" i="20"/>
  <c r="O232" i="19"/>
  <c r="O239" s="1"/>
  <c r="W185" i="20"/>
  <c r="Q178" i="19"/>
  <c r="Q185" s="1"/>
  <c r="Q228" i="20"/>
  <c r="Q151"/>
  <c r="W205"/>
  <c r="W178"/>
  <c r="Q232"/>
  <c r="Q239" s="1"/>
  <c r="O81"/>
  <c r="N162" i="19"/>
  <c r="C81"/>
  <c r="O54"/>
  <c r="M162"/>
  <c r="O162" i="20"/>
  <c r="D81" i="19"/>
  <c r="Q135" i="20"/>
  <c r="Q216"/>
  <c r="W43" i="19"/>
  <c r="Q189" i="20"/>
  <c r="O243"/>
  <c r="M243" i="19"/>
  <c r="E81" i="20"/>
  <c r="P243" i="19"/>
  <c r="Q54" i="20"/>
  <c r="M81" i="19"/>
  <c r="O108"/>
  <c r="O135"/>
  <c r="E54"/>
  <c r="Q108" i="20"/>
  <c r="N81" i="19"/>
  <c r="T70" i="14"/>
  <c r="O189" i="19"/>
  <c r="O216"/>
  <c r="N243"/>
  <c r="P162"/>
  <c r="Q108"/>
  <c r="Q226"/>
  <c r="Q120"/>
  <c r="Q132" s="1"/>
  <c r="O66"/>
  <c r="O78" s="1"/>
  <c r="Q64"/>
  <c r="Q39"/>
  <c r="Q51" s="1"/>
  <c r="W51" s="1"/>
  <c r="V64" i="14"/>
  <c r="E80" i="19"/>
  <c r="O27"/>
  <c r="E27"/>
  <c r="Q27" i="20"/>
  <c r="Q230" i="19"/>
  <c r="Q156"/>
  <c r="Q161" s="1"/>
  <c r="O161"/>
  <c r="V79" i="14"/>
  <c r="T80"/>
  <c r="Q75" i="19"/>
  <c r="Q80" s="1"/>
  <c r="Q237"/>
  <c r="Q242" s="1"/>
  <c r="V75" i="14"/>
  <c r="Q71" i="19"/>
  <c r="Q74" s="1"/>
  <c r="V73" i="14"/>
  <c r="V72"/>
  <c r="V71"/>
  <c r="G44" i="19"/>
  <c r="F44"/>
  <c r="V67" i="14"/>
  <c r="Q67" i="19"/>
  <c r="Q70" s="1"/>
  <c r="V68" i="14"/>
  <c r="Q147" i="20"/>
  <c r="Q145" i="19"/>
  <c r="Q66" i="20"/>
  <c r="Q78" s="1"/>
  <c r="Q174" i="19"/>
  <c r="Q186" s="1"/>
  <c r="Q12"/>
  <c r="Q24" s="1"/>
  <c r="E66"/>
  <c r="E78" s="1"/>
  <c r="Q148"/>
  <c r="Q151" s="1"/>
  <c r="O147"/>
  <c r="O159" s="1"/>
  <c r="Q152"/>
  <c r="Q155" s="1"/>
  <c r="Q229"/>
  <c r="O228"/>
  <c r="Q233"/>
  <c r="Q236" s="1"/>
  <c r="I44" i="1"/>
  <c r="V44"/>
  <c r="V44" i="16"/>
  <c r="V44" i="15"/>
  <c r="V44" i="14"/>
  <c r="I44" i="15"/>
  <c r="I44" i="16"/>
  <c r="I44" i="14"/>
  <c r="H44" i="20"/>
  <c r="A44"/>
  <c r="Q159" l="1"/>
  <c r="O240" i="19"/>
  <c r="T77" i="14"/>
  <c r="Q158" i="19"/>
  <c r="Q77"/>
  <c r="Q158" i="20"/>
  <c r="Q240"/>
  <c r="V74" i="14"/>
  <c r="W74" s="1"/>
  <c r="Q216" i="19"/>
  <c r="Q232"/>
  <c r="Q239" s="1"/>
  <c r="V70" i="14"/>
  <c r="V77" s="1"/>
  <c r="W77" s="1"/>
  <c r="Q243" i="20"/>
  <c r="O162" i="19"/>
  <c r="Q162" i="20"/>
  <c r="Q54" i="19"/>
  <c r="Q189"/>
  <c r="O243"/>
  <c r="Q135"/>
  <c r="E81"/>
  <c r="Q81" i="20"/>
  <c r="O81" i="19"/>
  <c r="Q66"/>
  <c r="Q78" s="1"/>
  <c r="Q27"/>
  <c r="V80" i="14"/>
  <c r="H44" i="19"/>
  <c r="W44" i="20"/>
  <c r="A44" i="19"/>
  <c r="Q228"/>
  <c r="Q240" s="1"/>
  <c r="Q147"/>
  <c r="Q159" s="1"/>
  <c r="W44" i="16"/>
  <c r="W44" i="14"/>
  <c r="W44" i="15"/>
  <c r="W44" i="1"/>
  <c r="I44" i="20"/>
  <c r="F63" i="1"/>
  <c r="G63"/>
  <c r="F64"/>
  <c r="G64"/>
  <c r="F65"/>
  <c r="G65"/>
  <c r="F63" i="16"/>
  <c r="G63"/>
  <c r="F64"/>
  <c r="G64"/>
  <c r="F65"/>
  <c r="G65"/>
  <c r="F63" i="15"/>
  <c r="G63"/>
  <c r="F64"/>
  <c r="G64"/>
  <c r="F65"/>
  <c r="G65"/>
  <c r="F63" i="14"/>
  <c r="G63"/>
  <c r="F64"/>
  <c r="G64"/>
  <c r="F65"/>
  <c r="G65"/>
  <c r="U9" i="19"/>
  <c r="U200"/>
  <c r="S200"/>
  <c r="R200"/>
  <c r="U199" i="20"/>
  <c r="U199" i="19" s="1"/>
  <c r="S199" i="20"/>
  <c r="S199" i="19" s="1"/>
  <c r="R199" i="20"/>
  <c r="R199" i="19" s="1"/>
  <c r="U198" i="20"/>
  <c r="U198" i="19" s="1"/>
  <c r="S198" i="20"/>
  <c r="S198" i="19" s="1"/>
  <c r="R198" i="20"/>
  <c r="R198" i="19" s="1"/>
  <c r="U173"/>
  <c r="S173"/>
  <c r="R173"/>
  <c r="U172" i="20"/>
  <c r="U172" i="19" s="1"/>
  <c r="S172" i="20"/>
  <c r="S172" i="19" s="1"/>
  <c r="R172" i="20"/>
  <c r="R172" i="19" s="1"/>
  <c r="U171" i="20"/>
  <c r="U171" i="19" s="1"/>
  <c r="S171" i="20"/>
  <c r="S171" i="19" s="1"/>
  <c r="R171" i="20"/>
  <c r="R171" i="19" s="1"/>
  <c r="U119" i="20"/>
  <c r="U119" i="19" s="1"/>
  <c r="S119" i="20"/>
  <c r="S119" i="19" s="1"/>
  <c r="R119" i="20"/>
  <c r="R119" i="19" s="1"/>
  <c r="U118" i="20"/>
  <c r="S118"/>
  <c r="R118"/>
  <c r="U117"/>
  <c r="U117" i="19" s="1"/>
  <c r="S117" i="20"/>
  <c r="S117" i="19" s="1"/>
  <c r="R117" i="20"/>
  <c r="R117" i="19" s="1"/>
  <c r="U92" i="20"/>
  <c r="U92" i="19" s="1"/>
  <c r="S92" i="20"/>
  <c r="S92" i="19" s="1"/>
  <c r="R92" i="20"/>
  <c r="R92" i="19" s="1"/>
  <c r="U91" i="20"/>
  <c r="S91"/>
  <c r="R91"/>
  <c r="U90"/>
  <c r="U90" i="19" s="1"/>
  <c r="S90" i="20"/>
  <c r="S90" i="19" s="1"/>
  <c r="R90" i="20"/>
  <c r="R90" i="19" s="1"/>
  <c r="U11" i="20"/>
  <c r="S11"/>
  <c r="S11" i="19" s="1"/>
  <c r="R11" i="20"/>
  <c r="R11" i="19" s="1"/>
  <c r="U10" i="20"/>
  <c r="S10"/>
  <c r="R10"/>
  <c r="U9"/>
  <c r="S9"/>
  <c r="R9"/>
  <c r="R9" i="19" s="1"/>
  <c r="G38" i="20"/>
  <c r="G38" i="19" s="1"/>
  <c r="F38" i="20"/>
  <c r="F38" i="19" s="1"/>
  <c r="G37" i="20"/>
  <c r="F37"/>
  <c r="G36"/>
  <c r="G36" i="19" s="1"/>
  <c r="F36" i="20"/>
  <c r="F36" i="19" s="1"/>
  <c r="G11" i="20"/>
  <c r="G11" i="19" s="1"/>
  <c r="F11" i="20"/>
  <c r="F11" i="19" s="1"/>
  <c r="G10" i="20"/>
  <c r="F10"/>
  <c r="G9"/>
  <c r="G9" i="19" s="1"/>
  <c r="F9" i="20"/>
  <c r="F9" i="19" s="1"/>
  <c r="I44" l="1"/>
  <c r="W70" i="14"/>
  <c r="Q243" i="19"/>
  <c r="Q81"/>
  <c r="Q162"/>
  <c r="W231"/>
  <c r="S118"/>
  <c r="R118"/>
  <c r="U118"/>
  <c r="U91"/>
  <c r="S91"/>
  <c r="R91"/>
  <c r="G37"/>
  <c r="F37"/>
  <c r="S10"/>
  <c r="F10"/>
  <c r="G10"/>
  <c r="R10"/>
  <c r="W80" i="14"/>
  <c r="W44" i="19"/>
  <c r="T11"/>
  <c r="V11" s="1"/>
  <c r="W11" s="1"/>
  <c r="T200"/>
  <c r="V200" s="1"/>
  <c r="W200" s="1"/>
  <c r="T119"/>
  <c r="V119" s="1"/>
  <c r="W119" s="1"/>
  <c r="T199"/>
  <c r="V199" s="1"/>
  <c r="W199" s="1"/>
  <c r="H11"/>
  <c r="I11" s="1"/>
  <c r="T92"/>
  <c r="V92" s="1"/>
  <c r="W92" s="1"/>
  <c r="T172"/>
  <c r="V172" s="1"/>
  <c r="W172" s="1"/>
  <c r="H38"/>
  <c r="I38" s="1"/>
  <c r="W37"/>
  <c r="W38"/>
  <c r="T173"/>
  <c r="V173" s="1"/>
  <c r="W173" s="1"/>
  <c r="T9" i="20"/>
  <c r="T198" i="19"/>
  <c r="T171"/>
  <c r="T174" s="1"/>
  <c r="T90"/>
  <c r="T117"/>
  <c r="S9"/>
  <c r="T9" s="1"/>
  <c r="T10" i="20"/>
  <c r="T11"/>
  <c r="T90"/>
  <c r="T91"/>
  <c r="T92"/>
  <c r="T117"/>
  <c r="T118"/>
  <c r="T119"/>
  <c r="T171"/>
  <c r="T172"/>
  <c r="T198"/>
  <c r="T199"/>
  <c r="T118" i="19" l="1"/>
  <c r="V118" s="1"/>
  <c r="T91"/>
  <c r="V91" s="1"/>
  <c r="H37"/>
  <c r="T10"/>
  <c r="H10"/>
  <c r="R154" i="15"/>
  <c r="W118" i="19" l="1"/>
  <c r="W91"/>
  <c r="I37"/>
  <c r="I10"/>
  <c r="V10"/>
  <c r="A52" i="1"/>
  <c r="A48"/>
  <c r="A46"/>
  <c r="A45"/>
  <c r="A41"/>
  <c r="A40"/>
  <c r="A38"/>
  <c r="A37"/>
  <c r="A36"/>
  <c r="A25"/>
  <c r="A21"/>
  <c r="A19"/>
  <c r="A18"/>
  <c r="A17"/>
  <c r="A14"/>
  <c r="A13"/>
  <c r="A11"/>
  <c r="A10"/>
  <c r="A9"/>
  <c r="A52" i="14"/>
  <c r="A48"/>
  <c r="A46"/>
  <c r="A45"/>
  <c r="A41"/>
  <c r="A40"/>
  <c r="A38"/>
  <c r="A37"/>
  <c r="A36"/>
  <c r="A25"/>
  <c r="A21"/>
  <c r="A19"/>
  <c r="A18"/>
  <c r="A17"/>
  <c r="A14"/>
  <c r="A13"/>
  <c r="A11"/>
  <c r="A10"/>
  <c r="A9"/>
  <c r="A52" i="15"/>
  <c r="A48"/>
  <c r="A46"/>
  <c r="A45"/>
  <c r="A41"/>
  <c r="A40"/>
  <c r="A38"/>
  <c r="A37"/>
  <c r="A36"/>
  <c r="A25"/>
  <c r="A21"/>
  <c r="A19"/>
  <c r="A18"/>
  <c r="A17"/>
  <c r="A14"/>
  <c r="A13"/>
  <c r="A11"/>
  <c r="A10"/>
  <c r="A9"/>
  <c r="A52" i="16"/>
  <c r="A48"/>
  <c r="A46"/>
  <c r="A45"/>
  <c r="A41"/>
  <c r="A40"/>
  <c r="A38"/>
  <c r="A37"/>
  <c r="A36"/>
  <c r="A25"/>
  <c r="A21"/>
  <c r="A19"/>
  <c r="A18"/>
  <c r="A17"/>
  <c r="A14"/>
  <c r="A13"/>
  <c r="A11"/>
  <c r="A10"/>
  <c r="A9"/>
  <c r="W10" i="19" l="1"/>
  <c r="U160" i="15"/>
  <c r="S160"/>
  <c r="R160"/>
  <c r="U156"/>
  <c r="S156"/>
  <c r="R156"/>
  <c r="U154"/>
  <c r="S154"/>
  <c r="U153"/>
  <c r="S153"/>
  <c r="R153"/>
  <c r="U152"/>
  <c r="S152"/>
  <c r="R152"/>
  <c r="U155" l="1"/>
  <c r="R155"/>
  <c r="S155"/>
  <c r="U161"/>
  <c r="S161"/>
  <c r="R161"/>
  <c r="T156"/>
  <c r="T153"/>
  <c r="T154"/>
  <c r="T152"/>
  <c r="T160"/>
  <c r="V36" i="1"/>
  <c r="W36" s="1"/>
  <c r="H38"/>
  <c r="H37"/>
  <c r="H36"/>
  <c r="I36" s="1"/>
  <c r="V200" i="16"/>
  <c r="V198"/>
  <c r="V173"/>
  <c r="V171"/>
  <c r="H38"/>
  <c r="H37"/>
  <c r="H36"/>
  <c r="V200" i="15"/>
  <c r="V198"/>
  <c r="V173"/>
  <c r="V171"/>
  <c r="V36"/>
  <c r="V9"/>
  <c r="V119" i="14"/>
  <c r="V118"/>
  <c r="V9" i="1"/>
  <c r="V200"/>
  <c r="V198"/>
  <c r="V173"/>
  <c r="V171"/>
  <c r="V119"/>
  <c r="T155" i="15" l="1"/>
  <c r="T161"/>
  <c r="V38"/>
  <c r="V11" i="1"/>
  <c r="V92"/>
  <c r="I38"/>
  <c r="V38"/>
  <c r="V92" i="14"/>
  <c r="V11" i="15"/>
  <c r="V117" i="16"/>
  <c r="V154" i="15"/>
  <c r="V119" i="16"/>
  <c r="V152" i="15"/>
  <c r="V90" i="14"/>
  <c r="A9" i="19"/>
  <c r="A9" i="20"/>
  <c r="A11"/>
  <c r="A10"/>
  <c r="A36"/>
  <c r="A37"/>
  <c r="A38"/>
  <c r="V117" i="14"/>
  <c r="V156" i="15"/>
  <c r="V117" i="1"/>
  <c r="V90"/>
  <c r="V160" i="15"/>
  <c r="V153"/>
  <c r="V199" i="1"/>
  <c r="V199" i="15"/>
  <c r="V199" i="16"/>
  <c r="V172" i="1"/>
  <c r="V172" i="15"/>
  <c r="V172" i="16"/>
  <c r="V118" i="1"/>
  <c r="V118" i="16"/>
  <c r="V91" i="14"/>
  <c r="V91" i="1"/>
  <c r="I37"/>
  <c r="V37"/>
  <c r="V37" i="15"/>
  <c r="V10" i="1"/>
  <c r="V10" i="15"/>
  <c r="H37" i="20"/>
  <c r="H38"/>
  <c r="H9"/>
  <c r="H11"/>
  <c r="H10"/>
  <c r="H36"/>
  <c r="V155" i="15" l="1"/>
  <c r="W155" s="1"/>
  <c r="V161"/>
  <c r="W38" i="1"/>
  <c r="A11" i="19"/>
  <c r="H9"/>
  <c r="A10"/>
  <c r="W37" i="1"/>
  <c r="W200" i="14"/>
  <c r="W198"/>
  <c r="W187"/>
  <c r="W181"/>
  <c r="W180"/>
  <c r="W173"/>
  <c r="W119"/>
  <c r="W79"/>
  <c r="W73"/>
  <c r="U241"/>
  <c r="S241"/>
  <c r="R241"/>
  <c r="U237"/>
  <c r="S237"/>
  <c r="R237"/>
  <c r="U235"/>
  <c r="S235"/>
  <c r="R235"/>
  <c r="U234"/>
  <c r="S234"/>
  <c r="R234"/>
  <c r="U233"/>
  <c r="S233"/>
  <c r="R233"/>
  <c r="U229"/>
  <c r="U232" s="1"/>
  <c r="S229"/>
  <c r="S232" s="1"/>
  <c r="R229"/>
  <c r="R232" s="1"/>
  <c r="U227"/>
  <c r="S227"/>
  <c r="R227"/>
  <c r="U226"/>
  <c r="S226"/>
  <c r="R226"/>
  <c r="U225"/>
  <c r="S225"/>
  <c r="R225"/>
  <c r="V214"/>
  <c r="U201"/>
  <c r="U213" s="1"/>
  <c r="S201"/>
  <c r="S213" s="1"/>
  <c r="R201"/>
  <c r="R213" s="1"/>
  <c r="V187"/>
  <c r="U174"/>
  <c r="U186" s="1"/>
  <c r="S174"/>
  <c r="S186" s="1"/>
  <c r="R174"/>
  <c r="R186" s="1"/>
  <c r="U160"/>
  <c r="S160"/>
  <c r="R160"/>
  <c r="U156"/>
  <c r="S156"/>
  <c r="R156"/>
  <c r="U154"/>
  <c r="S154"/>
  <c r="R154"/>
  <c r="U153"/>
  <c r="S153"/>
  <c r="R153"/>
  <c r="U152"/>
  <c r="S152"/>
  <c r="R152"/>
  <c r="U149"/>
  <c r="S149"/>
  <c r="R149"/>
  <c r="U148"/>
  <c r="S148"/>
  <c r="R148"/>
  <c r="U146"/>
  <c r="S146"/>
  <c r="R146"/>
  <c r="U145"/>
  <c r="S145"/>
  <c r="R145"/>
  <c r="U144"/>
  <c r="S144"/>
  <c r="R144"/>
  <c r="U120"/>
  <c r="U132" s="1"/>
  <c r="S120"/>
  <c r="S132" s="1"/>
  <c r="R120"/>
  <c r="R132" s="1"/>
  <c r="U93"/>
  <c r="U105" s="1"/>
  <c r="S93"/>
  <c r="S105" s="1"/>
  <c r="R93"/>
  <c r="R105" s="1"/>
  <c r="G79"/>
  <c r="F79"/>
  <c r="G75"/>
  <c r="F75"/>
  <c r="G73"/>
  <c r="F73"/>
  <c r="G72"/>
  <c r="F72"/>
  <c r="G71"/>
  <c r="F71"/>
  <c r="G68"/>
  <c r="F68"/>
  <c r="G67"/>
  <c r="F67"/>
  <c r="U63"/>
  <c r="S63"/>
  <c r="R63"/>
  <c r="V52"/>
  <c r="H52"/>
  <c r="H48"/>
  <c r="H46"/>
  <c r="H45"/>
  <c r="H41"/>
  <c r="H40"/>
  <c r="U39"/>
  <c r="U51" s="1"/>
  <c r="S39"/>
  <c r="S51" s="1"/>
  <c r="R39"/>
  <c r="R51" s="1"/>
  <c r="G39"/>
  <c r="G51" s="1"/>
  <c r="F39"/>
  <c r="F51" s="1"/>
  <c r="H38"/>
  <c r="H37"/>
  <c r="H36"/>
  <c r="V25"/>
  <c r="H25"/>
  <c r="H21"/>
  <c r="H19"/>
  <c r="H18"/>
  <c r="H17"/>
  <c r="H14"/>
  <c r="H13"/>
  <c r="U12"/>
  <c r="U24" s="1"/>
  <c r="S12"/>
  <c r="S24" s="1"/>
  <c r="G12"/>
  <c r="G24" s="1"/>
  <c r="F12"/>
  <c r="F24" s="1"/>
  <c r="H11"/>
  <c r="U231" i="24"/>
  <c r="S231"/>
  <c r="R231"/>
  <c r="P231"/>
  <c r="N231"/>
  <c r="M231"/>
  <c r="U230"/>
  <c r="S230"/>
  <c r="R230"/>
  <c r="P230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06"/>
  <c r="S206"/>
  <c r="R206"/>
  <c r="P206"/>
  <c r="N206"/>
  <c r="M206"/>
  <c r="T205"/>
  <c r="V205" s="1"/>
  <c r="O205"/>
  <c r="Q205" s="1"/>
  <c r="W205" s="1"/>
  <c r="T204"/>
  <c r="V204" s="1"/>
  <c r="O204"/>
  <c r="Q204" s="1"/>
  <c r="W204" s="1"/>
  <c r="T203"/>
  <c r="V203" s="1"/>
  <c r="O203"/>
  <c r="Q203" s="1"/>
  <c r="U202"/>
  <c r="S202"/>
  <c r="R202"/>
  <c r="P202"/>
  <c r="N202"/>
  <c r="M202"/>
  <c r="T201"/>
  <c r="V201" s="1"/>
  <c r="O201"/>
  <c r="Q201" s="1"/>
  <c r="W201" s="1"/>
  <c r="T200"/>
  <c r="V200" s="1"/>
  <c r="O200"/>
  <c r="Q200" s="1"/>
  <c r="W200" s="1"/>
  <c r="T199"/>
  <c r="O199"/>
  <c r="Q199" s="1"/>
  <c r="W199" s="1"/>
  <c r="U198"/>
  <c r="S198"/>
  <c r="R198"/>
  <c r="P198"/>
  <c r="N198"/>
  <c r="M198"/>
  <c r="T197"/>
  <c r="V197" s="1"/>
  <c r="O197"/>
  <c r="Q197" s="1"/>
  <c r="W197" s="1"/>
  <c r="T196"/>
  <c r="V196" s="1"/>
  <c r="O196"/>
  <c r="Q196" s="1"/>
  <c r="W196" s="1"/>
  <c r="T195"/>
  <c r="V195" s="1"/>
  <c r="O195"/>
  <c r="U194"/>
  <c r="S194"/>
  <c r="R194"/>
  <c r="P194"/>
  <c r="N194"/>
  <c r="M194"/>
  <c r="T193"/>
  <c r="V193" s="1"/>
  <c r="O193"/>
  <c r="Q193" s="1"/>
  <c r="T192"/>
  <c r="V192" s="1"/>
  <c r="O192"/>
  <c r="Q192" s="1"/>
  <c r="W192" s="1"/>
  <c r="T191"/>
  <c r="O191"/>
  <c r="Q191" s="1"/>
  <c r="W191" s="1"/>
  <c r="U180"/>
  <c r="S180"/>
  <c r="R180"/>
  <c r="P180"/>
  <c r="N180"/>
  <c r="M180"/>
  <c r="T179"/>
  <c r="V179" s="1"/>
  <c r="O179"/>
  <c r="Q179" s="1"/>
  <c r="T178"/>
  <c r="V178" s="1"/>
  <c r="O178"/>
  <c r="T177"/>
  <c r="V177" s="1"/>
  <c r="O177"/>
  <c r="Q177" s="1"/>
  <c r="W177" s="1"/>
  <c r="U176"/>
  <c r="S176"/>
  <c r="R176"/>
  <c r="P176"/>
  <c r="N176"/>
  <c r="M176"/>
  <c r="T175"/>
  <c r="V175" s="1"/>
  <c r="O175"/>
  <c r="Q175" s="1"/>
  <c r="W175" s="1"/>
  <c r="T174"/>
  <c r="V174" s="1"/>
  <c r="O174"/>
  <c r="Q174" s="1"/>
  <c r="W174" s="1"/>
  <c r="T173"/>
  <c r="V173" s="1"/>
  <c r="O173"/>
  <c r="Q173" s="1"/>
  <c r="U172"/>
  <c r="S172"/>
  <c r="R172"/>
  <c r="P172"/>
  <c r="N172"/>
  <c r="M172"/>
  <c r="T171"/>
  <c r="V171" s="1"/>
  <c r="O171"/>
  <c r="Q171" s="1"/>
  <c r="W171" s="1"/>
  <c r="T170"/>
  <c r="V170" s="1"/>
  <c r="O170"/>
  <c r="Q170" s="1"/>
  <c r="W170" s="1"/>
  <c r="T169"/>
  <c r="O169"/>
  <c r="Q169" s="1"/>
  <c r="W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O165"/>
  <c r="U153"/>
  <c r="S153"/>
  <c r="R153"/>
  <c r="P153"/>
  <c r="N153"/>
  <c r="M153"/>
  <c r="U152"/>
  <c r="S152"/>
  <c r="R152"/>
  <c r="P152"/>
  <c r="N152"/>
  <c r="M152"/>
  <c r="U151"/>
  <c r="S151"/>
  <c r="R151"/>
  <c r="P151"/>
  <c r="N151"/>
  <c r="M151"/>
  <c r="U149"/>
  <c r="S149"/>
  <c r="R149"/>
  <c r="P149"/>
  <c r="N149"/>
  <c r="M149"/>
  <c r="U148"/>
  <c r="S148"/>
  <c r="R148"/>
  <c r="P148"/>
  <c r="N148"/>
  <c r="M148"/>
  <c r="U147"/>
  <c r="S147"/>
  <c r="R147"/>
  <c r="P147"/>
  <c r="N147"/>
  <c r="M147"/>
  <c r="Z146"/>
  <c r="U145"/>
  <c r="S145"/>
  <c r="R145"/>
  <c r="P145"/>
  <c r="N145"/>
  <c r="M145"/>
  <c r="Z144"/>
  <c r="U144"/>
  <c r="S144"/>
  <c r="R144"/>
  <c r="P144"/>
  <c r="N144"/>
  <c r="M144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O125"/>
  <c r="U124"/>
  <c r="S124"/>
  <c r="R124"/>
  <c r="P124"/>
  <c r="N124"/>
  <c r="M124"/>
  <c r="T123"/>
  <c r="V123" s="1"/>
  <c r="O123"/>
  <c r="Q123" s="1"/>
  <c r="T122"/>
  <c r="V122" s="1"/>
  <c r="O122"/>
  <c r="Q122" s="1"/>
  <c r="T121"/>
  <c r="O121"/>
  <c r="Q121" s="1"/>
  <c r="Z120"/>
  <c r="U120"/>
  <c r="S120"/>
  <c r="R120"/>
  <c r="P120"/>
  <c r="N120"/>
  <c r="M120"/>
  <c r="T119"/>
  <c r="V119" s="1"/>
  <c r="O119"/>
  <c r="Q119" s="1"/>
  <c r="T118"/>
  <c r="V118" s="1"/>
  <c r="O118"/>
  <c r="Q118" s="1"/>
  <c r="T117"/>
  <c r="V117" s="1"/>
  <c r="O117"/>
  <c r="Q117" s="1"/>
  <c r="U116"/>
  <c r="S116"/>
  <c r="R116"/>
  <c r="P116"/>
  <c r="N116"/>
  <c r="M116"/>
  <c r="T115"/>
  <c r="V115" s="1"/>
  <c r="O115"/>
  <c r="Q115" s="1"/>
  <c r="T114"/>
  <c r="V114" s="1"/>
  <c r="O114"/>
  <c r="Q114" s="1"/>
  <c r="T113"/>
  <c r="O113"/>
  <c r="U102"/>
  <c r="S102"/>
  <c r="R102"/>
  <c r="P102"/>
  <c r="N102"/>
  <c r="M102"/>
  <c r="T101"/>
  <c r="V101" s="1"/>
  <c r="O101"/>
  <c r="Q101" s="1"/>
  <c r="T100"/>
  <c r="V100" s="1"/>
  <c r="O100"/>
  <c r="Q100" s="1"/>
  <c r="T99"/>
  <c r="V99" s="1"/>
  <c r="O99"/>
  <c r="Q99" s="1"/>
  <c r="U98"/>
  <c r="S98"/>
  <c r="R98"/>
  <c r="P98"/>
  <c r="N98"/>
  <c r="M98"/>
  <c r="T97"/>
  <c r="V97" s="1"/>
  <c r="O97"/>
  <c r="Q97" s="1"/>
  <c r="T96"/>
  <c r="V96" s="1"/>
  <c r="O96"/>
  <c r="Q96" s="1"/>
  <c r="T95"/>
  <c r="V95" s="1"/>
  <c r="O95"/>
  <c r="Z94"/>
  <c r="U94"/>
  <c r="S94"/>
  <c r="R94"/>
  <c r="P94"/>
  <c r="N94"/>
  <c r="M94"/>
  <c r="T93"/>
  <c r="V93" s="1"/>
  <c r="O93"/>
  <c r="Q93" s="1"/>
  <c r="T92"/>
  <c r="V92" s="1"/>
  <c r="O92"/>
  <c r="Q92" s="1"/>
  <c r="T91"/>
  <c r="O91"/>
  <c r="Q91" s="1"/>
  <c r="U90"/>
  <c r="S90"/>
  <c r="R90"/>
  <c r="P90"/>
  <c r="N90"/>
  <c r="M90"/>
  <c r="T89"/>
  <c r="V89" s="1"/>
  <c r="O89"/>
  <c r="Q89" s="1"/>
  <c r="T88"/>
  <c r="V88" s="1"/>
  <c r="O88"/>
  <c r="Q88" s="1"/>
  <c r="T87"/>
  <c r="V87" s="1"/>
  <c r="O87"/>
  <c r="Q87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P66"/>
  <c r="N66"/>
  <c r="M66"/>
  <c r="G66"/>
  <c r="F66"/>
  <c r="D66"/>
  <c r="C66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2"/>
  <c r="S62"/>
  <c r="R62"/>
  <c r="P62"/>
  <c r="N62"/>
  <c r="M62"/>
  <c r="G62"/>
  <c r="F62"/>
  <c r="D62"/>
  <c r="C62"/>
  <c r="U61"/>
  <c r="S61"/>
  <c r="R61"/>
  <c r="P61"/>
  <c r="N61"/>
  <c r="M61"/>
  <c r="G61"/>
  <c r="F61"/>
  <c r="D61"/>
  <c r="C61"/>
  <c r="U50"/>
  <c r="S50"/>
  <c r="R50"/>
  <c r="P50"/>
  <c r="N50"/>
  <c r="M50"/>
  <c r="G50"/>
  <c r="F50"/>
  <c r="D50"/>
  <c r="C50"/>
  <c r="T49"/>
  <c r="V49" s="1"/>
  <c r="O49"/>
  <c r="Q49" s="1"/>
  <c r="H49"/>
  <c r="E49"/>
  <c r="T48"/>
  <c r="V48" s="1"/>
  <c r="O48"/>
  <c r="Q48" s="1"/>
  <c r="H48"/>
  <c r="E48"/>
  <c r="T47"/>
  <c r="O47"/>
  <c r="Q47" s="1"/>
  <c r="Q50" s="1"/>
  <c r="H47"/>
  <c r="E47"/>
  <c r="U46"/>
  <c r="S46"/>
  <c r="R46"/>
  <c r="P46"/>
  <c r="N46"/>
  <c r="M46"/>
  <c r="G46"/>
  <c r="F46"/>
  <c r="D46"/>
  <c r="C46"/>
  <c r="T45"/>
  <c r="V45" s="1"/>
  <c r="O45"/>
  <c r="Q45" s="1"/>
  <c r="H45"/>
  <c r="E45"/>
  <c r="T44"/>
  <c r="V44" s="1"/>
  <c r="O44"/>
  <c r="Q44" s="1"/>
  <c r="H44"/>
  <c r="E44"/>
  <c r="T43"/>
  <c r="O43"/>
  <c r="Q43" s="1"/>
  <c r="H43"/>
  <c r="E43"/>
  <c r="U42"/>
  <c r="S42"/>
  <c r="R42"/>
  <c r="P42"/>
  <c r="N42"/>
  <c r="M42"/>
  <c r="G42"/>
  <c r="F42"/>
  <c r="D42"/>
  <c r="C42"/>
  <c r="T41"/>
  <c r="V41" s="1"/>
  <c r="O41"/>
  <c r="Q41" s="1"/>
  <c r="H41"/>
  <c r="E41"/>
  <c r="T40"/>
  <c r="O40"/>
  <c r="Q40" s="1"/>
  <c r="H40"/>
  <c r="E40"/>
  <c r="T39"/>
  <c r="V39" s="1"/>
  <c r="O39"/>
  <c r="Q39" s="1"/>
  <c r="H39"/>
  <c r="E39"/>
  <c r="U38"/>
  <c r="S38"/>
  <c r="R38"/>
  <c r="P38"/>
  <c r="N38"/>
  <c r="M38"/>
  <c r="G38"/>
  <c r="F38"/>
  <c r="D38"/>
  <c r="C38"/>
  <c r="T37"/>
  <c r="V37" s="1"/>
  <c r="O37"/>
  <c r="Q37" s="1"/>
  <c r="H37"/>
  <c r="E37"/>
  <c r="T36"/>
  <c r="V36" s="1"/>
  <c r="O36"/>
  <c r="Q36" s="1"/>
  <c r="H36"/>
  <c r="E36"/>
  <c r="T35"/>
  <c r="O35"/>
  <c r="Q35" s="1"/>
  <c r="H35"/>
  <c r="E35"/>
  <c r="U24"/>
  <c r="S24"/>
  <c r="R24"/>
  <c r="P24"/>
  <c r="N24"/>
  <c r="M24"/>
  <c r="G24"/>
  <c r="F24"/>
  <c r="D24"/>
  <c r="C24"/>
  <c r="T23"/>
  <c r="V23" s="1"/>
  <c r="O23"/>
  <c r="Q23" s="1"/>
  <c r="H23"/>
  <c r="E23"/>
  <c r="T22"/>
  <c r="V22" s="1"/>
  <c r="O22"/>
  <c r="Q22" s="1"/>
  <c r="H22"/>
  <c r="E22"/>
  <c r="T21"/>
  <c r="T24" s="1"/>
  <c r="O21"/>
  <c r="Q21" s="1"/>
  <c r="H21"/>
  <c r="E21"/>
  <c r="U20"/>
  <c r="S20"/>
  <c r="R20"/>
  <c r="P20"/>
  <c r="N20"/>
  <c r="M20"/>
  <c r="G20"/>
  <c r="F20"/>
  <c r="D20"/>
  <c r="C20"/>
  <c r="T19"/>
  <c r="V19" s="1"/>
  <c r="O19"/>
  <c r="Q19" s="1"/>
  <c r="H19"/>
  <c r="H71" s="1"/>
  <c r="E19"/>
  <c r="T18"/>
  <c r="V18" s="1"/>
  <c r="O18"/>
  <c r="Q18" s="1"/>
  <c r="H18"/>
  <c r="E18"/>
  <c r="T17"/>
  <c r="O17"/>
  <c r="H17"/>
  <c r="H69" s="1"/>
  <c r="E17"/>
  <c r="U16"/>
  <c r="S16"/>
  <c r="R16"/>
  <c r="P16"/>
  <c r="N16"/>
  <c r="M16"/>
  <c r="G16"/>
  <c r="F16"/>
  <c r="D16"/>
  <c r="C16"/>
  <c r="T15"/>
  <c r="V15" s="1"/>
  <c r="O15"/>
  <c r="Q15" s="1"/>
  <c r="H15"/>
  <c r="E15"/>
  <c r="T14"/>
  <c r="V14" s="1"/>
  <c r="O14"/>
  <c r="Q14" s="1"/>
  <c r="H14"/>
  <c r="E14"/>
  <c r="T13"/>
  <c r="O13"/>
  <c r="Q13" s="1"/>
  <c r="H13"/>
  <c r="E13"/>
  <c r="U12"/>
  <c r="S12"/>
  <c r="R12"/>
  <c r="P12"/>
  <c r="N12"/>
  <c r="M12"/>
  <c r="G12"/>
  <c r="F12"/>
  <c r="D12"/>
  <c r="C12"/>
  <c r="T11"/>
  <c r="V11" s="1"/>
  <c r="O11"/>
  <c r="Q11" s="1"/>
  <c r="H11"/>
  <c r="H63" s="1"/>
  <c r="E11"/>
  <c r="T10"/>
  <c r="V10" s="1"/>
  <c r="O10"/>
  <c r="Q10" s="1"/>
  <c r="H10"/>
  <c r="E10"/>
  <c r="T9"/>
  <c r="V9" s="1"/>
  <c r="O9"/>
  <c r="O12" s="1"/>
  <c r="H9"/>
  <c r="E9"/>
  <c r="U201" i="1"/>
  <c r="U213" s="1"/>
  <c r="S201"/>
  <c r="S213" s="1"/>
  <c r="R201"/>
  <c r="R213" s="1"/>
  <c r="U201" i="15"/>
  <c r="U213" s="1"/>
  <c r="S201"/>
  <c r="S213" s="1"/>
  <c r="R201"/>
  <c r="R213" s="1"/>
  <c r="U201" i="16"/>
  <c r="U213" s="1"/>
  <c r="S201"/>
  <c r="S213" s="1"/>
  <c r="R201"/>
  <c r="R213" s="1"/>
  <c r="U174" i="1"/>
  <c r="U186" s="1"/>
  <c r="S174"/>
  <c r="S186" s="1"/>
  <c r="R174"/>
  <c r="R186" s="1"/>
  <c r="U174" i="15"/>
  <c r="U186" s="1"/>
  <c r="S174"/>
  <c r="S186" s="1"/>
  <c r="R174"/>
  <c r="R186" s="1"/>
  <c r="U174" i="16"/>
  <c r="U186" s="1"/>
  <c r="S174"/>
  <c r="S186" s="1"/>
  <c r="R174"/>
  <c r="R186" s="1"/>
  <c r="U120" i="1"/>
  <c r="U132" s="1"/>
  <c r="S120"/>
  <c r="S132" s="1"/>
  <c r="R120"/>
  <c r="R132" s="1"/>
  <c r="U120" i="15"/>
  <c r="U132" s="1"/>
  <c r="S120"/>
  <c r="S132" s="1"/>
  <c r="R120"/>
  <c r="R132" s="1"/>
  <c r="U120" i="16"/>
  <c r="U132" s="1"/>
  <c r="S120"/>
  <c r="S132" s="1"/>
  <c r="R120"/>
  <c r="R132" s="1"/>
  <c r="S93" i="1"/>
  <c r="S105" s="1"/>
  <c r="R93"/>
  <c r="R105" s="1"/>
  <c r="U93" i="15"/>
  <c r="U105" s="1"/>
  <c r="S93"/>
  <c r="S105" s="1"/>
  <c r="R93"/>
  <c r="R105" s="1"/>
  <c r="U93" i="16"/>
  <c r="U105" s="1"/>
  <c r="S93"/>
  <c r="S105" s="1"/>
  <c r="R93"/>
  <c r="R105" s="1"/>
  <c r="U39" i="1"/>
  <c r="U51" s="1"/>
  <c r="S39"/>
  <c r="S51" s="1"/>
  <c r="R39"/>
  <c r="R51" s="1"/>
  <c r="U39" i="15"/>
  <c r="U51" s="1"/>
  <c r="S39"/>
  <c r="S51" s="1"/>
  <c r="R39"/>
  <c r="R51" s="1"/>
  <c r="U39" i="16"/>
  <c r="U51" s="1"/>
  <c r="U12" i="1"/>
  <c r="U24" s="1"/>
  <c r="S12"/>
  <c r="S24" s="1"/>
  <c r="R12"/>
  <c r="R24" s="1"/>
  <c r="U12" i="15"/>
  <c r="U24" s="1"/>
  <c r="S12"/>
  <c r="S24" s="1"/>
  <c r="R12"/>
  <c r="R24" s="1"/>
  <c r="U12" i="16"/>
  <c r="U24" s="1"/>
  <c r="S12"/>
  <c r="S24" s="1"/>
  <c r="R12"/>
  <c r="R24" s="1"/>
  <c r="G39" i="1"/>
  <c r="G51" s="1"/>
  <c r="A51" s="1"/>
  <c r="F39"/>
  <c r="F51" s="1"/>
  <c r="G39" i="15"/>
  <c r="G51" s="1"/>
  <c r="F39"/>
  <c r="F51" s="1"/>
  <c r="G39" i="16"/>
  <c r="G51" s="1"/>
  <c r="F39"/>
  <c r="F51" s="1"/>
  <c r="G12" i="1"/>
  <c r="G24" s="1"/>
  <c r="F12"/>
  <c r="F24" s="1"/>
  <c r="G12" i="15"/>
  <c r="G24" s="1"/>
  <c r="F12"/>
  <c r="F24" s="1"/>
  <c r="G12" i="16"/>
  <c r="G24" s="1"/>
  <c r="F12"/>
  <c r="F24" s="1"/>
  <c r="U239" i="14" l="1"/>
  <c r="A51" i="15"/>
  <c r="A51" i="14"/>
  <c r="A51" i="16"/>
  <c r="S239" i="14"/>
  <c r="H47"/>
  <c r="I47" s="1"/>
  <c r="U155"/>
  <c r="H20"/>
  <c r="S155"/>
  <c r="U236"/>
  <c r="F74"/>
  <c r="R236"/>
  <c r="R239" s="1"/>
  <c r="G74"/>
  <c r="R155"/>
  <c r="S236"/>
  <c r="A24" i="16"/>
  <c r="A24" i="1"/>
  <c r="A24" i="14"/>
  <c r="A24" i="15"/>
  <c r="U151" i="14"/>
  <c r="U158" s="1"/>
  <c r="F70"/>
  <c r="F77" s="1"/>
  <c r="F54" i="1"/>
  <c r="R54" i="15"/>
  <c r="R108" i="1"/>
  <c r="S189" i="16"/>
  <c r="S216" i="15"/>
  <c r="U189" i="14"/>
  <c r="G54" i="16"/>
  <c r="G54" i="1"/>
  <c r="S54" i="15"/>
  <c r="U54" i="1"/>
  <c r="R108" i="15"/>
  <c r="S108" i="1"/>
  <c r="R135" i="15"/>
  <c r="S135" i="1"/>
  <c r="U189" i="16"/>
  <c r="R189" i="1"/>
  <c r="S216" i="16"/>
  <c r="U216" i="15"/>
  <c r="F54" i="14"/>
  <c r="U54"/>
  <c r="R135"/>
  <c r="R151"/>
  <c r="R158" s="1"/>
  <c r="S54" i="1"/>
  <c r="U135" i="16"/>
  <c r="U189" i="15"/>
  <c r="U216" i="1"/>
  <c r="S54" i="14"/>
  <c r="U108"/>
  <c r="U216"/>
  <c r="F54" i="15"/>
  <c r="U54"/>
  <c r="R108" i="16"/>
  <c r="S108" i="15"/>
  <c r="R135" i="16"/>
  <c r="S135" i="15"/>
  <c r="U135" i="1"/>
  <c r="R189" i="15"/>
  <c r="S189" i="1"/>
  <c r="U216" i="16"/>
  <c r="R216" i="1"/>
  <c r="G54" i="14"/>
  <c r="H43"/>
  <c r="H50" s="1"/>
  <c r="I50" s="1"/>
  <c r="R108"/>
  <c r="S135"/>
  <c r="S151"/>
  <c r="S158" s="1"/>
  <c r="R189"/>
  <c r="R216"/>
  <c r="F54" i="16"/>
  <c r="U108"/>
  <c r="R135" i="1"/>
  <c r="R216" i="16"/>
  <c r="G54" i="15"/>
  <c r="U54" i="16"/>
  <c r="R54" i="1"/>
  <c r="S108" i="16"/>
  <c r="U108" i="15"/>
  <c r="S135" i="16"/>
  <c r="U135" i="15"/>
  <c r="R189" i="16"/>
  <c r="S189" i="15"/>
  <c r="U189" i="1"/>
  <c r="R216" i="15"/>
  <c r="S216" i="1"/>
  <c r="R54" i="14"/>
  <c r="S108"/>
  <c r="U135"/>
  <c r="S189"/>
  <c r="S216"/>
  <c r="G70"/>
  <c r="G77" s="1"/>
  <c r="A77" s="1"/>
  <c r="H16"/>
  <c r="H23" s="1"/>
  <c r="G27" i="15"/>
  <c r="R27"/>
  <c r="U27" i="14"/>
  <c r="F27" i="16"/>
  <c r="F27" i="1"/>
  <c r="R27" i="16"/>
  <c r="S27" i="15"/>
  <c r="U27" i="1"/>
  <c r="F27" i="14"/>
  <c r="S27" i="1"/>
  <c r="G27" i="16"/>
  <c r="G27" i="1"/>
  <c r="S27" i="16"/>
  <c r="U27" i="15"/>
  <c r="G27" i="14"/>
  <c r="F27" i="15"/>
  <c r="U27" i="16"/>
  <c r="R27" i="1"/>
  <c r="S27" i="14"/>
  <c r="S174" i="20"/>
  <c r="S186" s="1"/>
  <c r="U174"/>
  <c r="U186" s="1"/>
  <c r="S201"/>
  <c r="S213" s="1"/>
  <c r="R201"/>
  <c r="R213" s="1"/>
  <c r="U201"/>
  <c r="U213" s="1"/>
  <c r="R174"/>
  <c r="R186" s="1"/>
  <c r="W161" i="15"/>
  <c r="U242" i="14"/>
  <c r="S242"/>
  <c r="R242"/>
  <c r="U161"/>
  <c r="S161"/>
  <c r="R161"/>
  <c r="H53"/>
  <c r="F80"/>
  <c r="H26"/>
  <c r="G80"/>
  <c r="T93" i="16"/>
  <c r="T105" s="1"/>
  <c r="R66" i="14"/>
  <c r="R78" s="1"/>
  <c r="S66"/>
  <c r="S78" s="1"/>
  <c r="T93"/>
  <c r="T105" s="1"/>
  <c r="T93" i="15"/>
  <c r="T105" s="1"/>
  <c r="U66" i="14"/>
  <c r="U78" s="1"/>
  <c r="T93" i="1"/>
  <c r="T105" s="1"/>
  <c r="T66" i="24"/>
  <c r="V66" s="1"/>
  <c r="V181" i="14"/>
  <c r="V207"/>
  <c r="V180"/>
  <c r="V45"/>
  <c r="V18"/>
  <c r="Q176" i="24"/>
  <c r="W176" s="1"/>
  <c r="O67"/>
  <c r="T141"/>
  <c r="E75"/>
  <c r="O153"/>
  <c r="Q153" s="1"/>
  <c r="W153" s="1"/>
  <c r="I52" i="14"/>
  <c r="I23" i="24"/>
  <c r="I40"/>
  <c r="W45"/>
  <c r="T62"/>
  <c r="T140"/>
  <c r="T230"/>
  <c r="V208" i="14"/>
  <c r="V46"/>
  <c r="V19"/>
  <c r="H73" i="24"/>
  <c r="H74"/>
  <c r="O63"/>
  <c r="T153"/>
  <c r="V153" s="1"/>
  <c r="O149"/>
  <c r="Q149" s="1"/>
  <c r="T149"/>
  <c r="V149" s="1"/>
  <c r="D76"/>
  <c r="U76"/>
  <c r="E67"/>
  <c r="C25"/>
  <c r="C26" s="1"/>
  <c r="I22"/>
  <c r="Q75"/>
  <c r="C76"/>
  <c r="M76"/>
  <c r="F76"/>
  <c r="P76"/>
  <c r="O143"/>
  <c r="T145"/>
  <c r="O147"/>
  <c r="O150" s="1"/>
  <c r="N232"/>
  <c r="U232"/>
  <c r="V230"/>
  <c r="I10"/>
  <c r="W22"/>
  <c r="O148"/>
  <c r="Q148" s="1"/>
  <c r="S154"/>
  <c r="G64"/>
  <c r="N76"/>
  <c r="W100"/>
  <c r="T116"/>
  <c r="R130"/>
  <c r="V141"/>
  <c r="I38" i="14"/>
  <c r="W38"/>
  <c r="W92"/>
  <c r="V202"/>
  <c r="G25" i="24"/>
  <c r="G26" s="1"/>
  <c r="C51"/>
  <c r="C52" s="1"/>
  <c r="H12"/>
  <c r="H62"/>
  <c r="I11"/>
  <c r="Q65"/>
  <c r="Q67"/>
  <c r="I17"/>
  <c r="C64"/>
  <c r="M64"/>
  <c r="C68"/>
  <c r="M68"/>
  <c r="S68"/>
  <c r="O69"/>
  <c r="O71"/>
  <c r="O74"/>
  <c r="W89"/>
  <c r="O128"/>
  <c r="R142"/>
  <c r="R146"/>
  <c r="U146"/>
  <c r="V176"/>
  <c r="T194"/>
  <c r="P220"/>
  <c r="O219"/>
  <c r="Q219" s="1"/>
  <c r="W219" s="1"/>
  <c r="P224"/>
  <c r="S224"/>
  <c r="O227"/>
  <c r="Q227" s="1"/>
  <c r="W227" s="1"/>
  <c r="P232"/>
  <c r="V12"/>
  <c r="E65"/>
  <c r="E66"/>
  <c r="E73"/>
  <c r="O38"/>
  <c r="D51"/>
  <c r="D52" s="1"/>
  <c r="N51"/>
  <c r="N52" s="1"/>
  <c r="I47"/>
  <c r="I49"/>
  <c r="W115"/>
  <c r="T144"/>
  <c r="V144" s="1"/>
  <c r="W144" s="1"/>
  <c r="U207"/>
  <c r="T223"/>
  <c r="V223" s="1"/>
  <c r="R25"/>
  <c r="R26" s="1"/>
  <c r="U25"/>
  <c r="U26" s="1"/>
  <c r="E50"/>
  <c r="T94"/>
  <c r="N130"/>
  <c r="S129"/>
  <c r="T124"/>
  <c r="U142"/>
  <c r="S146"/>
  <c r="N220"/>
  <c r="U220"/>
  <c r="N228"/>
  <c r="A26" i="14"/>
  <c r="A20" i="15"/>
  <c r="A20" i="1"/>
  <c r="A26" i="16"/>
  <c r="A20" i="14"/>
  <c r="A64"/>
  <c r="A67"/>
  <c r="A72"/>
  <c r="A75"/>
  <c r="A79"/>
  <c r="A12" i="16"/>
  <c r="A39" i="14"/>
  <c r="V99"/>
  <c r="V133"/>
  <c r="A20" i="16"/>
  <c r="A26" i="1"/>
  <c r="A63" i="14"/>
  <c r="A65"/>
  <c r="A68"/>
  <c r="A71"/>
  <c r="A73"/>
  <c r="A12" i="15"/>
  <c r="A39"/>
  <c r="V98" i="14"/>
  <c r="V106"/>
  <c r="A12" i="1"/>
  <c r="A39"/>
  <c r="V127" i="14"/>
  <c r="A39" i="16"/>
  <c r="A12" i="14"/>
  <c r="V100"/>
  <c r="V126"/>
  <c r="A26" i="15"/>
  <c r="I41" i="14"/>
  <c r="V203"/>
  <c r="S12" i="20"/>
  <c r="V176" i="14"/>
  <c r="R12" i="20"/>
  <c r="V122" i="14"/>
  <c r="W118"/>
  <c r="W91"/>
  <c r="V95"/>
  <c r="T237"/>
  <c r="W64"/>
  <c r="V41"/>
  <c r="H65"/>
  <c r="W68"/>
  <c r="V14"/>
  <c r="I21"/>
  <c r="Q70" i="24"/>
  <c r="V98"/>
  <c r="W114"/>
  <c r="I9"/>
  <c r="H66"/>
  <c r="H67"/>
  <c r="I67" s="1"/>
  <c r="E74"/>
  <c r="I37"/>
  <c r="P51"/>
  <c r="P52" s="1"/>
  <c r="W49"/>
  <c r="P64"/>
  <c r="P68"/>
  <c r="F72"/>
  <c r="U72"/>
  <c r="T70"/>
  <c r="R103"/>
  <c r="V113"/>
  <c r="V116" s="1"/>
  <c r="S130"/>
  <c r="N154"/>
  <c r="U154"/>
  <c r="S181"/>
  <c r="S182" s="1"/>
  <c r="V191"/>
  <c r="V194" s="1"/>
  <c r="T222"/>
  <c r="V222" s="1"/>
  <c r="O223"/>
  <c r="Q223" s="1"/>
  <c r="W223" s="1"/>
  <c r="O231"/>
  <c r="Q231" s="1"/>
  <c r="W231" s="1"/>
  <c r="T231"/>
  <c r="V231" s="1"/>
  <c r="U12" i="20"/>
  <c r="U120"/>
  <c r="E42" i="24"/>
  <c r="W41"/>
  <c r="W48"/>
  <c r="D64"/>
  <c r="D68"/>
  <c r="N68"/>
  <c r="D72"/>
  <c r="N72"/>
  <c r="S72"/>
  <c r="P72"/>
  <c r="T74"/>
  <c r="V74" s="1"/>
  <c r="S104"/>
  <c r="W126"/>
  <c r="V128"/>
  <c r="O139"/>
  <c r="Q139" s="1"/>
  <c r="N146"/>
  <c r="Q194"/>
  <c r="W194" s="1"/>
  <c r="O206"/>
  <c r="P228"/>
  <c r="S228"/>
  <c r="O230"/>
  <c r="Q230" s="1"/>
  <c r="W230" s="1"/>
  <c r="Q38"/>
  <c r="Q46"/>
  <c r="U68"/>
  <c r="O75"/>
  <c r="N103"/>
  <c r="U103"/>
  <c r="P130"/>
  <c r="N129"/>
  <c r="P129"/>
  <c r="T139"/>
  <c r="T142" s="1"/>
  <c r="O176"/>
  <c r="S207"/>
  <c r="S208" s="1"/>
  <c r="O222"/>
  <c r="Q222" s="1"/>
  <c r="W222" s="1"/>
  <c r="W14"/>
  <c r="U181"/>
  <c r="U182" s="1"/>
  <c r="Q124"/>
  <c r="V90"/>
  <c r="V206"/>
  <c r="T12"/>
  <c r="O46"/>
  <c r="H16"/>
  <c r="O16"/>
  <c r="O20"/>
  <c r="Q73"/>
  <c r="W37"/>
  <c r="H42"/>
  <c r="H46"/>
  <c r="S51"/>
  <c r="S52" s="1"/>
  <c r="H50"/>
  <c r="I50" s="1"/>
  <c r="M51"/>
  <c r="M52" s="1"/>
  <c r="O62"/>
  <c r="S76"/>
  <c r="T90"/>
  <c r="R104"/>
  <c r="P103"/>
  <c r="O102"/>
  <c r="W101"/>
  <c r="U130"/>
  <c r="W119"/>
  <c r="N142"/>
  <c r="T148"/>
  <c r="V148" s="1"/>
  <c r="W148" s="1"/>
  <c r="V168"/>
  <c r="P181"/>
  <c r="P182" s="1"/>
  <c r="N181"/>
  <c r="N182" s="1"/>
  <c r="V180"/>
  <c r="M181"/>
  <c r="M182" s="1"/>
  <c r="V198"/>
  <c r="P207"/>
  <c r="P208" s="1"/>
  <c r="O218"/>
  <c r="Q218" s="1"/>
  <c r="W218" s="1"/>
  <c r="U228"/>
  <c r="T226"/>
  <c r="V226" s="1"/>
  <c r="T227"/>
  <c r="V227" s="1"/>
  <c r="E12"/>
  <c r="O120"/>
  <c r="Q206"/>
  <c r="W206" s="1"/>
  <c r="T16"/>
  <c r="D25"/>
  <c r="D26" s="1"/>
  <c r="N25"/>
  <c r="N26" s="1"/>
  <c r="S25"/>
  <c r="S26" s="1"/>
  <c r="H70"/>
  <c r="H72" s="1"/>
  <c r="H20"/>
  <c r="H75"/>
  <c r="F25"/>
  <c r="F26" s="1"/>
  <c r="W36"/>
  <c r="W39"/>
  <c r="W44"/>
  <c r="R51"/>
  <c r="R52" s="1"/>
  <c r="F64"/>
  <c r="O61"/>
  <c r="G68"/>
  <c r="O66"/>
  <c r="M72"/>
  <c r="M77" s="1"/>
  <c r="M78" s="1"/>
  <c r="G76"/>
  <c r="Q90"/>
  <c r="O94"/>
  <c r="Q94"/>
  <c r="V102"/>
  <c r="V120"/>
  <c r="R129"/>
  <c r="O124"/>
  <c r="P142"/>
  <c r="S142"/>
  <c r="O144"/>
  <c r="Q144" s="1"/>
  <c r="O145"/>
  <c r="Q145" s="1"/>
  <c r="N150"/>
  <c r="U150"/>
  <c r="U155" s="1"/>
  <c r="M154"/>
  <c r="O168"/>
  <c r="O172"/>
  <c r="T180"/>
  <c r="O198"/>
  <c r="O202"/>
  <c r="S220"/>
  <c r="N224"/>
  <c r="U224"/>
  <c r="I46" i="14"/>
  <c r="I13"/>
  <c r="V121"/>
  <c r="W118" i="24"/>
  <c r="O180"/>
  <c r="M25"/>
  <c r="M26" s="1"/>
  <c r="I18"/>
  <c r="V21"/>
  <c r="V24" s="1"/>
  <c r="Q74"/>
  <c r="E24"/>
  <c r="H38"/>
  <c r="I39"/>
  <c r="T42"/>
  <c r="U51"/>
  <c r="U52" s="1"/>
  <c r="G51"/>
  <c r="G52" s="1"/>
  <c r="T50"/>
  <c r="F51"/>
  <c r="F52" s="1"/>
  <c r="N64"/>
  <c r="S64"/>
  <c r="U64"/>
  <c r="F68"/>
  <c r="O65"/>
  <c r="G72"/>
  <c r="O70"/>
  <c r="O72" s="1"/>
  <c r="O90"/>
  <c r="W88"/>
  <c r="N104"/>
  <c r="V91"/>
  <c r="V94" s="1"/>
  <c r="M103"/>
  <c r="S103"/>
  <c r="V121"/>
  <c r="V124" s="1"/>
  <c r="M130"/>
  <c r="P150"/>
  <c r="O152"/>
  <c r="Q152" s="1"/>
  <c r="P154"/>
  <c r="T172"/>
  <c r="T176"/>
  <c r="R181"/>
  <c r="R182" s="1"/>
  <c r="Q178"/>
  <c r="W178" s="1"/>
  <c r="O194"/>
  <c r="T202"/>
  <c r="T206"/>
  <c r="T218"/>
  <c r="V218" s="1"/>
  <c r="T219"/>
  <c r="V219" s="1"/>
  <c r="O226"/>
  <c r="Q226" s="1"/>
  <c r="W226" s="1"/>
  <c r="S232"/>
  <c r="H63" i="14"/>
  <c r="T225"/>
  <c r="T227"/>
  <c r="V227" s="1"/>
  <c r="T152"/>
  <c r="H71"/>
  <c r="H73"/>
  <c r="V40"/>
  <c r="T233"/>
  <c r="H68"/>
  <c r="I45"/>
  <c r="I40"/>
  <c r="V179"/>
  <c r="V17"/>
  <c r="H79"/>
  <c r="T146"/>
  <c r="T149"/>
  <c r="T156"/>
  <c r="T160"/>
  <c r="T235"/>
  <c r="W117"/>
  <c r="T145"/>
  <c r="H72"/>
  <c r="I48"/>
  <c r="S147"/>
  <c r="S159" s="1"/>
  <c r="U228"/>
  <c r="U240" s="1"/>
  <c r="H64"/>
  <c r="W214"/>
  <c r="V210"/>
  <c r="T229"/>
  <c r="T232" s="1"/>
  <c r="T241"/>
  <c r="S228"/>
  <c r="S240" s="1"/>
  <c r="V174"/>
  <c r="R228"/>
  <c r="R240" s="1"/>
  <c r="V129"/>
  <c r="V102"/>
  <c r="T154"/>
  <c r="U147"/>
  <c r="U159" s="1"/>
  <c r="R147"/>
  <c r="R159" s="1"/>
  <c r="V48"/>
  <c r="V39"/>
  <c r="V21"/>
  <c r="V13"/>
  <c r="V12"/>
  <c r="H39"/>
  <c r="H51" s="1"/>
  <c r="I51" s="1"/>
  <c r="I37"/>
  <c r="I25"/>
  <c r="F66"/>
  <c r="F78" s="1"/>
  <c r="G66"/>
  <c r="G78" s="1"/>
  <c r="W10"/>
  <c r="I10"/>
  <c r="H67"/>
  <c r="I18"/>
  <c r="I14"/>
  <c r="V93"/>
  <c r="V120"/>
  <c r="I11"/>
  <c r="I17"/>
  <c r="I19"/>
  <c r="W52"/>
  <c r="I9"/>
  <c r="W11"/>
  <c r="H12"/>
  <c r="H24" s="1"/>
  <c r="W25"/>
  <c r="H75"/>
  <c r="V94"/>
  <c r="V125"/>
  <c r="T144"/>
  <c r="T148"/>
  <c r="T151" s="1"/>
  <c r="V175"/>
  <c r="V183"/>
  <c r="V201"/>
  <c r="V206"/>
  <c r="W36"/>
  <c r="I36"/>
  <c r="T63"/>
  <c r="T153"/>
  <c r="T226"/>
  <c r="T234"/>
  <c r="Q63" i="24"/>
  <c r="W11"/>
  <c r="Q62"/>
  <c r="W10"/>
  <c r="Q71"/>
  <c r="W19"/>
  <c r="E69"/>
  <c r="E20"/>
  <c r="I20" s="1"/>
  <c r="O98"/>
  <c r="Q95"/>
  <c r="Q102"/>
  <c r="W99"/>
  <c r="M142"/>
  <c r="O140"/>
  <c r="Q140" s="1"/>
  <c r="Q143"/>
  <c r="O217"/>
  <c r="M220"/>
  <c r="O221"/>
  <c r="M224"/>
  <c r="O225"/>
  <c r="M228"/>
  <c r="O229"/>
  <c r="M232"/>
  <c r="E61"/>
  <c r="Q9"/>
  <c r="E63"/>
  <c r="I63" s="1"/>
  <c r="I13"/>
  <c r="V13"/>
  <c r="V16" s="1"/>
  <c r="I14"/>
  <c r="I15"/>
  <c r="E16"/>
  <c r="P25"/>
  <c r="P26" s="1"/>
  <c r="Q17"/>
  <c r="W18"/>
  <c r="I21"/>
  <c r="I75"/>
  <c r="H24"/>
  <c r="O24"/>
  <c r="V40"/>
  <c r="W40" s="1"/>
  <c r="I41"/>
  <c r="Q42"/>
  <c r="I44"/>
  <c r="V47"/>
  <c r="V50" s="1"/>
  <c r="W50" s="1"/>
  <c r="I48"/>
  <c r="H61"/>
  <c r="H65"/>
  <c r="C72"/>
  <c r="T71"/>
  <c r="V71" s="1"/>
  <c r="O73"/>
  <c r="U104"/>
  <c r="W92"/>
  <c r="U129"/>
  <c r="W121"/>
  <c r="W122"/>
  <c r="Q125"/>
  <c r="O141"/>
  <c r="Q141" s="1"/>
  <c r="W141" s="1"/>
  <c r="T143"/>
  <c r="M146"/>
  <c r="S150"/>
  <c r="Q165"/>
  <c r="V169"/>
  <c r="V172" s="1"/>
  <c r="Q172"/>
  <c r="Q195"/>
  <c r="M207"/>
  <c r="M208" s="1"/>
  <c r="R207"/>
  <c r="R208" s="1"/>
  <c r="V199"/>
  <c r="V202" s="1"/>
  <c r="Q202"/>
  <c r="W202" s="1"/>
  <c r="R220"/>
  <c r="R224"/>
  <c r="R228"/>
  <c r="R232"/>
  <c r="E38"/>
  <c r="I38" s="1"/>
  <c r="I35"/>
  <c r="T38"/>
  <c r="V35"/>
  <c r="V38" s="1"/>
  <c r="R150"/>
  <c r="T147"/>
  <c r="T120"/>
  <c r="E46"/>
  <c r="I43"/>
  <c r="T46"/>
  <c r="V43"/>
  <c r="R64"/>
  <c r="T61"/>
  <c r="R68"/>
  <c r="T65"/>
  <c r="R72"/>
  <c r="T69"/>
  <c r="R76"/>
  <c r="T73"/>
  <c r="O116"/>
  <c r="Q113"/>
  <c r="Q120"/>
  <c r="W117"/>
  <c r="R154"/>
  <c r="T151"/>
  <c r="I73"/>
  <c r="W23"/>
  <c r="Q24"/>
  <c r="O42"/>
  <c r="I45"/>
  <c r="T63"/>
  <c r="V63" s="1"/>
  <c r="Q66"/>
  <c r="T67"/>
  <c r="V67" s="1"/>
  <c r="W67" s="1"/>
  <c r="P77"/>
  <c r="P78" s="1"/>
  <c r="T75"/>
  <c r="V75" s="1"/>
  <c r="W75" s="1"/>
  <c r="M104"/>
  <c r="W93"/>
  <c r="W123"/>
  <c r="V140"/>
  <c r="V145"/>
  <c r="O151"/>
  <c r="T152"/>
  <c r="V152" s="1"/>
  <c r="W179"/>
  <c r="W193"/>
  <c r="U208"/>
  <c r="T20"/>
  <c r="V17"/>
  <c r="V20" s="1"/>
  <c r="E71"/>
  <c r="I71" s="1"/>
  <c r="I19"/>
  <c r="V139"/>
  <c r="W15"/>
  <c r="Q16"/>
  <c r="I36"/>
  <c r="O50"/>
  <c r="E62"/>
  <c r="V62"/>
  <c r="E70"/>
  <c r="V70"/>
  <c r="W70" s="1"/>
  <c r="W87"/>
  <c r="P104"/>
  <c r="T98"/>
  <c r="W96"/>
  <c r="W97"/>
  <c r="T102"/>
  <c r="M129"/>
  <c r="T128"/>
  <c r="W127"/>
  <c r="P146"/>
  <c r="M150"/>
  <c r="T168"/>
  <c r="W173"/>
  <c r="T198"/>
  <c r="N207"/>
  <c r="N208" s="1"/>
  <c r="W203"/>
  <c r="T217"/>
  <c r="T221"/>
  <c r="T225"/>
  <c r="T229"/>
  <c r="A78" i="14" l="1"/>
  <c r="V186"/>
  <c r="I24"/>
  <c r="V26"/>
  <c r="W26" s="1"/>
  <c r="V53"/>
  <c r="W53" s="1"/>
  <c r="V188"/>
  <c r="V215"/>
  <c r="A74"/>
  <c r="V47"/>
  <c r="W47" s="1"/>
  <c r="V20"/>
  <c r="W20" s="1"/>
  <c r="T236"/>
  <c r="T239" s="1"/>
  <c r="T155"/>
  <c r="T158" s="1"/>
  <c r="H74"/>
  <c r="I74" s="1"/>
  <c r="V128"/>
  <c r="W128" s="1"/>
  <c r="V209"/>
  <c r="V182"/>
  <c r="V101"/>
  <c r="W101" s="1"/>
  <c r="W209"/>
  <c r="V178"/>
  <c r="I66" i="24"/>
  <c r="Q147"/>
  <c r="O146"/>
  <c r="V129"/>
  <c r="I62"/>
  <c r="W145"/>
  <c r="O76"/>
  <c r="H64"/>
  <c r="A70" i="14"/>
  <c r="V97"/>
  <c r="V104" s="1"/>
  <c r="I43"/>
  <c r="R162"/>
  <c r="V205"/>
  <c r="V212" s="1"/>
  <c r="W212" s="1"/>
  <c r="T108"/>
  <c r="V43"/>
  <c r="V50" s="1"/>
  <c r="W50" s="1"/>
  <c r="T108" i="16"/>
  <c r="U162" i="14"/>
  <c r="R243"/>
  <c r="U243"/>
  <c r="V124"/>
  <c r="T108" i="1"/>
  <c r="S243" i="14"/>
  <c r="T108" i="15"/>
  <c r="H54" i="14"/>
  <c r="S162"/>
  <c r="R189" i="20"/>
  <c r="G81" i="14"/>
  <c r="U81"/>
  <c r="R81"/>
  <c r="U216" i="20"/>
  <c r="S189"/>
  <c r="S81" i="14"/>
  <c r="U189" i="20"/>
  <c r="H70" i="14"/>
  <c r="H77" s="1"/>
  <c r="I77" s="1"/>
  <c r="F81"/>
  <c r="R216" i="20"/>
  <c r="S216"/>
  <c r="I16" i="14"/>
  <c r="T201" i="20"/>
  <c r="T213" s="1"/>
  <c r="H27" i="14"/>
  <c r="V16"/>
  <c r="V23" s="1"/>
  <c r="T174" i="20"/>
  <c r="T186" s="1"/>
  <c r="A54" i="1"/>
  <c r="A54" i="15"/>
  <c r="A54" i="16"/>
  <c r="A54" i="14"/>
  <c r="W215"/>
  <c r="W188"/>
  <c r="V241"/>
  <c r="W241" s="1"/>
  <c r="T242"/>
  <c r="V134"/>
  <c r="T161"/>
  <c r="V107"/>
  <c r="I53"/>
  <c r="I26"/>
  <c r="A80"/>
  <c r="H80"/>
  <c r="W207"/>
  <c r="W18"/>
  <c r="V226"/>
  <c r="W176"/>
  <c r="T66"/>
  <c r="T78" s="1"/>
  <c r="A27" i="15"/>
  <c r="O181" i="24"/>
  <c r="O182" s="1"/>
  <c r="P233"/>
  <c r="P234" s="1"/>
  <c r="A27" i="1"/>
  <c r="W75" i="14"/>
  <c r="W67"/>
  <c r="A27"/>
  <c r="A27" i="16"/>
  <c r="W72" i="14"/>
  <c r="W71"/>
  <c r="W152" i="24"/>
  <c r="I42"/>
  <c r="E68"/>
  <c r="W65" i="14"/>
  <c r="W102" i="24"/>
  <c r="W94"/>
  <c r="I12"/>
  <c r="E51"/>
  <c r="W24"/>
  <c r="W91"/>
  <c r="C77"/>
  <c r="C78" s="1"/>
  <c r="W21"/>
  <c r="O130"/>
  <c r="T130"/>
  <c r="N233"/>
  <c r="N234" s="1"/>
  <c r="H76"/>
  <c r="I74"/>
  <c r="V181"/>
  <c r="H68"/>
  <c r="I68" s="1"/>
  <c r="W45" i="14"/>
  <c r="W99"/>
  <c r="W208"/>
  <c r="W46"/>
  <c r="W19"/>
  <c r="V234"/>
  <c r="W203"/>
  <c r="W41"/>
  <c r="V225"/>
  <c r="W133"/>
  <c r="W106"/>
  <c r="V237"/>
  <c r="W100"/>
  <c r="O68" i="24"/>
  <c r="V235" i="14"/>
  <c r="W127"/>
  <c r="W126"/>
  <c r="W90" i="24"/>
  <c r="N77"/>
  <c r="W149"/>
  <c r="V104"/>
  <c r="U77"/>
  <c r="U78" s="1"/>
  <c r="S77"/>
  <c r="S78" s="1"/>
  <c r="V103"/>
  <c r="V207"/>
  <c r="V208" s="1"/>
  <c r="I73" i="14"/>
  <c r="E76" i="24"/>
  <c r="I76" s="1"/>
  <c r="P155"/>
  <c r="U156"/>
  <c r="W38"/>
  <c r="S156"/>
  <c r="D77"/>
  <c r="D78" s="1"/>
  <c r="I24"/>
  <c r="W74"/>
  <c r="N78"/>
  <c r="V233" i="14"/>
  <c r="V229"/>
  <c r="R156" i="24"/>
  <c r="W124"/>
  <c r="U233"/>
  <c r="U234" s="1"/>
  <c r="V130"/>
  <c r="I65" i="14"/>
  <c r="W95"/>
  <c r="W199"/>
  <c r="W14"/>
  <c r="V153"/>
  <c r="V146"/>
  <c r="V152"/>
  <c r="I20"/>
  <c r="V156"/>
  <c r="W175"/>
  <c r="V160"/>
  <c r="A66"/>
  <c r="V154"/>
  <c r="V149"/>
  <c r="I68"/>
  <c r="W172"/>
  <c r="V145"/>
  <c r="W40"/>
  <c r="W37"/>
  <c r="W122"/>
  <c r="H66"/>
  <c r="H78" s="1"/>
  <c r="I78" s="1"/>
  <c r="I79"/>
  <c r="N155" i="24"/>
  <c r="G77"/>
  <c r="G78" s="1"/>
  <c r="V142"/>
  <c r="S233"/>
  <c r="S234" s="1"/>
  <c r="T181"/>
  <c r="T182" s="1"/>
  <c r="F77"/>
  <c r="F78" s="1"/>
  <c r="O207"/>
  <c r="O208" s="1"/>
  <c r="W62"/>
  <c r="O25"/>
  <c r="O26" s="1"/>
  <c r="W121" i="14"/>
  <c r="T25" i="24"/>
  <c r="T26" s="1"/>
  <c r="I46"/>
  <c r="R155"/>
  <c r="Q76"/>
  <c r="H77"/>
  <c r="H78" s="1"/>
  <c r="W35"/>
  <c r="V25"/>
  <c r="V26" s="1"/>
  <c r="O104"/>
  <c r="O129"/>
  <c r="N156"/>
  <c r="Q180"/>
  <c r="W180" s="1"/>
  <c r="W13" i="14"/>
  <c r="T207" i="24"/>
  <c r="T208" s="1"/>
  <c r="V182"/>
  <c r="W140"/>
  <c r="W47"/>
  <c r="R233"/>
  <c r="R234" s="1"/>
  <c r="T103"/>
  <c r="I70"/>
  <c r="T51"/>
  <c r="T52" s="1"/>
  <c r="S155"/>
  <c r="H25"/>
  <c r="H26" s="1"/>
  <c r="O64"/>
  <c r="H51"/>
  <c r="H52" s="1"/>
  <c r="W201" i="14"/>
  <c r="I67"/>
  <c r="I72"/>
  <c r="I64"/>
  <c r="I12"/>
  <c r="I39"/>
  <c r="W12"/>
  <c r="W17"/>
  <c r="W227"/>
  <c r="W206"/>
  <c r="W183"/>
  <c r="W125"/>
  <c r="W102"/>
  <c r="W98"/>
  <c r="W48"/>
  <c r="W21"/>
  <c r="W9"/>
  <c r="W202"/>
  <c r="T147"/>
  <c r="T159" s="1"/>
  <c r="V144"/>
  <c r="V63"/>
  <c r="W90"/>
  <c r="T228"/>
  <c r="T240" s="1"/>
  <c r="W94"/>
  <c r="W210"/>
  <c r="W182"/>
  <c r="W179"/>
  <c r="V148"/>
  <c r="I63"/>
  <c r="W174"/>
  <c r="W171"/>
  <c r="W129"/>
  <c r="I71"/>
  <c r="I75"/>
  <c r="W113" i="24"/>
  <c r="Q116"/>
  <c r="W16"/>
  <c r="Q61"/>
  <c r="Q12"/>
  <c r="W12" s="1"/>
  <c r="W9"/>
  <c r="Q98"/>
  <c r="W95"/>
  <c r="V225"/>
  <c r="V228" s="1"/>
  <c r="T228"/>
  <c r="Q150"/>
  <c r="T76"/>
  <c r="V73"/>
  <c r="V46"/>
  <c r="W46" s="1"/>
  <c r="W43"/>
  <c r="E52"/>
  <c r="W172"/>
  <c r="O232"/>
  <c r="Q229"/>
  <c r="O224"/>
  <c r="Q221"/>
  <c r="I69"/>
  <c r="E72"/>
  <c r="V229"/>
  <c r="V232" s="1"/>
  <c r="T232"/>
  <c r="O154"/>
  <c r="O155" s="1"/>
  <c r="Q151"/>
  <c r="Q198"/>
  <c r="W195"/>
  <c r="Q128"/>
  <c r="W128" s="1"/>
  <c r="W125"/>
  <c r="Q51"/>
  <c r="E25"/>
  <c r="I16"/>
  <c r="Q146"/>
  <c r="O142"/>
  <c r="W66"/>
  <c r="I65"/>
  <c r="O51"/>
  <c r="O52" s="1"/>
  <c r="T129"/>
  <c r="T104"/>
  <c r="M155"/>
  <c r="O77"/>
  <c r="P156"/>
  <c r="V42"/>
  <c r="W42" s="1"/>
  <c r="W13"/>
  <c r="O103"/>
  <c r="X103" s="1"/>
  <c r="M233"/>
  <c r="M234" s="1"/>
  <c r="W63"/>
  <c r="Q168"/>
  <c r="W168" s="1"/>
  <c r="W165"/>
  <c r="I61"/>
  <c r="E64"/>
  <c r="I64" s="1"/>
  <c r="O228"/>
  <c r="Q225"/>
  <c r="O220"/>
  <c r="Q217"/>
  <c r="M156"/>
  <c r="Q68"/>
  <c r="Q142"/>
  <c r="W139"/>
  <c r="T64"/>
  <c r="V61"/>
  <c r="V64" s="1"/>
  <c r="V221"/>
  <c r="V224" s="1"/>
  <c r="T224"/>
  <c r="W120"/>
  <c r="T146"/>
  <c r="V143"/>
  <c r="V146" s="1"/>
  <c r="V217"/>
  <c r="V220" s="1"/>
  <c r="T220"/>
  <c r="V151"/>
  <c r="V154" s="1"/>
  <c r="T154"/>
  <c r="V69"/>
  <c r="V72" s="1"/>
  <c r="T72"/>
  <c r="V147"/>
  <c r="V150" s="1"/>
  <c r="T150"/>
  <c r="Q69"/>
  <c r="W17"/>
  <c r="Q20"/>
  <c r="W20" s="1"/>
  <c r="T68"/>
  <c r="V65"/>
  <c r="R77"/>
  <c r="R78" s="1"/>
  <c r="W71"/>
  <c r="V51" i="14" l="1"/>
  <c r="W51" s="1"/>
  <c r="V24"/>
  <c r="V131"/>
  <c r="W131" s="1"/>
  <c r="V185"/>
  <c r="V105"/>
  <c r="W105" s="1"/>
  <c r="V132"/>
  <c r="W132" s="1"/>
  <c r="V213"/>
  <c r="W213" s="1"/>
  <c r="W104"/>
  <c r="V155"/>
  <c r="W155" s="1"/>
  <c r="V236"/>
  <c r="W236" s="1"/>
  <c r="V189"/>
  <c r="I23"/>
  <c r="W97"/>
  <c r="V151"/>
  <c r="V158" s="1"/>
  <c r="W158" s="1"/>
  <c r="V54"/>
  <c r="V108"/>
  <c r="T243"/>
  <c r="T162"/>
  <c r="W124"/>
  <c r="W43"/>
  <c r="W205"/>
  <c r="V135"/>
  <c r="W135" s="1"/>
  <c r="V216"/>
  <c r="W216" s="1"/>
  <c r="H81"/>
  <c r="I81" s="1"/>
  <c r="V174" i="20"/>
  <c r="V186" s="1"/>
  <c r="T189"/>
  <c r="A81" i="14"/>
  <c r="T81"/>
  <c r="V201" i="20"/>
  <c r="V213" s="1"/>
  <c r="W213" s="1"/>
  <c r="T216"/>
  <c r="I70" i="14"/>
  <c r="W226"/>
  <c r="V231"/>
  <c r="V232" s="1"/>
  <c r="V239" s="1"/>
  <c r="W239" s="1"/>
  <c r="V27"/>
  <c r="W27" s="1"/>
  <c r="W16"/>
  <c r="W189"/>
  <c r="V242"/>
  <c r="W134"/>
  <c r="V161"/>
  <c r="W107"/>
  <c r="I54"/>
  <c r="I80"/>
  <c r="I27"/>
  <c r="W234"/>
  <c r="V228"/>
  <c r="V240" s="1"/>
  <c r="W240" s="1"/>
  <c r="W145"/>
  <c r="V66"/>
  <c r="V78" s="1"/>
  <c r="W78" s="1"/>
  <c r="X130" i="24"/>
  <c r="X104"/>
  <c r="Y130"/>
  <c r="W237" i="14"/>
  <c r="W235"/>
  <c r="W225"/>
  <c r="I52" i="24"/>
  <c r="W146" i="14"/>
  <c r="Q181" i="24"/>
  <c r="W181" s="1"/>
  <c r="W233" i="14"/>
  <c r="X129" i="24"/>
  <c r="Z130"/>
  <c r="Y104"/>
  <c r="O78"/>
  <c r="O156"/>
  <c r="W153" i="14"/>
  <c r="W160"/>
  <c r="W229"/>
  <c r="W39"/>
  <c r="Y103" i="24"/>
  <c r="Z103" s="1"/>
  <c r="Y129"/>
  <c r="W120" i="14"/>
  <c r="W156"/>
  <c r="W152"/>
  <c r="W154"/>
  <c r="W149"/>
  <c r="T77" i="24"/>
  <c r="T78" s="1"/>
  <c r="T155"/>
  <c r="V51"/>
  <c r="V52" s="1"/>
  <c r="W143"/>
  <c r="V233"/>
  <c r="V234" s="1"/>
  <c r="I51"/>
  <c r="I66" i="14"/>
  <c r="W148"/>
  <c r="V147"/>
  <c r="V159" s="1"/>
  <c r="W159" s="1"/>
  <c r="W144"/>
  <c r="W93"/>
  <c r="W63"/>
  <c r="W221" i="24"/>
  <c r="Q224"/>
  <c r="I25"/>
  <c r="E26"/>
  <c r="I26" s="1"/>
  <c r="W116"/>
  <c r="Q130"/>
  <c r="W130" s="1"/>
  <c r="V68"/>
  <c r="W65"/>
  <c r="Q72"/>
  <c r="W72" s="1"/>
  <c r="W69"/>
  <c r="W217"/>
  <c r="Q220"/>
  <c r="W220" s="1"/>
  <c r="W151"/>
  <c r="Q154"/>
  <c r="W154" s="1"/>
  <c r="I72"/>
  <c r="E77"/>
  <c r="W229"/>
  <c r="Q232"/>
  <c r="W232" s="1"/>
  <c r="V76"/>
  <c r="W76" s="1"/>
  <c r="W73"/>
  <c r="W146"/>
  <c r="Q155"/>
  <c r="Q52"/>
  <c r="Q207"/>
  <c r="W198"/>
  <c r="W98"/>
  <c r="Q104"/>
  <c r="W104" s="1"/>
  <c r="Q103"/>
  <c r="W103" s="1"/>
  <c r="W150"/>
  <c r="V155"/>
  <c r="T233"/>
  <c r="T234" s="1"/>
  <c r="V156"/>
  <c r="Q129"/>
  <c r="W129" s="1"/>
  <c r="T156"/>
  <c r="O233"/>
  <c r="O234" s="1"/>
  <c r="W147"/>
  <c r="Q25"/>
  <c r="W142"/>
  <c r="W225"/>
  <c r="Q228"/>
  <c r="W228" s="1"/>
  <c r="W61"/>
  <c r="Q64"/>
  <c r="W64" s="1"/>
  <c r="W186" i="20" l="1"/>
  <c r="W151" i="14"/>
  <c r="W24"/>
  <c r="W23"/>
  <c r="W232"/>
  <c r="V243"/>
  <c r="W243" s="1"/>
  <c r="V162"/>
  <c r="W162" s="1"/>
  <c r="V189" i="20"/>
  <c r="V81" i="14"/>
  <c r="W81" s="1"/>
  <c r="V216" i="20"/>
  <c r="W216" s="1"/>
  <c r="W231" i="14"/>
  <c r="W54"/>
  <c r="W242"/>
  <c r="W108"/>
  <c r="W161"/>
  <c r="W228"/>
  <c r="W66"/>
  <c r="Z104" i="24"/>
  <c r="X156"/>
  <c r="Q182"/>
  <c r="W182" s="1"/>
  <c r="W51"/>
  <c r="Z129"/>
  <c r="Y155"/>
  <c r="W155"/>
  <c r="Q77"/>
  <c r="Q78" s="1"/>
  <c r="V77"/>
  <c r="V78" s="1"/>
  <c r="W52"/>
  <c r="Y156"/>
  <c r="Z156" s="1"/>
  <c r="S93" i="20"/>
  <c r="R120"/>
  <c r="R93"/>
  <c r="S120"/>
  <c r="W147" i="14"/>
  <c r="Q208" i="24"/>
  <c r="W208" s="1"/>
  <c r="W207"/>
  <c r="W224"/>
  <c r="Q233"/>
  <c r="W25"/>
  <c r="Q26"/>
  <c r="W26" s="1"/>
  <c r="I77"/>
  <c r="E78"/>
  <c r="I78" s="1"/>
  <c r="W68"/>
  <c r="Q156"/>
  <c r="W156" s="1"/>
  <c r="X155"/>
  <c r="W77" l="1"/>
  <c r="W78"/>
  <c r="Z155"/>
  <c r="W233"/>
  <c r="Q234"/>
  <c r="W234" s="1"/>
  <c r="F72" i="1"/>
  <c r="G72"/>
  <c r="A72" l="1"/>
  <c r="S146" i="19"/>
  <c r="R226"/>
  <c r="R146"/>
  <c r="S227"/>
  <c r="S145"/>
  <c r="R227"/>
  <c r="R145"/>
  <c r="S226"/>
  <c r="S174"/>
  <c r="S120"/>
  <c r="R174"/>
  <c r="R93"/>
  <c r="U120"/>
  <c r="R120"/>
  <c r="S201"/>
  <c r="S93"/>
  <c r="R201"/>
  <c r="U14" i="20"/>
  <c r="T227" i="19" l="1"/>
  <c r="T146"/>
  <c r="T226"/>
  <c r="S147"/>
  <c r="R147"/>
  <c r="S228"/>
  <c r="R228"/>
  <c r="T145"/>
  <c r="U12"/>
  <c r="U24" s="1"/>
  <c r="S14" i="20"/>
  <c r="S14" i="19" s="1"/>
  <c r="R14" i="20"/>
  <c r="R14" i="19" s="1"/>
  <c r="G14" i="20"/>
  <c r="G14" i="19" s="1"/>
  <c r="F14" i="20"/>
  <c r="F14" i="19" s="1"/>
  <c r="U27" l="1"/>
  <c r="H14"/>
  <c r="I14" s="1"/>
  <c r="T14"/>
  <c r="V14" s="1"/>
  <c r="W14" s="1"/>
  <c r="A14" i="20"/>
  <c r="T147" i="19"/>
  <c r="T228"/>
  <c r="S12"/>
  <c r="R12"/>
  <c r="T14" i="20"/>
  <c r="H14" i="1"/>
  <c r="H14" i="15"/>
  <c r="H14" i="16"/>
  <c r="H14" i="20"/>
  <c r="H13" i="1"/>
  <c r="H13" i="15"/>
  <c r="H13" i="16"/>
  <c r="H16" i="15" l="1"/>
  <c r="H16" i="16"/>
  <c r="H16" i="1"/>
  <c r="A14" i="19"/>
  <c r="V14" i="20"/>
  <c r="V9" i="19"/>
  <c r="T12"/>
  <c r="U79" i="16"/>
  <c r="U75"/>
  <c r="U73"/>
  <c r="U72"/>
  <c r="U71"/>
  <c r="U68"/>
  <c r="U67"/>
  <c r="U65"/>
  <c r="U64"/>
  <c r="U63"/>
  <c r="I16" l="1"/>
  <c r="U74"/>
  <c r="U70"/>
  <c r="U77" s="1"/>
  <c r="U80"/>
  <c r="V12" i="19"/>
  <c r="U66" i="16"/>
  <c r="U78" s="1"/>
  <c r="U81" l="1"/>
  <c r="W14" i="20"/>
  <c r="I14"/>
  <c r="A37" i="19" l="1"/>
  <c r="A38"/>
  <c r="F12"/>
  <c r="F12" i="20"/>
  <c r="G39" i="19"/>
  <c r="G39" i="20"/>
  <c r="F39"/>
  <c r="G12" i="19"/>
  <c r="G12" i="20"/>
  <c r="F39" i="19" l="1"/>
  <c r="A36"/>
  <c r="A39" i="20"/>
  <c r="A12" i="19"/>
  <c r="A12" i="20"/>
  <c r="V175" i="16"/>
  <c r="V202"/>
  <c r="A39" i="19" l="1"/>
  <c r="U65" i="1"/>
  <c r="U64"/>
  <c r="U63"/>
  <c r="U65" i="15"/>
  <c r="U64"/>
  <c r="U63"/>
  <c r="U63" i="19" l="1"/>
  <c r="U64"/>
  <c r="U65"/>
  <c r="U66" i="1"/>
  <c r="U66" i="15"/>
  <c r="U66" i="19" l="1"/>
  <c r="S144" i="15"/>
  <c r="R144"/>
  <c r="S106" i="20" l="1"/>
  <c r="S102"/>
  <c r="S102" i="19" s="1"/>
  <c r="S100" i="20"/>
  <c r="S99"/>
  <c r="S98"/>
  <c r="S95"/>
  <c r="S95" i="19" s="1"/>
  <c r="S94" i="20"/>
  <c r="U227" i="1"/>
  <c r="S227"/>
  <c r="R227"/>
  <c r="U226"/>
  <c r="S226"/>
  <c r="R226"/>
  <c r="U225"/>
  <c r="S225"/>
  <c r="R225"/>
  <c r="U241"/>
  <c r="S241"/>
  <c r="R241"/>
  <c r="U237"/>
  <c r="S237"/>
  <c r="R237"/>
  <c r="U235"/>
  <c r="S235"/>
  <c r="R235"/>
  <c r="U234"/>
  <c r="S234"/>
  <c r="R234"/>
  <c r="U233"/>
  <c r="S233"/>
  <c r="R233"/>
  <c r="U229"/>
  <c r="U232" s="1"/>
  <c r="S229"/>
  <c r="S232" s="1"/>
  <c r="R229"/>
  <c r="R232" s="1"/>
  <c r="W200"/>
  <c r="W199"/>
  <c r="V214"/>
  <c r="W173"/>
  <c r="W172"/>
  <c r="V187"/>
  <c r="U146"/>
  <c r="S146"/>
  <c r="R146"/>
  <c r="U145"/>
  <c r="S145"/>
  <c r="R145"/>
  <c r="U144"/>
  <c r="S144"/>
  <c r="R144"/>
  <c r="U160"/>
  <c r="S160"/>
  <c r="R160"/>
  <c r="U156"/>
  <c r="S156"/>
  <c r="R156"/>
  <c r="U154"/>
  <c r="S154"/>
  <c r="R154"/>
  <c r="U153"/>
  <c r="S153"/>
  <c r="R153"/>
  <c r="U152"/>
  <c r="S152"/>
  <c r="R152"/>
  <c r="U149"/>
  <c r="S149"/>
  <c r="R149"/>
  <c r="U148"/>
  <c r="S148"/>
  <c r="R148"/>
  <c r="W119"/>
  <c r="S65"/>
  <c r="R65"/>
  <c r="S64"/>
  <c r="R64"/>
  <c r="S63"/>
  <c r="R63"/>
  <c r="U79"/>
  <c r="S79"/>
  <c r="R79"/>
  <c r="G79"/>
  <c r="F79"/>
  <c r="U75"/>
  <c r="S75"/>
  <c r="R75"/>
  <c r="G75"/>
  <c r="F75"/>
  <c r="U73"/>
  <c r="S73"/>
  <c r="R73"/>
  <c r="G73"/>
  <c r="F73"/>
  <c r="U72"/>
  <c r="S72"/>
  <c r="R72"/>
  <c r="U71"/>
  <c r="S71"/>
  <c r="R71"/>
  <c r="G71"/>
  <c r="F71"/>
  <c r="U68"/>
  <c r="S68"/>
  <c r="R68"/>
  <c r="G68"/>
  <c r="F68"/>
  <c r="U67"/>
  <c r="S67"/>
  <c r="G67"/>
  <c r="G70" s="1"/>
  <c r="V52"/>
  <c r="H52"/>
  <c r="H48"/>
  <c r="H46"/>
  <c r="H45"/>
  <c r="H41"/>
  <c r="H40"/>
  <c r="H11"/>
  <c r="H10"/>
  <c r="H9"/>
  <c r="V25"/>
  <c r="H25"/>
  <c r="H21"/>
  <c r="H19"/>
  <c r="H18"/>
  <c r="H17"/>
  <c r="G77" l="1"/>
  <c r="U236"/>
  <c r="U239" s="1"/>
  <c r="S101" i="20"/>
  <c r="R239" i="1"/>
  <c r="R155"/>
  <c r="R74"/>
  <c r="S74"/>
  <c r="S155"/>
  <c r="R236"/>
  <c r="G74"/>
  <c r="H20"/>
  <c r="H23" s="1"/>
  <c r="H47"/>
  <c r="I47" s="1"/>
  <c r="F74"/>
  <c r="U74"/>
  <c r="U155"/>
  <c r="S236"/>
  <c r="S239" s="1"/>
  <c r="H43"/>
  <c r="H50" s="1"/>
  <c r="I50" s="1"/>
  <c r="S70"/>
  <c r="U70"/>
  <c r="S97" i="20"/>
  <c r="U151" i="1"/>
  <c r="S151"/>
  <c r="S158" s="1"/>
  <c r="R151"/>
  <c r="R158" s="1"/>
  <c r="I16"/>
  <c r="U242"/>
  <c r="S242"/>
  <c r="R242"/>
  <c r="U161"/>
  <c r="R161"/>
  <c r="S161"/>
  <c r="U80"/>
  <c r="R80"/>
  <c r="S80"/>
  <c r="H53"/>
  <c r="G80"/>
  <c r="H26"/>
  <c r="F80"/>
  <c r="S106" i="19"/>
  <c r="S107" i="20"/>
  <c r="S100" i="19"/>
  <c r="S99"/>
  <c r="S98"/>
  <c r="S94"/>
  <c r="V18" i="1"/>
  <c r="V45"/>
  <c r="V207"/>
  <c r="V180"/>
  <c r="A68"/>
  <c r="A71"/>
  <c r="A65"/>
  <c r="A79"/>
  <c r="V126"/>
  <c r="V133"/>
  <c r="V99"/>
  <c r="V106"/>
  <c r="A75"/>
  <c r="A64"/>
  <c r="A73"/>
  <c r="A63"/>
  <c r="V203"/>
  <c r="V176"/>
  <c r="S66"/>
  <c r="S78" s="1"/>
  <c r="V122"/>
  <c r="V95"/>
  <c r="V41"/>
  <c r="W41" s="1"/>
  <c r="V14"/>
  <c r="U147"/>
  <c r="U159" s="1"/>
  <c r="H39"/>
  <c r="H51" s="1"/>
  <c r="I51" s="1"/>
  <c r="H12"/>
  <c r="H24" s="1"/>
  <c r="V206"/>
  <c r="V201"/>
  <c r="U228"/>
  <c r="U240" s="1"/>
  <c r="R228"/>
  <c r="R240" s="1"/>
  <c r="V174"/>
  <c r="S228"/>
  <c r="S240" s="1"/>
  <c r="V125"/>
  <c r="R147"/>
  <c r="R159" s="1"/>
  <c r="V120"/>
  <c r="S147"/>
  <c r="S159" s="1"/>
  <c r="V93"/>
  <c r="V39"/>
  <c r="R66"/>
  <c r="V17"/>
  <c r="V12"/>
  <c r="G66"/>
  <c r="G78" s="1"/>
  <c r="F66"/>
  <c r="V48"/>
  <c r="V210"/>
  <c r="V183"/>
  <c r="V129"/>
  <c r="V102"/>
  <c r="V21"/>
  <c r="H71"/>
  <c r="H72"/>
  <c r="V46"/>
  <c r="V19"/>
  <c r="V208"/>
  <c r="V181"/>
  <c r="V127"/>
  <c r="V100"/>
  <c r="V98"/>
  <c r="V175"/>
  <c r="V121"/>
  <c r="V94"/>
  <c r="V97" s="1"/>
  <c r="V40"/>
  <c r="V43" s="1"/>
  <c r="V13"/>
  <c r="V202"/>
  <c r="W118"/>
  <c r="W92"/>
  <c r="W10"/>
  <c r="W226"/>
  <c r="W227"/>
  <c r="T79"/>
  <c r="T65"/>
  <c r="H68"/>
  <c r="T149"/>
  <c r="T154"/>
  <c r="T144"/>
  <c r="T75"/>
  <c r="I14"/>
  <c r="T153"/>
  <c r="W122"/>
  <c r="T233"/>
  <c r="W181"/>
  <c r="I21"/>
  <c r="H64"/>
  <c r="W126"/>
  <c r="T160"/>
  <c r="W203"/>
  <c r="T241"/>
  <c r="T227"/>
  <c r="V227" s="1"/>
  <c r="T73"/>
  <c r="T64"/>
  <c r="W180"/>
  <c r="T229"/>
  <c r="T232" s="1"/>
  <c r="T235"/>
  <c r="T226"/>
  <c r="W127"/>
  <c r="H63"/>
  <c r="H65"/>
  <c r="T148"/>
  <c r="W207"/>
  <c r="W210"/>
  <c r="T234"/>
  <c r="W214"/>
  <c r="I40"/>
  <c r="I45"/>
  <c r="W133"/>
  <c r="I10"/>
  <c r="I41"/>
  <c r="F67"/>
  <c r="F70" s="1"/>
  <c r="F77" s="1"/>
  <c r="A77" s="1"/>
  <c r="T71"/>
  <c r="V179"/>
  <c r="I17"/>
  <c r="I46"/>
  <c r="H73"/>
  <c r="I18"/>
  <c r="W183"/>
  <c r="R67"/>
  <c r="R70" s="1"/>
  <c r="R77" s="1"/>
  <c r="I19"/>
  <c r="I11"/>
  <c r="I48"/>
  <c r="T72"/>
  <c r="T156"/>
  <c r="W52"/>
  <c r="I52"/>
  <c r="H79"/>
  <c r="T225"/>
  <c r="I9"/>
  <c r="W129"/>
  <c r="W176"/>
  <c r="W25"/>
  <c r="H75"/>
  <c r="I25"/>
  <c r="T63"/>
  <c r="W208"/>
  <c r="T68"/>
  <c r="T145"/>
  <c r="T146"/>
  <c r="T237"/>
  <c r="T152"/>
  <c r="W187"/>
  <c r="F78" l="1"/>
  <c r="A78" s="1"/>
  <c r="R78"/>
  <c r="S77"/>
  <c r="U158"/>
  <c r="S104" i="20"/>
  <c r="S105"/>
  <c r="U77" i="1"/>
  <c r="U78"/>
  <c r="V215"/>
  <c r="V188"/>
  <c r="V53"/>
  <c r="W53" s="1"/>
  <c r="V26"/>
  <c r="A74"/>
  <c r="V209"/>
  <c r="I23"/>
  <c r="V20"/>
  <c r="S101" i="19"/>
  <c r="T155" i="1"/>
  <c r="T74"/>
  <c r="V101"/>
  <c r="V104" s="1"/>
  <c r="V128"/>
  <c r="H74"/>
  <c r="I74" s="1"/>
  <c r="T236"/>
  <c r="T239" s="1"/>
  <c r="V182"/>
  <c r="V186" s="1"/>
  <c r="W46"/>
  <c r="V47"/>
  <c r="V50" s="1"/>
  <c r="W50" s="1"/>
  <c r="I24"/>
  <c r="W45"/>
  <c r="I43"/>
  <c r="V178"/>
  <c r="V205"/>
  <c r="V212" s="1"/>
  <c r="S243"/>
  <c r="W43"/>
  <c r="R243"/>
  <c r="W97"/>
  <c r="H54"/>
  <c r="U243"/>
  <c r="U81"/>
  <c r="A70"/>
  <c r="S97" i="19"/>
  <c r="G81" i="1"/>
  <c r="F81"/>
  <c r="R81"/>
  <c r="S81"/>
  <c r="S108" i="20"/>
  <c r="U162" i="1"/>
  <c r="S162"/>
  <c r="T151"/>
  <c r="T158" s="1"/>
  <c r="V124"/>
  <c r="V131" s="1"/>
  <c r="R162"/>
  <c r="H27"/>
  <c r="V16"/>
  <c r="V23" s="1"/>
  <c r="V241"/>
  <c r="T242"/>
  <c r="V134"/>
  <c r="W106"/>
  <c r="V107"/>
  <c r="T161"/>
  <c r="V79"/>
  <c r="W79" s="1"/>
  <c r="T80"/>
  <c r="W26"/>
  <c r="I53"/>
  <c r="I26"/>
  <c r="H80"/>
  <c r="A80"/>
  <c r="S107" i="19"/>
  <c r="V226" i="1"/>
  <c r="W18"/>
  <c r="W95"/>
  <c r="W14"/>
  <c r="V72"/>
  <c r="V234"/>
  <c r="W99"/>
  <c r="V233"/>
  <c r="W17"/>
  <c r="V65"/>
  <c r="W65" s="1"/>
  <c r="A66"/>
  <c r="A67"/>
  <c r="V153"/>
  <c r="V146"/>
  <c r="V160"/>
  <c r="V149"/>
  <c r="V68"/>
  <c r="V145"/>
  <c r="V64"/>
  <c r="V225"/>
  <c r="T228"/>
  <c r="T240" s="1"/>
  <c r="W98"/>
  <c r="V144"/>
  <c r="T147"/>
  <c r="T159" s="1"/>
  <c r="V71"/>
  <c r="V63"/>
  <c r="T66"/>
  <c r="H66"/>
  <c r="W21"/>
  <c r="V237"/>
  <c r="V156"/>
  <c r="V75"/>
  <c r="W19"/>
  <c r="V73"/>
  <c r="V235"/>
  <c r="W100"/>
  <c r="V154"/>
  <c r="V152"/>
  <c r="W13"/>
  <c r="V148"/>
  <c r="V229"/>
  <c r="H67"/>
  <c r="H70" s="1"/>
  <c r="H77" s="1"/>
  <c r="I77" s="1"/>
  <c r="W94"/>
  <c r="W40"/>
  <c r="I39"/>
  <c r="I12"/>
  <c r="I13"/>
  <c r="W91"/>
  <c r="W120"/>
  <c r="W198"/>
  <c r="W9"/>
  <c r="W174"/>
  <c r="W11"/>
  <c r="W201"/>
  <c r="I72"/>
  <c r="I68"/>
  <c r="W182"/>
  <c r="I64"/>
  <c r="W241"/>
  <c r="W90"/>
  <c r="I79"/>
  <c r="W179"/>
  <c r="W235"/>
  <c r="I65"/>
  <c r="W125"/>
  <c r="W175"/>
  <c r="W102"/>
  <c r="I63"/>
  <c r="I75"/>
  <c r="W202"/>
  <c r="W234"/>
  <c r="I73"/>
  <c r="W48"/>
  <c r="W171"/>
  <c r="W117"/>
  <c r="W206"/>
  <c r="W121"/>
  <c r="T67"/>
  <c r="T70" s="1"/>
  <c r="T77" s="1"/>
  <c r="I71"/>
  <c r="V105" l="1"/>
  <c r="W105" s="1"/>
  <c r="V51"/>
  <c r="W51" s="1"/>
  <c r="V132"/>
  <c r="H78"/>
  <c r="I78" s="1"/>
  <c r="V185"/>
  <c r="V213"/>
  <c r="V24"/>
  <c r="T78"/>
  <c r="S104" i="19"/>
  <c r="S105"/>
  <c r="W104" i="1"/>
  <c r="W101"/>
  <c r="V155"/>
  <c r="W155" s="1"/>
  <c r="V236"/>
  <c r="W23"/>
  <c r="V74"/>
  <c r="W74" s="1"/>
  <c r="W47"/>
  <c r="V189"/>
  <c r="V108"/>
  <c r="V216"/>
  <c r="V54"/>
  <c r="W54" s="1"/>
  <c r="T243"/>
  <c r="H81"/>
  <c r="I81" s="1"/>
  <c r="I70"/>
  <c r="T81"/>
  <c r="A81"/>
  <c r="S108" i="19"/>
  <c r="V135" i="1"/>
  <c r="V151"/>
  <c r="V158" s="1"/>
  <c r="W158" s="1"/>
  <c r="T162"/>
  <c r="V231"/>
  <c r="V232" s="1"/>
  <c r="V239" s="1"/>
  <c r="V27"/>
  <c r="W27" s="1"/>
  <c r="W16"/>
  <c r="V242"/>
  <c r="W107"/>
  <c r="V161"/>
  <c r="V80"/>
  <c r="I54"/>
  <c r="I80"/>
  <c r="I27"/>
  <c r="W64"/>
  <c r="W72"/>
  <c r="W68"/>
  <c r="V228"/>
  <c r="V240" s="1"/>
  <c r="W146"/>
  <c r="W154"/>
  <c r="W149"/>
  <c r="W153"/>
  <c r="W160"/>
  <c r="V66"/>
  <c r="V147"/>
  <c r="V159" s="1"/>
  <c r="W159" s="1"/>
  <c r="W71"/>
  <c r="W233"/>
  <c r="I20"/>
  <c r="V67"/>
  <c r="V70" s="1"/>
  <c r="V77" s="1"/>
  <c r="W77" s="1"/>
  <c r="I67"/>
  <c r="I66"/>
  <c r="W93"/>
  <c r="W12"/>
  <c r="W145"/>
  <c r="W225"/>
  <c r="W39"/>
  <c r="W228"/>
  <c r="W144"/>
  <c r="W73"/>
  <c r="W75"/>
  <c r="W237"/>
  <c r="W229"/>
  <c r="W63"/>
  <c r="W148"/>
  <c r="W156"/>
  <c r="W152"/>
  <c r="V78" l="1"/>
  <c r="W78" s="1"/>
  <c r="W24"/>
  <c r="V243"/>
  <c r="V81"/>
  <c r="W81" s="1"/>
  <c r="W70"/>
  <c r="W151"/>
  <c r="V162"/>
  <c r="W162" s="1"/>
  <c r="W108"/>
  <c r="W161"/>
  <c r="W80"/>
  <c r="W66"/>
  <c r="W147"/>
  <c r="W67"/>
  <c r="W20" l="1"/>
  <c r="U238" i="19" l="1"/>
  <c r="S238"/>
  <c r="U187"/>
  <c r="U241" s="1"/>
  <c r="U183"/>
  <c r="U181"/>
  <c r="U180"/>
  <c r="U179"/>
  <c r="U176"/>
  <c r="U230" s="1"/>
  <c r="S187"/>
  <c r="S241" s="1"/>
  <c r="R187"/>
  <c r="S183"/>
  <c r="R183"/>
  <c r="S181"/>
  <c r="R181"/>
  <c r="S180"/>
  <c r="R180"/>
  <c r="S179"/>
  <c r="R179"/>
  <c r="S176"/>
  <c r="S230" s="1"/>
  <c r="R176"/>
  <c r="U133" i="20"/>
  <c r="U129"/>
  <c r="U127"/>
  <c r="U126"/>
  <c r="U125"/>
  <c r="U122"/>
  <c r="U121"/>
  <c r="S133"/>
  <c r="R133"/>
  <c r="S129"/>
  <c r="R129"/>
  <c r="S127"/>
  <c r="R127"/>
  <c r="S126"/>
  <c r="R126"/>
  <c r="S125"/>
  <c r="R125"/>
  <c r="S122"/>
  <c r="R122"/>
  <c r="S121"/>
  <c r="R121"/>
  <c r="U106"/>
  <c r="U102"/>
  <c r="U102" i="19" s="1"/>
  <c r="U100" i="20"/>
  <c r="U99"/>
  <c r="U98"/>
  <c r="U95"/>
  <c r="U95" i="19" s="1"/>
  <c r="U94" i="20"/>
  <c r="R106"/>
  <c r="R102"/>
  <c r="R102" i="19" s="1"/>
  <c r="T102" s="1"/>
  <c r="V102" s="1"/>
  <c r="R100" i="20"/>
  <c r="R99"/>
  <c r="R98"/>
  <c r="R95"/>
  <c r="R95" i="19" s="1"/>
  <c r="T95" s="1"/>
  <c r="R94" i="20"/>
  <c r="U25"/>
  <c r="U21"/>
  <c r="U19"/>
  <c r="U18"/>
  <c r="U17"/>
  <c r="U13"/>
  <c r="S25"/>
  <c r="R25"/>
  <c r="S21"/>
  <c r="R21"/>
  <c r="S19"/>
  <c r="R19"/>
  <c r="S18"/>
  <c r="R18"/>
  <c r="S17"/>
  <c r="R17"/>
  <c r="S13"/>
  <c r="R13"/>
  <c r="G52"/>
  <c r="F52"/>
  <c r="G48"/>
  <c r="F48"/>
  <c r="G46"/>
  <c r="F46"/>
  <c r="G45"/>
  <c r="F45"/>
  <c r="G41"/>
  <c r="G41" i="19" s="1"/>
  <c r="F41" i="20"/>
  <c r="F41" i="19" s="1"/>
  <c r="G40" i="20"/>
  <c r="F40"/>
  <c r="G25"/>
  <c r="F25"/>
  <c r="G21"/>
  <c r="F21"/>
  <c r="G19"/>
  <c r="F19"/>
  <c r="G18"/>
  <c r="F18"/>
  <c r="G13"/>
  <c r="F13"/>
  <c r="U97" l="1"/>
  <c r="U104" s="1"/>
  <c r="U101"/>
  <c r="R101"/>
  <c r="U128"/>
  <c r="S128"/>
  <c r="U20"/>
  <c r="R182" i="19"/>
  <c r="R128" i="20"/>
  <c r="S182" i="19"/>
  <c r="U182"/>
  <c r="R19"/>
  <c r="R20" i="20"/>
  <c r="S19" i="19"/>
  <c r="S20" i="20"/>
  <c r="G46" i="19"/>
  <c r="G47" i="20"/>
  <c r="F46" i="19"/>
  <c r="F47" i="20"/>
  <c r="F19" i="19"/>
  <c r="F20" i="20"/>
  <c r="G19" i="19"/>
  <c r="G20" i="20"/>
  <c r="U234" i="19"/>
  <c r="R234"/>
  <c r="U233"/>
  <c r="S233"/>
  <c r="R97" i="20"/>
  <c r="G43"/>
  <c r="F43"/>
  <c r="U122" i="19"/>
  <c r="U124" i="20"/>
  <c r="S122" i="19"/>
  <c r="S124" i="20"/>
  <c r="R122" i="19"/>
  <c r="R124" i="20"/>
  <c r="F16"/>
  <c r="R16"/>
  <c r="U16"/>
  <c r="G16"/>
  <c r="S16"/>
  <c r="U235" i="19"/>
  <c r="T180"/>
  <c r="S234"/>
  <c r="T176"/>
  <c r="R230"/>
  <c r="T230" s="1"/>
  <c r="R233"/>
  <c r="T179"/>
  <c r="T181"/>
  <c r="R235"/>
  <c r="T187"/>
  <c r="V187" s="1"/>
  <c r="R241"/>
  <c r="T241" s="1"/>
  <c r="V241" s="1"/>
  <c r="U237"/>
  <c r="T183"/>
  <c r="R237"/>
  <c r="R238"/>
  <c r="S235"/>
  <c r="U202"/>
  <c r="U205" s="1"/>
  <c r="U212" s="1"/>
  <c r="U175"/>
  <c r="U178" s="1"/>
  <c r="U185" s="1"/>
  <c r="R202"/>
  <c r="S202"/>
  <c r="R175"/>
  <c r="S175"/>
  <c r="U188"/>
  <c r="U242" s="1"/>
  <c r="S188"/>
  <c r="S242" s="1"/>
  <c r="R188"/>
  <c r="U133"/>
  <c r="U134" i="20"/>
  <c r="S133" i="19"/>
  <c r="S160" s="1"/>
  <c r="S134" i="20"/>
  <c r="R133" i="19"/>
  <c r="R134" i="20"/>
  <c r="U106" i="19"/>
  <c r="U107" i="20"/>
  <c r="R107"/>
  <c r="U26"/>
  <c r="R25" i="19"/>
  <c r="R26" i="20"/>
  <c r="S25" i="19"/>
  <c r="S26" i="20"/>
  <c r="F52" i="19"/>
  <c r="F53" i="20"/>
  <c r="G52" i="19"/>
  <c r="G53" i="20"/>
  <c r="F25" i="19"/>
  <c r="F26" i="20"/>
  <c r="G25" i="19"/>
  <c r="G26" i="20"/>
  <c r="U129" i="19"/>
  <c r="S129"/>
  <c r="R129"/>
  <c r="S21"/>
  <c r="R21"/>
  <c r="F48"/>
  <c r="G48"/>
  <c r="G21"/>
  <c r="F21"/>
  <c r="S237"/>
  <c r="U127"/>
  <c r="R127"/>
  <c r="S127"/>
  <c r="U100"/>
  <c r="R100"/>
  <c r="U126"/>
  <c r="S126"/>
  <c r="R126"/>
  <c r="U99"/>
  <c r="R99"/>
  <c r="S18"/>
  <c r="R18"/>
  <c r="G45"/>
  <c r="F45"/>
  <c r="G18"/>
  <c r="F18"/>
  <c r="U125"/>
  <c r="S125"/>
  <c r="R125"/>
  <c r="U98"/>
  <c r="S17"/>
  <c r="R17"/>
  <c r="F17"/>
  <c r="G17"/>
  <c r="S121"/>
  <c r="R94"/>
  <c r="U121"/>
  <c r="U94"/>
  <c r="U97" s="1"/>
  <c r="R121"/>
  <c r="F40"/>
  <c r="G40"/>
  <c r="V95"/>
  <c r="W95" s="1"/>
  <c r="R13"/>
  <c r="R106"/>
  <c r="S13"/>
  <c r="R98"/>
  <c r="F13"/>
  <c r="G13"/>
  <c r="H41"/>
  <c r="I41" s="1"/>
  <c r="W41"/>
  <c r="W206"/>
  <c r="A17" i="20"/>
  <c r="A19"/>
  <c r="A41"/>
  <c r="A46"/>
  <c r="A18"/>
  <c r="A25"/>
  <c r="A40"/>
  <c r="A48"/>
  <c r="A52"/>
  <c r="A21"/>
  <c r="A13"/>
  <c r="A45"/>
  <c r="V90" i="19"/>
  <c r="U93" i="20"/>
  <c r="F68"/>
  <c r="G68"/>
  <c r="H13"/>
  <c r="U68"/>
  <c r="R68"/>
  <c r="S68"/>
  <c r="U65"/>
  <c r="U63"/>
  <c r="U64"/>
  <c r="U241"/>
  <c r="S241"/>
  <c r="R241"/>
  <c r="U237"/>
  <c r="S237"/>
  <c r="R237"/>
  <c r="U235"/>
  <c r="S235"/>
  <c r="R235"/>
  <c r="U234"/>
  <c r="S234"/>
  <c r="R234"/>
  <c r="U233"/>
  <c r="S233"/>
  <c r="R233"/>
  <c r="U230"/>
  <c r="S230"/>
  <c r="R230"/>
  <c r="U229"/>
  <c r="S229"/>
  <c r="R229"/>
  <c r="U227"/>
  <c r="S227"/>
  <c r="R227"/>
  <c r="U226"/>
  <c r="S226"/>
  <c r="R226"/>
  <c r="U225"/>
  <c r="S225"/>
  <c r="R225"/>
  <c r="U160"/>
  <c r="S160"/>
  <c r="R160"/>
  <c r="U156"/>
  <c r="S156"/>
  <c r="R156"/>
  <c r="U154"/>
  <c r="S154"/>
  <c r="R154"/>
  <c r="U153"/>
  <c r="S153"/>
  <c r="R153"/>
  <c r="U152"/>
  <c r="S152"/>
  <c r="R152"/>
  <c r="U149"/>
  <c r="S149"/>
  <c r="R149"/>
  <c r="U148"/>
  <c r="S148"/>
  <c r="R148"/>
  <c r="U146"/>
  <c r="S146"/>
  <c r="R146"/>
  <c r="U145"/>
  <c r="S145"/>
  <c r="R145"/>
  <c r="U144"/>
  <c r="S144"/>
  <c r="R144"/>
  <c r="T133"/>
  <c r="T129"/>
  <c r="T127"/>
  <c r="T126"/>
  <c r="T125"/>
  <c r="T122"/>
  <c r="T121"/>
  <c r="T106"/>
  <c r="T102"/>
  <c r="T100"/>
  <c r="T99"/>
  <c r="T98"/>
  <c r="T95"/>
  <c r="T94"/>
  <c r="U79"/>
  <c r="S79"/>
  <c r="R79"/>
  <c r="G79"/>
  <c r="F79"/>
  <c r="U75"/>
  <c r="S75"/>
  <c r="R75"/>
  <c r="G75"/>
  <c r="F75"/>
  <c r="U73"/>
  <c r="S73"/>
  <c r="R73"/>
  <c r="G73"/>
  <c r="F73"/>
  <c r="U72"/>
  <c r="S72"/>
  <c r="R72"/>
  <c r="G72"/>
  <c r="F72"/>
  <c r="U71"/>
  <c r="S71"/>
  <c r="R71"/>
  <c r="G71"/>
  <c r="F71"/>
  <c r="U67"/>
  <c r="S67"/>
  <c r="R67"/>
  <c r="G67"/>
  <c r="F67"/>
  <c r="S65"/>
  <c r="R65"/>
  <c r="G65"/>
  <c r="F65"/>
  <c r="S64"/>
  <c r="R64"/>
  <c r="G64"/>
  <c r="F64"/>
  <c r="S63"/>
  <c r="R63"/>
  <c r="G63"/>
  <c r="F63"/>
  <c r="H52"/>
  <c r="H48"/>
  <c r="H46"/>
  <c r="H45"/>
  <c r="H41"/>
  <c r="H40"/>
  <c r="H39"/>
  <c r="T25"/>
  <c r="H25"/>
  <c r="T21"/>
  <c r="H21"/>
  <c r="T19"/>
  <c r="H19"/>
  <c r="T18"/>
  <c r="H18"/>
  <c r="T17"/>
  <c r="H17"/>
  <c r="T13"/>
  <c r="T16" s="1"/>
  <c r="G65" i="19"/>
  <c r="F65"/>
  <c r="U241" i="15"/>
  <c r="S241"/>
  <c r="R241"/>
  <c r="U237"/>
  <c r="S237"/>
  <c r="R237"/>
  <c r="U235"/>
  <c r="S235"/>
  <c r="R235"/>
  <c r="U234"/>
  <c r="S234"/>
  <c r="R234"/>
  <c r="U233"/>
  <c r="S233"/>
  <c r="R233"/>
  <c r="U229"/>
  <c r="U232" s="1"/>
  <c r="S229"/>
  <c r="S232" s="1"/>
  <c r="R229"/>
  <c r="R232" s="1"/>
  <c r="U227"/>
  <c r="S227"/>
  <c r="R227"/>
  <c r="U226"/>
  <c r="S226"/>
  <c r="R226"/>
  <c r="U225"/>
  <c r="S225"/>
  <c r="R225"/>
  <c r="W187"/>
  <c r="W183"/>
  <c r="W181"/>
  <c r="W180"/>
  <c r="W175"/>
  <c r="W173"/>
  <c r="W172"/>
  <c r="U229" i="16"/>
  <c r="U232" s="1"/>
  <c r="U239" s="1"/>
  <c r="S229"/>
  <c r="S232" s="1"/>
  <c r="S239" s="1"/>
  <c r="R229"/>
  <c r="R232" s="1"/>
  <c r="R239" s="1"/>
  <c r="U227"/>
  <c r="S227"/>
  <c r="R227"/>
  <c r="U226"/>
  <c r="S226"/>
  <c r="R226"/>
  <c r="U225"/>
  <c r="S225"/>
  <c r="R225"/>
  <c r="V214"/>
  <c r="V187"/>
  <c r="W181"/>
  <c r="W180"/>
  <c r="W173"/>
  <c r="W172"/>
  <c r="U105" i="20" l="1"/>
  <c r="U23"/>
  <c r="U24"/>
  <c r="R23"/>
  <c r="R24"/>
  <c r="S131"/>
  <c r="S132"/>
  <c r="F50"/>
  <c r="F51"/>
  <c r="S23"/>
  <c r="S24"/>
  <c r="F23"/>
  <c r="F24"/>
  <c r="G50"/>
  <c r="G51"/>
  <c r="R239" i="15"/>
  <c r="G23" i="20"/>
  <c r="G24"/>
  <c r="R131"/>
  <c r="R132"/>
  <c r="U131"/>
  <c r="U132"/>
  <c r="R104"/>
  <c r="R105"/>
  <c r="V183" i="19"/>
  <c r="R236" i="15"/>
  <c r="U74" i="20"/>
  <c r="T101"/>
  <c r="S155"/>
  <c r="R128" i="19"/>
  <c r="S236" i="15"/>
  <c r="S239" s="1"/>
  <c r="U155" i="20"/>
  <c r="R236"/>
  <c r="U236" i="19"/>
  <c r="F47"/>
  <c r="U128"/>
  <c r="S236"/>
  <c r="R236"/>
  <c r="U236" i="15"/>
  <c r="U239" s="1"/>
  <c r="H47" i="20"/>
  <c r="I47" s="1"/>
  <c r="R74"/>
  <c r="S236"/>
  <c r="U101" i="19"/>
  <c r="U104" s="1"/>
  <c r="G47"/>
  <c r="T128" i="20"/>
  <c r="R155"/>
  <c r="U236"/>
  <c r="S128" i="19"/>
  <c r="T19"/>
  <c r="V19" s="1"/>
  <c r="H46"/>
  <c r="I46" s="1"/>
  <c r="S74" i="20"/>
  <c r="S20" i="19"/>
  <c r="R20"/>
  <c r="T20" i="20"/>
  <c r="T23" s="1"/>
  <c r="H19" i="19"/>
  <c r="G20"/>
  <c r="G74" i="20"/>
  <c r="H20"/>
  <c r="F74"/>
  <c r="F20" i="19"/>
  <c r="A47" i="20"/>
  <c r="V181" i="19"/>
  <c r="T182"/>
  <c r="T100"/>
  <c r="R101"/>
  <c r="T122"/>
  <c r="V122" s="1"/>
  <c r="G70" i="20"/>
  <c r="G77" s="1"/>
  <c r="T234" i="19"/>
  <c r="V180"/>
  <c r="T99"/>
  <c r="V179"/>
  <c r="T233"/>
  <c r="S70" i="20"/>
  <c r="H43"/>
  <c r="H50" s="1"/>
  <c r="I50" s="1"/>
  <c r="S232"/>
  <c r="T97"/>
  <c r="T104" s="1"/>
  <c r="R70"/>
  <c r="R77" s="1"/>
  <c r="U232"/>
  <c r="U239" s="1"/>
  <c r="F70"/>
  <c r="F77" s="1"/>
  <c r="A77" s="1"/>
  <c r="R232"/>
  <c r="R239" s="1"/>
  <c r="G54"/>
  <c r="F43" i="19"/>
  <c r="R97"/>
  <c r="S205"/>
  <c r="G43"/>
  <c r="R178"/>
  <c r="U70" i="20"/>
  <c r="U77" s="1"/>
  <c r="R205" i="19"/>
  <c r="F54" i="20"/>
  <c r="A43"/>
  <c r="R108"/>
  <c r="U108"/>
  <c r="S178" i="19"/>
  <c r="U151" i="20"/>
  <c r="U158" s="1"/>
  <c r="U135"/>
  <c r="U124" i="19"/>
  <c r="S135" i="20"/>
  <c r="S151"/>
  <c r="S158" s="1"/>
  <c r="S124" i="19"/>
  <c r="R151" i="20"/>
  <c r="R135"/>
  <c r="T124"/>
  <c r="T131" s="1"/>
  <c r="R124" i="19"/>
  <c r="V230"/>
  <c r="V176"/>
  <c r="W176" s="1"/>
  <c r="F16"/>
  <c r="G27" i="20"/>
  <c r="R27"/>
  <c r="H16"/>
  <c r="R16" i="19"/>
  <c r="G16"/>
  <c r="S16"/>
  <c r="S27" i="20"/>
  <c r="U27"/>
  <c r="A16"/>
  <c r="F27"/>
  <c r="T230"/>
  <c r="T237" i="19"/>
  <c r="T238"/>
  <c r="T188"/>
  <c r="V188" s="1"/>
  <c r="R242"/>
  <c r="T242" s="1"/>
  <c r="V242" s="1"/>
  <c r="W211"/>
  <c r="T235"/>
  <c r="T202"/>
  <c r="T205" s="1"/>
  <c r="T212" s="1"/>
  <c r="T175"/>
  <c r="T178" s="1"/>
  <c r="T133"/>
  <c r="V133" s="1"/>
  <c r="H52"/>
  <c r="I52" s="1"/>
  <c r="W214" i="16"/>
  <c r="W187"/>
  <c r="U242" i="15"/>
  <c r="S242"/>
  <c r="R242"/>
  <c r="T25" i="19"/>
  <c r="V25" s="1"/>
  <c r="H25"/>
  <c r="I25" s="1"/>
  <c r="U242" i="20"/>
  <c r="S242"/>
  <c r="R242"/>
  <c r="U134" i="19"/>
  <c r="R134"/>
  <c r="T134" i="20"/>
  <c r="S134" i="19"/>
  <c r="U161" i="20"/>
  <c r="U107" i="19"/>
  <c r="R161" i="20"/>
  <c r="T106" i="19"/>
  <c r="R107"/>
  <c r="T107" i="20"/>
  <c r="S161"/>
  <c r="U80"/>
  <c r="S26" i="19"/>
  <c r="S80" i="20"/>
  <c r="T26"/>
  <c r="R80"/>
  <c r="R26" i="19"/>
  <c r="G53"/>
  <c r="A53" i="20"/>
  <c r="H53"/>
  <c r="F53" i="19"/>
  <c r="F26"/>
  <c r="G26"/>
  <c r="F80" i="20"/>
  <c r="H26"/>
  <c r="G80"/>
  <c r="T21" i="19"/>
  <c r="H48"/>
  <c r="H21"/>
  <c r="T129"/>
  <c r="H45"/>
  <c r="T127"/>
  <c r="T18"/>
  <c r="H18"/>
  <c r="T126"/>
  <c r="T17"/>
  <c r="T125"/>
  <c r="H17"/>
  <c r="T98"/>
  <c r="T121"/>
  <c r="T94"/>
  <c r="T97" s="1"/>
  <c r="H40"/>
  <c r="H13"/>
  <c r="T13"/>
  <c r="V207" i="15"/>
  <c r="S148" i="19"/>
  <c r="A40"/>
  <c r="V180" i="15"/>
  <c r="S154" i="19"/>
  <c r="U153"/>
  <c r="S153"/>
  <c r="V207" i="16"/>
  <c r="V180"/>
  <c r="A45" i="19"/>
  <c r="U227"/>
  <c r="U146"/>
  <c r="V119" i="20"/>
  <c r="G71" i="19"/>
  <c r="V11" i="20"/>
  <c r="F79" i="19"/>
  <c r="U226"/>
  <c r="A46"/>
  <c r="A21"/>
  <c r="A65" i="20"/>
  <c r="A41" i="19"/>
  <c r="A18"/>
  <c r="A19"/>
  <c r="A48"/>
  <c r="A25"/>
  <c r="A20" i="20"/>
  <c r="A67"/>
  <c r="A71"/>
  <c r="A73"/>
  <c r="U149" i="19"/>
  <c r="U201"/>
  <c r="U213" s="1"/>
  <c r="A65"/>
  <c r="A63" i="20"/>
  <c r="U174" i="19"/>
  <c r="U186" s="1"/>
  <c r="A17"/>
  <c r="A26" i="20"/>
  <c r="R153" i="19"/>
  <c r="A13"/>
  <c r="A68" i="20"/>
  <c r="V92"/>
  <c r="A52" i="19"/>
  <c r="A64" i="20"/>
  <c r="A72"/>
  <c r="A75"/>
  <c r="A79"/>
  <c r="V122"/>
  <c r="V199"/>
  <c r="V176" i="15"/>
  <c r="V172" i="20"/>
  <c r="G68" i="19"/>
  <c r="U154"/>
  <c r="U160"/>
  <c r="S149"/>
  <c r="V118" i="20"/>
  <c r="T93" i="19"/>
  <c r="R149"/>
  <c r="V91" i="20"/>
  <c r="H68"/>
  <c r="F68" i="19"/>
  <c r="R154"/>
  <c r="V10" i="20"/>
  <c r="G79" i="19"/>
  <c r="U156"/>
  <c r="R152"/>
  <c r="U152"/>
  <c r="U93"/>
  <c r="U105" s="1"/>
  <c r="U145"/>
  <c r="R156"/>
  <c r="S156"/>
  <c r="S152"/>
  <c r="R160"/>
  <c r="T229" i="20"/>
  <c r="S229" i="19"/>
  <c r="R229"/>
  <c r="U229"/>
  <c r="U232" s="1"/>
  <c r="R148"/>
  <c r="U148"/>
  <c r="F71"/>
  <c r="R228" i="15"/>
  <c r="R240" s="1"/>
  <c r="U147" i="20"/>
  <c r="S228" i="16"/>
  <c r="S240" s="1"/>
  <c r="R228"/>
  <c r="R240" s="1"/>
  <c r="S228" i="15"/>
  <c r="S240" s="1"/>
  <c r="S66" i="20"/>
  <c r="G66"/>
  <c r="G78" s="1"/>
  <c r="H12"/>
  <c r="S147"/>
  <c r="R66"/>
  <c r="R78" s="1"/>
  <c r="R228"/>
  <c r="R240" s="1"/>
  <c r="V198"/>
  <c r="S228"/>
  <c r="V171"/>
  <c r="U66"/>
  <c r="U78" s="1"/>
  <c r="V206" i="15"/>
  <c r="V206" i="16"/>
  <c r="U228" i="15"/>
  <c r="U240" s="1"/>
  <c r="U228" i="16"/>
  <c r="U240" s="1"/>
  <c r="V201"/>
  <c r="V201" i="15"/>
  <c r="V179" i="16"/>
  <c r="V179" i="15"/>
  <c r="U228" i="20"/>
  <c r="V174" i="15"/>
  <c r="V174" i="16"/>
  <c r="G73" i="19"/>
  <c r="F66" i="20"/>
  <c r="F78" s="1"/>
  <c r="R147"/>
  <c r="V9"/>
  <c r="T12"/>
  <c r="T24" s="1"/>
  <c r="V90"/>
  <c r="T93"/>
  <c r="T105" s="1"/>
  <c r="V117"/>
  <c r="T120"/>
  <c r="T132" s="1"/>
  <c r="V198" i="19"/>
  <c r="T201"/>
  <c r="T213" s="1"/>
  <c r="V117"/>
  <c r="T120"/>
  <c r="V171"/>
  <c r="V187" i="15"/>
  <c r="V214"/>
  <c r="V133" i="20"/>
  <c r="V106"/>
  <c r="V25"/>
  <c r="G75" i="19"/>
  <c r="V210" i="16"/>
  <c r="V183"/>
  <c r="F75" i="19"/>
  <c r="V210" i="15"/>
  <c r="V183"/>
  <c r="V129" i="20"/>
  <c r="V102"/>
  <c r="V208" i="15"/>
  <c r="V181"/>
  <c r="V208" i="16"/>
  <c r="V181"/>
  <c r="F73" i="19"/>
  <c r="V127" i="20"/>
  <c r="V100"/>
  <c r="V19"/>
  <c r="G72" i="19"/>
  <c r="F72"/>
  <c r="V126" i="20"/>
  <c r="V99"/>
  <c r="V18"/>
  <c r="V95"/>
  <c r="V125"/>
  <c r="V98"/>
  <c r="V17"/>
  <c r="V175" i="15"/>
  <c r="V121" i="20"/>
  <c r="G67" i="19"/>
  <c r="V94" i="20"/>
  <c r="F67" i="19"/>
  <c r="V13" i="20"/>
  <c r="V176" i="16"/>
  <c r="V178" s="1"/>
  <c r="V202" i="15"/>
  <c r="V203" i="16"/>
  <c r="V205" s="1"/>
  <c r="V21" i="20"/>
  <c r="V203" i="15"/>
  <c r="H67" i="20"/>
  <c r="T68"/>
  <c r="W200" i="16"/>
  <c r="W200" i="15"/>
  <c r="H36" i="19"/>
  <c r="S225"/>
  <c r="R144"/>
  <c r="G64"/>
  <c r="F64"/>
  <c r="S144"/>
  <c r="U144"/>
  <c r="W199" i="16"/>
  <c r="U225" i="19"/>
  <c r="R225"/>
  <c r="H12"/>
  <c r="G63"/>
  <c r="F63"/>
  <c r="H71" i="20"/>
  <c r="H73"/>
  <c r="I45"/>
  <c r="T64"/>
  <c r="T226" i="16"/>
  <c r="T227" i="15"/>
  <c r="V227" s="1"/>
  <c r="T233"/>
  <c r="T235"/>
  <c r="I25" i="20"/>
  <c r="I46"/>
  <c r="H63"/>
  <c r="H64"/>
  <c r="I17"/>
  <c r="T145"/>
  <c r="T148"/>
  <c r="T153"/>
  <c r="T160"/>
  <c r="T227" i="16"/>
  <c r="V227" s="1"/>
  <c r="T229" i="15"/>
  <c r="T232" s="1"/>
  <c r="T234"/>
  <c r="T241"/>
  <c r="I38" i="20"/>
  <c r="T71"/>
  <c r="T73"/>
  <c r="H75"/>
  <c r="H79"/>
  <c r="T241"/>
  <c r="H65" i="19"/>
  <c r="H65" i="20"/>
  <c r="T67"/>
  <c r="T75"/>
  <c r="T79"/>
  <c r="T235"/>
  <c r="T229" i="16"/>
  <c r="T232" s="1"/>
  <c r="T239" s="1"/>
  <c r="H72" i="20"/>
  <c r="I41"/>
  <c r="T149"/>
  <c r="T154"/>
  <c r="T227"/>
  <c r="T234"/>
  <c r="T226"/>
  <c r="T152"/>
  <c r="T156"/>
  <c r="T146"/>
  <c r="T144"/>
  <c r="T65"/>
  <c r="T72"/>
  <c r="T63"/>
  <c r="I52"/>
  <c r="I37"/>
  <c r="I36"/>
  <c r="I19"/>
  <c r="I11"/>
  <c r="I9"/>
  <c r="I18"/>
  <c r="I10"/>
  <c r="T225"/>
  <c r="T233"/>
  <c r="T237"/>
  <c r="I13"/>
  <c r="I21"/>
  <c r="I40"/>
  <c r="I48"/>
  <c r="W202" i="16"/>
  <c r="W183"/>
  <c r="W182" i="15"/>
  <c r="W176"/>
  <c r="T225" i="16"/>
  <c r="W199" i="15"/>
  <c r="T237"/>
  <c r="T225"/>
  <c r="T226"/>
  <c r="U240" i="20" l="1"/>
  <c r="S78"/>
  <c r="U159"/>
  <c r="T186" i="19"/>
  <c r="H23" i="20"/>
  <c r="A78"/>
  <c r="H24"/>
  <c r="S239"/>
  <c r="R159"/>
  <c r="S240"/>
  <c r="S159"/>
  <c r="U239" i="19"/>
  <c r="R158" i="20"/>
  <c r="R23" i="19"/>
  <c r="R24"/>
  <c r="F23"/>
  <c r="F24"/>
  <c r="R186"/>
  <c r="R185"/>
  <c r="F50"/>
  <c r="F51"/>
  <c r="A51" i="20"/>
  <c r="S186" i="19"/>
  <c r="S185"/>
  <c r="G50"/>
  <c r="G51"/>
  <c r="S77" i="20"/>
  <c r="A50"/>
  <c r="S23" i="19"/>
  <c r="S24"/>
  <c r="U131"/>
  <c r="U132"/>
  <c r="R212"/>
  <c r="R213"/>
  <c r="S212"/>
  <c r="S213"/>
  <c r="T185"/>
  <c r="G23"/>
  <c r="G24"/>
  <c r="R131"/>
  <c r="R132"/>
  <c r="S131"/>
  <c r="S132"/>
  <c r="R104"/>
  <c r="R105"/>
  <c r="H51" i="20"/>
  <c r="I51" s="1"/>
  <c r="T232"/>
  <c r="A47" i="19"/>
  <c r="V215" i="16"/>
  <c r="W215" s="1"/>
  <c r="V188"/>
  <c r="V237" i="19"/>
  <c r="S161"/>
  <c r="T124"/>
  <c r="V209" i="16"/>
  <c r="V212" s="1"/>
  <c r="W212" s="1"/>
  <c r="V209" i="15"/>
  <c r="W209" s="1"/>
  <c r="V20" i="20"/>
  <c r="V182" i="16"/>
  <c r="V186" s="1"/>
  <c r="R155" i="19"/>
  <c r="H72"/>
  <c r="T101"/>
  <c r="T104" s="1"/>
  <c r="U155"/>
  <c r="S155"/>
  <c r="T155" i="20"/>
  <c r="V101"/>
  <c r="W101" s="1"/>
  <c r="T236"/>
  <c r="V128"/>
  <c r="W128" s="1"/>
  <c r="V182" i="15"/>
  <c r="T20" i="19"/>
  <c r="T128"/>
  <c r="I19"/>
  <c r="H73"/>
  <c r="V182"/>
  <c r="I24" i="20"/>
  <c r="H47" i="19"/>
  <c r="I47" s="1"/>
  <c r="T236" i="15"/>
  <c r="T239" s="1"/>
  <c r="V100" i="19"/>
  <c r="T74" i="20"/>
  <c r="A74"/>
  <c r="H20" i="19"/>
  <c r="I20" s="1"/>
  <c r="H74" i="20"/>
  <c r="F74" i="19"/>
  <c r="G74"/>
  <c r="V235"/>
  <c r="T236"/>
  <c r="V99"/>
  <c r="W99" s="1"/>
  <c r="V234"/>
  <c r="V18"/>
  <c r="I18"/>
  <c r="V233"/>
  <c r="A24" i="20"/>
  <c r="A70"/>
  <c r="A23"/>
  <c r="V127" i="19"/>
  <c r="V126"/>
  <c r="W126" s="1"/>
  <c r="I43" i="20"/>
  <c r="H70"/>
  <c r="H77" s="1"/>
  <c r="I77" s="1"/>
  <c r="T70"/>
  <c r="T77" s="1"/>
  <c r="R243" i="15"/>
  <c r="U243"/>
  <c r="W205" i="16"/>
  <c r="V178" i="15"/>
  <c r="V185" s="1"/>
  <c r="R243" i="16"/>
  <c r="V205" i="15"/>
  <c r="V212" s="1"/>
  <c r="W212" s="1"/>
  <c r="V97" i="20"/>
  <c r="V104" s="1"/>
  <c r="U243" i="16"/>
  <c r="S243"/>
  <c r="S243" i="15"/>
  <c r="F70" i="19"/>
  <c r="G70"/>
  <c r="G77" s="1"/>
  <c r="F81" i="20"/>
  <c r="S81"/>
  <c r="H43" i="19"/>
  <c r="H50" s="1"/>
  <c r="I50" s="1"/>
  <c r="T189"/>
  <c r="T216"/>
  <c r="T108" i="20"/>
  <c r="S243"/>
  <c r="U216" i="19"/>
  <c r="S189"/>
  <c r="H54" i="20"/>
  <c r="U81"/>
  <c r="U243"/>
  <c r="R232" i="19"/>
  <c r="U108"/>
  <c r="U189"/>
  <c r="R216"/>
  <c r="R189"/>
  <c r="S216"/>
  <c r="A43"/>
  <c r="F54"/>
  <c r="R81" i="20"/>
  <c r="G54" i="19"/>
  <c r="R108"/>
  <c r="R243" i="20"/>
  <c r="G81"/>
  <c r="S232" i="19"/>
  <c r="U151"/>
  <c r="U135"/>
  <c r="U162" i="20"/>
  <c r="S162"/>
  <c r="S135" i="19"/>
  <c r="S151"/>
  <c r="S159" s="1"/>
  <c r="R135"/>
  <c r="R151"/>
  <c r="R159" s="1"/>
  <c r="W122"/>
  <c r="T151" i="20"/>
  <c r="T158" s="1"/>
  <c r="V124"/>
  <c r="V131" s="1"/>
  <c r="W131" s="1"/>
  <c r="T135"/>
  <c r="R162"/>
  <c r="V230"/>
  <c r="W230" s="1"/>
  <c r="V16"/>
  <c r="V23" s="1"/>
  <c r="H27"/>
  <c r="S27" i="19"/>
  <c r="R27"/>
  <c r="T27" i="20"/>
  <c r="T16" i="19"/>
  <c r="I16" i="20"/>
  <c r="H16" i="19"/>
  <c r="H23" s="1"/>
  <c r="G27"/>
  <c r="A16"/>
  <c r="F27"/>
  <c r="V238"/>
  <c r="W203"/>
  <c r="V202"/>
  <c r="V205" s="1"/>
  <c r="V212" s="1"/>
  <c r="W212" s="1"/>
  <c r="V175"/>
  <c r="V178" s="1"/>
  <c r="V185" s="1"/>
  <c r="V121"/>
  <c r="W121" s="1"/>
  <c r="I40"/>
  <c r="W40"/>
  <c r="T134"/>
  <c r="A54" i="20"/>
  <c r="H53" i="19"/>
  <c r="I53" s="1"/>
  <c r="T26"/>
  <c r="H26"/>
  <c r="I26" s="1"/>
  <c r="W188" i="16"/>
  <c r="W214" i="15"/>
  <c r="V215"/>
  <c r="V188"/>
  <c r="T242"/>
  <c r="W214" i="20"/>
  <c r="W214" i="19"/>
  <c r="T242" i="20"/>
  <c r="W187" i="19"/>
  <c r="V134" i="20"/>
  <c r="W133" i="19"/>
  <c r="U161"/>
  <c r="T161" i="20"/>
  <c r="V107"/>
  <c r="V106" i="19"/>
  <c r="T107"/>
  <c r="R161"/>
  <c r="W25" i="20"/>
  <c r="V26"/>
  <c r="T80"/>
  <c r="W25" i="19"/>
  <c r="A53"/>
  <c r="I53" i="20"/>
  <c r="H80"/>
  <c r="A80"/>
  <c r="G80" i="19"/>
  <c r="F80"/>
  <c r="I26" i="20"/>
  <c r="I48" i="19"/>
  <c r="V21"/>
  <c r="I21"/>
  <c r="V129"/>
  <c r="I45"/>
  <c r="W208"/>
  <c r="W181"/>
  <c r="W46"/>
  <c r="W19"/>
  <c r="W207" i="15"/>
  <c r="W207" i="19"/>
  <c r="W180"/>
  <c r="W45"/>
  <c r="V17"/>
  <c r="I17"/>
  <c r="V125"/>
  <c r="W179"/>
  <c r="V98"/>
  <c r="V94"/>
  <c r="V97" s="1"/>
  <c r="V13"/>
  <c r="I13"/>
  <c r="W203" i="20"/>
  <c r="W176"/>
  <c r="V226" i="19"/>
  <c r="V226" i="15"/>
  <c r="V226" i="16"/>
  <c r="W226" s="1"/>
  <c r="V145" i="19"/>
  <c r="W210" i="16"/>
  <c r="W208"/>
  <c r="W19" i="20"/>
  <c r="W207" i="16"/>
  <c r="A27" i="20"/>
  <c r="W206" i="16"/>
  <c r="V227" i="19"/>
  <c r="W176" i="16"/>
  <c r="W203"/>
  <c r="W11" i="20"/>
  <c r="W173"/>
  <c r="W208"/>
  <c r="W18"/>
  <c r="W45"/>
  <c r="W180"/>
  <c r="W200"/>
  <c r="H71" i="19"/>
  <c r="A79"/>
  <c r="W119" i="20"/>
  <c r="V227"/>
  <c r="W106"/>
  <c r="A71" i="19"/>
  <c r="V146"/>
  <c r="W126" i="20"/>
  <c r="W99"/>
  <c r="V65"/>
  <c r="W133"/>
  <c r="W127"/>
  <c r="W199"/>
  <c r="W92"/>
  <c r="W122"/>
  <c r="W100"/>
  <c r="A26" i="19"/>
  <c r="U228"/>
  <c r="U240" s="1"/>
  <c r="V120" i="20"/>
  <c r="V132" s="1"/>
  <c r="W132" s="1"/>
  <c r="A68" i="19"/>
  <c r="A63"/>
  <c r="A64"/>
  <c r="V120"/>
  <c r="V201"/>
  <c r="V213" s="1"/>
  <c r="W213" s="1"/>
  <c r="V93" i="20"/>
  <c r="V105" s="1"/>
  <c r="A75" i="19"/>
  <c r="A72"/>
  <c r="V234" i="15"/>
  <c r="V233"/>
  <c r="W202"/>
  <c r="U147" i="19"/>
  <c r="T153"/>
  <c r="A73"/>
  <c r="V174"/>
  <c r="V186" s="1"/>
  <c r="A20"/>
  <c r="V146" i="20"/>
  <c r="A67" i="19"/>
  <c r="A66" i="20"/>
  <c r="T148" i="19"/>
  <c r="T160"/>
  <c r="T154"/>
  <c r="W95" i="20"/>
  <c r="V149"/>
  <c r="V68"/>
  <c r="H68" i="19"/>
  <c r="V226" i="20"/>
  <c r="W203" i="15"/>
  <c r="W172" i="20"/>
  <c r="T149" i="19"/>
  <c r="V145" i="20"/>
  <c r="W37"/>
  <c r="V93" i="19"/>
  <c r="W91" i="20"/>
  <c r="V64"/>
  <c r="T229" i="19"/>
  <c r="V12" i="20"/>
  <c r="V24" s="1"/>
  <c r="W10"/>
  <c r="T152" i="19"/>
  <c r="T156"/>
  <c r="W183" i="20"/>
  <c r="W125"/>
  <c r="W241" i="16"/>
  <c r="W102" i="20"/>
  <c r="F66" i="19"/>
  <c r="V225" i="20"/>
  <c r="T228"/>
  <c r="T240" s="1"/>
  <c r="V63"/>
  <c r="T66"/>
  <c r="V225" i="15"/>
  <c r="T228"/>
  <c r="T240" s="1"/>
  <c r="V225" i="16"/>
  <c r="T228"/>
  <c r="T240" s="1"/>
  <c r="H66" i="20"/>
  <c r="H78" s="1"/>
  <c r="I78" s="1"/>
  <c r="V144"/>
  <c r="T147"/>
  <c r="I36" i="19"/>
  <c r="H39"/>
  <c r="H51" s="1"/>
  <c r="I51" s="1"/>
  <c r="G66"/>
  <c r="G78" s="1"/>
  <c r="H75"/>
  <c r="H79"/>
  <c r="V241" i="15"/>
  <c r="V241" i="20"/>
  <c r="W187"/>
  <c r="V160"/>
  <c r="W52"/>
  <c r="V79"/>
  <c r="W17"/>
  <c r="W208" i="15"/>
  <c r="V237"/>
  <c r="V237" i="20"/>
  <c r="V156"/>
  <c r="V75"/>
  <c r="V235" i="15"/>
  <c r="W46" i="20"/>
  <c r="W181"/>
  <c r="V235"/>
  <c r="V154"/>
  <c r="V73"/>
  <c r="W41"/>
  <c r="V234"/>
  <c r="V153"/>
  <c r="V72"/>
  <c r="V233"/>
  <c r="V152"/>
  <c r="V71"/>
  <c r="V148"/>
  <c r="V229"/>
  <c r="V229" i="16"/>
  <c r="V232" s="1"/>
  <c r="V239" s="1"/>
  <c r="W239" s="1"/>
  <c r="V67" i="20"/>
  <c r="V229" i="15"/>
  <c r="H67" i="19"/>
  <c r="W121" i="20"/>
  <c r="I71"/>
  <c r="I12"/>
  <c r="I39"/>
  <c r="W171"/>
  <c r="T225" i="19"/>
  <c r="W38" i="20"/>
  <c r="I79"/>
  <c r="W201" i="16"/>
  <c r="W174" i="15"/>
  <c r="W174" i="16"/>
  <c r="W227"/>
  <c r="W227" i="15"/>
  <c r="I75" i="20"/>
  <c r="I73"/>
  <c r="H64" i="19"/>
  <c r="T144"/>
  <c r="W118" i="20"/>
  <c r="I64"/>
  <c r="I67"/>
  <c r="I65"/>
  <c r="W198" i="15"/>
  <c r="W90" i="20"/>
  <c r="I9" i="19"/>
  <c r="H63"/>
  <c r="I63" i="20"/>
  <c r="W198"/>
  <c r="W202"/>
  <c r="W175"/>
  <c r="W36"/>
  <c r="I72"/>
  <c r="W206" i="15"/>
  <c r="I65" i="19"/>
  <c r="W117" i="20"/>
  <c r="W94"/>
  <c r="W207"/>
  <c r="W21"/>
  <c r="W179"/>
  <c r="W129"/>
  <c r="W98"/>
  <c r="W40"/>
  <c r="W9"/>
  <c r="W210"/>
  <c r="W206"/>
  <c r="W13"/>
  <c r="W48"/>
  <c r="W179" i="15"/>
  <c r="W210"/>
  <c r="W175" i="16"/>
  <c r="W171" i="15"/>
  <c r="W179" i="16"/>
  <c r="W198"/>
  <c r="W171"/>
  <c r="T159" i="20" l="1"/>
  <c r="U159" i="19"/>
  <c r="T78" i="20"/>
  <c r="F78" i="19"/>
  <c r="A78" s="1"/>
  <c r="T239" i="20"/>
  <c r="U158" i="19"/>
  <c r="F77"/>
  <c r="R239"/>
  <c r="R240"/>
  <c r="R158"/>
  <c r="T105"/>
  <c r="T131"/>
  <c r="V213" i="16"/>
  <c r="W213" s="1"/>
  <c r="V213" i="15"/>
  <c r="W213" s="1"/>
  <c r="A51" i="19"/>
  <c r="A77"/>
  <c r="S158"/>
  <c r="H24"/>
  <c r="V186" i="15"/>
  <c r="A50" i="19"/>
  <c r="T132"/>
  <c r="T23"/>
  <c r="T24"/>
  <c r="S239"/>
  <c r="S240"/>
  <c r="V185" i="16"/>
  <c r="W238" i="19"/>
  <c r="W186"/>
  <c r="W105" i="20"/>
  <c r="W185" i="19"/>
  <c r="V134"/>
  <c r="W134" s="1"/>
  <c r="W21"/>
  <c r="W104" i="20"/>
  <c r="V20" i="19"/>
  <c r="V189" i="16"/>
  <c r="I23" i="20"/>
  <c r="H70" i="19"/>
  <c r="H74"/>
  <c r="V74" i="20"/>
  <c r="W74" s="1"/>
  <c r="V236" i="15"/>
  <c r="W236" s="1"/>
  <c r="V155" i="20"/>
  <c r="W155" s="1"/>
  <c r="T155" i="19"/>
  <c r="V236" i="20"/>
  <c r="W236" s="1"/>
  <c r="V236" i="19"/>
  <c r="W236" s="1"/>
  <c r="V101"/>
  <c r="V104" s="1"/>
  <c r="W100"/>
  <c r="A74"/>
  <c r="I74" i="20"/>
  <c r="W127" i="19"/>
  <c r="V128"/>
  <c r="W24" i="20"/>
  <c r="W18" i="19"/>
  <c r="W17"/>
  <c r="A23"/>
  <c r="W16" i="20"/>
  <c r="I70"/>
  <c r="A24" i="19"/>
  <c r="W97" i="20"/>
  <c r="V216" i="16"/>
  <c r="W216" s="1"/>
  <c r="A70" i="19"/>
  <c r="A81" i="20"/>
  <c r="V216" i="15"/>
  <c r="W216" s="1"/>
  <c r="V70" i="20"/>
  <c r="V77" s="1"/>
  <c r="W77" s="1"/>
  <c r="W232" i="16"/>
  <c r="W205" i="15"/>
  <c r="T243"/>
  <c r="V189"/>
  <c r="T243" i="16"/>
  <c r="V232" i="20"/>
  <c r="V239" s="1"/>
  <c r="W239" s="1"/>
  <c r="T243"/>
  <c r="T232" i="19"/>
  <c r="V124"/>
  <c r="V131" s="1"/>
  <c r="W131" s="1"/>
  <c r="T135"/>
  <c r="W205"/>
  <c r="H54"/>
  <c r="H81" i="20"/>
  <c r="I81" s="1"/>
  <c r="U243" i="19"/>
  <c r="T108"/>
  <c r="I43"/>
  <c r="V216"/>
  <c r="W216" s="1"/>
  <c r="W178"/>
  <c r="T81" i="20"/>
  <c r="F81" i="19"/>
  <c r="V189"/>
  <c r="W189" s="1"/>
  <c r="V108" i="20"/>
  <c r="W97" i="19"/>
  <c r="S243"/>
  <c r="R243"/>
  <c r="G81"/>
  <c r="U162"/>
  <c r="S162"/>
  <c r="T151"/>
  <c r="T158" s="1"/>
  <c r="V135" i="20"/>
  <c r="W135" s="1"/>
  <c r="W124"/>
  <c r="V151"/>
  <c r="T162"/>
  <c r="R162" i="19"/>
  <c r="V231" i="15"/>
  <c r="V232" s="1"/>
  <c r="V239" s="1"/>
  <c r="W239" s="1"/>
  <c r="H27" i="19"/>
  <c r="V16"/>
  <c r="V24" s="1"/>
  <c r="V27" i="20"/>
  <c r="T27" i="19"/>
  <c r="I16"/>
  <c r="W230"/>
  <c r="W202"/>
  <c r="W175"/>
  <c r="A54"/>
  <c r="W189" i="16"/>
  <c r="V26" i="19"/>
  <c r="W26" s="1"/>
  <c r="W215"/>
  <c r="W215" i="15"/>
  <c r="W241"/>
  <c r="V242"/>
  <c r="W215" i="20"/>
  <c r="V242"/>
  <c r="W189"/>
  <c r="W188"/>
  <c r="W188" i="19"/>
  <c r="W134" i="20"/>
  <c r="V161"/>
  <c r="W107"/>
  <c r="V160" i="19"/>
  <c r="T161"/>
  <c r="W106"/>
  <c r="V107"/>
  <c r="W52"/>
  <c r="W53" i="20"/>
  <c r="W26"/>
  <c r="W79"/>
  <c r="V80"/>
  <c r="I54"/>
  <c r="I27"/>
  <c r="A80" i="19"/>
  <c r="I79"/>
  <c r="H80"/>
  <c r="I80" i="20"/>
  <c r="W210" i="19"/>
  <c r="W183"/>
  <c r="W48"/>
  <c r="W129"/>
  <c r="W102"/>
  <c r="W125"/>
  <c r="W98"/>
  <c r="W94"/>
  <c r="W13"/>
  <c r="W226" i="15"/>
  <c r="W235" i="16"/>
  <c r="W73" i="20"/>
  <c r="W234" i="16"/>
  <c r="I72" i="19"/>
  <c r="A27"/>
  <c r="V148"/>
  <c r="V228" i="16"/>
  <c r="V240" s="1"/>
  <c r="W240" s="1"/>
  <c r="V228" i="15"/>
  <c r="V240" s="1"/>
  <c r="W240" s="1"/>
  <c r="I75" i="19"/>
  <c r="W227" i="20"/>
  <c r="W234" i="15"/>
  <c r="V154" i="19"/>
  <c r="W65" i="20"/>
  <c r="V228" i="19"/>
  <c r="W72" i="20"/>
  <c r="W234"/>
  <c r="W227" i="19"/>
  <c r="W146"/>
  <c r="W145" i="20"/>
  <c r="W149"/>
  <c r="W146"/>
  <c r="W153"/>
  <c r="W154"/>
  <c r="W160"/>
  <c r="V228"/>
  <c r="W226"/>
  <c r="V152" i="19"/>
  <c r="A66"/>
  <c r="I68"/>
  <c r="V156"/>
  <c r="V153"/>
  <c r="V147"/>
  <c r="V149"/>
  <c r="W226"/>
  <c r="V147" i="20"/>
  <c r="V159" s="1"/>
  <c r="W159" s="1"/>
  <c r="W145" i="19"/>
  <c r="V229"/>
  <c r="V232" s="1"/>
  <c r="V239" s="1"/>
  <c r="W239" s="1"/>
  <c r="I64"/>
  <c r="V66" i="20"/>
  <c r="V78" s="1"/>
  <c r="W78" s="1"/>
  <c r="W36" i="19"/>
  <c r="I73"/>
  <c r="W71" i="20"/>
  <c r="W156"/>
  <c r="V144" i="19"/>
  <c r="H66"/>
  <c r="W237" i="16"/>
  <c r="W241" i="20"/>
  <c r="I71" i="19"/>
  <c r="W235" i="15"/>
  <c r="W152" i="20"/>
  <c r="W235"/>
  <c r="W229" i="16"/>
  <c r="V225" i="19"/>
  <c r="I67"/>
  <c r="W148" i="20"/>
  <c r="W67"/>
  <c r="I68"/>
  <c r="W39"/>
  <c r="W12"/>
  <c r="W117" i="19"/>
  <c r="W171"/>
  <c r="W93" i="20"/>
  <c r="W225" i="15"/>
  <c r="W201" i="20"/>
  <c r="W174"/>
  <c r="I12" i="19"/>
  <c r="W120" i="20"/>
  <c r="I39" i="19"/>
  <c r="W201" i="15"/>
  <c r="W225" i="20"/>
  <c r="W198" i="19"/>
  <c r="W90"/>
  <c r="I66" i="20"/>
  <c r="W201" i="19"/>
  <c r="W174"/>
  <c r="W64" i="20"/>
  <c r="I63" i="19"/>
  <c r="W9"/>
  <c r="W237" i="20"/>
  <c r="W144"/>
  <c r="W229"/>
  <c r="W75"/>
  <c r="W237" i="15"/>
  <c r="W63" i="20"/>
  <c r="W233"/>
  <c r="W229" i="15"/>
  <c r="W233"/>
  <c r="W233" i="16"/>
  <c r="W182"/>
  <c r="W225"/>
  <c r="H78" i="19" l="1"/>
  <c r="I78" s="1"/>
  <c r="V240" i="20"/>
  <c r="W240" s="1"/>
  <c r="V158"/>
  <c r="W158" s="1"/>
  <c r="V240" i="19"/>
  <c r="W240" s="1"/>
  <c r="V105"/>
  <c r="W105" s="1"/>
  <c r="T240"/>
  <c r="T239"/>
  <c r="T159"/>
  <c r="V23"/>
  <c r="I70"/>
  <c r="H77"/>
  <c r="I77" s="1"/>
  <c r="V132"/>
  <c r="W132" s="1"/>
  <c r="W104"/>
  <c r="W101"/>
  <c r="I74"/>
  <c r="V155"/>
  <c r="W155" s="1"/>
  <c r="W128"/>
  <c r="V108"/>
  <c r="I23"/>
  <c r="W232" i="20"/>
  <c r="V135" i="19"/>
  <c r="W135" s="1"/>
  <c r="I24"/>
  <c r="W23" i="20"/>
  <c r="W70"/>
  <c r="W232" i="15"/>
  <c r="W124" i="19"/>
  <c r="V243" i="15"/>
  <c r="W243" s="1"/>
  <c r="V243" i="16"/>
  <c r="W243" s="1"/>
  <c r="A81" i="19"/>
  <c r="V81" i="20"/>
  <c r="W81" s="1"/>
  <c r="W232" i="19"/>
  <c r="V243" i="20"/>
  <c r="W243" s="1"/>
  <c r="V243" i="19"/>
  <c r="W243" s="1"/>
  <c r="T243"/>
  <c r="H81"/>
  <c r="I81" s="1"/>
  <c r="V151"/>
  <c r="V159" s="1"/>
  <c r="W159" s="1"/>
  <c r="W151" i="20"/>
  <c r="V162"/>
  <c r="W162" s="1"/>
  <c r="T162" i="19"/>
  <c r="W231" i="15"/>
  <c r="W16" i="19"/>
  <c r="V27"/>
  <c r="W27" s="1"/>
  <c r="I54"/>
  <c r="I27"/>
  <c r="W242" i="16"/>
  <c r="W242" i="15"/>
  <c r="W241" i="19"/>
  <c r="W242" i="20"/>
  <c r="V161" i="19"/>
  <c r="W160"/>
  <c r="W161" i="20"/>
  <c r="W107" i="19"/>
  <c r="W108" i="20"/>
  <c r="W54"/>
  <c r="W53" i="19"/>
  <c r="W80" i="20"/>
  <c r="W27"/>
  <c r="I80" i="19"/>
  <c r="W154"/>
  <c r="W156"/>
  <c r="W237"/>
  <c r="W235"/>
  <c r="W234"/>
  <c r="W153"/>
  <c r="W233"/>
  <c r="W147"/>
  <c r="W39"/>
  <c r="W148"/>
  <c r="W149"/>
  <c r="W229"/>
  <c r="W152"/>
  <c r="W228"/>
  <c r="W93"/>
  <c r="I20" i="20"/>
  <c r="W182"/>
  <c r="W120" i="19"/>
  <c r="W68" i="20"/>
  <c r="W147"/>
  <c r="W228" i="15"/>
  <c r="W144" i="19"/>
  <c r="W228" i="16"/>
  <c r="W228" i="20"/>
  <c r="W66"/>
  <c r="I66" i="19"/>
  <c r="W225"/>
  <c r="W12"/>
  <c r="V158" l="1"/>
  <c r="W158" s="1"/>
  <c r="W23"/>
  <c r="W24"/>
  <c r="V162"/>
  <c r="W162" s="1"/>
  <c r="W151"/>
  <c r="W242"/>
  <c r="W108"/>
  <c r="W161"/>
  <c r="W54"/>
  <c r="W182"/>
  <c r="W20" i="20"/>
  <c r="S79" i="15"/>
  <c r="R79"/>
  <c r="S75"/>
  <c r="R75"/>
  <c r="S73"/>
  <c r="R73"/>
  <c r="S72"/>
  <c r="R72"/>
  <c r="S71"/>
  <c r="R71"/>
  <c r="S68"/>
  <c r="R68"/>
  <c r="S67"/>
  <c r="R67"/>
  <c r="S79" i="16"/>
  <c r="R79"/>
  <c r="S75"/>
  <c r="R75"/>
  <c r="S73"/>
  <c r="R73"/>
  <c r="S72"/>
  <c r="R72"/>
  <c r="S71"/>
  <c r="R71"/>
  <c r="S68"/>
  <c r="R68"/>
  <c r="S67"/>
  <c r="R67"/>
  <c r="S65" i="15"/>
  <c r="R65"/>
  <c r="S64"/>
  <c r="R64"/>
  <c r="S63"/>
  <c r="R63"/>
  <c r="S65" i="16"/>
  <c r="R65"/>
  <c r="S64"/>
  <c r="R64"/>
  <c r="S63"/>
  <c r="R63"/>
  <c r="R74" l="1"/>
  <c r="S74"/>
  <c r="R74" i="15"/>
  <c r="S74"/>
  <c r="S70"/>
  <c r="R70" i="16"/>
  <c r="R77" s="1"/>
  <c r="S70"/>
  <c r="S77" s="1"/>
  <c r="R70" i="15"/>
  <c r="R77" s="1"/>
  <c r="R80" i="16"/>
  <c r="S80"/>
  <c r="S80" i="15"/>
  <c r="R80"/>
  <c r="R63" i="19"/>
  <c r="R68"/>
  <c r="R65"/>
  <c r="R72"/>
  <c r="S63"/>
  <c r="S65"/>
  <c r="S68"/>
  <c r="S72"/>
  <c r="S75"/>
  <c r="S79"/>
  <c r="R75"/>
  <c r="R64"/>
  <c r="R67"/>
  <c r="R71"/>
  <c r="R73"/>
  <c r="S64"/>
  <c r="S67"/>
  <c r="S71"/>
  <c r="S73"/>
  <c r="R79"/>
  <c r="S66" i="16"/>
  <c r="S78" s="1"/>
  <c r="R66"/>
  <c r="R78" s="1"/>
  <c r="R66" i="15"/>
  <c r="R78" s="1"/>
  <c r="S66"/>
  <c r="S78" s="1"/>
  <c r="S77" l="1"/>
  <c r="T72" i="19"/>
  <c r="T73"/>
  <c r="S74"/>
  <c r="R74"/>
  <c r="R70"/>
  <c r="R81" i="15"/>
  <c r="R81" i="16"/>
  <c r="S70" i="19"/>
  <c r="S77" s="1"/>
  <c r="S81" i="15"/>
  <c r="S81" i="16"/>
  <c r="R80" i="19"/>
  <c r="S80"/>
  <c r="T75"/>
  <c r="T68"/>
  <c r="T65"/>
  <c r="V65" s="1"/>
  <c r="W65" s="1"/>
  <c r="R66"/>
  <c r="R78" s="1"/>
  <c r="S66"/>
  <c r="T79"/>
  <c r="T67"/>
  <c r="T71"/>
  <c r="T64"/>
  <c r="T63"/>
  <c r="U79" i="15"/>
  <c r="U75"/>
  <c r="U73"/>
  <c r="U72"/>
  <c r="U72" i="19" s="1"/>
  <c r="U71" i="15"/>
  <c r="U68"/>
  <c r="U67"/>
  <c r="S78" i="19" l="1"/>
  <c r="R77"/>
  <c r="V72"/>
  <c r="T74"/>
  <c r="U74" i="15"/>
  <c r="U77" s="1"/>
  <c r="U73" i="19"/>
  <c r="V73" s="1"/>
  <c r="T70"/>
  <c r="U70" i="15"/>
  <c r="U78" s="1"/>
  <c r="S81" i="19"/>
  <c r="R81"/>
  <c r="V64"/>
  <c r="U80" i="15"/>
  <c r="T80" i="19"/>
  <c r="U67"/>
  <c r="U79"/>
  <c r="U68"/>
  <c r="V68" s="1"/>
  <c r="W68" s="1"/>
  <c r="U75"/>
  <c r="U71"/>
  <c r="V63"/>
  <c r="T66"/>
  <c r="W20"/>
  <c r="V13" i="15"/>
  <c r="V13" i="16"/>
  <c r="T78" i="19" l="1"/>
  <c r="T77"/>
  <c r="U74"/>
  <c r="U81" i="15"/>
  <c r="T81" i="19"/>
  <c r="U70"/>
  <c r="U78" s="1"/>
  <c r="V66"/>
  <c r="W64"/>
  <c r="V67"/>
  <c r="V79"/>
  <c r="U80"/>
  <c r="V75"/>
  <c r="V71"/>
  <c r="W63"/>
  <c r="U77" l="1"/>
  <c r="W73"/>
  <c r="V74"/>
  <c r="V70"/>
  <c r="U81"/>
  <c r="W67"/>
  <c r="V80"/>
  <c r="W80" s="1"/>
  <c r="W79"/>
  <c r="W75"/>
  <c r="W72"/>
  <c r="W71"/>
  <c r="W66"/>
  <c r="U149" i="15"/>
  <c r="S149"/>
  <c r="R149"/>
  <c r="U148"/>
  <c r="S148"/>
  <c r="R148"/>
  <c r="U146"/>
  <c r="S146"/>
  <c r="R146"/>
  <c r="U145"/>
  <c r="S145"/>
  <c r="R145"/>
  <c r="U144"/>
  <c r="V119"/>
  <c r="W106"/>
  <c r="W100"/>
  <c r="W99"/>
  <c r="W95"/>
  <c r="V92"/>
  <c r="W92"/>
  <c r="V91"/>
  <c r="T79"/>
  <c r="G79"/>
  <c r="F79"/>
  <c r="T75"/>
  <c r="G75"/>
  <c r="F75"/>
  <c r="T73"/>
  <c r="G73"/>
  <c r="F73"/>
  <c r="T72"/>
  <c r="G72"/>
  <c r="F72"/>
  <c r="T71"/>
  <c r="G71"/>
  <c r="F71"/>
  <c r="T68"/>
  <c r="G68"/>
  <c r="F68"/>
  <c r="T67"/>
  <c r="G67"/>
  <c r="F67"/>
  <c r="H52"/>
  <c r="H48"/>
  <c r="H46"/>
  <c r="H45"/>
  <c r="H41"/>
  <c r="H40"/>
  <c r="H25"/>
  <c r="H21"/>
  <c r="H19"/>
  <c r="H18"/>
  <c r="H17"/>
  <c r="H52" i="16"/>
  <c r="H48"/>
  <c r="H46"/>
  <c r="H45"/>
  <c r="H41"/>
  <c r="H40"/>
  <c r="V52"/>
  <c r="U160"/>
  <c r="S160"/>
  <c r="R160"/>
  <c r="U156"/>
  <c r="S156"/>
  <c r="R156"/>
  <c r="U154"/>
  <c r="S154"/>
  <c r="R154"/>
  <c r="U153"/>
  <c r="S153"/>
  <c r="R153"/>
  <c r="U152"/>
  <c r="S152"/>
  <c r="R152"/>
  <c r="U149"/>
  <c r="S149"/>
  <c r="R149"/>
  <c r="U148"/>
  <c r="S148"/>
  <c r="R148"/>
  <c r="U146"/>
  <c r="S146"/>
  <c r="R146"/>
  <c r="U145"/>
  <c r="S145"/>
  <c r="R145"/>
  <c r="U144"/>
  <c r="S144"/>
  <c r="R144"/>
  <c r="T79"/>
  <c r="T75"/>
  <c r="T73"/>
  <c r="T72"/>
  <c r="T71"/>
  <c r="T68"/>
  <c r="V77" i="19" l="1"/>
  <c r="W77" s="1"/>
  <c r="V78"/>
  <c r="W78" s="1"/>
  <c r="S155" i="16"/>
  <c r="H47"/>
  <c r="I47" s="1"/>
  <c r="T74" i="15"/>
  <c r="U155" i="16"/>
  <c r="H20" i="15"/>
  <c r="H23" s="1"/>
  <c r="F74"/>
  <c r="T74" i="16"/>
  <c r="R155"/>
  <c r="H47" i="15"/>
  <c r="I47" s="1"/>
  <c r="G74"/>
  <c r="W74" i="19"/>
  <c r="H43" i="15"/>
  <c r="S151" i="16"/>
  <c r="S158" s="1"/>
  <c r="T70" i="15"/>
  <c r="T77" s="1"/>
  <c r="U151"/>
  <c r="U158" s="1"/>
  <c r="R151"/>
  <c r="R158" s="1"/>
  <c r="F70"/>
  <c r="F77" s="1"/>
  <c r="U151" i="16"/>
  <c r="U158" s="1"/>
  <c r="H43"/>
  <c r="H50" s="1"/>
  <c r="I50" s="1"/>
  <c r="R151"/>
  <c r="R158" s="1"/>
  <c r="G70" i="15"/>
  <c r="G77" s="1"/>
  <c r="S151"/>
  <c r="S158" s="1"/>
  <c r="W70" i="19"/>
  <c r="V81"/>
  <c r="W81" s="1"/>
  <c r="U161" i="16"/>
  <c r="S161"/>
  <c r="R161"/>
  <c r="V79"/>
  <c r="T80"/>
  <c r="H53"/>
  <c r="T80" i="15"/>
  <c r="H53"/>
  <c r="G80"/>
  <c r="H26"/>
  <c r="F80"/>
  <c r="V45"/>
  <c r="V72"/>
  <c r="V18"/>
  <c r="V68"/>
  <c r="V45" i="16"/>
  <c r="V72"/>
  <c r="A68" i="15"/>
  <c r="A73"/>
  <c r="A75"/>
  <c r="V106" i="16"/>
  <c r="V126"/>
  <c r="V133"/>
  <c r="A67" i="15"/>
  <c r="A71"/>
  <c r="A72"/>
  <c r="A79"/>
  <c r="V126"/>
  <c r="V133"/>
  <c r="V99" i="16"/>
  <c r="V99" i="15"/>
  <c r="V68" i="16"/>
  <c r="S147" i="15"/>
  <c r="S159" s="1"/>
  <c r="R147"/>
  <c r="R159" s="1"/>
  <c r="V122" i="16"/>
  <c r="V122" i="15"/>
  <c r="V95" i="16"/>
  <c r="V95" i="15"/>
  <c r="V41" i="16"/>
  <c r="V41" i="15"/>
  <c r="R147" i="16"/>
  <c r="R159" s="1"/>
  <c r="S147"/>
  <c r="S159" s="1"/>
  <c r="U147"/>
  <c r="U159" s="1"/>
  <c r="V125"/>
  <c r="V125" i="15"/>
  <c r="V117"/>
  <c r="V98" i="16"/>
  <c r="V98" i="15"/>
  <c r="U147"/>
  <c r="U159" s="1"/>
  <c r="V90"/>
  <c r="V93" s="1"/>
  <c r="V71" i="16"/>
  <c r="V71" i="15"/>
  <c r="V17"/>
  <c r="V129"/>
  <c r="V106"/>
  <c r="V52"/>
  <c r="V25"/>
  <c r="V79"/>
  <c r="V129" i="16"/>
  <c r="V102"/>
  <c r="V48"/>
  <c r="V75"/>
  <c r="V102" i="15"/>
  <c r="V48"/>
  <c r="V21"/>
  <c r="V75"/>
  <c r="V127"/>
  <c r="V100"/>
  <c r="V46"/>
  <c r="V19"/>
  <c r="V73"/>
  <c r="V100" i="16"/>
  <c r="V46"/>
  <c r="V73"/>
  <c r="V121"/>
  <c r="V94"/>
  <c r="V94" i="15"/>
  <c r="V67"/>
  <c r="V40" i="16"/>
  <c r="V40" i="15"/>
  <c r="V14"/>
  <c r="V121"/>
  <c r="V118"/>
  <c r="H67"/>
  <c r="T67" i="16"/>
  <c r="T70" s="1"/>
  <c r="T77" s="1"/>
  <c r="W91" i="15"/>
  <c r="W119" i="16"/>
  <c r="W92"/>
  <c r="W119" i="15"/>
  <c r="W154"/>
  <c r="H75"/>
  <c r="H79"/>
  <c r="H72"/>
  <c r="T144"/>
  <c r="W102"/>
  <c r="H36"/>
  <c r="T64"/>
  <c r="T146"/>
  <c r="T63"/>
  <c r="T148"/>
  <c r="H71"/>
  <c r="H73"/>
  <c r="H11"/>
  <c r="I19"/>
  <c r="T65"/>
  <c r="H9"/>
  <c r="I14"/>
  <c r="I18"/>
  <c r="H38"/>
  <c r="H37"/>
  <c r="H68"/>
  <c r="H10"/>
  <c r="I25"/>
  <c r="T145"/>
  <c r="T149"/>
  <c r="H39" i="16"/>
  <c r="H51" s="1"/>
  <c r="I51" s="1"/>
  <c r="T156"/>
  <c r="T154"/>
  <c r="T153"/>
  <c r="T152"/>
  <c r="T145"/>
  <c r="T149"/>
  <c r="T160"/>
  <c r="T146"/>
  <c r="T148"/>
  <c r="T63"/>
  <c r="T64"/>
  <c r="T65"/>
  <c r="T144"/>
  <c r="A77" i="15" l="1"/>
  <c r="I43"/>
  <c r="H50"/>
  <c r="I50" s="1"/>
  <c r="V74" i="16"/>
  <c r="W74" s="1"/>
  <c r="V101" i="15"/>
  <c r="V53" i="16"/>
  <c r="W53" s="1"/>
  <c r="V97"/>
  <c r="V104" s="1"/>
  <c r="V97" i="15"/>
  <c r="V104" s="1"/>
  <c r="V47" i="16"/>
  <c r="W47" s="1"/>
  <c r="V101"/>
  <c r="W101" s="1"/>
  <c r="A74" i="15"/>
  <c r="V128" i="16"/>
  <c r="W128" s="1"/>
  <c r="H74" i="15"/>
  <c r="I74" s="1"/>
  <c r="V128"/>
  <c r="V20"/>
  <c r="V74"/>
  <c r="W74" s="1"/>
  <c r="I23"/>
  <c r="T155" i="16"/>
  <c r="V47" i="15"/>
  <c r="W47" s="1"/>
  <c r="W128"/>
  <c r="T151" i="16"/>
  <c r="T158" s="1"/>
  <c r="A70" i="15"/>
  <c r="V124" i="16"/>
  <c r="V131" s="1"/>
  <c r="W131" s="1"/>
  <c r="V124" i="15"/>
  <c r="V131" s="1"/>
  <c r="W131" s="1"/>
  <c r="V70"/>
  <c r="V77" s="1"/>
  <c r="W77" s="1"/>
  <c r="T151"/>
  <c r="T158" s="1"/>
  <c r="V43"/>
  <c r="V50" s="1"/>
  <c r="W50" s="1"/>
  <c r="U162"/>
  <c r="R162" i="16"/>
  <c r="S162" i="15"/>
  <c r="H54" i="16"/>
  <c r="I43"/>
  <c r="S162"/>
  <c r="R162" i="15"/>
  <c r="U162" i="16"/>
  <c r="H70" i="15"/>
  <c r="H77" s="1"/>
  <c r="I77" s="1"/>
  <c r="V43" i="16"/>
  <c r="V50" s="1"/>
  <c r="W50" s="1"/>
  <c r="V16" i="15"/>
  <c r="V23" s="1"/>
  <c r="I16"/>
  <c r="W133" i="16"/>
  <c r="V134"/>
  <c r="T161"/>
  <c r="W106"/>
  <c r="V107"/>
  <c r="V80"/>
  <c r="I53"/>
  <c r="W133" i="15"/>
  <c r="V134"/>
  <c r="V107"/>
  <c r="V53"/>
  <c r="V80"/>
  <c r="V26"/>
  <c r="I53"/>
  <c r="A80"/>
  <c r="I26"/>
  <c r="H80"/>
  <c r="W126" i="16"/>
  <c r="W126" i="15"/>
  <c r="W122"/>
  <c r="W95" i="16"/>
  <c r="W99"/>
  <c r="V65" i="15"/>
  <c r="W65" s="1"/>
  <c r="V65" i="16"/>
  <c r="W65" s="1"/>
  <c r="A63" i="15"/>
  <c r="A65"/>
  <c r="V160" i="16"/>
  <c r="V146"/>
  <c r="V149" i="15"/>
  <c r="W153"/>
  <c r="V146"/>
  <c r="A64"/>
  <c r="V153" i="16"/>
  <c r="W160" i="15"/>
  <c r="V149" i="16"/>
  <c r="V145" i="15"/>
  <c r="W122" i="16"/>
  <c r="V64"/>
  <c r="V64" i="15"/>
  <c r="I10"/>
  <c r="H12"/>
  <c r="H24" s="1"/>
  <c r="V120" i="16"/>
  <c r="V132" s="1"/>
  <c r="W132" s="1"/>
  <c r="V120" i="15"/>
  <c r="V132" s="1"/>
  <c r="W132" s="1"/>
  <c r="V152" i="16"/>
  <c r="V144"/>
  <c r="T147"/>
  <c r="T159" s="1"/>
  <c r="V93"/>
  <c r="V105" s="1"/>
  <c r="V144" i="15"/>
  <c r="T147"/>
  <c r="T159" s="1"/>
  <c r="V39" i="16"/>
  <c r="V51" s="1"/>
  <c r="W51" s="1"/>
  <c r="V39" i="15"/>
  <c r="V51" s="1"/>
  <c r="W51" s="1"/>
  <c r="V12"/>
  <c r="V24" s="1"/>
  <c r="V63"/>
  <c r="T66"/>
  <c r="T78" s="1"/>
  <c r="V63" i="16"/>
  <c r="T66"/>
  <c r="T78" s="1"/>
  <c r="H39" i="15"/>
  <c r="H51" s="1"/>
  <c r="I51" s="1"/>
  <c r="G66"/>
  <c r="G78" s="1"/>
  <c r="F66"/>
  <c r="F78" s="1"/>
  <c r="A78" s="1"/>
  <c r="I21"/>
  <c r="W100" i="16"/>
  <c r="W127" i="15"/>
  <c r="V156" i="16"/>
  <c r="I17" i="15"/>
  <c r="W127" i="16"/>
  <c r="V154"/>
  <c r="V148" i="15"/>
  <c r="V151" s="1"/>
  <c r="V158" s="1"/>
  <c r="W158" s="1"/>
  <c r="V148" i="16"/>
  <c r="V145"/>
  <c r="V67"/>
  <c r="I13" i="15"/>
  <c r="W118"/>
  <c r="W118" i="16"/>
  <c r="W91"/>
  <c r="I38"/>
  <c r="I38" i="15"/>
  <c r="I11"/>
  <c r="I37" i="16"/>
  <c r="W10" i="15"/>
  <c r="W90"/>
  <c r="W90" i="16"/>
  <c r="I37" i="15"/>
  <c r="I36"/>
  <c r="I9"/>
  <c r="I36" i="16"/>
  <c r="W102"/>
  <c r="W21" i="15"/>
  <c r="W98" i="16"/>
  <c r="W19" i="15"/>
  <c r="W129"/>
  <c r="W117" i="16"/>
  <c r="W129"/>
  <c r="W18" i="15"/>
  <c r="W94" i="16"/>
  <c r="W117" i="15"/>
  <c r="W14"/>
  <c r="W121"/>
  <c r="W94"/>
  <c r="W125" i="16"/>
  <c r="W121"/>
  <c r="W125" i="15"/>
  <c r="W98"/>
  <c r="H65"/>
  <c r="H64"/>
  <c r="H63"/>
  <c r="V105" l="1"/>
  <c r="W23"/>
  <c r="W97" i="16"/>
  <c r="W105"/>
  <c r="V108" i="15"/>
  <c r="W104" i="16"/>
  <c r="V155"/>
  <c r="W155" s="1"/>
  <c r="I24" i="15"/>
  <c r="W70"/>
  <c r="W124"/>
  <c r="W124" i="16"/>
  <c r="V135" i="15"/>
  <c r="W135" s="1"/>
  <c r="T162"/>
  <c r="T162" i="16"/>
  <c r="V135"/>
  <c r="W135" s="1"/>
  <c r="W151" i="15"/>
  <c r="V54"/>
  <c r="H54"/>
  <c r="W43"/>
  <c r="V108" i="16"/>
  <c r="V151"/>
  <c r="V158" s="1"/>
  <c r="W158" s="1"/>
  <c r="F81" i="15"/>
  <c r="I70"/>
  <c r="T81" i="16"/>
  <c r="G81" i="15"/>
  <c r="T81"/>
  <c r="V54" i="16"/>
  <c r="W43"/>
  <c r="V70"/>
  <c r="V77" s="1"/>
  <c r="W77" s="1"/>
  <c r="H27" i="15"/>
  <c r="I27" s="1"/>
  <c r="W16"/>
  <c r="V27"/>
  <c r="W134" i="16"/>
  <c r="V161"/>
  <c r="W107"/>
  <c r="W80"/>
  <c r="I54"/>
  <c r="W134" i="15"/>
  <c r="W53"/>
  <c r="W26"/>
  <c r="W80"/>
  <c r="I80"/>
  <c r="W64" i="16"/>
  <c r="W64" i="15"/>
  <c r="W146" i="16"/>
  <c r="W160"/>
  <c r="W153"/>
  <c r="W149" i="15"/>
  <c r="W149" i="16"/>
  <c r="V147" i="15"/>
  <c r="V159" s="1"/>
  <c r="W159" s="1"/>
  <c r="V66" i="16"/>
  <c r="A66" i="15"/>
  <c r="V66"/>
  <c r="V78" s="1"/>
  <c r="W78" s="1"/>
  <c r="I64"/>
  <c r="W152"/>
  <c r="W156"/>
  <c r="V147" i="16"/>
  <c r="V159" s="1"/>
  <c r="W159" s="1"/>
  <c r="H66" i="15"/>
  <c r="H78" s="1"/>
  <c r="I78" s="1"/>
  <c r="W154" i="16"/>
  <c r="W93"/>
  <c r="W145"/>
  <c r="W120"/>
  <c r="W93" i="15"/>
  <c r="W120"/>
  <c r="W145"/>
  <c r="I39"/>
  <c r="I12"/>
  <c r="I39" i="16"/>
  <c r="W38"/>
  <c r="W146" i="15"/>
  <c r="W38"/>
  <c r="W11"/>
  <c r="I65"/>
  <c r="W37" i="16"/>
  <c r="W148" i="15"/>
  <c r="W37"/>
  <c r="I63"/>
  <c r="W36" i="16"/>
  <c r="W9" i="15"/>
  <c r="W36"/>
  <c r="W63"/>
  <c r="W63" i="16"/>
  <c r="W156"/>
  <c r="W152"/>
  <c r="W148"/>
  <c r="W144"/>
  <c r="W144" i="15"/>
  <c r="W13"/>
  <c r="W17"/>
  <c r="W25"/>
  <c r="V78" i="16" l="1"/>
  <c r="W78" s="1"/>
  <c r="W24" i="15"/>
  <c r="A81"/>
  <c r="V162" i="16"/>
  <c r="W162" s="1"/>
  <c r="V162" i="15"/>
  <c r="W162" s="1"/>
  <c r="W151" i="16"/>
  <c r="V81" i="15"/>
  <c r="W81" s="1"/>
  <c r="H81"/>
  <c r="I81" s="1"/>
  <c r="W70" i="16"/>
  <c r="V81"/>
  <c r="W81" s="1"/>
  <c r="I54" i="15"/>
  <c r="W54" i="16"/>
  <c r="W108"/>
  <c r="W161"/>
  <c r="W54" i="15"/>
  <c r="W27"/>
  <c r="I20"/>
  <c r="W20"/>
  <c r="W66"/>
  <c r="W66" i="16"/>
  <c r="W147"/>
  <c r="I66" i="15"/>
  <c r="W39"/>
  <c r="W39" i="16"/>
  <c r="W147" i="15"/>
  <c r="W12"/>
  <c r="G79" i="16" l="1"/>
  <c r="F79"/>
  <c r="G75"/>
  <c r="F75"/>
  <c r="G73"/>
  <c r="F73"/>
  <c r="G72"/>
  <c r="F72"/>
  <c r="G71"/>
  <c r="F71"/>
  <c r="G68"/>
  <c r="F68"/>
  <c r="G67"/>
  <c r="F67"/>
  <c r="V25"/>
  <c r="H25"/>
  <c r="H21"/>
  <c r="H19"/>
  <c r="H18"/>
  <c r="H17"/>
  <c r="H68"/>
  <c r="H20" l="1"/>
  <c r="H23" s="1"/>
  <c r="F74"/>
  <c r="G74"/>
  <c r="F70"/>
  <c r="F77" s="1"/>
  <c r="G70"/>
  <c r="G77" s="1"/>
  <c r="H26"/>
  <c r="F80"/>
  <c r="G80"/>
  <c r="V18"/>
  <c r="H72"/>
  <c r="A68"/>
  <c r="A73"/>
  <c r="A67"/>
  <c r="A72"/>
  <c r="A75"/>
  <c r="A79"/>
  <c r="A71"/>
  <c r="V17"/>
  <c r="H71"/>
  <c r="V21"/>
  <c r="H75"/>
  <c r="V19"/>
  <c r="H73"/>
  <c r="H74" s="1"/>
  <c r="V14"/>
  <c r="H67"/>
  <c r="H70" s="1"/>
  <c r="H77" s="1"/>
  <c r="I77" s="1"/>
  <c r="I45"/>
  <c r="H79"/>
  <c r="A63"/>
  <c r="I18"/>
  <c r="I19"/>
  <c r="I14"/>
  <c r="A77" l="1"/>
  <c r="V20"/>
  <c r="V26"/>
  <c r="W26" s="1"/>
  <c r="A74"/>
  <c r="I74"/>
  <c r="I23"/>
  <c r="I70"/>
  <c r="A70"/>
  <c r="V16"/>
  <c r="V23" s="1"/>
  <c r="I26"/>
  <c r="H80"/>
  <c r="A80"/>
  <c r="A64"/>
  <c r="A65"/>
  <c r="F66"/>
  <c r="F78" s="1"/>
  <c r="V12"/>
  <c r="G66"/>
  <c r="G78" s="1"/>
  <c r="H12"/>
  <c r="H24" s="1"/>
  <c r="I17"/>
  <c r="I13"/>
  <c r="I11"/>
  <c r="I10"/>
  <c r="I9"/>
  <c r="I25"/>
  <c r="I21"/>
  <c r="W14"/>
  <c r="W18"/>
  <c r="W19"/>
  <c r="W21"/>
  <c r="W52"/>
  <c r="W46"/>
  <c r="W45"/>
  <c r="W41"/>
  <c r="I48" i="15"/>
  <c r="I46" i="16"/>
  <c r="I46" i="15"/>
  <c r="H64" i="16"/>
  <c r="H65"/>
  <c r="I72"/>
  <c r="H63"/>
  <c r="V24" l="1"/>
  <c r="A78"/>
  <c r="W24"/>
  <c r="I24"/>
  <c r="W23"/>
  <c r="G81"/>
  <c r="F81"/>
  <c r="H27"/>
  <c r="I27" s="1"/>
  <c r="W16"/>
  <c r="V27"/>
  <c r="W27" s="1"/>
  <c r="I80"/>
  <c r="A66"/>
  <c r="H66"/>
  <c r="H78" s="1"/>
  <c r="I78" s="1"/>
  <c r="I48"/>
  <c r="I40" i="15"/>
  <c r="I12" i="16"/>
  <c r="W11"/>
  <c r="I65"/>
  <c r="W10"/>
  <c r="I64"/>
  <c r="I63"/>
  <c r="W9"/>
  <c r="W45" i="15"/>
  <c r="W72"/>
  <c r="W72" i="16"/>
  <c r="W41" i="15"/>
  <c r="W52"/>
  <c r="W79"/>
  <c r="W46"/>
  <c r="W73"/>
  <c r="W79" i="16"/>
  <c r="W73"/>
  <c r="I79" i="15"/>
  <c r="I52"/>
  <c r="I79" i="16"/>
  <c r="I52"/>
  <c r="I72" i="15"/>
  <c r="I45"/>
  <c r="I41"/>
  <c r="I40" i="16"/>
  <c r="I41"/>
  <c r="W13"/>
  <c r="W17"/>
  <c r="W25"/>
  <c r="I73"/>
  <c r="I73" i="15"/>
  <c r="A81" i="16" l="1"/>
  <c r="H81"/>
  <c r="I81" s="1"/>
  <c r="I68"/>
  <c r="I68" i="15"/>
  <c r="W68"/>
  <c r="W68" i="16"/>
  <c r="W75" i="15"/>
  <c r="I75" i="16"/>
  <c r="W75"/>
  <c r="I75" i="15"/>
  <c r="I71" i="16"/>
  <c r="I71" i="15"/>
  <c r="W20" i="16"/>
  <c r="I67"/>
  <c r="I67" i="15"/>
  <c r="I66" i="16"/>
  <c r="W12"/>
  <c r="W48" i="15"/>
  <c r="W48" i="16"/>
  <c r="W40"/>
  <c r="W40" i="15"/>
  <c r="W67" i="16"/>
  <c r="W71" i="15"/>
  <c r="W67"/>
  <c r="W71" i="16"/>
  <c r="I20" l="1"/>
</calcChain>
</file>

<file path=xl/sharedStrings.xml><?xml version="1.0" encoding="utf-8"?>
<sst xmlns="http://schemas.openxmlformats.org/spreadsheetml/2006/main" count="3939" uniqueCount="68">
  <si>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</si>
  <si>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</si>
  <si>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</si>
  <si>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</si>
  <si>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</si>
  <si>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</si>
  <si>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</si>
  <si>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</si>
  <si>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</si>
  <si>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</si>
  <si>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</si>
  <si>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</si>
  <si>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</si>
  <si>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</si>
  <si>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</si>
  <si>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</si>
  <si>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</si>
  <si>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</si>
  <si>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</si>
  <si>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</si>
  <si>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</si>
  <si>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</si>
  <si>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</si>
  <si>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</si>
  <si>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</si>
  <si>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</si>
  <si>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</si>
  <si>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</si>
  <si>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</si>
  <si>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</si>
  <si>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</si>
  <si>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</si>
  <si>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</si>
  <si>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</si>
  <si>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</si>
  <si>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</si>
  <si>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</si>
  <si>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</si>
  <si>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</si>
  <si>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</si>
  <si>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</si>
  <si>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</si>
  <si>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</si>
  <si>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</si>
  <si>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</si>
  <si>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</si>
  <si>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</si>
  <si>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</si>
  <si>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</si>
  <si>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</si>
  <si>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</si>
  <si>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</si>
  <si>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</si>
  <si>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</si>
  <si>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</si>
  <si>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</si>
  <si>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</si>
  <si>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</si>
  <si>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</si>
  <si>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</si>
  <si>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</si>
  <si>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</si>
  <si>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</si>
  <si>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</si>
  <si>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FY 2017</t>
  </si>
  <si>
    <t>FY 2018</t>
  </si>
  <si>
    <t>JAN.- AUG.</t>
  </si>
  <si>
    <t>OCT.- AUG.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</si>
</sst>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  <numFmt numFmtId="190" formatCode="_-* #,##0.000_-;\-* #,##0.000_-;_-* &quot;-&quot;??_-;_-@_-"/>
  </numFmts>
  <fonts count="8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name val="Arial"/>
      <family val="2"/>
    </font>
    <font>
      <sz val="10"/>
      <name val="Times New Roman"/>
      <family val="1"/>
      <charset val="222"/>
    </font>
    <font>
      <b/>
      <u/>
      <sz val="10"/>
      <color theme="8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name val="Arial"/>
      <family val="2"/>
    </font>
    <font>
      <sz val="10"/>
      <name val="Times New Roman"/>
      <family val="1"/>
      <charset val="222"/>
    </font>
    <font>
      <b/>
      <u/>
      <sz val="10"/>
      <color theme="8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/>
      <name val="Arial"/>
      <family val="2"/>
    </font>
    <font>
      <sz val="8"/>
      <color theme="6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rgb="FF339966"/>
      <name val="Arial"/>
      <family val="2"/>
    </font>
    <font>
      <sz val="12"/>
      <name val="Arial"/>
      <family val="2"/>
    </font>
    <font>
      <b/>
      <sz val="10"/>
      <color rgb="FF008080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5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1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0" fontId="12" fillId="13" borderId="15" xfId="6" applyFont="1" applyFill="1" applyBorder="1" applyAlignment="1">
      <alignment horizontal="center"/>
    </xf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0" borderId="31" xfId="1" applyNumberFormat="1" applyFont="1" applyFill="1" applyBorder="1"/>
    <xf numFmtId="189" fontId="19" fillId="14" borderId="37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9" fontId="29" fillId="0" borderId="4" xfId="1" applyNumberFormat="1" applyFont="1" applyBorder="1"/>
    <xf numFmtId="189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0" fontId="10" fillId="0" borderId="38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2" fillId="13" borderId="6" xfId="6" applyFont="1" applyFill="1" applyBorder="1" applyAlignment="1">
      <alignment horizontal="center"/>
    </xf>
    <xf numFmtId="9" fontId="4" fillId="0" borderId="0" xfId="2" applyNumberFormat="1" applyFont="1"/>
    <xf numFmtId="189" fontId="3" fillId="0" borderId="0" xfId="0" applyNumberFormat="1" applyFont="1"/>
    <xf numFmtId="10" fontId="3" fillId="0" borderId="0" xfId="2" applyNumberFormat="1" applyFont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39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0" xfId="8" applyFont="1" applyFill="1" applyBorder="1" applyAlignment="1">
      <alignment horizontal="center"/>
    </xf>
    <xf numFmtId="189" fontId="28" fillId="15" borderId="0" xfId="8" applyNumberFormat="1" applyFont="1" applyFill="1" applyBorder="1"/>
    <xf numFmtId="189" fontId="34" fillId="13" borderId="0" xfId="1" applyNumberFormat="1" applyFont="1" applyFill="1" applyBorder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6" borderId="16" xfId="4" applyNumberFormat="1" applyFont="1" applyFill="1" applyBorder="1"/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0" xfId="4" applyNumberFormat="1" applyFont="1" applyFill="1" applyBorder="1"/>
    <xf numFmtId="189" fontId="33" fillId="0" borderId="0" xfId="2" applyNumberFormat="1" applyFont="1"/>
    <xf numFmtId="189" fontId="16" fillId="12" borderId="21" xfId="1" applyNumberFormat="1" applyFont="1" applyFill="1" applyBorder="1"/>
    <xf numFmtId="189" fontId="29" fillId="17" borderId="21" xfId="1" applyNumberFormat="1" applyFont="1" applyFill="1" applyBorder="1"/>
    <xf numFmtId="188" fontId="29" fillId="17" borderId="41" xfId="7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43" fontId="15" fillId="7" borderId="13" xfId="1" applyFont="1" applyFill="1" applyBorder="1"/>
    <xf numFmtId="0" fontId="4" fillId="0" borderId="0" xfId="0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189" fontId="23" fillId="6" borderId="42" xfId="4" applyNumberFormat="1" applyFont="1" applyFill="1" applyBorder="1"/>
    <xf numFmtId="189" fontId="23" fillId="7" borderId="43" xfId="3" applyNumberFormat="1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89" fontId="19" fillId="0" borderId="31" xfId="1" applyNumberFormat="1" applyFont="1" applyBorder="1"/>
    <xf numFmtId="189" fontId="19" fillId="0" borderId="35" xfId="1" applyNumberFormat="1" applyFont="1" applyBorder="1"/>
    <xf numFmtId="189" fontId="19" fillId="0" borderId="19" xfId="1" applyNumberFormat="1" applyFont="1" applyBorder="1"/>
    <xf numFmtId="189" fontId="19" fillId="0" borderId="20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189" fontId="19" fillId="0" borderId="19" xfId="1" applyNumberFormat="1" applyFont="1" applyBorder="1"/>
    <xf numFmtId="189" fontId="19" fillId="0" borderId="20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9" fontId="15" fillId="10" borderId="0" xfId="4" applyNumberFormat="1" applyFont="1" applyFill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9" fontId="10" fillId="11" borderId="14" xfId="8" applyNumberFormat="1" applyFont="1" applyFill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24" xfId="1" applyNumberFormat="1" applyFont="1" applyBorder="1"/>
    <xf numFmtId="189" fontId="10" fillId="11" borderId="14" xfId="8" applyNumberFormat="1" applyFont="1" applyFill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0" fontId="10" fillId="11" borderId="4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7" borderId="22" xfId="3" applyNumberFormat="1" applyFont="1" applyFill="1" applyBorder="1"/>
    <xf numFmtId="189" fontId="35" fillId="6" borderId="7" xfId="4" applyNumberFormat="1" applyFont="1" applyFill="1" applyBorder="1"/>
    <xf numFmtId="189" fontId="34" fillId="14" borderId="13" xfId="1" applyNumberFormat="1" applyFont="1" applyFill="1" applyBorder="1"/>
    <xf numFmtId="0" fontId="12" fillId="7" borderId="21" xfId="5" applyFont="1" applyFill="1" applyBorder="1" applyAlignment="1">
      <alignment horizontal="center"/>
    </xf>
    <xf numFmtId="0" fontId="36" fillId="0" borderId="0" xfId="0" applyFont="1"/>
    <xf numFmtId="0" fontId="37" fillId="0" borderId="0" xfId="0" applyFont="1"/>
    <xf numFmtId="43" fontId="37" fillId="0" borderId="0" xfId="1" applyFont="1"/>
    <xf numFmtId="0" fontId="40" fillId="0" borderId="0" xfId="0" applyFont="1"/>
    <xf numFmtId="189" fontId="42" fillId="0" borderId="0" xfId="0" applyNumberFormat="1" applyFont="1"/>
    <xf numFmtId="43" fontId="42" fillId="0" borderId="0" xfId="1" applyFont="1"/>
    <xf numFmtId="0" fontId="41" fillId="0" borderId="0" xfId="0" applyFont="1"/>
    <xf numFmtId="0" fontId="43" fillId="0" borderId="0" xfId="0" applyFont="1"/>
    <xf numFmtId="43" fontId="43" fillId="0" borderId="0" xfId="1" applyFont="1"/>
    <xf numFmtId="0" fontId="40" fillId="0" borderId="7" xfId="0" applyFont="1" applyBorder="1" applyAlignment="1">
      <alignment horizontal="center"/>
    </xf>
    <xf numFmtId="43" fontId="40" fillId="0" borderId="3" xfId="1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43" fontId="41" fillId="0" borderId="3" xfId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8" xfId="0" applyFont="1" applyBorder="1"/>
    <xf numFmtId="0" fontId="40" fillId="0" borderId="10" xfId="0" applyFont="1" applyBorder="1"/>
    <xf numFmtId="0" fontId="40" fillId="13" borderId="3" xfId="6" applyFont="1" applyFill="1" applyBorder="1"/>
    <xf numFmtId="43" fontId="40" fillId="0" borderId="15" xfId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0" xfId="0" applyFont="1" applyBorder="1"/>
    <xf numFmtId="0" fontId="41" fillId="0" borderId="0" xfId="0" applyFont="1" applyBorder="1"/>
    <xf numFmtId="0" fontId="41" fillId="6" borderId="14" xfId="4" applyFont="1" applyFill="1" applyBorder="1"/>
    <xf numFmtId="0" fontId="41" fillId="10" borderId="15" xfId="4" applyFont="1" applyFill="1" applyBorder="1"/>
    <xf numFmtId="0" fontId="41" fillId="6" borderId="15" xfId="4" applyFont="1" applyFill="1" applyBorder="1"/>
    <xf numFmtId="43" fontId="41" fillId="0" borderId="15" xfId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13" borderId="6" xfId="6" applyFont="1" applyFill="1" applyBorder="1" applyAlignment="1">
      <alignment horizontal="center"/>
    </xf>
    <xf numFmtId="43" fontId="40" fillId="0" borderId="6" xfId="1" applyFont="1" applyBorder="1"/>
    <xf numFmtId="0" fontId="41" fillId="0" borderId="16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6" borderId="16" xfId="4" applyFont="1" applyFill="1" applyBorder="1" applyAlignment="1">
      <alignment horizontal="center"/>
    </xf>
    <xf numFmtId="43" fontId="41" fillId="0" borderId="6" xfId="1" applyFont="1" applyBorder="1"/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4" fillId="13" borderId="15" xfId="6" applyFont="1" applyFill="1" applyBorder="1" applyAlignment="1">
      <alignment horizontal="center"/>
    </xf>
    <xf numFmtId="43" fontId="42" fillId="0" borderId="15" xfId="1" applyFont="1" applyBorder="1"/>
    <xf numFmtId="0" fontId="43" fillId="0" borderId="3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6" borderId="14" xfId="4" applyFont="1" applyFill="1" applyBorder="1" applyAlignment="1">
      <alignment horizontal="center"/>
    </xf>
    <xf numFmtId="0" fontId="43" fillId="10" borderId="15" xfId="4" applyFont="1" applyFill="1" applyBorder="1" applyAlignment="1">
      <alignment horizontal="center"/>
    </xf>
    <xf numFmtId="0" fontId="43" fillId="6" borderId="15" xfId="4" applyFont="1" applyFill="1" applyBorder="1" applyAlignment="1">
      <alignment horizontal="center"/>
    </xf>
    <xf numFmtId="43" fontId="43" fillId="0" borderId="3" xfId="1" applyFont="1" applyBorder="1"/>
    <xf numFmtId="0" fontId="36" fillId="0" borderId="0" xfId="0" applyFont="1" applyProtection="1"/>
    <xf numFmtId="189" fontId="42" fillId="0" borderId="19" xfId="1" applyNumberFormat="1" applyFont="1" applyBorder="1"/>
    <xf numFmtId="189" fontId="42" fillId="0" borderId="20" xfId="1" applyNumberFormat="1" applyFont="1" applyBorder="1"/>
    <xf numFmtId="189" fontId="44" fillId="13" borderId="0" xfId="1" applyNumberFormat="1" applyFont="1" applyFill="1" applyBorder="1"/>
    <xf numFmtId="188" fontId="42" fillId="0" borderId="14" xfId="1" applyNumberFormat="1" applyFont="1" applyBorder="1"/>
    <xf numFmtId="189" fontId="43" fillId="0" borderId="30" xfId="1" applyNumberFormat="1" applyFont="1" applyBorder="1"/>
    <xf numFmtId="189" fontId="43" fillId="0" borderId="0" xfId="1" applyNumberFormat="1" applyFont="1" applyBorder="1"/>
    <xf numFmtId="189" fontId="43" fillId="10" borderId="0" xfId="4" applyNumberFormat="1" applyFont="1" applyFill="1" applyBorder="1"/>
    <xf numFmtId="189" fontId="45" fillId="6" borderId="14" xfId="4" applyNumberFormat="1" applyFont="1" applyFill="1" applyBorder="1"/>
    <xf numFmtId="188" fontId="43" fillId="0" borderId="15" xfId="1" applyNumberFormat="1" applyFont="1" applyBorder="1"/>
    <xf numFmtId="187" fontId="36" fillId="0" borderId="0" xfId="0" applyNumberFormat="1" applyFont="1"/>
    <xf numFmtId="189" fontId="42" fillId="0" borderId="17" xfId="1" applyNumberFormat="1" applyFont="1" applyBorder="1"/>
    <xf numFmtId="189" fontId="42" fillId="0" borderId="18" xfId="1" applyNumberFormat="1" applyFont="1" applyBorder="1"/>
    <xf numFmtId="189" fontId="45" fillId="6" borderId="16" xfId="4" applyNumberFormat="1" applyFont="1" applyFill="1" applyBorder="1"/>
    <xf numFmtId="0" fontId="40" fillId="14" borderId="21" xfId="5" applyFont="1" applyFill="1" applyBorder="1" applyAlignment="1">
      <alignment horizontal="center"/>
    </xf>
    <xf numFmtId="189" fontId="42" fillId="14" borderId="22" xfId="1" applyNumberFormat="1" applyFont="1" applyFill="1" applyBorder="1"/>
    <xf numFmtId="189" fontId="42" fillId="14" borderId="23" xfId="1" applyNumberFormat="1" applyFont="1" applyFill="1" applyBorder="1"/>
    <xf numFmtId="189" fontId="44" fillId="14" borderId="22" xfId="1" applyNumberFormat="1" applyFont="1" applyFill="1" applyBorder="1"/>
    <xf numFmtId="188" fontId="42" fillId="14" borderId="21" xfId="5" applyNumberFormat="1" applyFont="1" applyFill="1" applyBorder="1"/>
    <xf numFmtId="0" fontId="41" fillId="7" borderId="21" xfId="3" applyFont="1" applyFill="1" applyBorder="1" applyAlignment="1">
      <alignment horizontal="center"/>
    </xf>
    <xf numFmtId="189" fontId="43" fillId="7" borderId="23" xfId="3" applyNumberFormat="1" applyFont="1" applyFill="1" applyBorder="1"/>
    <xf numFmtId="189" fontId="43" fillId="7" borderId="12" xfId="3" applyNumberFormat="1" applyFont="1" applyFill="1" applyBorder="1"/>
    <xf numFmtId="189" fontId="45" fillId="7" borderId="21" xfId="3" applyNumberFormat="1" applyFont="1" applyFill="1" applyBorder="1"/>
    <xf numFmtId="188" fontId="43" fillId="7" borderId="13" xfId="3" applyNumberFormat="1" applyFont="1" applyFill="1" applyBorder="1"/>
    <xf numFmtId="189" fontId="36" fillId="0" borderId="0" xfId="0" applyNumberFormat="1" applyFont="1" applyProtection="1"/>
    <xf numFmtId="189" fontId="36" fillId="0" borderId="0" xfId="0" applyNumberFormat="1" applyFont="1"/>
    <xf numFmtId="189" fontId="42" fillId="0" borderId="19" xfId="1" applyNumberFormat="1" applyFont="1" applyFill="1" applyBorder="1"/>
    <xf numFmtId="189" fontId="42" fillId="0" borderId="20" xfId="1" applyNumberFormat="1" applyFont="1" applyFill="1" applyBorder="1"/>
    <xf numFmtId="10" fontId="36" fillId="0" borderId="0" xfId="2" applyNumberFormat="1" applyFont="1" applyProtection="1"/>
    <xf numFmtId="10" fontId="36" fillId="0" borderId="0" xfId="2" applyNumberFormat="1" applyFont="1"/>
    <xf numFmtId="37" fontId="36" fillId="0" borderId="0" xfId="0" applyNumberFormat="1" applyFont="1" applyAlignment="1" applyProtection="1">
      <alignment vertical="center"/>
    </xf>
    <xf numFmtId="37" fontId="40" fillId="14" borderId="25" xfId="5" applyNumberFormat="1" applyFont="1" applyFill="1" applyBorder="1" applyAlignment="1" applyProtection="1">
      <alignment horizontal="center" vertical="center"/>
    </xf>
    <xf numFmtId="189" fontId="42" fillId="14" borderId="13" xfId="1" applyNumberFormat="1" applyFont="1" applyFill="1" applyBorder="1"/>
    <xf numFmtId="189" fontId="44" fillId="14" borderId="13" xfId="1" applyNumberFormat="1" applyFont="1" applyFill="1" applyBorder="1"/>
    <xf numFmtId="0" fontId="36" fillId="0" borderId="0" xfId="0" applyFont="1" applyAlignment="1" applyProtection="1">
      <alignment vertical="center"/>
    </xf>
    <xf numFmtId="37" fontId="41" fillId="7" borderId="25" xfId="3" applyNumberFormat="1" applyFont="1" applyFill="1" applyBorder="1" applyAlignment="1" applyProtection="1">
      <alignment horizontal="center" vertical="center"/>
    </xf>
    <xf numFmtId="189" fontId="43" fillId="7" borderId="26" xfId="3" applyNumberFormat="1" applyFont="1" applyFill="1" applyBorder="1" applyAlignment="1" applyProtection="1">
      <alignment vertical="center"/>
    </xf>
    <xf numFmtId="189" fontId="43" fillId="7" borderId="32" xfId="3" applyNumberFormat="1" applyFont="1" applyFill="1" applyBorder="1" applyAlignment="1" applyProtection="1">
      <alignment vertical="center"/>
    </xf>
    <xf numFmtId="189" fontId="45" fillId="7" borderId="34" xfId="3" applyNumberFormat="1" applyFont="1" applyFill="1" applyBorder="1" applyAlignment="1" applyProtection="1">
      <alignment vertical="center"/>
    </xf>
    <xf numFmtId="188" fontId="43" fillId="7" borderId="28" xfId="3" applyNumberFormat="1" applyFont="1" applyFill="1" applyBorder="1" applyAlignment="1" applyProtection="1">
      <alignment vertical="center"/>
    </xf>
    <xf numFmtId="189" fontId="44" fillId="13" borderId="29" xfId="1" applyNumberFormat="1" applyFont="1" applyFill="1" applyBorder="1"/>
    <xf numFmtId="189" fontId="44" fillId="13" borderId="14" xfId="1" applyNumberFormat="1" applyFont="1" applyFill="1" applyBorder="1"/>
    <xf numFmtId="189" fontId="42" fillId="0" borderId="15" xfId="1" applyNumberFormat="1" applyFont="1" applyBorder="1"/>
    <xf numFmtId="189" fontId="44" fillId="13" borderId="16" xfId="1" applyNumberFormat="1" applyFont="1" applyFill="1" applyBorder="1"/>
    <xf numFmtId="188" fontId="42" fillId="0" borderId="16" xfId="1" applyNumberFormat="1" applyFont="1" applyBorder="1"/>
    <xf numFmtId="0" fontId="40" fillId="7" borderId="21" xfId="5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/>
    <xf numFmtId="0" fontId="41" fillId="0" borderId="0" xfId="0" applyFont="1" applyAlignment="1">
      <alignment horizontal="left"/>
    </xf>
    <xf numFmtId="0" fontId="42" fillId="13" borderId="15" xfId="6" applyFont="1" applyFill="1" applyBorder="1" applyAlignment="1">
      <alignment horizontal="center"/>
    </xf>
    <xf numFmtId="189" fontId="43" fillId="10" borderId="15" xfId="4" applyNumberFormat="1" applyFont="1" applyFill="1" applyBorder="1"/>
    <xf numFmtId="189" fontId="45" fillId="6" borderId="15" xfId="4" applyNumberFormat="1" applyFont="1" applyFill="1" applyBorder="1"/>
    <xf numFmtId="189" fontId="45" fillId="6" borderId="7" xfId="4" applyNumberFormat="1" applyFont="1" applyFill="1" applyBorder="1"/>
    <xf numFmtId="0" fontId="43" fillId="10" borderId="0" xfId="4" applyFont="1" applyFill="1" applyBorder="1" applyAlignment="1">
      <alignment horizontal="center"/>
    </xf>
    <xf numFmtId="0" fontId="43" fillId="6" borderId="7" xfId="4" applyFont="1" applyFill="1" applyBorder="1" applyAlignment="1">
      <alignment horizontal="center"/>
    </xf>
    <xf numFmtId="189" fontId="45" fillId="6" borderId="36" xfId="4" applyNumberFormat="1" applyFont="1" applyFill="1" applyBorder="1"/>
    <xf numFmtId="0" fontId="47" fillId="0" borderId="0" xfId="0" applyFont="1"/>
    <xf numFmtId="0" fontId="48" fillId="0" borderId="0" xfId="0" applyFont="1"/>
    <xf numFmtId="43" fontId="48" fillId="0" borderId="0" xfId="1" applyFont="1" applyAlignment="1">
      <alignment horizontal="right"/>
    </xf>
    <xf numFmtId="0" fontId="47" fillId="0" borderId="7" xfId="0" applyFont="1" applyBorder="1" applyAlignment="1">
      <alignment horizontal="center"/>
    </xf>
    <xf numFmtId="0" fontId="47" fillId="11" borderId="11" xfId="8" applyFont="1" applyFill="1" applyBorder="1" applyAlignment="1">
      <alignment horizontal="centerContinuous"/>
    </xf>
    <xf numFmtId="0" fontId="47" fillId="11" borderId="13" xfId="8" applyFont="1" applyFill="1" applyBorder="1" applyAlignment="1">
      <alignment horizontal="centerContinuous"/>
    </xf>
    <xf numFmtId="0" fontId="47" fillId="11" borderId="12" xfId="8" applyFont="1" applyFill="1" applyBorder="1" applyAlignment="1">
      <alignment horizontal="centerContinuous"/>
    </xf>
    <xf numFmtId="43" fontId="47" fillId="0" borderId="7" xfId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8" xfId="0" applyFont="1" applyBorder="1"/>
    <xf numFmtId="0" fontId="47" fillId="0" borderId="0" xfId="0" applyFont="1" applyBorder="1"/>
    <xf numFmtId="0" fontId="47" fillId="11" borderId="7" xfId="8" applyFont="1" applyFill="1" applyBorder="1"/>
    <xf numFmtId="0" fontId="47" fillId="0" borderId="7" xfId="0" applyFont="1" applyBorder="1"/>
    <xf numFmtId="43" fontId="47" fillId="0" borderId="14" xfId="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11" borderId="16" xfId="8" applyFont="1" applyFill="1" applyBorder="1" applyAlignment="1">
      <alignment horizontal="center"/>
    </xf>
    <xf numFmtId="43" fontId="49" fillId="0" borderId="16" xfId="1" applyFont="1" applyBorder="1"/>
    <xf numFmtId="0" fontId="48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11" borderId="14" xfId="8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43" fontId="48" fillId="0" borderId="7" xfId="1" applyFont="1" applyBorder="1"/>
    <xf numFmtId="0" fontId="36" fillId="0" borderId="0" xfId="0" applyFont="1" applyFill="1" applyBorder="1"/>
    <xf numFmtId="189" fontId="48" fillId="0" borderId="19" xfId="1" applyNumberFormat="1" applyFont="1" applyBorder="1"/>
    <xf numFmtId="189" fontId="48" fillId="0" borderId="0" xfId="1" applyNumberFormat="1" applyFont="1" applyBorder="1"/>
    <xf numFmtId="189" fontId="50" fillId="11" borderId="14" xfId="8" applyNumberFormat="1" applyFont="1" applyFill="1" applyBorder="1"/>
    <xf numFmtId="189" fontId="48" fillId="0" borderId="14" xfId="1" applyNumberFormat="1" applyFont="1" applyBorder="1"/>
    <xf numFmtId="188" fontId="48" fillId="0" borderId="14" xfId="1" applyNumberFormat="1" applyFont="1" applyBorder="1"/>
    <xf numFmtId="0" fontId="47" fillId="12" borderId="21" xfId="7" applyFont="1" applyFill="1" applyBorder="1" applyAlignment="1">
      <alignment horizontal="center"/>
    </xf>
    <xf numFmtId="189" fontId="48" fillId="12" borderId="22" xfId="7" applyNumberFormat="1" applyFont="1" applyFill="1" applyBorder="1"/>
    <xf numFmtId="189" fontId="48" fillId="12" borderId="23" xfId="7" applyNumberFormat="1" applyFont="1" applyFill="1" applyBorder="1"/>
    <xf numFmtId="189" fontId="50" fillId="12" borderId="22" xfId="7" applyNumberFormat="1" applyFont="1" applyFill="1" applyBorder="1"/>
    <xf numFmtId="188" fontId="48" fillId="12" borderId="21" xfId="7" applyNumberFormat="1" applyFont="1" applyFill="1" applyBorder="1"/>
    <xf numFmtId="189" fontId="50" fillId="11" borderId="24" xfId="8" applyNumberFormat="1" applyFont="1" applyFill="1" applyBorder="1"/>
    <xf numFmtId="189" fontId="48" fillId="0" borderId="16" xfId="1" applyNumberFormat="1" applyFont="1" applyBorder="1"/>
    <xf numFmtId="37" fontId="47" fillId="12" borderId="25" xfId="7" applyNumberFormat="1" applyFont="1" applyFill="1" applyBorder="1" applyAlignment="1" applyProtection="1">
      <alignment horizontal="center" vertical="center"/>
    </xf>
    <xf numFmtId="189" fontId="48" fillId="12" borderId="26" xfId="7" applyNumberFormat="1" applyFont="1" applyFill="1" applyBorder="1" applyAlignment="1" applyProtection="1">
      <alignment vertical="center"/>
    </xf>
    <xf numFmtId="189" fontId="50" fillId="12" borderId="25" xfId="7" applyNumberFormat="1" applyFont="1" applyFill="1" applyBorder="1" applyAlignment="1" applyProtection="1">
      <alignment vertical="center"/>
    </xf>
    <xf numFmtId="189" fontId="48" fillId="12" borderId="25" xfId="7" applyNumberFormat="1" applyFont="1" applyFill="1" applyBorder="1" applyAlignment="1" applyProtection="1">
      <alignment vertical="center"/>
    </xf>
    <xf numFmtId="188" fontId="48" fillId="12" borderId="28" xfId="7" applyNumberFormat="1" applyFont="1" applyFill="1" applyBorder="1" applyAlignment="1" applyProtection="1">
      <alignment vertical="center"/>
    </xf>
    <xf numFmtId="189" fontId="48" fillId="0" borderId="7" xfId="1" applyNumberFormat="1" applyFont="1" applyBorder="1"/>
    <xf numFmtId="0" fontId="36" fillId="0" borderId="0" xfId="0" applyFont="1" applyBorder="1"/>
    <xf numFmtId="0" fontId="47" fillId="0" borderId="0" xfId="0" applyFont="1" applyAlignment="1">
      <alignment horizontal="left"/>
    </xf>
    <xf numFmtId="43" fontId="47" fillId="0" borderId="16" xfId="1" applyFont="1" applyBorder="1"/>
    <xf numFmtId="0" fontId="36" fillId="0" borderId="0" xfId="0" applyFont="1" applyAlignment="1">
      <alignment vertical="center"/>
    </xf>
    <xf numFmtId="0" fontId="47" fillId="11" borderId="15" xfId="8" applyFont="1" applyFill="1" applyBorder="1"/>
    <xf numFmtId="0" fontId="47" fillId="11" borderId="6" xfId="8" applyFont="1" applyFill="1" applyBorder="1" applyAlignment="1">
      <alignment horizontal="center"/>
    </xf>
    <xf numFmtId="0" fontId="48" fillId="11" borderId="0" xfId="8" applyFont="1" applyFill="1" applyBorder="1" applyAlignment="1">
      <alignment horizontal="center"/>
    </xf>
    <xf numFmtId="189" fontId="50" fillId="11" borderId="0" xfId="8" applyNumberFormat="1" applyFont="1" applyFill="1" applyBorder="1"/>
    <xf numFmtId="0" fontId="49" fillId="0" borderId="0" xfId="0" applyFont="1"/>
    <xf numFmtId="0" fontId="52" fillId="0" borderId="0" xfId="0" applyFont="1"/>
    <xf numFmtId="43" fontId="52" fillId="0" borderId="0" xfId="1" applyFont="1" applyAlignment="1">
      <alignment horizontal="right"/>
    </xf>
    <xf numFmtId="0" fontId="49" fillId="0" borderId="7" xfId="0" applyFont="1" applyBorder="1" applyAlignment="1">
      <alignment horizontal="center"/>
    </xf>
    <xf numFmtId="0" fontId="49" fillId="16" borderId="12" xfId="8" applyFont="1" applyFill="1" applyBorder="1" applyAlignment="1">
      <alignment horizontal="centerContinuous"/>
    </xf>
    <xf numFmtId="0" fontId="49" fillId="16" borderId="13" xfId="8" applyFont="1" applyFill="1" applyBorder="1" applyAlignment="1">
      <alignment horizontal="centerContinuous"/>
    </xf>
    <xf numFmtId="0" fontId="49" fillId="16" borderId="11" xfId="8" applyFont="1" applyFill="1" applyBorder="1" applyAlignment="1">
      <alignment horizontal="centerContinuous"/>
    </xf>
    <xf numFmtId="43" fontId="49" fillId="0" borderId="7" xfId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8" xfId="0" applyFont="1" applyBorder="1"/>
    <xf numFmtId="0" fontId="49" fillId="0" borderId="0" xfId="0" applyFont="1" applyBorder="1"/>
    <xf numFmtId="0" fontId="49" fillId="16" borderId="7" xfId="8" applyFont="1" applyFill="1" applyBorder="1"/>
    <xf numFmtId="0" fontId="49" fillId="0" borderId="7" xfId="0" applyFont="1" applyBorder="1"/>
    <xf numFmtId="43" fontId="49" fillId="0" borderId="14" xfId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16" borderId="16" xfId="8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16" borderId="7" xfId="8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16" borderId="14" xfId="8" applyFont="1" applyFill="1" applyBorder="1" applyAlignment="1">
      <alignment horizontal="center"/>
    </xf>
    <xf numFmtId="43" fontId="52" fillId="0" borderId="7" xfId="1" applyFont="1" applyBorder="1"/>
    <xf numFmtId="189" fontId="52" fillId="0" borderId="19" xfId="1" applyNumberFormat="1" applyFont="1" applyBorder="1"/>
    <xf numFmtId="189" fontId="52" fillId="0" borderId="0" xfId="1" applyNumberFormat="1" applyFont="1" applyBorder="1"/>
    <xf numFmtId="189" fontId="49" fillId="16" borderId="14" xfId="8" applyNumberFormat="1" applyFont="1" applyFill="1" applyBorder="1"/>
    <xf numFmtId="189" fontId="49" fillId="16" borderId="16" xfId="8" applyNumberFormat="1" applyFont="1" applyFill="1" applyBorder="1"/>
    <xf numFmtId="0" fontId="49" fillId="17" borderId="21" xfId="7" applyFont="1" applyFill="1" applyBorder="1" applyAlignment="1">
      <alignment horizontal="center"/>
    </xf>
    <xf numFmtId="189" fontId="52" fillId="17" borderId="22" xfId="7" applyNumberFormat="1" applyFont="1" applyFill="1" applyBorder="1"/>
    <xf numFmtId="189" fontId="52" fillId="17" borderId="12" xfId="7" applyNumberFormat="1" applyFont="1" applyFill="1" applyBorder="1"/>
    <xf numFmtId="189" fontId="49" fillId="17" borderId="21" xfId="7" applyNumberFormat="1" applyFont="1" applyFill="1" applyBorder="1"/>
    <xf numFmtId="188" fontId="52" fillId="17" borderId="13" xfId="7" applyNumberFormat="1" applyFont="1" applyFill="1" applyBorder="1"/>
    <xf numFmtId="189" fontId="52" fillId="0" borderId="5" xfId="1" applyNumberFormat="1" applyFont="1" applyBorder="1"/>
    <xf numFmtId="37" fontId="49" fillId="17" borderId="25" xfId="7" applyNumberFormat="1" applyFont="1" applyFill="1" applyBorder="1" applyAlignment="1" applyProtection="1">
      <alignment horizontal="center" vertical="center"/>
    </xf>
    <xf numFmtId="189" fontId="52" fillId="17" borderId="26" xfId="7" applyNumberFormat="1" applyFont="1" applyFill="1" applyBorder="1" applyAlignment="1" applyProtection="1">
      <alignment vertical="center"/>
    </xf>
    <xf numFmtId="189" fontId="52" fillId="17" borderId="32" xfId="7" applyNumberFormat="1" applyFont="1" applyFill="1" applyBorder="1" applyAlignment="1" applyProtection="1">
      <alignment vertical="center"/>
    </xf>
    <xf numFmtId="189" fontId="49" fillId="17" borderId="34" xfId="7" applyNumberFormat="1" applyFont="1" applyFill="1" applyBorder="1" applyAlignment="1" applyProtection="1">
      <alignment vertical="center"/>
    </xf>
    <xf numFmtId="188" fontId="52" fillId="17" borderId="28" xfId="7" applyNumberFormat="1" applyFont="1" applyFill="1" applyBorder="1" applyAlignment="1" applyProtection="1">
      <alignment vertical="center"/>
    </xf>
    <xf numFmtId="189" fontId="52" fillId="0" borderId="2" xfId="1" applyNumberFormat="1" applyFont="1" applyBorder="1"/>
    <xf numFmtId="0" fontId="49" fillId="0" borderId="0" xfId="0" applyFont="1" applyAlignment="1">
      <alignment horizontal="left"/>
    </xf>
    <xf numFmtId="0" fontId="52" fillId="0" borderId="14" xfId="0" applyFont="1" applyBorder="1" applyAlignment="1">
      <alignment horizontal="center"/>
    </xf>
    <xf numFmtId="189" fontId="52" fillId="0" borderId="14" xfId="1" applyNumberFormat="1" applyFont="1" applyBorder="1"/>
    <xf numFmtId="188" fontId="52" fillId="0" borderId="14" xfId="1" applyNumberFormat="1" applyFont="1" applyBorder="1"/>
    <xf numFmtId="189" fontId="49" fillId="16" borderId="24" xfId="8" applyNumberFormat="1" applyFont="1" applyFill="1" applyBorder="1"/>
    <xf numFmtId="189" fontId="52" fillId="0" borderId="16" xfId="1" applyNumberFormat="1" applyFont="1" applyBorder="1"/>
    <xf numFmtId="189" fontId="52" fillId="0" borderId="7" xfId="1" applyNumberFormat="1" applyFont="1" applyBorder="1"/>
    <xf numFmtId="0" fontId="49" fillId="16" borderId="0" xfId="8" applyFont="1" applyFill="1" applyBorder="1"/>
    <xf numFmtId="0" fontId="49" fillId="16" borderId="5" xfId="8" applyFont="1" applyFill="1" applyBorder="1" applyAlignment="1">
      <alignment horizontal="center"/>
    </xf>
    <xf numFmtId="0" fontId="52" fillId="16" borderId="0" xfId="8" applyFont="1" applyFill="1" applyBorder="1" applyAlignment="1">
      <alignment horizontal="center"/>
    </xf>
    <xf numFmtId="189" fontId="49" fillId="16" borderId="0" xfId="8" applyNumberFormat="1" applyFont="1" applyFill="1" applyBorder="1"/>
    <xf numFmtId="0" fontId="12" fillId="13" borderId="6" xfId="6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47" fillId="11" borderId="6" xfId="8" applyFont="1" applyFill="1" applyBorder="1" applyAlignment="1">
      <alignment horizontal="center"/>
    </xf>
    <xf numFmtId="0" fontId="49" fillId="16" borderId="5" xfId="8" applyFont="1" applyFill="1" applyBorder="1" applyAlignment="1">
      <alignment horizontal="center"/>
    </xf>
    <xf numFmtId="0" fontId="40" fillId="13" borderId="6" xfId="6" applyFont="1" applyFill="1" applyBorder="1" applyAlignment="1">
      <alignment horizontal="center"/>
    </xf>
    <xf numFmtId="43" fontId="19" fillId="0" borderId="14" xfId="1" applyNumberFormat="1" applyFont="1" applyBorder="1"/>
    <xf numFmtId="189" fontId="52" fillId="0" borderId="24" xfId="1" applyNumberFormat="1" applyFont="1" applyBorder="1"/>
    <xf numFmtId="189" fontId="28" fillId="16" borderId="7" xfId="8" applyNumberFormat="1" applyFont="1" applyFill="1" applyBorder="1"/>
    <xf numFmtId="189" fontId="49" fillId="16" borderId="7" xfId="8" applyNumberFormat="1" applyFont="1" applyFill="1" applyBorder="1"/>
    <xf numFmtId="189" fontId="28" fillId="16" borderId="40" xfId="8" applyNumberFormat="1" applyFont="1" applyFill="1" applyBorder="1"/>
    <xf numFmtId="189" fontId="28" fillId="16" borderId="29" xfId="8" applyNumberFormat="1" applyFont="1" applyFill="1" applyBorder="1"/>
    <xf numFmtId="189" fontId="34" fillId="14" borderId="21" xfId="1" applyNumberFormat="1" applyFont="1" applyFill="1" applyBorder="1"/>
    <xf numFmtId="189" fontId="35" fillId="7" borderId="23" xfId="3" applyNumberFormat="1" applyFont="1" applyFill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43" fontId="16" fillId="12" borderId="21" xfId="1" applyFont="1" applyFill="1" applyBorder="1"/>
    <xf numFmtId="43" fontId="16" fillId="0" borderId="15" xfId="1" applyFont="1" applyBorder="1"/>
    <xf numFmtId="43" fontId="29" fillId="17" borderId="21" xfId="1" applyFont="1" applyFill="1" applyBorder="1"/>
    <xf numFmtId="43" fontId="29" fillId="0" borderId="14" xfId="1" applyFont="1" applyBorder="1"/>
    <xf numFmtId="43" fontId="29" fillId="17" borderId="28" xfId="1" applyFont="1" applyFill="1" applyBorder="1" applyAlignment="1" applyProtection="1">
      <alignment vertical="center"/>
    </xf>
    <xf numFmtId="43" fontId="29" fillId="0" borderId="15" xfId="1" applyFont="1" applyBorder="1"/>
    <xf numFmtId="189" fontId="28" fillId="16" borderId="4" xfId="8" applyNumberFormat="1" applyFont="1" applyFill="1" applyBorder="1"/>
    <xf numFmtId="189" fontId="29" fillId="0" borderId="5" xfId="1" applyNumberFormat="1" applyFont="1" applyBorder="1"/>
    <xf numFmtId="189" fontId="28" fillId="16" borderId="6" xfId="8" applyNumberFormat="1" applyFont="1" applyFill="1" applyBorder="1"/>
    <xf numFmtId="43" fontId="15" fillId="0" borderId="15" xfId="1" applyNumberFormat="1" applyFont="1" applyBorder="1"/>
    <xf numFmtId="190" fontId="15" fillId="0" borderId="15" xfId="1" applyNumberFormat="1" applyFont="1" applyBorder="1"/>
    <xf numFmtId="189" fontId="49" fillId="16" borderId="4" xfId="8" applyNumberFormat="1" applyFont="1" applyFill="1" applyBorder="1"/>
    <xf numFmtId="189" fontId="52" fillId="0" borderId="17" xfId="1" applyNumberFormat="1" applyFont="1" applyBorder="1"/>
    <xf numFmtId="189" fontId="49" fillId="16" borderId="6" xfId="8" applyNumberFormat="1" applyFont="1" applyFill="1" applyBorder="1"/>
    <xf numFmtId="0" fontId="53" fillId="0" borderId="0" xfId="0" applyFont="1"/>
    <xf numFmtId="0" fontId="54" fillId="0" borderId="0" xfId="0" applyFont="1"/>
    <xf numFmtId="43" fontId="54" fillId="0" borderId="0" xfId="1" applyFont="1"/>
    <xf numFmtId="0" fontId="57" fillId="0" borderId="0" xfId="0" applyFont="1"/>
    <xf numFmtId="0" fontId="59" fillId="0" borderId="0" xfId="0" applyFont="1"/>
    <xf numFmtId="43" fontId="59" fillId="0" borderId="0" xfId="1" applyFont="1"/>
    <xf numFmtId="0" fontId="58" fillId="0" borderId="0" xfId="0" applyFont="1"/>
    <xf numFmtId="0" fontId="60" fillId="0" borderId="0" xfId="0" applyFont="1"/>
    <xf numFmtId="43" fontId="60" fillId="0" borderId="0" xfId="1" applyFont="1"/>
    <xf numFmtId="0" fontId="57" fillId="0" borderId="7" xfId="0" applyFont="1" applyBorder="1" applyAlignment="1">
      <alignment horizontal="center"/>
    </xf>
    <xf numFmtId="43" fontId="57" fillId="0" borderId="3" xfId="1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43" fontId="58" fillId="0" borderId="3" xfId="1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8" xfId="0" applyFont="1" applyBorder="1"/>
    <xf numFmtId="0" fontId="57" fillId="0" borderId="10" xfId="0" applyFont="1" applyBorder="1"/>
    <xf numFmtId="0" fontId="57" fillId="13" borderId="3" xfId="6" applyFont="1" applyFill="1" applyBorder="1"/>
    <xf numFmtId="43" fontId="57" fillId="0" borderId="15" xfId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30" xfId="0" applyFont="1" applyBorder="1"/>
    <xf numFmtId="0" fontId="58" fillId="0" borderId="0" xfId="0" applyFont="1" applyBorder="1"/>
    <xf numFmtId="0" fontId="58" fillId="6" borderId="14" xfId="4" applyFont="1" applyFill="1" applyBorder="1"/>
    <xf numFmtId="0" fontId="58" fillId="10" borderId="15" xfId="4" applyFont="1" applyFill="1" applyBorder="1"/>
    <xf numFmtId="0" fontId="58" fillId="6" borderId="15" xfId="4" applyFont="1" applyFill="1" applyBorder="1"/>
    <xf numFmtId="43" fontId="58" fillId="0" borderId="15" xfId="1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13" borderId="6" xfId="6" applyFont="1" applyFill="1" applyBorder="1" applyAlignment="1">
      <alignment horizontal="center"/>
    </xf>
    <xf numFmtId="43" fontId="57" fillId="0" borderId="6" xfId="1" applyFont="1" applyBorder="1"/>
    <xf numFmtId="0" fontId="58" fillId="0" borderId="16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58" fillId="6" borderId="16" xfId="4" applyFont="1" applyFill="1" applyBorder="1" applyAlignment="1">
      <alignment horizontal="center"/>
    </xf>
    <xf numFmtId="0" fontId="61" fillId="0" borderId="16" xfId="0" applyFont="1" applyBorder="1" applyAlignment="1">
      <alignment horizontal="center"/>
    </xf>
    <xf numFmtId="43" fontId="58" fillId="0" borderId="6" xfId="1" applyFont="1" applyBorder="1"/>
    <xf numFmtId="0" fontId="59" fillId="0" borderId="19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3" fillId="13" borderId="15" xfId="6" applyFont="1" applyFill="1" applyBorder="1" applyAlignment="1">
      <alignment horizontal="center"/>
    </xf>
    <xf numFmtId="43" fontId="59" fillId="0" borderId="15" xfId="1" applyFont="1" applyBorder="1"/>
    <xf numFmtId="0" fontId="64" fillId="0" borderId="3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0" fillId="6" borderId="14" xfId="4" applyFont="1" applyFill="1" applyBorder="1" applyAlignment="1">
      <alignment horizontal="center"/>
    </xf>
    <xf numFmtId="0" fontId="60" fillId="0" borderId="15" xfId="4" applyFont="1" applyFill="1" applyBorder="1" applyAlignment="1">
      <alignment horizontal="center"/>
    </xf>
    <xf numFmtId="0" fontId="60" fillId="6" borderId="15" xfId="4" applyFont="1" applyFill="1" applyBorder="1" applyAlignment="1">
      <alignment horizontal="center"/>
    </xf>
    <xf numFmtId="43" fontId="60" fillId="0" borderId="3" xfId="1" applyFont="1" applyBorder="1"/>
    <xf numFmtId="0" fontId="53" fillId="0" borderId="0" xfId="0" applyFont="1" applyProtection="1"/>
    <xf numFmtId="189" fontId="59" fillId="0" borderId="19" xfId="1" applyNumberFormat="1" applyFont="1" applyBorder="1"/>
    <xf numFmtId="189" fontId="59" fillId="0" borderId="20" xfId="1" applyNumberFormat="1" applyFont="1" applyBorder="1"/>
    <xf numFmtId="189" fontId="63" fillId="13" borderId="0" xfId="1" applyNumberFormat="1" applyFont="1" applyFill="1" applyBorder="1"/>
    <xf numFmtId="188" fontId="59" fillId="0" borderId="14" xfId="1" applyNumberFormat="1" applyFont="1" applyBorder="1"/>
    <xf numFmtId="189" fontId="60" fillId="0" borderId="30" xfId="1" applyNumberFormat="1" applyFont="1" applyBorder="1"/>
    <xf numFmtId="189" fontId="60" fillId="0" borderId="0" xfId="1" applyNumberFormat="1" applyFont="1" applyBorder="1"/>
    <xf numFmtId="189" fontId="65" fillId="6" borderId="14" xfId="4" applyNumberFormat="1" applyFont="1" applyFill="1" applyBorder="1"/>
    <xf numFmtId="189" fontId="60" fillId="0" borderId="0" xfId="4" applyNumberFormat="1" applyFont="1" applyFill="1" applyBorder="1"/>
    <xf numFmtId="188" fontId="60" fillId="0" borderId="15" xfId="1" applyNumberFormat="1" applyFont="1" applyBorder="1"/>
    <xf numFmtId="187" fontId="53" fillId="0" borderId="0" xfId="0" applyNumberFormat="1" applyFont="1"/>
    <xf numFmtId="189" fontId="59" fillId="0" borderId="17" xfId="1" applyNumberFormat="1" applyFont="1" applyBorder="1"/>
    <xf numFmtId="189" fontId="59" fillId="0" borderId="18" xfId="1" applyNumberFormat="1" applyFont="1" applyBorder="1"/>
    <xf numFmtId="189" fontId="60" fillId="0" borderId="15" xfId="4" applyNumberFormat="1" applyFont="1" applyFill="1" applyBorder="1"/>
    <xf numFmtId="189" fontId="65" fillId="6" borderId="16" xfId="4" applyNumberFormat="1" applyFont="1" applyFill="1" applyBorder="1"/>
    <xf numFmtId="0" fontId="57" fillId="14" borderId="21" xfId="5" applyFont="1" applyFill="1" applyBorder="1" applyAlignment="1">
      <alignment horizontal="center"/>
    </xf>
    <xf numFmtId="189" fontId="59" fillId="14" borderId="22" xfId="1" applyNumberFormat="1" applyFont="1" applyFill="1" applyBorder="1"/>
    <xf numFmtId="189" fontId="59" fillId="14" borderId="23" xfId="1" applyNumberFormat="1" applyFont="1" applyFill="1" applyBorder="1"/>
    <xf numFmtId="189" fontId="63" fillId="14" borderId="22" xfId="1" applyNumberFormat="1" applyFont="1" applyFill="1" applyBorder="1"/>
    <xf numFmtId="188" fontId="59" fillId="14" borderId="21" xfId="5" applyNumberFormat="1" applyFont="1" applyFill="1" applyBorder="1"/>
    <xf numFmtId="0" fontId="58" fillId="7" borderId="21" xfId="3" applyFont="1" applyFill="1" applyBorder="1" applyAlignment="1">
      <alignment horizontal="center"/>
    </xf>
    <xf numFmtId="189" fontId="60" fillId="7" borderId="23" xfId="3" applyNumberFormat="1" applyFont="1" applyFill="1" applyBorder="1"/>
    <xf numFmtId="189" fontId="60" fillId="7" borderId="12" xfId="3" applyNumberFormat="1" applyFont="1" applyFill="1" applyBorder="1"/>
    <xf numFmtId="189" fontId="65" fillId="7" borderId="21" xfId="3" applyNumberFormat="1" applyFont="1" applyFill="1" applyBorder="1"/>
    <xf numFmtId="188" fontId="60" fillId="7" borderId="13" xfId="3" applyNumberFormat="1" applyFont="1" applyFill="1" applyBorder="1"/>
    <xf numFmtId="189" fontId="66" fillId="6" borderId="14" xfId="4" applyNumberFormat="1" applyFont="1" applyFill="1" applyBorder="1"/>
    <xf numFmtId="189" fontId="53" fillId="0" borderId="0" xfId="0" applyNumberFormat="1" applyFont="1" applyProtection="1"/>
    <xf numFmtId="189" fontId="53" fillId="0" borderId="0" xfId="0" applyNumberFormat="1" applyFont="1"/>
    <xf numFmtId="189" fontId="59" fillId="0" borderId="19" xfId="1" applyNumberFormat="1" applyFont="1" applyFill="1" applyBorder="1"/>
    <xf numFmtId="189" fontId="59" fillId="0" borderId="20" xfId="1" applyNumberFormat="1" applyFont="1" applyFill="1" applyBorder="1"/>
    <xf numFmtId="10" fontId="53" fillId="0" borderId="0" xfId="2" applyNumberFormat="1" applyFont="1" applyProtection="1"/>
    <xf numFmtId="10" fontId="53" fillId="0" borderId="0" xfId="2" applyNumberFormat="1" applyFont="1"/>
    <xf numFmtId="37" fontId="53" fillId="0" borderId="0" xfId="0" applyNumberFormat="1" applyFont="1" applyAlignment="1" applyProtection="1">
      <alignment vertical="center"/>
    </xf>
    <xf numFmtId="37" fontId="57" fillId="14" borderId="25" xfId="5" applyNumberFormat="1" applyFont="1" applyFill="1" applyBorder="1" applyAlignment="1" applyProtection="1">
      <alignment horizontal="center" vertical="center"/>
    </xf>
    <xf numFmtId="189" fontId="59" fillId="14" borderId="13" xfId="1" applyNumberFormat="1" applyFont="1" applyFill="1" applyBorder="1"/>
    <xf numFmtId="189" fontId="63" fillId="14" borderId="13" xfId="1" applyNumberFormat="1" applyFont="1" applyFill="1" applyBorder="1"/>
    <xf numFmtId="0" fontId="67" fillId="0" borderId="0" xfId="0" applyFont="1" applyAlignment="1" applyProtection="1">
      <alignment vertical="center"/>
    </xf>
    <xf numFmtId="37" fontId="58" fillId="7" borderId="25" xfId="3" applyNumberFormat="1" applyFont="1" applyFill="1" applyBorder="1" applyAlignment="1" applyProtection="1">
      <alignment horizontal="center" vertical="center"/>
    </xf>
    <xf numFmtId="189" fontId="60" fillId="7" borderId="26" xfId="3" applyNumberFormat="1" applyFont="1" applyFill="1" applyBorder="1" applyAlignment="1" applyProtection="1">
      <alignment vertical="center"/>
    </xf>
    <xf numFmtId="189" fontId="60" fillId="7" borderId="32" xfId="3" applyNumberFormat="1" applyFont="1" applyFill="1" applyBorder="1" applyAlignment="1" applyProtection="1">
      <alignment vertical="center"/>
    </xf>
    <xf numFmtId="189" fontId="65" fillId="7" borderId="34" xfId="3" applyNumberFormat="1" applyFont="1" applyFill="1" applyBorder="1" applyAlignment="1" applyProtection="1">
      <alignment vertical="center"/>
    </xf>
    <xf numFmtId="188" fontId="60" fillId="7" borderId="28" xfId="3" applyNumberFormat="1" applyFont="1" applyFill="1" applyBorder="1" applyAlignment="1" applyProtection="1">
      <alignment vertical="center"/>
    </xf>
    <xf numFmtId="189" fontId="63" fillId="13" borderId="29" xfId="1" applyNumberFormat="1" applyFont="1" applyFill="1" applyBorder="1"/>
    <xf numFmtId="189" fontId="63" fillId="13" borderId="14" xfId="1" applyNumberFormat="1" applyFont="1" applyFill="1" applyBorder="1"/>
    <xf numFmtId="189" fontId="59" fillId="14" borderId="12" xfId="1" applyNumberFormat="1" applyFont="1" applyFill="1" applyBorder="1"/>
    <xf numFmtId="189" fontId="68" fillId="14" borderId="21" xfId="1" applyNumberFormat="1" applyFont="1" applyFill="1" applyBorder="1"/>
    <xf numFmtId="189" fontId="68" fillId="14" borderId="22" xfId="1" applyNumberFormat="1" applyFont="1" applyFill="1" applyBorder="1"/>
    <xf numFmtId="0" fontId="57" fillId="7" borderId="21" xfId="5" applyFont="1" applyFill="1" applyBorder="1" applyAlignment="1">
      <alignment horizontal="center"/>
    </xf>
    <xf numFmtId="189" fontId="60" fillId="7" borderId="22" xfId="3" applyNumberFormat="1" applyFont="1" applyFill="1" applyBorder="1"/>
    <xf numFmtId="189" fontId="66" fillId="7" borderId="22" xfId="3" applyNumberFormat="1" applyFont="1" applyFill="1" applyBorder="1"/>
    <xf numFmtId="189" fontId="66" fillId="7" borderId="23" xfId="3" applyNumberFormat="1" applyFont="1" applyFill="1" applyBorder="1"/>
    <xf numFmtId="189" fontId="59" fillId="0" borderId="15" xfId="1" applyNumberFormat="1" applyFont="1" applyBorder="1"/>
    <xf numFmtId="189" fontId="63" fillId="13" borderId="16" xfId="1" applyNumberFormat="1" applyFont="1" applyFill="1" applyBorder="1"/>
    <xf numFmtId="188" fontId="59" fillId="0" borderId="16" xfId="1" applyNumberFormat="1" applyFont="1" applyBorder="1"/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13" borderId="15" xfId="6" applyFont="1" applyFill="1" applyBorder="1" applyAlignment="1">
      <alignment horizontal="center"/>
    </xf>
    <xf numFmtId="189" fontId="65" fillId="6" borderId="15" xfId="4" applyNumberFormat="1" applyFont="1" applyFill="1" applyBorder="1"/>
    <xf numFmtId="189" fontId="65" fillId="6" borderId="7" xfId="4" applyNumberFormat="1" applyFont="1" applyFill="1" applyBorder="1"/>
    <xf numFmtId="0" fontId="60" fillId="10" borderId="15" xfId="4" applyFont="1" applyFill="1" applyBorder="1" applyAlignment="1">
      <alignment horizontal="center"/>
    </xf>
    <xf numFmtId="189" fontId="60" fillId="10" borderId="15" xfId="4" applyNumberFormat="1" applyFont="1" applyFill="1" applyBorder="1"/>
    <xf numFmtId="189" fontId="60" fillId="10" borderId="0" xfId="4" applyNumberFormat="1" applyFont="1" applyFill="1" applyBorder="1"/>
    <xf numFmtId="0" fontId="70" fillId="0" borderId="0" xfId="0" applyFont="1"/>
    <xf numFmtId="0" fontId="71" fillId="0" borderId="0" xfId="0" applyFont="1"/>
    <xf numFmtId="43" fontId="71" fillId="0" borderId="0" xfId="1" applyFont="1" applyAlignment="1">
      <alignment horizontal="right"/>
    </xf>
    <xf numFmtId="0" fontId="70" fillId="0" borderId="7" xfId="0" applyFont="1" applyBorder="1" applyAlignment="1">
      <alignment horizontal="center"/>
    </xf>
    <xf numFmtId="0" fontId="70" fillId="11" borderId="11" xfId="8" applyFont="1" applyFill="1" applyBorder="1" applyAlignment="1">
      <alignment horizontal="centerContinuous"/>
    </xf>
    <xf numFmtId="0" fontId="70" fillId="11" borderId="13" xfId="8" applyFont="1" applyFill="1" applyBorder="1" applyAlignment="1">
      <alignment horizontal="centerContinuous"/>
    </xf>
    <xf numFmtId="0" fontId="70" fillId="11" borderId="12" xfId="8" applyFont="1" applyFill="1" applyBorder="1" applyAlignment="1">
      <alignment horizontal="centerContinuous"/>
    </xf>
    <xf numFmtId="43" fontId="70" fillId="0" borderId="7" xfId="1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8" xfId="0" applyFont="1" applyBorder="1"/>
    <xf numFmtId="0" fontId="70" fillId="0" borderId="0" xfId="0" applyFont="1" applyBorder="1"/>
    <xf numFmtId="0" fontId="70" fillId="11" borderId="7" xfId="8" applyFont="1" applyFill="1" applyBorder="1"/>
    <xf numFmtId="0" fontId="70" fillId="0" borderId="7" xfId="0" applyFont="1" applyBorder="1"/>
    <xf numFmtId="43" fontId="70" fillId="0" borderId="14" xfId="1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0" fontId="70" fillId="11" borderId="16" xfId="8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43" fontId="73" fillId="0" borderId="16" xfId="1" applyFont="1" applyBorder="1"/>
    <xf numFmtId="0" fontId="74" fillId="0" borderId="19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1" fillId="11" borderId="14" xfId="8" applyFont="1" applyFill="1" applyBorder="1" applyAlignment="1">
      <alignment horizontal="center"/>
    </xf>
    <xf numFmtId="0" fontId="74" fillId="0" borderId="14" xfId="0" applyFont="1" applyBorder="1" applyAlignment="1">
      <alignment horizontal="center"/>
    </xf>
    <xf numFmtId="43" fontId="71" fillId="0" borderId="7" xfId="1" applyFont="1" applyBorder="1"/>
    <xf numFmtId="0" fontId="53" fillId="0" borderId="0" xfId="0" applyFont="1" applyFill="1" applyBorder="1"/>
    <xf numFmtId="189" fontId="71" fillId="0" borderId="19" xfId="1" applyNumberFormat="1" applyFont="1" applyBorder="1"/>
    <xf numFmtId="189" fontId="71" fillId="0" borderId="0" xfId="1" applyNumberFormat="1" applyFont="1" applyBorder="1"/>
    <xf numFmtId="189" fontId="75" fillId="11" borderId="14" xfId="8" applyNumberFormat="1" applyFont="1" applyFill="1" applyBorder="1"/>
    <xf numFmtId="189" fontId="71" fillId="0" borderId="14" xfId="1" applyNumberFormat="1" applyFont="1" applyBorder="1"/>
    <xf numFmtId="188" fontId="71" fillId="0" borderId="14" xfId="1" applyNumberFormat="1" applyFont="1" applyBorder="1"/>
    <xf numFmtId="0" fontId="70" fillId="12" borderId="21" xfId="7" applyFont="1" applyFill="1" applyBorder="1" applyAlignment="1">
      <alignment horizontal="center"/>
    </xf>
    <xf numFmtId="189" fontId="71" fillId="12" borderId="22" xfId="7" applyNumberFormat="1" applyFont="1" applyFill="1" applyBorder="1"/>
    <xf numFmtId="189" fontId="71" fillId="12" borderId="23" xfId="7" applyNumberFormat="1" applyFont="1" applyFill="1" applyBorder="1"/>
    <xf numFmtId="189" fontId="75" fillId="12" borderId="22" xfId="7" applyNumberFormat="1" applyFont="1" applyFill="1" applyBorder="1"/>
    <xf numFmtId="188" fontId="71" fillId="12" borderId="21" xfId="7" applyNumberFormat="1" applyFont="1" applyFill="1" applyBorder="1"/>
    <xf numFmtId="189" fontId="75" fillId="11" borderId="7" xfId="8" applyNumberFormat="1" applyFont="1" applyFill="1" applyBorder="1"/>
    <xf numFmtId="189" fontId="75" fillId="11" borderId="16" xfId="8" applyNumberFormat="1" applyFont="1" applyFill="1" applyBorder="1"/>
    <xf numFmtId="189" fontId="75" fillId="11" borderId="24" xfId="8" applyNumberFormat="1" applyFont="1" applyFill="1" applyBorder="1"/>
    <xf numFmtId="189" fontId="71" fillId="0" borderId="16" xfId="1" applyNumberFormat="1" applyFont="1" applyBorder="1"/>
    <xf numFmtId="37" fontId="70" fillId="12" borderId="25" xfId="7" applyNumberFormat="1" applyFont="1" applyFill="1" applyBorder="1" applyAlignment="1" applyProtection="1">
      <alignment horizontal="center" vertical="center"/>
    </xf>
    <xf numFmtId="189" fontId="71" fillId="12" borderId="26" xfId="7" applyNumberFormat="1" applyFont="1" applyFill="1" applyBorder="1" applyAlignment="1" applyProtection="1">
      <alignment vertical="center"/>
    </xf>
    <xf numFmtId="189" fontId="75" fillId="12" borderId="25" xfId="7" applyNumberFormat="1" applyFont="1" applyFill="1" applyBorder="1" applyAlignment="1" applyProtection="1">
      <alignment vertical="center"/>
    </xf>
    <xf numFmtId="189" fontId="71" fillId="12" borderId="25" xfId="7" applyNumberFormat="1" applyFont="1" applyFill="1" applyBorder="1" applyAlignment="1" applyProtection="1">
      <alignment vertical="center"/>
    </xf>
    <xf numFmtId="188" fontId="71" fillId="12" borderId="28" xfId="7" applyNumberFormat="1" applyFont="1" applyFill="1" applyBorder="1" applyAlignment="1" applyProtection="1">
      <alignment vertical="center"/>
    </xf>
    <xf numFmtId="189" fontId="71" fillId="0" borderId="7" xfId="1" applyNumberFormat="1" applyFont="1" applyBorder="1"/>
    <xf numFmtId="189" fontId="70" fillId="12" borderId="22" xfId="7" applyNumberFormat="1" applyFont="1" applyFill="1" applyBorder="1"/>
    <xf numFmtId="0" fontId="53" fillId="0" borderId="0" xfId="0" applyFont="1" applyBorder="1"/>
    <xf numFmtId="0" fontId="70" fillId="0" borderId="0" xfId="0" applyFont="1" applyAlignment="1">
      <alignment horizontal="left"/>
    </xf>
    <xf numFmtId="43" fontId="70" fillId="0" borderId="16" xfId="1" applyFont="1" applyBorder="1"/>
    <xf numFmtId="0" fontId="53" fillId="0" borderId="0" xfId="0" applyFont="1" applyAlignment="1">
      <alignment vertical="center"/>
    </xf>
    <xf numFmtId="43" fontId="54" fillId="0" borderId="0" xfId="1" applyFont="1" applyAlignment="1">
      <alignment vertical="center"/>
    </xf>
    <xf numFmtId="0" fontId="54" fillId="0" borderId="0" xfId="0" applyFont="1" applyAlignment="1">
      <alignment vertical="center"/>
    </xf>
    <xf numFmtId="0" fontId="70" fillId="11" borderId="15" xfId="8" applyFont="1" applyFill="1" applyBorder="1"/>
    <xf numFmtId="0" fontId="70" fillId="11" borderId="6" xfId="8" applyFont="1" applyFill="1" applyBorder="1" applyAlignment="1">
      <alignment horizontal="center"/>
    </xf>
    <xf numFmtId="0" fontId="71" fillId="11" borderId="0" xfId="8" applyFont="1" applyFill="1" applyBorder="1" applyAlignment="1">
      <alignment horizontal="center"/>
    </xf>
    <xf numFmtId="189" fontId="75" fillId="11" borderId="0" xfId="8" applyNumberFormat="1" applyFont="1" applyFill="1" applyBorder="1"/>
    <xf numFmtId="0" fontId="73" fillId="0" borderId="0" xfId="0" applyFont="1"/>
    <xf numFmtId="0" fontId="77" fillId="0" borderId="0" xfId="0" applyFont="1"/>
    <xf numFmtId="43" fontId="77" fillId="0" borderId="0" xfId="1" applyFont="1" applyAlignment="1">
      <alignment horizontal="right"/>
    </xf>
    <xf numFmtId="0" fontId="73" fillId="0" borderId="7" xfId="0" applyFont="1" applyBorder="1" applyAlignment="1">
      <alignment horizontal="center"/>
    </xf>
    <xf numFmtId="0" fontId="73" fillId="16" borderId="11" xfId="8" applyFont="1" applyFill="1" applyBorder="1" applyAlignment="1">
      <alignment horizontal="centerContinuous"/>
    </xf>
    <xf numFmtId="0" fontId="73" fillId="16" borderId="13" xfId="8" applyFont="1" applyFill="1" applyBorder="1" applyAlignment="1">
      <alignment horizontal="centerContinuous"/>
    </xf>
    <xf numFmtId="0" fontId="73" fillId="16" borderId="12" xfId="8" applyFont="1" applyFill="1" applyBorder="1" applyAlignment="1">
      <alignment horizontal="centerContinuous"/>
    </xf>
    <xf numFmtId="43" fontId="73" fillId="0" borderId="7" xfId="1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8" xfId="0" applyFont="1" applyBorder="1"/>
    <xf numFmtId="0" fontId="73" fillId="0" borderId="0" xfId="0" applyFont="1" applyBorder="1"/>
    <xf numFmtId="0" fontId="73" fillId="16" borderId="7" xfId="8" applyFont="1" applyFill="1" applyBorder="1"/>
    <xf numFmtId="0" fontId="73" fillId="0" borderId="7" xfId="0" applyFont="1" applyBorder="1"/>
    <xf numFmtId="43" fontId="73" fillId="0" borderId="14" xfId="1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5" xfId="0" applyFont="1" applyBorder="1" applyAlignment="1">
      <alignment horizontal="center"/>
    </xf>
    <xf numFmtId="0" fontId="73" fillId="16" borderId="16" xfId="8" applyFont="1" applyFill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7" fillId="16" borderId="14" xfId="8" applyFont="1" applyFill="1" applyBorder="1" applyAlignment="1">
      <alignment horizontal="center"/>
    </xf>
    <xf numFmtId="0" fontId="79" fillId="0" borderId="14" xfId="0" applyFont="1" applyBorder="1" applyAlignment="1">
      <alignment horizontal="center"/>
    </xf>
    <xf numFmtId="43" fontId="77" fillId="0" borderId="7" xfId="1" applyFont="1" applyBorder="1"/>
    <xf numFmtId="189" fontId="77" fillId="0" borderId="19" xfId="1" applyNumberFormat="1" applyFont="1" applyBorder="1"/>
    <xf numFmtId="189" fontId="77" fillId="0" borderId="0" xfId="1" applyNumberFormat="1" applyFont="1" applyBorder="1"/>
    <xf numFmtId="189" fontId="73" fillId="16" borderId="14" xfId="8" applyNumberFormat="1" applyFont="1" applyFill="1" applyBorder="1"/>
    <xf numFmtId="189" fontId="77" fillId="0" borderId="14" xfId="1" applyNumberFormat="1" applyFont="1" applyBorder="1"/>
    <xf numFmtId="188" fontId="77" fillId="0" borderId="14" xfId="1" applyNumberFormat="1" applyFont="1" applyBorder="1"/>
    <xf numFmtId="0" fontId="73" fillId="17" borderId="21" xfId="7" applyFont="1" applyFill="1" applyBorder="1" applyAlignment="1">
      <alignment horizontal="center"/>
    </xf>
    <xf numFmtId="189" fontId="77" fillId="17" borderId="22" xfId="7" applyNumberFormat="1" applyFont="1" applyFill="1" applyBorder="1"/>
    <xf numFmtId="189" fontId="77" fillId="17" borderId="23" xfId="7" applyNumberFormat="1" applyFont="1" applyFill="1" applyBorder="1"/>
    <xf numFmtId="189" fontId="73" fillId="17" borderId="22" xfId="7" applyNumberFormat="1" applyFont="1" applyFill="1" applyBorder="1"/>
    <xf numFmtId="188" fontId="77" fillId="17" borderId="21" xfId="7" applyNumberFormat="1" applyFont="1" applyFill="1" applyBorder="1"/>
    <xf numFmtId="189" fontId="73" fillId="16" borderId="24" xfId="8" applyNumberFormat="1" applyFont="1" applyFill="1" applyBorder="1"/>
    <xf numFmtId="189" fontId="77" fillId="0" borderId="16" xfId="1" applyNumberFormat="1" applyFont="1" applyBorder="1"/>
    <xf numFmtId="37" fontId="73" fillId="17" borderId="25" xfId="7" applyNumberFormat="1" applyFont="1" applyFill="1" applyBorder="1" applyAlignment="1" applyProtection="1">
      <alignment horizontal="center" vertical="center"/>
    </xf>
    <xf numFmtId="189" fontId="77" fillId="17" borderId="26" xfId="7" applyNumberFormat="1" applyFont="1" applyFill="1" applyBorder="1" applyAlignment="1" applyProtection="1">
      <alignment vertical="center"/>
    </xf>
    <xf numFmtId="189" fontId="73" fillId="17" borderId="25" xfId="7" applyNumberFormat="1" applyFont="1" applyFill="1" applyBorder="1" applyAlignment="1" applyProtection="1">
      <alignment vertical="center"/>
    </xf>
    <xf numFmtId="189" fontId="77" fillId="17" borderId="25" xfId="7" applyNumberFormat="1" applyFont="1" applyFill="1" applyBorder="1" applyAlignment="1" applyProtection="1">
      <alignment vertical="center"/>
    </xf>
    <xf numFmtId="188" fontId="77" fillId="17" borderId="28" xfId="7" applyNumberFormat="1" applyFont="1" applyFill="1" applyBorder="1" applyAlignment="1" applyProtection="1">
      <alignment vertical="center"/>
    </xf>
    <xf numFmtId="189" fontId="77" fillId="0" borderId="7" xfId="1" applyNumberFormat="1" applyFont="1" applyBorder="1"/>
    <xf numFmtId="0" fontId="73" fillId="0" borderId="0" xfId="0" applyFont="1" applyAlignment="1">
      <alignment horizontal="left"/>
    </xf>
    <xf numFmtId="0" fontId="73" fillId="0" borderId="14" xfId="0" applyFont="1" applyBorder="1" applyAlignment="1">
      <alignment horizontal="center" vertical="center"/>
    </xf>
    <xf numFmtId="189" fontId="80" fillId="0" borderId="19" xfId="1" applyNumberFormat="1" applyFont="1" applyFill="1" applyBorder="1" applyAlignment="1">
      <alignment vertical="center"/>
    </xf>
    <xf numFmtId="189" fontId="80" fillId="0" borderId="39" xfId="1" applyNumberFormat="1" applyFont="1" applyFill="1" applyBorder="1" applyAlignment="1">
      <alignment vertical="center"/>
    </xf>
    <xf numFmtId="189" fontId="73" fillId="16" borderId="14" xfId="8" applyNumberFormat="1" applyFont="1" applyFill="1" applyBorder="1" applyAlignment="1">
      <alignment vertical="center"/>
    </xf>
    <xf numFmtId="189" fontId="77" fillId="0" borderId="14" xfId="1" applyNumberFormat="1" applyFont="1" applyBorder="1" applyAlignment="1">
      <alignment vertical="center"/>
    </xf>
    <xf numFmtId="188" fontId="77" fillId="0" borderId="14" xfId="1" applyNumberFormat="1" applyFont="1" applyBorder="1" applyAlignment="1">
      <alignment vertical="center"/>
    </xf>
    <xf numFmtId="189" fontId="77" fillId="0" borderId="17" xfId="1" applyNumberFormat="1" applyFont="1" applyBorder="1"/>
    <xf numFmtId="188" fontId="77" fillId="0" borderId="16" xfId="1" applyNumberFormat="1" applyFont="1" applyBorder="1"/>
    <xf numFmtId="0" fontId="73" fillId="16" borderId="0" xfId="8" applyFont="1" applyFill="1" applyBorder="1"/>
    <xf numFmtId="0" fontId="73" fillId="16" borderId="5" xfId="8" applyFont="1" applyFill="1" applyBorder="1" applyAlignment="1">
      <alignment horizontal="center"/>
    </xf>
    <xf numFmtId="0" fontId="77" fillId="16" borderId="0" xfId="8" applyFont="1" applyFill="1" applyBorder="1" applyAlignment="1">
      <alignment horizontal="center"/>
    </xf>
    <xf numFmtId="189" fontId="73" fillId="16" borderId="0" xfId="8" applyNumberFormat="1" applyFont="1" applyFill="1" applyBorder="1"/>
    <xf numFmtId="189" fontId="77" fillId="0" borderId="24" xfId="1" applyNumberFormat="1" applyFont="1" applyBorder="1"/>
    <xf numFmtId="189" fontId="73" fillId="16" borderId="7" xfId="8" applyNumberFormat="1" applyFont="1" applyFill="1" applyBorder="1"/>
    <xf numFmtId="189" fontId="73" fillId="16" borderId="4" xfId="8" applyNumberFormat="1" applyFont="1" applyFill="1" applyBorder="1"/>
    <xf numFmtId="189" fontId="77" fillId="0" borderId="5" xfId="1" applyNumberFormat="1" applyFont="1" applyBorder="1"/>
    <xf numFmtId="189" fontId="73" fillId="16" borderId="16" xfId="8" applyNumberFormat="1" applyFont="1" applyFill="1" applyBorder="1"/>
    <xf numFmtId="189" fontId="73" fillId="16" borderId="6" xfId="8" applyNumberFormat="1" applyFont="1" applyFill="1" applyBorder="1"/>
    <xf numFmtId="43" fontId="16" fillId="12" borderId="28" xfId="1" applyFont="1" applyFill="1" applyBorder="1" applyAlignment="1" applyProtection="1">
      <alignment vertical="center"/>
    </xf>
    <xf numFmtId="43" fontId="77" fillId="0" borderId="14" xfId="1" applyFont="1" applyBorder="1"/>
    <xf numFmtId="43" fontId="77" fillId="17" borderId="21" xfId="1" applyFont="1" applyFill="1" applyBorder="1"/>
    <xf numFmtId="43" fontId="77" fillId="17" borderId="28" xfId="1" applyFont="1" applyFill="1" applyBorder="1" applyAlignment="1" applyProtection="1">
      <alignment vertical="center"/>
    </xf>
    <xf numFmtId="43" fontId="16" fillId="0" borderId="14" xfId="1" applyFont="1" applyBorder="1"/>
    <xf numFmtId="43" fontId="52" fillId="0" borderId="15" xfId="1" applyFont="1" applyBorder="1"/>
    <xf numFmtId="43" fontId="52" fillId="17" borderId="13" xfId="1" applyFont="1" applyFill="1" applyBorder="1"/>
    <xf numFmtId="43" fontId="52" fillId="17" borderId="28" xfId="1" applyFont="1" applyFill="1" applyBorder="1" applyAlignment="1" applyProtection="1">
      <alignment vertic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70" fillId="11" borderId="4" xfId="8" applyFont="1" applyFill="1" applyBorder="1" applyAlignment="1">
      <alignment horizontal="center"/>
    </xf>
    <xf numFmtId="0" fontId="70" fillId="11" borderId="5" xfId="8" applyFont="1" applyFill="1" applyBorder="1" applyAlignment="1">
      <alignment horizontal="center"/>
    </xf>
    <xf numFmtId="0" fontId="70" fillId="11" borderId="6" xfId="8" applyFont="1" applyFill="1" applyBorder="1" applyAlignment="1">
      <alignment horizontal="center"/>
    </xf>
    <xf numFmtId="0" fontId="76" fillId="15" borderId="1" xfId="8" applyFont="1" applyFill="1" applyBorder="1" applyAlignment="1">
      <alignment horizontal="center"/>
    </xf>
    <xf numFmtId="0" fontId="76" fillId="15" borderId="2" xfId="8" applyFont="1" applyFill="1" applyBorder="1" applyAlignment="1">
      <alignment horizontal="center"/>
    </xf>
    <xf numFmtId="0" fontId="76" fillId="15" borderId="3" xfId="8" applyFont="1" applyFill="1" applyBorder="1" applyAlignment="1">
      <alignment horizontal="center"/>
    </xf>
    <xf numFmtId="0" fontId="73" fillId="15" borderId="4" xfId="8" applyFont="1" applyFill="1" applyBorder="1" applyAlignment="1">
      <alignment horizontal="center"/>
    </xf>
    <xf numFmtId="0" fontId="73" fillId="15" borderId="5" xfId="8" applyFont="1" applyFill="1" applyBorder="1" applyAlignment="1">
      <alignment horizontal="center"/>
    </xf>
    <xf numFmtId="0" fontId="73" fillId="15" borderId="6" xfId="8" applyFont="1" applyFill="1" applyBorder="1" applyAlignment="1">
      <alignment horizontal="center"/>
    </xf>
    <xf numFmtId="0" fontId="76" fillId="16" borderId="1" xfId="8" applyFont="1" applyFill="1" applyBorder="1" applyAlignment="1">
      <alignment horizontal="center"/>
    </xf>
    <xf numFmtId="0" fontId="76" fillId="16" borderId="2" xfId="8" applyFont="1" applyFill="1" applyBorder="1" applyAlignment="1">
      <alignment horizontal="center"/>
    </xf>
    <xf numFmtId="0" fontId="76" fillId="16" borderId="3" xfId="8" applyFont="1" applyFill="1" applyBorder="1" applyAlignment="1">
      <alignment horizontal="center"/>
    </xf>
    <xf numFmtId="0" fontId="73" fillId="16" borderId="4" xfId="8" applyFont="1" applyFill="1" applyBorder="1" applyAlignment="1">
      <alignment horizontal="center"/>
    </xf>
    <xf numFmtId="0" fontId="73" fillId="16" borderId="5" xfId="8" applyFont="1" applyFill="1" applyBorder="1" applyAlignment="1">
      <alignment horizontal="center"/>
    </xf>
    <xf numFmtId="0" fontId="73" fillId="16" borderId="6" xfId="8" applyFont="1" applyFill="1" applyBorder="1" applyAlignment="1">
      <alignment horizontal="center"/>
    </xf>
    <xf numFmtId="0" fontId="69" fillId="11" borderId="1" xfId="8" applyFont="1" applyFill="1" applyBorder="1" applyAlignment="1">
      <alignment horizontal="center"/>
    </xf>
    <xf numFmtId="0" fontId="69" fillId="11" borderId="2" xfId="8" applyFont="1" applyFill="1" applyBorder="1" applyAlignment="1">
      <alignment horizontal="center"/>
    </xf>
    <xf numFmtId="0" fontId="69" fillId="11" borderId="3" xfId="8" applyFont="1" applyFill="1" applyBorder="1" applyAlignment="1">
      <alignment horizontal="center"/>
    </xf>
    <xf numFmtId="0" fontId="55" fillId="13" borderId="1" xfId="6" applyFont="1" applyFill="1" applyBorder="1" applyAlignment="1">
      <alignment horizontal="center"/>
    </xf>
    <xf numFmtId="0" fontId="55" fillId="13" borderId="2" xfId="6" applyFont="1" applyFill="1" applyBorder="1" applyAlignment="1">
      <alignment horizontal="center"/>
    </xf>
    <xf numFmtId="0" fontId="55" fillId="13" borderId="3" xfId="6" applyFont="1" applyFill="1" applyBorder="1" applyAlignment="1">
      <alignment horizontal="center"/>
    </xf>
    <xf numFmtId="0" fontId="57" fillId="13" borderId="4" xfId="6" applyFont="1" applyFill="1" applyBorder="1" applyAlignment="1">
      <alignment horizontal="center"/>
    </xf>
    <xf numFmtId="0" fontId="57" fillId="13" borderId="5" xfId="6" applyFont="1" applyFill="1" applyBorder="1" applyAlignment="1">
      <alignment horizontal="center"/>
    </xf>
    <xf numFmtId="0" fontId="57" fillId="13" borderId="6" xfId="6" applyFont="1" applyFill="1" applyBorder="1" applyAlignment="1">
      <alignment horizontal="center"/>
    </xf>
    <xf numFmtId="0" fontId="57" fillId="13" borderId="8" xfId="6" applyFont="1" applyFill="1" applyBorder="1" applyAlignment="1">
      <alignment horizontal="center"/>
    </xf>
    <xf numFmtId="0" fontId="57" fillId="13" borderId="9" xfId="6" applyFont="1" applyFill="1" applyBorder="1" applyAlignment="1">
      <alignment horizontal="center"/>
    </xf>
    <xf numFmtId="0" fontId="57" fillId="13" borderId="10" xfId="6" applyFont="1" applyFill="1" applyBorder="1" applyAlignment="1">
      <alignment horizontal="center"/>
    </xf>
    <xf numFmtId="0" fontId="56" fillId="6" borderId="1" xfId="4" applyFont="1" applyFill="1" applyBorder="1" applyAlignment="1">
      <alignment horizontal="center"/>
    </xf>
    <xf numFmtId="0" fontId="56" fillId="6" borderId="2" xfId="4" applyFont="1" applyFill="1" applyBorder="1" applyAlignment="1">
      <alignment horizontal="center"/>
    </xf>
    <xf numFmtId="0" fontId="56" fillId="6" borderId="3" xfId="4" applyFont="1" applyFill="1" applyBorder="1" applyAlignment="1">
      <alignment horizontal="center"/>
    </xf>
    <xf numFmtId="0" fontId="58" fillId="6" borderId="4" xfId="4" applyFont="1" applyFill="1" applyBorder="1" applyAlignment="1">
      <alignment horizontal="center"/>
    </xf>
    <xf numFmtId="0" fontId="58" fillId="6" borderId="5" xfId="4" applyFont="1" applyFill="1" applyBorder="1" applyAlignment="1">
      <alignment horizontal="center"/>
    </xf>
    <xf numFmtId="0" fontId="58" fillId="6" borderId="6" xfId="4" applyFont="1" applyFill="1" applyBorder="1" applyAlignment="1">
      <alignment horizontal="center"/>
    </xf>
    <xf numFmtId="0" fontId="58" fillId="6" borderId="11" xfId="4" applyFont="1" applyFill="1" applyBorder="1" applyAlignment="1">
      <alignment horizontal="center"/>
    </xf>
    <xf numFmtId="0" fontId="58" fillId="6" borderId="12" xfId="4" applyFont="1" applyFill="1" applyBorder="1" applyAlignment="1">
      <alignment horizontal="center"/>
    </xf>
    <xf numFmtId="0" fontId="58" fillId="6" borderId="13" xfId="4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47" fillId="11" borderId="4" xfId="8" applyFont="1" applyFill="1" applyBorder="1" applyAlignment="1">
      <alignment horizontal="center"/>
    </xf>
    <xf numFmtId="0" fontId="47" fillId="11" borderId="5" xfId="8" applyFont="1" applyFill="1" applyBorder="1" applyAlignment="1">
      <alignment horizontal="center"/>
    </xf>
    <xf numFmtId="0" fontId="47" fillId="11" borderId="6" xfId="8" applyFont="1" applyFill="1" applyBorder="1" applyAlignment="1">
      <alignment horizontal="center"/>
    </xf>
    <xf numFmtId="0" fontId="46" fillId="11" borderId="1" xfId="8" applyFont="1" applyFill="1" applyBorder="1" applyAlignment="1">
      <alignment horizontal="center"/>
    </xf>
    <xf numFmtId="0" fontId="46" fillId="11" borderId="2" xfId="8" applyFont="1" applyFill="1" applyBorder="1" applyAlignment="1">
      <alignment horizontal="center"/>
    </xf>
    <xf numFmtId="0" fontId="46" fillId="11" borderId="3" xfId="8" applyFont="1" applyFill="1" applyBorder="1" applyAlignment="1">
      <alignment horizontal="center"/>
    </xf>
    <xf numFmtId="0" fontId="41" fillId="6" borderId="11" xfId="4" applyFont="1" applyFill="1" applyBorder="1" applyAlignment="1">
      <alignment horizontal="center"/>
    </xf>
    <xf numFmtId="0" fontId="41" fillId="6" borderId="12" xfId="4" applyFont="1" applyFill="1" applyBorder="1" applyAlignment="1">
      <alignment horizontal="center"/>
    </xf>
    <xf numFmtId="0" fontId="41" fillId="6" borderId="13" xfId="4" applyFont="1" applyFill="1" applyBorder="1" applyAlignment="1">
      <alignment horizontal="center"/>
    </xf>
    <xf numFmtId="0" fontId="38" fillId="13" borderId="1" xfId="6" applyFont="1" applyFill="1" applyBorder="1" applyAlignment="1">
      <alignment horizontal="center"/>
    </xf>
    <xf numFmtId="0" fontId="38" fillId="13" borderId="2" xfId="6" applyFont="1" applyFill="1" applyBorder="1" applyAlignment="1">
      <alignment horizontal="center"/>
    </xf>
    <xf numFmtId="0" fontId="38" fillId="13" borderId="3" xfId="6" applyFont="1" applyFill="1" applyBorder="1" applyAlignment="1">
      <alignment horizontal="center"/>
    </xf>
    <xf numFmtId="0" fontId="39" fillId="6" borderId="1" xfId="4" applyFont="1" applyFill="1" applyBorder="1" applyAlignment="1">
      <alignment horizontal="center"/>
    </xf>
    <xf numFmtId="0" fontId="39" fillId="6" borderId="2" xfId="4" applyFont="1" applyFill="1" applyBorder="1" applyAlignment="1">
      <alignment horizontal="center"/>
    </xf>
    <xf numFmtId="0" fontId="39" fillId="6" borderId="3" xfId="4" applyFont="1" applyFill="1" applyBorder="1" applyAlignment="1">
      <alignment horizontal="center"/>
    </xf>
    <xf numFmtId="0" fontId="40" fillId="13" borderId="4" xfId="6" applyFont="1" applyFill="1" applyBorder="1" applyAlignment="1">
      <alignment horizontal="center"/>
    </xf>
    <xf numFmtId="0" fontId="40" fillId="13" borderId="5" xfId="6" applyFont="1" applyFill="1" applyBorder="1" applyAlignment="1">
      <alignment horizontal="center"/>
    </xf>
    <xf numFmtId="0" fontId="40" fillId="13" borderId="6" xfId="6" applyFont="1" applyFill="1" applyBorder="1" applyAlignment="1">
      <alignment horizontal="center"/>
    </xf>
    <xf numFmtId="0" fontId="41" fillId="6" borderId="4" xfId="4" applyFont="1" applyFill="1" applyBorder="1" applyAlignment="1">
      <alignment horizontal="center"/>
    </xf>
    <xf numFmtId="0" fontId="41" fillId="6" borderId="5" xfId="4" applyFont="1" applyFill="1" applyBorder="1" applyAlignment="1">
      <alignment horizontal="center"/>
    </xf>
    <xf numFmtId="0" fontId="41" fillId="6" borderId="6" xfId="4" applyFont="1" applyFill="1" applyBorder="1" applyAlignment="1">
      <alignment horizontal="center"/>
    </xf>
    <xf numFmtId="0" fontId="40" fillId="13" borderId="8" xfId="6" applyFont="1" applyFill="1" applyBorder="1" applyAlignment="1">
      <alignment horizontal="center"/>
    </xf>
    <xf numFmtId="0" fontId="40" fillId="13" borderId="9" xfId="6" applyFont="1" applyFill="1" applyBorder="1" applyAlignment="1">
      <alignment horizontal="center"/>
    </xf>
    <xf numFmtId="0" fontId="40" fillId="13" borderId="10" xfId="6" applyFont="1" applyFill="1" applyBorder="1" applyAlignment="1">
      <alignment horizontal="center"/>
    </xf>
    <xf numFmtId="0" fontId="51" fillId="15" borderId="1" xfId="8" applyFont="1" applyFill="1" applyBorder="1" applyAlignment="1">
      <alignment horizontal="center"/>
    </xf>
    <xf numFmtId="0" fontId="51" fillId="15" borderId="2" xfId="8" applyFont="1" applyFill="1" applyBorder="1" applyAlignment="1">
      <alignment horizontal="center"/>
    </xf>
    <xf numFmtId="0" fontId="51" fillId="15" borderId="3" xfId="8" applyFont="1" applyFill="1" applyBorder="1" applyAlignment="1">
      <alignment horizontal="center"/>
    </xf>
    <xf numFmtId="0" fontId="49" fillId="15" borderId="4" xfId="8" applyFont="1" applyFill="1" applyBorder="1" applyAlignment="1">
      <alignment horizontal="center"/>
    </xf>
    <xf numFmtId="0" fontId="49" fillId="15" borderId="5" xfId="8" applyFont="1" applyFill="1" applyBorder="1" applyAlignment="1">
      <alignment horizontal="center"/>
    </xf>
    <xf numFmtId="0" fontId="49" fillId="15" borderId="6" xfId="8" applyFont="1" applyFill="1" applyBorder="1" applyAlignment="1">
      <alignment horizontal="center"/>
    </xf>
    <xf numFmtId="0" fontId="51" fillId="16" borderId="1" xfId="8" applyFont="1" applyFill="1" applyBorder="1" applyAlignment="1">
      <alignment horizontal="center"/>
    </xf>
    <xf numFmtId="0" fontId="51" fillId="16" borderId="2" xfId="8" applyFont="1" applyFill="1" applyBorder="1" applyAlignment="1">
      <alignment horizontal="center"/>
    </xf>
    <xf numFmtId="0" fontId="51" fillId="16" borderId="3" xfId="8" applyFont="1" applyFill="1" applyBorder="1" applyAlignment="1">
      <alignment horizontal="center"/>
    </xf>
    <xf numFmtId="0" fontId="49" fillId="16" borderId="4" xfId="8" applyFont="1" applyFill="1" applyBorder="1" applyAlignment="1">
      <alignment horizontal="center"/>
    </xf>
    <xf numFmtId="0" fontId="49" fillId="16" borderId="5" xfId="8" applyFont="1" applyFill="1" applyBorder="1" applyAlignment="1">
      <alignment horizontal="center"/>
    </xf>
    <xf numFmtId="0" fontId="49" fillId="16" borderId="6" xfId="8" applyFont="1" applyFill="1" applyBorder="1" applyAlignment="1">
      <alignment horizontal="center"/>
    </xf>
  </cellXfs>
  <cellStyles count="12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7" xfId="10"/>
    <cellStyle name="Normal" xfId="0" builtinId="0"/>
    <cellStyle name="Normal 8" xfId="9"/>
    <cellStyle name="Percent" xfId="2" builtinId="5"/>
    <cellStyle name="Percent 3" xfId="11"/>
  </cellStyles>
  <dxfs count="54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80000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44"/>
  <sheetViews>
    <sheetView topLeftCell="E25" zoomScaleNormal="100" workbookViewId="0">
      <selection activeCell="T28" sqref="T28"/>
    </sheetView>
  </sheetViews>
  <sheetFormatPr defaultColWidth="7" defaultRowHeight="12.75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2" style="1" customWidth="1"/>
    <col min="6" max="6" width="10.85546875" style="1" customWidth="1"/>
    <col min="7" max="7" width="11.140625" style="1" customWidth="1"/>
    <col min="8" max="8" width="12.140625" style="1" customWidth="1"/>
    <col min="9" max="9" width="9.140625" style="2" bestFit="1" customWidth="1"/>
    <col min="10" max="10" width="7" style="1" customWidth="1"/>
    <col min="11" max="11" width="9.140625" style="3"/>
    <col min="12" max="12" width="13" style="1" customWidth="1"/>
    <col min="13" max="14" width="12.28515625" style="1" customWidth="1"/>
    <col min="15" max="15" width="14.140625" style="1" bestFit="1" customWidth="1"/>
    <col min="16" max="16" width="12.28515625" style="1" customWidth="1"/>
    <col min="17" max="17" width="13.42578125" style="1" customWidth="1"/>
    <col min="18" max="19" width="12.28515625" style="1" customWidth="1"/>
    <col min="20" max="20" width="14.140625" style="1" bestFit="1" customWidth="1"/>
    <col min="21" max="21" width="12.28515625" style="1" customWidth="1"/>
    <col min="22" max="22" width="13" style="1" customWidth="1"/>
    <col min="23" max="23" width="12.140625" style="2" bestFit="1" customWidth="1"/>
    <col min="24" max="16384" width="7" style="1"/>
  </cols>
  <sheetData>
    <row r="1" spans="1:23" ht="13.5" thickBot="1"/>
    <row r="2" spans="1:23" ht="13.5" thickTop="1">
      <c r="B2" s="880" t="s">
        <v>0</v>
      </c>
      <c r="C2" s="881"/>
      <c r="D2" s="881"/>
      <c r="E2" s="881"/>
      <c r="F2" s="881"/>
      <c r="G2" s="881"/>
      <c r="H2" s="881"/>
      <c r="I2" s="882"/>
      <c r="J2" s="3"/>
      <c r="L2" s="883" t="s">
        <v>1</v>
      </c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5"/>
    </row>
    <row r="3" spans="1:23" ht="13.5" thickBot="1">
      <c r="B3" s="886" t="s">
        <v>46</v>
      </c>
      <c r="C3" s="887"/>
      <c r="D3" s="887"/>
      <c r="E3" s="887"/>
      <c r="F3" s="887"/>
      <c r="G3" s="887"/>
      <c r="H3" s="887"/>
      <c r="I3" s="888"/>
      <c r="J3" s="3"/>
      <c r="L3" s="889" t="s">
        <v>48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1"/>
    </row>
    <row r="4" spans="1:23" ht="14.25" thickTop="1" thickBot="1">
      <c r="B4" s="103"/>
      <c r="C4" s="104"/>
      <c r="D4" s="104"/>
      <c r="E4" s="104"/>
      <c r="F4" s="104"/>
      <c r="G4" s="104"/>
      <c r="H4" s="104"/>
      <c r="I4" s="105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6"/>
      <c r="C5" s="892" t="s">
        <v>64</v>
      </c>
      <c r="D5" s="893"/>
      <c r="E5" s="894"/>
      <c r="F5" s="892" t="s">
        <v>65</v>
      </c>
      <c r="G5" s="893"/>
      <c r="H5" s="894"/>
      <c r="I5" s="107" t="s">
        <v>2</v>
      </c>
      <c r="J5" s="3"/>
      <c r="L5" s="11"/>
      <c r="M5" s="895" t="s">
        <v>64</v>
      </c>
      <c r="N5" s="896"/>
      <c r="O5" s="896"/>
      <c r="P5" s="896"/>
      <c r="Q5" s="897"/>
      <c r="R5" s="895" t="s">
        <v>65</v>
      </c>
      <c r="S5" s="896"/>
      <c r="T5" s="896"/>
      <c r="U5" s="896"/>
      <c r="V5" s="897"/>
      <c r="W5" s="12" t="s">
        <v>2</v>
      </c>
    </row>
    <row r="6" spans="1:23" ht="13.5" thickTop="1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3"/>
      <c r="C7" s="114" t="s">
        <v>5</v>
      </c>
      <c r="D7" s="115" t="s">
        <v>6</v>
      </c>
      <c r="E7" s="390" t="s">
        <v>7</v>
      </c>
      <c r="F7" s="114" t="s">
        <v>5</v>
      </c>
      <c r="G7" s="115" t="s">
        <v>6</v>
      </c>
      <c r="H7" s="194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08"/>
      <c r="C8" s="118"/>
      <c r="D8" s="119"/>
      <c r="E8" s="161"/>
      <c r="F8" s="118"/>
      <c r="G8" s="119"/>
      <c r="H8" s="161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45" t="str">
        <f>IF(ISERROR(F9/G9)," ",IF(F9/G9&gt;0.5,IF(F9/G9&lt;1.5," ","NOT OK"),"NOT OK"))</f>
        <v xml:space="preserve"> </v>
      </c>
      <c r="B9" s="108" t="s">
        <v>10</v>
      </c>
      <c r="C9" s="361">
        <f>Lcc_BKK!C9+Lcc_DMK!C9</f>
        <v>3950</v>
      </c>
      <c r="D9" s="362">
        <f>Lcc_BKK!D9+Lcc_DMK!D9</f>
        <v>3944</v>
      </c>
      <c r="E9" s="306">
        <f>SUM(C9:D9)</f>
        <v>7894</v>
      </c>
      <c r="F9" s="122">
        <f>Lcc_BKK!F9+Lcc_DMK!F9</f>
        <v>4851</v>
      </c>
      <c r="G9" s="124">
        <f>Lcc_BKK!G9+Lcc_DMK!G9</f>
        <v>4841</v>
      </c>
      <c r="H9" s="306">
        <f>SUM(F9:G9)</f>
        <v>9692</v>
      </c>
      <c r="I9" s="125">
        <f t="shared" ref="I9:I11" si="0">IF(E9=0,0,((H9/E9)-1)*100)</f>
        <v>22.776792500633402</v>
      </c>
      <c r="J9" s="3"/>
      <c r="L9" s="13" t="s">
        <v>10</v>
      </c>
      <c r="M9" s="371">
        <f>Lcc_BKK!M9+Lcc_DMK!M9</f>
        <v>579791</v>
      </c>
      <c r="N9" s="369">
        <f>Lcc_BKK!N9+Lcc_DMK!N9</f>
        <v>603718</v>
      </c>
      <c r="O9" s="311">
        <f t="shared" ref="O9:O11" si="1">SUM(M9:N9)</f>
        <v>1183509</v>
      </c>
      <c r="P9" s="370">
        <f>Lcc_BKK!P9+Lcc_DMK!P9</f>
        <v>1562</v>
      </c>
      <c r="Q9" s="313">
        <f>O9+P9</f>
        <v>1185071</v>
      </c>
      <c r="R9" s="39">
        <f>Lcc_BKK!R9+Lcc_DMK!R9</f>
        <v>773277</v>
      </c>
      <c r="S9" s="37">
        <f>Lcc_BKK!S9+Lcc_DMK!S9</f>
        <v>801554</v>
      </c>
      <c r="T9" s="311">
        <f t="shared" ref="T9" si="2">SUM(R9:S9)</f>
        <v>1574831</v>
      </c>
      <c r="U9" s="38">
        <f>Lcc_BKK!U9+Lcc_DMK!U9</f>
        <v>1612</v>
      </c>
      <c r="V9" s="313">
        <f>T9+U9</f>
        <v>1576443</v>
      </c>
      <c r="W9" s="40">
        <f t="shared" ref="W9:W11" si="3">IF(Q9=0,0,((V9/Q9)-1)*100)</f>
        <v>33.025194271060542</v>
      </c>
    </row>
    <row r="10" spans="1:23">
      <c r="A10" s="345" t="str">
        <f>IF(ISERROR(F10/G10)," ",IF(F10/G10&gt;0.5,IF(F10/G10&lt;1.5," ","NOT OK"),"NOT OK"))</f>
        <v xml:space="preserve"> </v>
      </c>
      <c r="B10" s="108" t="s">
        <v>11</v>
      </c>
      <c r="C10" s="361">
        <f>Lcc_BKK!C10+Lcc_DMK!C10</f>
        <v>3801</v>
      </c>
      <c r="D10" s="362">
        <f>Lcc_BKK!D10+Lcc_DMK!D10</f>
        <v>3801</v>
      </c>
      <c r="E10" s="306">
        <f>SUM(C10:D10)</f>
        <v>7602</v>
      </c>
      <c r="F10" s="122">
        <f>Lcc_BKK!F10+Lcc_DMK!F10</f>
        <v>4711</v>
      </c>
      <c r="G10" s="124">
        <f>Lcc_BKK!G10+Lcc_DMK!G10</f>
        <v>4710</v>
      </c>
      <c r="H10" s="306">
        <f>SUM(F10:G10)</f>
        <v>9421</v>
      </c>
      <c r="I10" s="125">
        <f t="shared" si="0"/>
        <v>23.927913706919224</v>
      </c>
      <c r="J10" s="3"/>
      <c r="K10" s="6"/>
      <c r="L10" s="13" t="s">
        <v>11</v>
      </c>
      <c r="M10" s="371">
        <f>Lcc_BKK!M10+Lcc_DMK!M10</f>
        <v>591525</v>
      </c>
      <c r="N10" s="369">
        <f>Lcc_BKK!N10+Lcc_DMK!N10</f>
        <v>578577</v>
      </c>
      <c r="O10" s="311">
        <f t="shared" si="1"/>
        <v>1170102</v>
      </c>
      <c r="P10" s="370">
        <f>Lcc_BKK!P10+Lcc_DMK!P10</f>
        <v>2224</v>
      </c>
      <c r="Q10" s="311">
        <f>O10+P10</f>
        <v>1172326</v>
      </c>
      <c r="R10" s="39">
        <f>Lcc_BKK!R10+Lcc_DMK!R10</f>
        <v>807244</v>
      </c>
      <c r="S10" s="37">
        <f>Lcc_BKK!S10+Lcc_DMK!S10</f>
        <v>806106</v>
      </c>
      <c r="T10" s="311">
        <f t="shared" ref="T10:T11" si="4">SUM(R10:S10)</f>
        <v>1613350</v>
      </c>
      <c r="U10" s="38">
        <f>Lcc_BKK!U10+Lcc_DMK!U10</f>
        <v>2096</v>
      </c>
      <c r="V10" s="311">
        <f>T10+U10</f>
        <v>1615446</v>
      </c>
      <c r="W10" s="40">
        <f t="shared" si="3"/>
        <v>37.798359841886978</v>
      </c>
    </row>
    <row r="11" spans="1:23" ht="13.5" thickBot="1">
      <c r="A11" s="345" t="str">
        <f>IF(ISERROR(F11/G11)," ",IF(F11/G11&gt;0.5,IF(F11/G11&lt;1.5," ","NOT OK"),"NOT OK"))</f>
        <v xml:space="preserve"> </v>
      </c>
      <c r="B11" s="113" t="s">
        <v>12</v>
      </c>
      <c r="C11" s="363">
        <f>Lcc_BKK!C11+Lcc_DMK!C11</f>
        <v>4125</v>
      </c>
      <c r="D11" s="364">
        <f>Lcc_BKK!D11+Lcc_DMK!D11</f>
        <v>4121</v>
      </c>
      <c r="E11" s="162">
        <f>SUM(C11:D11)</f>
        <v>8246</v>
      </c>
      <c r="F11" s="126">
        <f>Lcc_BKK!F11+Lcc_DMK!F11</f>
        <v>5030</v>
      </c>
      <c r="G11" s="127">
        <f>Lcc_BKK!G11+Lcc_DMK!G11</f>
        <v>5030</v>
      </c>
      <c r="H11" s="162">
        <f>SUM(F11:G11)</f>
        <v>10060</v>
      </c>
      <c r="I11" s="125">
        <f t="shared" si="0"/>
        <v>21.998544748969206</v>
      </c>
      <c r="J11" s="3"/>
      <c r="K11" s="6"/>
      <c r="L11" s="22" t="s">
        <v>12</v>
      </c>
      <c r="M11" s="371">
        <f>Lcc_BKK!M11+Lcc_DMK!M11</f>
        <v>689891</v>
      </c>
      <c r="N11" s="369">
        <f>Lcc_BKK!N11+Lcc_DMK!N11</f>
        <v>670210</v>
      </c>
      <c r="O11" s="311">
        <f t="shared" si="1"/>
        <v>1360101</v>
      </c>
      <c r="P11" s="370">
        <f>Lcc_BKK!P11+Lcc_DMK!P11</f>
        <v>4940</v>
      </c>
      <c r="Q11" s="331">
        <f>O11+P11</f>
        <v>1365041</v>
      </c>
      <c r="R11" s="39">
        <f>Lcc_BKK!R11+Lcc_DMK!R11</f>
        <v>873995</v>
      </c>
      <c r="S11" s="37">
        <f>Lcc_BKK!S11+Lcc_DMK!S11</f>
        <v>876996</v>
      </c>
      <c r="T11" s="311">
        <f t="shared" si="4"/>
        <v>1750991</v>
      </c>
      <c r="U11" s="38">
        <f>Lcc_BKK!U11+Lcc_DMK!U11</f>
        <v>5044</v>
      </c>
      <c r="V11" s="331">
        <f>T11+U11</f>
        <v>1756035</v>
      </c>
      <c r="W11" s="40">
        <f t="shared" si="3"/>
        <v>28.643388733378707</v>
      </c>
    </row>
    <row r="12" spans="1:23" ht="14.25" thickTop="1" thickBot="1">
      <c r="A12" s="345" t="str">
        <f>IF(ISERROR(F12/G12)," ",IF(F12/G12&gt;0.5,IF(F12/G12&lt;1.5," ","NOT OK"),"NOT OK"))</f>
        <v xml:space="preserve"> </v>
      </c>
      <c r="B12" s="128" t="s">
        <v>57</v>
      </c>
      <c r="C12" s="129">
        <f t="shared" ref="C12:E12" si="5">+C9+C10+C11</f>
        <v>11876</v>
      </c>
      <c r="D12" s="131">
        <f t="shared" si="5"/>
        <v>11866</v>
      </c>
      <c r="E12" s="310">
        <f t="shared" si="5"/>
        <v>23742</v>
      </c>
      <c r="F12" s="129">
        <f t="shared" ref="F12:H12" si="6">+F9+F10+F11</f>
        <v>14592</v>
      </c>
      <c r="G12" s="131">
        <f t="shared" si="6"/>
        <v>14581</v>
      </c>
      <c r="H12" s="310">
        <f t="shared" si="6"/>
        <v>29173</v>
      </c>
      <c r="I12" s="132">
        <f>IF(E12=0,0,((H12/E12)-1)*100)</f>
        <v>22.87507370903883</v>
      </c>
      <c r="J12" s="3"/>
      <c r="L12" s="41" t="s">
        <v>57</v>
      </c>
      <c r="M12" s="45">
        <f t="shared" ref="M12:Q12" si="7">+M9+M10+M11</f>
        <v>1861207</v>
      </c>
      <c r="N12" s="43">
        <f t="shared" si="7"/>
        <v>1852505</v>
      </c>
      <c r="O12" s="312">
        <f t="shared" si="7"/>
        <v>3713712</v>
      </c>
      <c r="P12" s="43">
        <f t="shared" si="7"/>
        <v>8726</v>
      </c>
      <c r="Q12" s="312">
        <f t="shared" si="7"/>
        <v>3722438</v>
      </c>
      <c r="R12" s="45">
        <f t="shared" ref="R12:V12" si="8">+R9+R10+R11</f>
        <v>2454516</v>
      </c>
      <c r="S12" s="43">
        <f t="shared" si="8"/>
        <v>2484656</v>
      </c>
      <c r="T12" s="312">
        <f t="shared" si="8"/>
        <v>4939172</v>
      </c>
      <c r="U12" s="43">
        <f t="shared" si="8"/>
        <v>8752</v>
      </c>
      <c r="V12" s="312">
        <f t="shared" si="8"/>
        <v>4947924</v>
      </c>
      <c r="W12" s="46">
        <f>IF(Q12=0,0,((V12/Q12)-1)*100)</f>
        <v>32.921596007777708</v>
      </c>
    </row>
    <row r="13" spans="1:23" ht="13.5" thickTop="1">
      <c r="A13" s="345" t="str">
        <f t="shared" ref="A13:A67" si="9">IF(ISERROR(F13/G13)," ",IF(F13/G13&gt;0.5,IF(F13/G13&lt;1.5," ","NOT OK"),"NOT OK"))</f>
        <v xml:space="preserve"> </v>
      </c>
      <c r="B13" s="108" t="s">
        <v>13</v>
      </c>
      <c r="C13" s="361">
        <f>Lcc_BKK!C13+Lcc_DMK!C13</f>
        <v>4230</v>
      </c>
      <c r="D13" s="362">
        <f>Lcc_BKK!D13+Lcc_DMK!D13</f>
        <v>4225</v>
      </c>
      <c r="E13" s="306">
        <f>SUM(C13:D13)</f>
        <v>8455</v>
      </c>
      <c r="F13" s="122">
        <f>Lcc_BKK!F13+Lcc_DMK!F13</f>
        <v>5116</v>
      </c>
      <c r="G13" s="124">
        <f>Lcc_BKK!G13+Lcc_DMK!G13</f>
        <v>5106</v>
      </c>
      <c r="H13" s="306">
        <f>SUM(F13:G13)</f>
        <v>10222</v>
      </c>
      <c r="I13" s="125">
        <f t="shared" ref="I13" si="10">IF(E13=0,0,((H13/E13)-1)*100)</f>
        <v>20.898876404494395</v>
      </c>
      <c r="J13" s="3"/>
      <c r="L13" s="13" t="s">
        <v>13</v>
      </c>
      <c r="M13" s="371">
        <f>Lcc_BKK!M13+Lcc_DMK!M13</f>
        <v>723023</v>
      </c>
      <c r="N13" s="369">
        <f>Lcc_BKK!N13+Lcc_DMK!N13</f>
        <v>695529</v>
      </c>
      <c r="O13" s="311">
        <f>SUM(M13:N13)</f>
        <v>1418552</v>
      </c>
      <c r="P13" s="370">
        <f>Lcc_BKK!P13+Lcc_DMK!P13</f>
        <v>1835</v>
      </c>
      <c r="Q13" s="313">
        <f>O13+P13</f>
        <v>1420387</v>
      </c>
      <c r="R13" s="39">
        <f>Lcc_BKK!R13+Lcc_DMK!R13</f>
        <v>886405</v>
      </c>
      <c r="S13" s="37">
        <f>Lcc_BKK!S13+Lcc_DMK!S13</f>
        <v>878065</v>
      </c>
      <c r="T13" s="311">
        <f>SUM(R13:S13)</f>
        <v>1764470</v>
      </c>
      <c r="U13" s="38">
        <f>Lcc_BKK!U13+Lcc_DMK!U13</f>
        <v>1709</v>
      </c>
      <c r="V13" s="313">
        <f>T13+U13</f>
        <v>1766179</v>
      </c>
      <c r="W13" s="40">
        <f t="shared" ref="W13" si="11">IF(Q13=0,0,((V13/Q13)-1)*100)</f>
        <v>24.344914449371903</v>
      </c>
    </row>
    <row r="14" spans="1:23">
      <c r="A14" s="345" t="str">
        <f t="shared" ref="A14:A24" si="12">IF(ISERROR(F14/G14)," ",IF(F14/G14&gt;0.5,IF(F14/G14&lt;1.5," ","NOT OK"),"NOT OK"))</f>
        <v xml:space="preserve"> </v>
      </c>
      <c r="B14" s="108" t="s">
        <v>14</v>
      </c>
      <c r="C14" s="361">
        <f>Lcc_BKK!C14+Lcc_DMK!C14</f>
        <v>3897</v>
      </c>
      <c r="D14" s="362">
        <f>Lcc_BKK!D14+Lcc_DMK!D14</f>
        <v>3895</v>
      </c>
      <c r="E14" s="306">
        <f>SUM(C14:D14)</f>
        <v>7792</v>
      </c>
      <c r="F14" s="122">
        <f>Lcc_BKK!F14+Lcc_DMK!F14</f>
        <v>4741</v>
      </c>
      <c r="G14" s="124">
        <f>Lcc_BKK!G14+Lcc_DMK!G14</f>
        <v>4739</v>
      </c>
      <c r="H14" s="306">
        <f>SUM(F14:G14)</f>
        <v>9480</v>
      </c>
      <c r="I14" s="125">
        <f t="shared" ref="I14:I24" si="13">IF(E14=0,0,((H14/E14)-1)*100)</f>
        <v>21.663244353182741</v>
      </c>
      <c r="J14" s="3"/>
      <c r="L14" s="13" t="s">
        <v>14</v>
      </c>
      <c r="M14" s="371">
        <f>Lcc_BKK!M14+Lcc_DMK!M14</f>
        <v>665953</v>
      </c>
      <c r="N14" s="369">
        <f>Lcc_BKK!N14+Lcc_DMK!N14</f>
        <v>704905</v>
      </c>
      <c r="O14" s="311">
        <f>SUM(M14:N14)</f>
        <v>1370858</v>
      </c>
      <c r="P14" s="370">
        <f>Lcc_BKK!P14+Lcc_DMK!P14</f>
        <v>2757</v>
      </c>
      <c r="Q14" s="313">
        <f>O14+P14</f>
        <v>1373615</v>
      </c>
      <c r="R14" s="39">
        <f>Lcc_BKK!R14+Lcc_DMK!R14</f>
        <v>845660</v>
      </c>
      <c r="S14" s="37">
        <f>Lcc_BKK!S14+Lcc_DMK!S14</f>
        <v>867173</v>
      </c>
      <c r="T14" s="311">
        <f>SUM(R14:S14)</f>
        <v>1712833</v>
      </c>
      <c r="U14" s="38">
        <f>Lcc_BKK!U14+Lcc_DMK!U14</f>
        <v>2744</v>
      </c>
      <c r="V14" s="313">
        <f>T14+U14</f>
        <v>1715577</v>
      </c>
      <c r="W14" s="40">
        <f t="shared" ref="W14:W24" si="14">IF(Q14=0,0,((V14/Q14)-1)*100)</f>
        <v>24.895039730928971</v>
      </c>
    </row>
    <row r="15" spans="1:23" ht="13.5" thickBot="1">
      <c r="A15" s="346" t="str">
        <f t="shared" si="12"/>
        <v xml:space="preserve"> </v>
      </c>
      <c r="B15" s="108" t="s">
        <v>15</v>
      </c>
      <c r="C15" s="361">
        <f>Lcc_BKK!C15+Lcc_DMK!C15</f>
        <v>4336</v>
      </c>
      <c r="D15" s="362">
        <f>Lcc_BKK!D15+Lcc_DMK!D15</f>
        <v>4339</v>
      </c>
      <c r="E15" s="306">
        <f>SUM(C15:D15)</f>
        <v>8675</v>
      </c>
      <c r="F15" s="361">
        <f>Lcc_BKK!F15+Lcc_DMK!F15</f>
        <v>5597</v>
      </c>
      <c r="G15" s="362">
        <f>Lcc_BKK!G15+Lcc_DMK!G15</f>
        <v>5589</v>
      </c>
      <c r="H15" s="306">
        <f>SUM(F15:G15)</f>
        <v>11186</v>
      </c>
      <c r="I15" s="125">
        <f t="shared" si="13"/>
        <v>28.945244956772331</v>
      </c>
      <c r="J15" s="7"/>
      <c r="L15" s="13" t="s">
        <v>15</v>
      </c>
      <c r="M15" s="371">
        <f>Lcc_BKK!M15+Lcc_DMK!M15</f>
        <v>741285</v>
      </c>
      <c r="N15" s="369">
        <f>Lcc_BKK!N15+Lcc_DMK!N15</f>
        <v>764221</v>
      </c>
      <c r="O15" s="311">
        <f t="shared" ref="O15" si="15">SUM(M15:N15)</f>
        <v>1505506</v>
      </c>
      <c r="P15" s="370">
        <f>Lcc_BKK!P15+Lcc_DMK!P15</f>
        <v>3019</v>
      </c>
      <c r="Q15" s="313">
        <f>O15+P15</f>
        <v>1508525</v>
      </c>
      <c r="R15" s="371">
        <f>Lcc_BKK!R15+Lcc_DMK!R15</f>
        <v>902330</v>
      </c>
      <c r="S15" s="369">
        <f>Lcc_BKK!S15+Lcc_DMK!S15</f>
        <v>928839</v>
      </c>
      <c r="T15" s="173">
        <f t="shared" ref="T15" si="16">SUM(R15:S15)</f>
        <v>1831169</v>
      </c>
      <c r="U15" s="370">
        <f>Lcc_BKK!U15+Lcc_DMK!U15</f>
        <v>3195</v>
      </c>
      <c r="V15" s="176">
        <f>T15+U15</f>
        <v>1834364</v>
      </c>
      <c r="W15" s="40">
        <f t="shared" si="14"/>
        <v>21.59984090419449</v>
      </c>
    </row>
    <row r="16" spans="1:23" ht="14.25" thickTop="1" thickBot="1">
      <c r="A16" s="345" t="str">
        <f t="shared" si="12"/>
        <v xml:space="preserve"> </v>
      </c>
      <c r="B16" s="128" t="s">
        <v>61</v>
      </c>
      <c r="C16" s="129">
        <f>+C13+C14+C15</f>
        <v>12463</v>
      </c>
      <c r="D16" s="131">
        <f t="shared" ref="D16:H16" si="17">+D13+D14+D15</f>
        <v>12459</v>
      </c>
      <c r="E16" s="310">
        <f t="shared" si="17"/>
        <v>24922</v>
      </c>
      <c r="F16" s="129">
        <f t="shared" si="17"/>
        <v>15454</v>
      </c>
      <c r="G16" s="131">
        <f t="shared" si="17"/>
        <v>15434</v>
      </c>
      <c r="H16" s="310">
        <f t="shared" si="17"/>
        <v>30888</v>
      </c>
      <c r="I16" s="132">
        <f t="shared" si="13"/>
        <v>23.938688708771359</v>
      </c>
      <c r="J16" s="3"/>
      <c r="L16" s="41" t="s">
        <v>61</v>
      </c>
      <c r="M16" s="45">
        <f>+M13+M14+M15</f>
        <v>2130261</v>
      </c>
      <c r="N16" s="43">
        <f t="shared" ref="N16:V16" si="18">+N13+N14+N15</f>
        <v>2164655</v>
      </c>
      <c r="O16" s="312">
        <f t="shared" si="18"/>
        <v>4294916</v>
      </c>
      <c r="P16" s="43">
        <f t="shared" si="18"/>
        <v>7611</v>
      </c>
      <c r="Q16" s="312">
        <f t="shared" si="18"/>
        <v>4302527</v>
      </c>
      <c r="R16" s="45">
        <f t="shared" si="18"/>
        <v>2634395</v>
      </c>
      <c r="S16" s="43">
        <f t="shared" si="18"/>
        <v>2674077</v>
      </c>
      <c r="T16" s="312">
        <f t="shared" si="18"/>
        <v>5308472</v>
      </c>
      <c r="U16" s="43">
        <f t="shared" si="18"/>
        <v>7648</v>
      </c>
      <c r="V16" s="312">
        <f t="shared" si="18"/>
        <v>5316120</v>
      </c>
      <c r="W16" s="46">
        <f t="shared" si="14"/>
        <v>23.558085748212608</v>
      </c>
    </row>
    <row r="17" spans="1:23" ht="13.5" thickTop="1">
      <c r="A17" s="345" t="str">
        <f t="shared" si="12"/>
        <v xml:space="preserve"> </v>
      </c>
      <c r="B17" s="108" t="s">
        <v>16</v>
      </c>
      <c r="C17" s="134">
        <f>Lcc_BKK!C17+Lcc_DMK!C17</f>
        <v>4367</v>
      </c>
      <c r="D17" s="136">
        <f>Lcc_BKK!D17+Lcc_DMK!D17</f>
        <v>4330</v>
      </c>
      <c r="E17" s="306">
        <f t="shared" ref="E17" si="19">SUM(C17:D17)</f>
        <v>8697</v>
      </c>
      <c r="F17" s="134">
        <f>Lcc_BKK!F17+Lcc_DMK!F17</f>
        <v>4898</v>
      </c>
      <c r="G17" s="136">
        <f>Lcc_BKK!G17+Lcc_DMK!G17</f>
        <v>4904</v>
      </c>
      <c r="H17" s="306">
        <f t="shared" ref="H17" si="20">SUM(F17:G17)</f>
        <v>9802</v>
      </c>
      <c r="I17" s="125">
        <f t="shared" si="13"/>
        <v>12.705530642750373</v>
      </c>
      <c r="J17" s="3"/>
      <c r="L17" s="13" t="s">
        <v>16</v>
      </c>
      <c r="M17" s="371">
        <f>Lcc_BKK!M17+Lcc_DMK!M17</f>
        <v>757115</v>
      </c>
      <c r="N17" s="369">
        <f>Lcc_BKK!N17+Lcc_DMK!N17</f>
        <v>750567</v>
      </c>
      <c r="O17" s="311">
        <f t="shared" ref="O17" si="21">SUM(M17:N17)</f>
        <v>1507682</v>
      </c>
      <c r="P17" s="370">
        <f>Lcc_BKK!P17+Lcc_DMK!P17</f>
        <v>1056</v>
      </c>
      <c r="Q17" s="313">
        <f>O17+P17</f>
        <v>1508738</v>
      </c>
      <c r="R17" s="39">
        <f>Lcc_BKK!R17+Lcc_DMK!R17</f>
        <v>855885</v>
      </c>
      <c r="S17" s="37">
        <f>Lcc_BKK!S17+Lcc_DMK!S17</f>
        <v>871450</v>
      </c>
      <c r="T17" s="173">
        <f t="shared" ref="T17" si="22">SUM(R17:S17)</f>
        <v>1727335</v>
      </c>
      <c r="U17" s="38">
        <f>Lcc_BKK!U17+Lcc_DMK!U17</f>
        <v>1898</v>
      </c>
      <c r="V17" s="176">
        <f>T17+U17</f>
        <v>1729233</v>
      </c>
      <c r="W17" s="40">
        <f t="shared" si="14"/>
        <v>14.614532145408955</v>
      </c>
    </row>
    <row r="18" spans="1:23">
      <c r="A18" s="345" t="str">
        <f t="shared" ref="A18" si="23">IF(ISERROR(F18/G18)," ",IF(F18/G18&gt;0.5,IF(F18/G18&lt;1.5," ","NOT OK"),"NOT OK"))</f>
        <v xml:space="preserve"> </v>
      </c>
      <c r="B18" s="108" t="s">
        <v>17</v>
      </c>
      <c r="C18" s="134">
        <f>Lcc_BKK!C18+Lcc_DMK!C18</f>
        <v>4439</v>
      </c>
      <c r="D18" s="136">
        <f>Lcc_BKK!D18+Lcc_DMK!D18</f>
        <v>4399</v>
      </c>
      <c r="E18" s="162">
        <f>SUM(C18:D18)</f>
        <v>8838</v>
      </c>
      <c r="F18" s="134">
        <f>Lcc_BKK!F18+Lcc_DMK!F18</f>
        <v>5080</v>
      </c>
      <c r="G18" s="136">
        <f>Lcc_BKK!G18+Lcc_DMK!G18</f>
        <v>5067</v>
      </c>
      <c r="H18" s="162">
        <f>SUM(F18:G18)</f>
        <v>10147</v>
      </c>
      <c r="I18" s="125">
        <f t="shared" ref="I18" si="24">IF(E18=0,0,((H18/E18)-1)*100)</f>
        <v>14.811043222448529</v>
      </c>
      <c r="J18" s="3"/>
      <c r="L18" s="13" t="s">
        <v>17</v>
      </c>
      <c r="M18" s="371">
        <f>Lcc_BKK!M18+Lcc_DMK!M18</f>
        <v>722554</v>
      </c>
      <c r="N18" s="369">
        <f>Lcc_BKK!N18+Lcc_DMK!N18</f>
        <v>722937</v>
      </c>
      <c r="O18" s="311">
        <f>SUM(M18:N18)</f>
        <v>1445491</v>
      </c>
      <c r="P18" s="370">
        <f>Lcc_BKK!P18+Lcc_DMK!P18</f>
        <v>1959</v>
      </c>
      <c r="Q18" s="313">
        <f>O18+P18</f>
        <v>1447450</v>
      </c>
      <c r="R18" s="39">
        <f>Lcc_BKK!R18+Lcc_DMK!R18</f>
        <v>847732</v>
      </c>
      <c r="S18" s="37">
        <f>Lcc_BKK!S18+Lcc_DMK!S18</f>
        <v>868390</v>
      </c>
      <c r="T18" s="173">
        <f>SUM(R18:S18)</f>
        <v>1716122</v>
      </c>
      <c r="U18" s="38">
        <f>Lcc_BKK!U18+Lcc_DMK!U18</f>
        <v>1987</v>
      </c>
      <c r="V18" s="176">
        <f>T18+U18</f>
        <v>1718109</v>
      </c>
      <c r="W18" s="40">
        <f t="shared" ref="W18" si="25">IF(Q18=0,0,((V18/Q18)-1)*100)</f>
        <v>18.699022418736398</v>
      </c>
    </row>
    <row r="19" spans="1:23" ht="13.5" thickBot="1">
      <c r="A19" s="347" t="str">
        <f>IF(ISERROR(F19/G19)," ",IF(F19/G19&gt;0.5,IF(F19/G19&lt;1.5," ","NOT OK"),"NOT OK"))</f>
        <v xml:space="preserve"> </v>
      </c>
      <c r="B19" s="108" t="s">
        <v>18</v>
      </c>
      <c r="C19" s="134">
        <f>Lcc_BKK!C19+Lcc_DMK!C19</f>
        <v>4344</v>
      </c>
      <c r="D19" s="136">
        <f>Lcc_BKK!D19+Lcc_DMK!D19</f>
        <v>4328</v>
      </c>
      <c r="E19" s="162">
        <f>SUM(C19:D19)</f>
        <v>8672</v>
      </c>
      <c r="F19" s="134">
        <f>Lcc_BKK!F19+Lcc_DMK!F19</f>
        <v>5015</v>
      </c>
      <c r="G19" s="136">
        <f>Lcc_BKK!G19+Lcc_DMK!G19</f>
        <v>5012</v>
      </c>
      <c r="H19" s="162">
        <f>SUM(F19:G19)</f>
        <v>10027</v>
      </c>
      <c r="I19" s="125">
        <f>IF(E19=0,0,((H19/E19)-1)*100)</f>
        <v>15.625</v>
      </c>
      <c r="J19" s="8"/>
      <c r="L19" s="13" t="s">
        <v>18</v>
      </c>
      <c r="M19" s="371">
        <f>Lcc_BKK!M19+Lcc_DMK!M19</f>
        <v>730692</v>
      </c>
      <c r="N19" s="369">
        <f>Lcc_BKK!N19+Lcc_DMK!N19</f>
        <v>714473</v>
      </c>
      <c r="O19" s="311">
        <f>SUM(M19:N19)</f>
        <v>1445165</v>
      </c>
      <c r="P19" s="368">
        <f>Lcc_BKK!P19+Lcc_DMK!P19</f>
        <v>1886</v>
      </c>
      <c r="Q19" s="311">
        <f>O19+P19</f>
        <v>1447051</v>
      </c>
      <c r="R19" s="39">
        <f>Lcc_BKK!R19+Lcc_DMK!R19</f>
        <v>861547</v>
      </c>
      <c r="S19" s="37">
        <f>Lcc_BKK!S19+Lcc_DMK!S19</f>
        <v>861099</v>
      </c>
      <c r="T19" s="173">
        <f>SUM(R19:S19)</f>
        <v>1722646</v>
      </c>
      <c r="U19" s="144">
        <f>Lcc_BKK!U19+Lcc_DMK!U19</f>
        <v>2545</v>
      </c>
      <c r="V19" s="173">
        <f>T19+U19</f>
        <v>1725191</v>
      </c>
      <c r="W19" s="40">
        <f>IF(Q19=0,0,((V19/Q19)-1)*100)</f>
        <v>19.221160829853257</v>
      </c>
    </row>
    <row r="20" spans="1:23" ht="15.75" customHeight="1" thickTop="1" thickBot="1">
      <c r="A20" s="9" t="str">
        <f>IF(ISERROR(F20/G20)," ",IF(F20/G20&gt;0.5,IF(F20/G20&lt;1.5," ","NOT OK"),"NOT OK"))</f>
        <v xml:space="preserve"> </v>
      </c>
      <c r="B20" s="137" t="s">
        <v>19</v>
      </c>
      <c r="C20" s="129">
        <f>+C17+C18+C19</f>
        <v>13150</v>
      </c>
      <c r="D20" s="139">
        <f t="shared" ref="D20:H20" si="26">+D17+D18+D19</f>
        <v>13057</v>
      </c>
      <c r="E20" s="164">
        <f t="shared" si="26"/>
        <v>26207</v>
      </c>
      <c r="F20" s="129">
        <f t="shared" si="26"/>
        <v>14993</v>
      </c>
      <c r="G20" s="139">
        <f t="shared" si="26"/>
        <v>14983</v>
      </c>
      <c r="H20" s="164">
        <f t="shared" si="26"/>
        <v>29976</v>
      </c>
      <c r="I20" s="132">
        <f>IF(E20=0,0,((H20/E20)-1)*100)</f>
        <v>14.381653756629898</v>
      </c>
      <c r="J20" s="9"/>
      <c r="K20" s="10"/>
      <c r="L20" s="47" t="s">
        <v>19</v>
      </c>
      <c r="M20" s="48">
        <f>+M17+M18+M19</f>
        <v>2210361</v>
      </c>
      <c r="N20" s="49">
        <f t="shared" ref="N20:V20" si="27">+N17+N18+N19</f>
        <v>2187977</v>
      </c>
      <c r="O20" s="395">
        <f t="shared" si="27"/>
        <v>4398338</v>
      </c>
      <c r="P20" s="49">
        <f t="shared" si="27"/>
        <v>4901</v>
      </c>
      <c r="Q20" s="395">
        <f t="shared" si="27"/>
        <v>4403239</v>
      </c>
      <c r="R20" s="48">
        <f t="shared" si="27"/>
        <v>2565164</v>
      </c>
      <c r="S20" s="49">
        <f t="shared" si="27"/>
        <v>2600939</v>
      </c>
      <c r="T20" s="175">
        <f t="shared" si="27"/>
        <v>5166103</v>
      </c>
      <c r="U20" s="49">
        <f t="shared" si="27"/>
        <v>6430</v>
      </c>
      <c r="V20" s="175">
        <f t="shared" si="27"/>
        <v>5172533</v>
      </c>
      <c r="W20" s="50">
        <f>IF(Q20=0,0,((V20/Q20)-1)*100)</f>
        <v>17.471093438262141</v>
      </c>
    </row>
    <row r="21" spans="1:23" ht="13.5" thickTop="1">
      <c r="A21" s="345" t="str">
        <f>IF(ISERROR(F21/G21)," ",IF(F21/G21&gt;0.5,IF(F21/G21&lt;1.5," ","NOT OK"),"NOT OK"))</f>
        <v xml:space="preserve"> </v>
      </c>
      <c r="B21" s="108" t="s">
        <v>20</v>
      </c>
      <c r="C21" s="361">
        <f>Lcc_BKK!C21+Lcc_DMK!C21</f>
        <v>4796</v>
      </c>
      <c r="D21" s="362">
        <f>Lcc_BKK!D21+Lcc_DMK!D21</f>
        <v>4784</v>
      </c>
      <c r="E21" s="165">
        <f>SUM(C21:D21)</f>
        <v>9580</v>
      </c>
      <c r="F21" s="122">
        <f>Lcc_BKK!F21+Lcc_DMK!F21</f>
        <v>5222</v>
      </c>
      <c r="G21" s="124">
        <f>Lcc_BKK!G21+Lcc_DMK!G21</f>
        <v>5203</v>
      </c>
      <c r="H21" s="165">
        <f>SUM(F21:G21)</f>
        <v>10425</v>
      </c>
      <c r="I21" s="125">
        <f>IF(E21=0,0,((H21/E21)-1)*100)</f>
        <v>8.8204592901878875</v>
      </c>
      <c r="J21" s="3"/>
      <c r="L21" s="13" t="s">
        <v>21</v>
      </c>
      <c r="M21" s="371">
        <f>Lcc_BKK!M21+Lcc_DMK!M21</f>
        <v>811910</v>
      </c>
      <c r="N21" s="369">
        <f>Lcc_BKK!N21+Lcc_DMK!N21</f>
        <v>804705</v>
      </c>
      <c r="O21" s="311">
        <f>SUM(M21:N21)</f>
        <v>1616615</v>
      </c>
      <c r="P21" s="368">
        <f>Lcc_BKK!P21+Lcc_DMK!P21</f>
        <v>1638</v>
      </c>
      <c r="Q21" s="311">
        <f>O21+P21</f>
        <v>1618253</v>
      </c>
      <c r="R21" s="39">
        <f>Lcc_BKK!R21+Lcc_DMK!R21</f>
        <v>880619</v>
      </c>
      <c r="S21" s="37">
        <f>Lcc_BKK!S21+Lcc_DMK!S21</f>
        <v>892280</v>
      </c>
      <c r="T21" s="173">
        <f>SUM(R21:S21)</f>
        <v>1772899</v>
      </c>
      <c r="U21" s="144">
        <f>Lcc_BKK!U21+Lcc_DMK!U21</f>
        <v>2793</v>
      </c>
      <c r="V21" s="311">
        <f>T21+U21</f>
        <v>1775692</v>
      </c>
      <c r="W21" s="40">
        <f>IF(Q21=0,0,((V21/Q21)-1)*100)</f>
        <v>9.7289484400770565</v>
      </c>
    </row>
    <row r="22" spans="1:23" ht="13.5" thickBot="1">
      <c r="A22" s="345" t="str">
        <f t="shared" ref="A22" si="28">IF(ISERROR(F22/G22)," ",IF(F22/G22&gt;0.5,IF(F22/G22&lt;1.5," ","NOT OK"),"NOT OK"))</f>
        <v xml:space="preserve"> </v>
      </c>
      <c r="B22" s="108" t="s">
        <v>22</v>
      </c>
      <c r="C22" s="361">
        <f>Lcc_BKK!C22+Lcc_DMK!C22</f>
        <v>4692</v>
      </c>
      <c r="D22" s="362">
        <f>Lcc_BKK!D22+Lcc_DMK!D22</f>
        <v>4684</v>
      </c>
      <c r="E22" s="156">
        <f>SUM(C22:D22)</f>
        <v>9376</v>
      </c>
      <c r="F22" s="361">
        <f>Lcc_BKK!F22+Lcc_DMK!F22</f>
        <v>5269</v>
      </c>
      <c r="G22" s="362">
        <f>Lcc_BKK!G22+Lcc_DMK!G22</f>
        <v>5274</v>
      </c>
      <c r="H22" s="156">
        <f>SUM(F22:G22)</f>
        <v>10543</v>
      </c>
      <c r="I22" s="125">
        <f>IF(E22=0,0,((H22/E22)-1)*100)</f>
        <v>12.446672354948806</v>
      </c>
      <c r="J22" s="3"/>
      <c r="L22" s="13" t="s">
        <v>22</v>
      </c>
      <c r="M22" s="371">
        <f>Lcc_BKK!M22+Lcc_DMK!M22</f>
        <v>788844</v>
      </c>
      <c r="N22" s="369">
        <f>Lcc_BKK!N22+Lcc_DMK!N22</f>
        <v>792074</v>
      </c>
      <c r="O22" s="311">
        <f>SUM(M22:N22)</f>
        <v>1580918</v>
      </c>
      <c r="P22" s="368">
        <f>Lcc_BKK!P22+Lcc_DMK!P22</f>
        <v>729</v>
      </c>
      <c r="Q22" s="311">
        <f>O22+P22</f>
        <v>1581647</v>
      </c>
      <c r="R22" s="371">
        <f>Lcc_BKK!R22+Lcc_DMK!R22</f>
        <v>878120</v>
      </c>
      <c r="S22" s="369">
        <f>Lcc_BKK!S22+Lcc_DMK!S22</f>
        <v>886209</v>
      </c>
      <c r="T22" s="173">
        <f>SUM(R22:S22)</f>
        <v>1764329</v>
      </c>
      <c r="U22" s="368">
        <f>Lcc_BKK!U22+Lcc_DMK!U22</f>
        <v>4434</v>
      </c>
      <c r="V22" s="311">
        <f>T22+U22</f>
        <v>1768763</v>
      </c>
      <c r="W22" s="40">
        <f>IF(Q22=0,0,((V22/Q22)-1)*100)</f>
        <v>11.830452686345305</v>
      </c>
    </row>
    <row r="23" spans="1:23" ht="14.25" thickTop="1" thickBot="1">
      <c r="A23" s="345" t="str">
        <f t="shared" si="12"/>
        <v xml:space="preserve"> </v>
      </c>
      <c r="B23" s="128" t="s">
        <v>66</v>
      </c>
      <c r="C23" s="129">
        <f>+C16+C20+C21+C22</f>
        <v>35101</v>
      </c>
      <c r="D23" s="130">
        <f t="shared" ref="D23:H23" si="29">+D16+D20+D21+D22</f>
        <v>34984</v>
      </c>
      <c r="E23" s="615">
        <f t="shared" si="29"/>
        <v>70085</v>
      </c>
      <c r="F23" s="129">
        <f t="shared" si="29"/>
        <v>40938</v>
      </c>
      <c r="G23" s="131">
        <f t="shared" si="29"/>
        <v>40894</v>
      </c>
      <c r="H23" s="310">
        <f t="shared" si="29"/>
        <v>81832</v>
      </c>
      <c r="I23" s="132">
        <f t="shared" si="13"/>
        <v>16.761075836484274</v>
      </c>
      <c r="J23" s="3"/>
      <c r="L23" s="399" t="s">
        <v>66</v>
      </c>
      <c r="M23" s="42">
        <f>+M16+M20+M21+M22</f>
        <v>5941376</v>
      </c>
      <c r="N23" s="42">
        <f t="shared" ref="N23:V23" si="30">+N16+N20+N21+N22</f>
        <v>5949411</v>
      </c>
      <c r="O23" s="396">
        <f t="shared" si="30"/>
        <v>11890787</v>
      </c>
      <c r="P23" s="42">
        <f t="shared" si="30"/>
        <v>14879</v>
      </c>
      <c r="Q23" s="396">
        <f t="shared" si="30"/>
        <v>11905666</v>
      </c>
      <c r="R23" s="42">
        <f t="shared" si="30"/>
        <v>6958298</v>
      </c>
      <c r="S23" s="42">
        <f t="shared" si="30"/>
        <v>7053505</v>
      </c>
      <c r="T23" s="396">
        <f t="shared" si="30"/>
        <v>14011803</v>
      </c>
      <c r="U23" s="42">
        <f t="shared" si="30"/>
        <v>21305</v>
      </c>
      <c r="V23" s="396">
        <f t="shared" si="30"/>
        <v>14033108</v>
      </c>
      <c r="W23" s="46">
        <f t="shared" si="14"/>
        <v>17.869155744836117</v>
      </c>
    </row>
    <row r="24" spans="1:23" ht="14.25" thickTop="1" thickBot="1">
      <c r="A24" s="345" t="str">
        <f t="shared" si="12"/>
        <v xml:space="preserve"> </v>
      </c>
      <c r="B24" s="128" t="s">
        <v>67</v>
      </c>
      <c r="C24" s="129">
        <f>+C12+C16+C20+C21+C22</f>
        <v>46977</v>
      </c>
      <c r="D24" s="131">
        <f t="shared" ref="D24:H24" si="31">+D12+D16+D20+D21+D22</f>
        <v>46850</v>
      </c>
      <c r="E24" s="310">
        <f t="shared" si="31"/>
        <v>93827</v>
      </c>
      <c r="F24" s="129">
        <f t="shared" si="31"/>
        <v>55530</v>
      </c>
      <c r="G24" s="131">
        <f t="shared" si="31"/>
        <v>55475</v>
      </c>
      <c r="H24" s="310">
        <f t="shared" si="31"/>
        <v>111005</v>
      </c>
      <c r="I24" s="132">
        <f t="shared" si="13"/>
        <v>18.308162895541802</v>
      </c>
      <c r="J24" s="3"/>
      <c r="L24" s="399" t="s">
        <v>67</v>
      </c>
      <c r="M24" s="45">
        <f>+M12+M16+M20+M21+M22</f>
        <v>7802583</v>
      </c>
      <c r="N24" s="45">
        <f t="shared" ref="N24:V24" si="32">+N12+N16+N20+N21+N22</f>
        <v>7801916</v>
      </c>
      <c r="O24" s="616">
        <f t="shared" si="32"/>
        <v>15604499</v>
      </c>
      <c r="P24" s="45">
        <f t="shared" si="32"/>
        <v>23605</v>
      </c>
      <c r="Q24" s="616">
        <f t="shared" si="32"/>
        <v>15628104</v>
      </c>
      <c r="R24" s="45">
        <f t="shared" si="32"/>
        <v>9412814</v>
      </c>
      <c r="S24" s="45">
        <f t="shared" si="32"/>
        <v>9538161</v>
      </c>
      <c r="T24" s="616">
        <f t="shared" si="32"/>
        <v>18950975</v>
      </c>
      <c r="U24" s="45">
        <f t="shared" si="32"/>
        <v>30057</v>
      </c>
      <c r="V24" s="616">
        <f t="shared" si="32"/>
        <v>18981032</v>
      </c>
      <c r="W24" s="46">
        <f t="shared" si="14"/>
        <v>21.454477139389393</v>
      </c>
    </row>
    <row r="25" spans="1:23" ht="14.25" thickTop="1" thickBot="1">
      <c r="A25" s="345" t="str">
        <f>IF(ISERROR(F25/G25)," ",IF(F25/G25&gt;0.5,IF(F25/G25&lt;1.5," ","NOT OK"),"NOT OK"))</f>
        <v xml:space="preserve"> </v>
      </c>
      <c r="B25" s="108" t="s">
        <v>23</v>
      </c>
      <c r="C25" s="361">
        <f>Lcc_BKK!C25+Lcc_DMK!C25</f>
        <v>4318</v>
      </c>
      <c r="D25" s="140">
        <f>Lcc_BKK!D25+Lcc_DMK!D25</f>
        <v>4319</v>
      </c>
      <c r="E25" s="309">
        <f t="shared" ref="E25" si="33">SUM(C25:D25)</f>
        <v>8637</v>
      </c>
      <c r="F25" s="122">
        <f>Lcc_BKK!F25+Lcc_DMK!F25</f>
        <v>0</v>
      </c>
      <c r="G25" s="140">
        <f>Lcc_BKK!G25+Lcc_DMK!G25</f>
        <v>0</v>
      </c>
      <c r="H25" s="309">
        <f>SUM(F25:G25)</f>
        <v>0</v>
      </c>
      <c r="I25" s="141">
        <f>IF(E25=0,0,((H25/E25)-1)*100)</f>
        <v>-100</v>
      </c>
      <c r="J25" s="3"/>
      <c r="L25" s="13" t="s">
        <v>23</v>
      </c>
      <c r="M25" s="371">
        <f>Lcc_BKK!M25+Lcc_DMK!M25</f>
        <v>691929</v>
      </c>
      <c r="N25" s="369">
        <f>Lcc_BKK!N25+Lcc_DMK!N25</f>
        <v>702729</v>
      </c>
      <c r="O25" s="311">
        <f t="shared" ref="O25" si="34">SUM(M25:N25)</f>
        <v>1394658</v>
      </c>
      <c r="P25" s="370">
        <f>Lcc_BKK!P25+Lcc_DMK!P25</f>
        <v>333</v>
      </c>
      <c r="Q25" s="313">
        <f>O25+P25</f>
        <v>1394991</v>
      </c>
      <c r="R25" s="39">
        <f>Lcc_BKK!R25+Lcc_DMK!R25</f>
        <v>0</v>
      </c>
      <c r="S25" s="37">
        <f>Lcc_BKK!S25+Lcc_DMK!S25</f>
        <v>0</v>
      </c>
      <c r="T25" s="173">
        <f t="shared" ref="T25" si="35">SUM(R25:S25)</f>
        <v>0</v>
      </c>
      <c r="U25" s="38">
        <f>Lcc_BKK!U25+Lcc_DMK!U25</f>
        <v>0</v>
      </c>
      <c r="V25" s="313">
        <f>T25+U25</f>
        <v>0</v>
      </c>
      <c r="W25" s="40">
        <f>IF(Q25=0,0,((V25/Q25)-1)*100)</f>
        <v>-100</v>
      </c>
    </row>
    <row r="26" spans="1:23" ht="14.25" thickTop="1" thickBot="1">
      <c r="A26" s="345" t="str">
        <f>IF(ISERROR(F26/G26)," ",IF(F26/G26&gt;0.5,IF(F26/G26&lt;1.5," ","NOT OK"),"NOT OK"))</f>
        <v xml:space="preserve"> </v>
      </c>
      <c r="B26" s="128" t="s">
        <v>40</v>
      </c>
      <c r="C26" s="129">
        <f t="shared" ref="C26:H26" si="36">+C21+C22+C25</f>
        <v>13806</v>
      </c>
      <c r="D26" s="129">
        <f t="shared" si="36"/>
        <v>13787</v>
      </c>
      <c r="E26" s="129">
        <f t="shared" si="36"/>
        <v>27593</v>
      </c>
      <c r="F26" s="129">
        <f t="shared" si="36"/>
        <v>10491</v>
      </c>
      <c r="G26" s="129">
        <f t="shared" si="36"/>
        <v>10477</v>
      </c>
      <c r="H26" s="129">
        <f t="shared" si="36"/>
        <v>20968</v>
      </c>
      <c r="I26" s="132">
        <f t="shared" ref="I26:I27" si="37">IF(E26=0,0,((H26/E26)-1)*100)</f>
        <v>-24.009712608270217</v>
      </c>
      <c r="J26" s="3"/>
      <c r="L26" s="399" t="s">
        <v>40</v>
      </c>
      <c r="M26" s="45">
        <f t="shared" ref="M26:V26" si="38">+M21+M22+M25</f>
        <v>2292683</v>
      </c>
      <c r="N26" s="43">
        <f t="shared" si="38"/>
        <v>2299508</v>
      </c>
      <c r="O26" s="312">
        <f t="shared" si="38"/>
        <v>4592191</v>
      </c>
      <c r="P26" s="44">
        <f t="shared" si="38"/>
        <v>2700</v>
      </c>
      <c r="Q26" s="314">
        <f t="shared" si="38"/>
        <v>4594891</v>
      </c>
      <c r="R26" s="45">
        <f t="shared" si="38"/>
        <v>1758739</v>
      </c>
      <c r="S26" s="43">
        <f t="shared" si="38"/>
        <v>1778489</v>
      </c>
      <c r="T26" s="312">
        <f t="shared" si="38"/>
        <v>3537228</v>
      </c>
      <c r="U26" s="44">
        <f t="shared" si="38"/>
        <v>7227</v>
      </c>
      <c r="V26" s="314">
        <f t="shared" si="38"/>
        <v>3544455</v>
      </c>
      <c r="W26" s="46">
        <f t="shared" ref="W26:W27" si="39">IF(Q26=0,0,((V26/Q26)-1)*100)</f>
        <v>-22.860955787634573</v>
      </c>
    </row>
    <row r="27" spans="1:23" ht="14.25" thickTop="1" thickBot="1">
      <c r="A27" s="345" t="str">
        <f>IF(ISERROR(F27/G27)," ",IF(F27/G27&gt;0.5,IF(F27/G27&lt;1.5," ","NOT OK"),"NOT OK"))</f>
        <v xml:space="preserve"> </v>
      </c>
      <c r="B27" s="128" t="s">
        <v>63</v>
      </c>
      <c r="C27" s="129">
        <f t="shared" ref="C27:H27" si="40">+C12+C16+C20+C26</f>
        <v>51295</v>
      </c>
      <c r="D27" s="129">
        <f t="shared" si="40"/>
        <v>51169</v>
      </c>
      <c r="E27" s="129">
        <f t="shared" si="40"/>
        <v>102464</v>
      </c>
      <c r="F27" s="129">
        <f t="shared" si="40"/>
        <v>55530</v>
      </c>
      <c r="G27" s="129">
        <f t="shared" si="40"/>
        <v>55475</v>
      </c>
      <c r="H27" s="129">
        <f t="shared" si="40"/>
        <v>111005</v>
      </c>
      <c r="I27" s="132">
        <f t="shared" si="37"/>
        <v>8.3356105559025515</v>
      </c>
      <c r="J27" s="3"/>
      <c r="L27" s="399" t="s">
        <v>63</v>
      </c>
      <c r="M27" s="45">
        <f t="shared" ref="M27:V27" si="41">+M12+M16+M20+M26</f>
        <v>8494512</v>
      </c>
      <c r="N27" s="43">
        <f t="shared" si="41"/>
        <v>8504645</v>
      </c>
      <c r="O27" s="312">
        <f t="shared" si="41"/>
        <v>16999157</v>
      </c>
      <c r="P27" s="43">
        <f t="shared" si="41"/>
        <v>23938</v>
      </c>
      <c r="Q27" s="312">
        <f t="shared" si="41"/>
        <v>17023095</v>
      </c>
      <c r="R27" s="45">
        <f t="shared" si="41"/>
        <v>9412814</v>
      </c>
      <c r="S27" s="43">
        <f t="shared" si="41"/>
        <v>9538161</v>
      </c>
      <c r="T27" s="312">
        <f t="shared" si="41"/>
        <v>18950975</v>
      </c>
      <c r="U27" s="43">
        <f t="shared" si="41"/>
        <v>30057</v>
      </c>
      <c r="V27" s="312">
        <f t="shared" si="41"/>
        <v>18981032</v>
      </c>
      <c r="W27" s="46">
        <f t="shared" si="39"/>
        <v>11.50165113923174</v>
      </c>
    </row>
    <row r="28" spans="1:23" ht="14.25" thickTop="1" thickBot="1">
      <c r="B28" s="142" t="s">
        <v>60</v>
      </c>
      <c r="C28" s="104"/>
      <c r="D28" s="104"/>
      <c r="E28" s="104"/>
      <c r="F28" s="104"/>
      <c r="G28" s="104"/>
      <c r="H28" s="104"/>
      <c r="I28" s="104"/>
      <c r="J28" s="104"/>
      <c r="L28" s="54" t="s">
        <v>60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 thickTop="1">
      <c r="B29" s="880" t="s">
        <v>25</v>
      </c>
      <c r="C29" s="881"/>
      <c r="D29" s="881"/>
      <c r="E29" s="881"/>
      <c r="F29" s="881"/>
      <c r="G29" s="881"/>
      <c r="H29" s="881"/>
      <c r="I29" s="882"/>
      <c r="J29" s="3"/>
      <c r="L29" s="883" t="s">
        <v>26</v>
      </c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5"/>
    </row>
    <row r="30" spans="1:23" ht="13.5" thickBot="1">
      <c r="B30" s="886" t="s">
        <v>47</v>
      </c>
      <c r="C30" s="887"/>
      <c r="D30" s="887"/>
      <c r="E30" s="887"/>
      <c r="F30" s="887"/>
      <c r="G30" s="887"/>
      <c r="H30" s="887"/>
      <c r="I30" s="888"/>
      <c r="J30" s="3"/>
      <c r="L30" s="889" t="s">
        <v>49</v>
      </c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1"/>
    </row>
    <row r="31" spans="1:23" ht="14.25" thickTop="1" thickBot="1">
      <c r="B31" s="103"/>
      <c r="C31" s="104"/>
      <c r="D31" s="104"/>
      <c r="E31" s="104"/>
      <c r="F31" s="104"/>
      <c r="G31" s="104"/>
      <c r="H31" s="104"/>
      <c r="I31" s="105"/>
      <c r="J31" s="3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1:23" ht="14.25" thickTop="1" thickBot="1">
      <c r="B32" s="106"/>
      <c r="C32" s="892" t="s">
        <v>64</v>
      </c>
      <c r="D32" s="893"/>
      <c r="E32" s="894"/>
      <c r="F32" s="892" t="s">
        <v>65</v>
      </c>
      <c r="G32" s="893"/>
      <c r="H32" s="894"/>
      <c r="I32" s="107" t="s">
        <v>2</v>
      </c>
      <c r="J32" s="3"/>
      <c r="L32" s="11"/>
      <c r="M32" s="895" t="s">
        <v>64</v>
      </c>
      <c r="N32" s="896"/>
      <c r="O32" s="896"/>
      <c r="P32" s="896"/>
      <c r="Q32" s="897"/>
      <c r="R32" s="895" t="s">
        <v>65</v>
      </c>
      <c r="S32" s="896"/>
      <c r="T32" s="896"/>
      <c r="U32" s="896"/>
      <c r="V32" s="897"/>
      <c r="W32" s="12" t="s">
        <v>2</v>
      </c>
    </row>
    <row r="33" spans="1:23" ht="13.5" thickTop="1">
      <c r="B33" s="108" t="s">
        <v>3</v>
      </c>
      <c r="C33" s="109"/>
      <c r="D33" s="110"/>
      <c r="E33" s="111"/>
      <c r="F33" s="109"/>
      <c r="G33" s="110"/>
      <c r="H33" s="111"/>
      <c r="I33" s="112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>
      <c r="B34" s="113"/>
      <c r="C34" s="114" t="s">
        <v>5</v>
      </c>
      <c r="D34" s="115" t="s">
        <v>6</v>
      </c>
      <c r="E34" s="390" t="s">
        <v>7</v>
      </c>
      <c r="F34" s="114" t="s">
        <v>5</v>
      </c>
      <c r="G34" s="115" t="s">
        <v>6</v>
      </c>
      <c r="H34" s="194" t="s">
        <v>7</v>
      </c>
      <c r="I34" s="117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>
      <c r="B35" s="108"/>
      <c r="C35" s="118"/>
      <c r="D35" s="119"/>
      <c r="E35" s="120"/>
      <c r="F35" s="118"/>
      <c r="G35" s="119"/>
      <c r="H35" s="120"/>
      <c r="I35" s="121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>
      <c r="A36" s="3" t="str">
        <f>IF(ISERROR(F36/G36)," ",IF(F36/G36&gt;0.5,IF(F36/G36&lt;1.5," ","NOT OK"),"NOT OK"))</f>
        <v xml:space="preserve"> </v>
      </c>
      <c r="B36" s="108" t="s">
        <v>10</v>
      </c>
      <c r="C36" s="361">
        <f>Lcc_BKK!C36+Lcc_DMK!C36</f>
        <v>6708</v>
      </c>
      <c r="D36" s="362">
        <f>Lcc_BKK!D36+Lcc_DMK!D36</f>
        <v>6708</v>
      </c>
      <c r="E36" s="306">
        <f t="shared" ref="E36:E38" si="42">SUM(C36:D36)</f>
        <v>13416</v>
      </c>
      <c r="F36" s="122">
        <f>Lcc_BKK!F36+Lcc_DMK!F36</f>
        <v>7043</v>
      </c>
      <c r="G36" s="124">
        <f>Lcc_BKK!G36+Lcc_DMK!G36</f>
        <v>7060</v>
      </c>
      <c r="H36" s="306">
        <f t="shared" ref="H36:H38" si="43">SUM(F36:G36)</f>
        <v>14103</v>
      </c>
      <c r="I36" s="125">
        <f t="shared" ref="I36:I38" si="44">IF(E36=0,0,((H36/E36)-1)*100)</f>
        <v>5.1207513416815731</v>
      </c>
      <c r="J36" s="3"/>
      <c r="K36" s="6"/>
      <c r="L36" s="13" t="s">
        <v>10</v>
      </c>
      <c r="M36" s="371">
        <f>Lcc_BKK!M36+Lcc_DMK!M36</f>
        <v>989037</v>
      </c>
      <c r="N36" s="369">
        <f>Lcc_BKK!N36+Lcc_DMK!N36</f>
        <v>978175</v>
      </c>
      <c r="O36" s="173">
        <f t="shared" ref="O36:O38" si="45">SUM(M36:N36)</f>
        <v>1967212</v>
      </c>
      <c r="P36" s="370">
        <f>Lcc_BKK!P36+Lcc_DMK!P36</f>
        <v>300</v>
      </c>
      <c r="Q36" s="176">
        <f>O36+P36</f>
        <v>1967512</v>
      </c>
      <c r="R36" s="371">
        <f>Lcc_BKK!R36+Lcc_DMK!R36</f>
        <v>1019251</v>
      </c>
      <c r="S36" s="369">
        <f>Lcc_BKK!S36+Lcc_DMK!S36</f>
        <v>1028699</v>
      </c>
      <c r="T36" s="311">
        <f t="shared" ref="T36:T38" si="46">SUM(R36:S36)</f>
        <v>2047950</v>
      </c>
      <c r="U36" s="370">
        <f>Lcc_BKK!U36+Lcc_DMK!U36</f>
        <v>969</v>
      </c>
      <c r="V36" s="313">
        <f>T36+U36</f>
        <v>2048919</v>
      </c>
      <c r="W36" s="40">
        <f t="shared" ref="W36:W38" si="47">IF(Q36=0,0,((V36/Q36)-1)*100)</f>
        <v>4.1375605333029641</v>
      </c>
    </row>
    <row r="37" spans="1:23">
      <c r="A37" s="3" t="str">
        <f>IF(ISERROR(F37/G37)," ",IF(F37/G37&gt;0.5,IF(F37/G37&lt;1.5," ","NOT OK"),"NOT OK"))</f>
        <v xml:space="preserve"> </v>
      </c>
      <c r="B37" s="108" t="s">
        <v>11</v>
      </c>
      <c r="C37" s="361">
        <f>Lcc_BKK!C37+Lcc_DMK!C37</f>
        <v>7091</v>
      </c>
      <c r="D37" s="362">
        <f>Lcc_BKK!D37+Lcc_DMK!D37</f>
        <v>7088</v>
      </c>
      <c r="E37" s="306">
        <f t="shared" si="42"/>
        <v>14179</v>
      </c>
      <c r="F37" s="122">
        <f>Lcc_BKK!F37+Lcc_DMK!F37</f>
        <v>7228</v>
      </c>
      <c r="G37" s="124">
        <f>Lcc_BKK!G37+Lcc_DMK!G37</f>
        <v>7227</v>
      </c>
      <c r="H37" s="306">
        <f t="shared" si="43"/>
        <v>14455</v>
      </c>
      <c r="I37" s="125">
        <f t="shared" si="44"/>
        <v>1.9465406587206413</v>
      </c>
      <c r="J37" s="3"/>
      <c r="K37" s="6"/>
      <c r="L37" s="13" t="s">
        <v>11</v>
      </c>
      <c r="M37" s="371">
        <f>Lcc_BKK!M37+Lcc_DMK!M37</f>
        <v>961531</v>
      </c>
      <c r="N37" s="369">
        <f>Lcc_BKK!N37+Lcc_DMK!N37</f>
        <v>969424</v>
      </c>
      <c r="O37" s="173">
        <f t="shared" si="45"/>
        <v>1930955</v>
      </c>
      <c r="P37" s="370">
        <f>Lcc_BKK!P37+Lcc_DMK!P37</f>
        <v>325</v>
      </c>
      <c r="Q37" s="313">
        <f>O37+P37</f>
        <v>1931280</v>
      </c>
      <c r="R37" s="371">
        <f>Lcc_BKK!R37+Lcc_DMK!R37</f>
        <v>1062600</v>
      </c>
      <c r="S37" s="369">
        <f>Lcc_BKK!S37+Lcc_DMK!S37</f>
        <v>1057055</v>
      </c>
      <c r="T37" s="311">
        <f t="shared" si="46"/>
        <v>2119655</v>
      </c>
      <c r="U37" s="370">
        <f>Lcc_BKK!U37+Lcc_DMK!U37</f>
        <v>361</v>
      </c>
      <c r="V37" s="311">
        <f>T37+U37</f>
        <v>2120016</v>
      </c>
      <c r="W37" s="40">
        <f t="shared" si="47"/>
        <v>9.7725860569156211</v>
      </c>
    </row>
    <row r="38" spans="1:23" ht="13.5" thickBot="1">
      <c r="A38" s="3" t="str">
        <f>IF(ISERROR(F38/G38)," ",IF(F38/G38&gt;0.5,IF(F38/G38&lt;1.5," ","NOT OK"),"NOT OK"))</f>
        <v xml:space="preserve"> </v>
      </c>
      <c r="B38" s="113" t="s">
        <v>12</v>
      </c>
      <c r="C38" s="363">
        <f>Lcc_BKK!C38+Lcc_DMK!C38</f>
        <v>7411</v>
      </c>
      <c r="D38" s="364">
        <f>Lcc_BKK!D38+Lcc_DMK!D38</f>
        <v>7409</v>
      </c>
      <c r="E38" s="306">
        <f t="shared" si="42"/>
        <v>14820</v>
      </c>
      <c r="F38" s="126">
        <f>Lcc_BKK!F38+Lcc_DMK!F38</f>
        <v>7563</v>
      </c>
      <c r="G38" s="127">
        <f>Lcc_BKK!G38+Lcc_DMK!G38</f>
        <v>7565</v>
      </c>
      <c r="H38" s="306">
        <f t="shared" si="43"/>
        <v>15128</v>
      </c>
      <c r="I38" s="125">
        <f t="shared" si="44"/>
        <v>2.0782726045883937</v>
      </c>
      <c r="J38" s="3"/>
      <c r="K38" s="6"/>
      <c r="L38" s="22" t="s">
        <v>12</v>
      </c>
      <c r="M38" s="371">
        <f>Lcc_BKK!M38+Lcc_DMK!M38</f>
        <v>1026606</v>
      </c>
      <c r="N38" s="369">
        <f>Lcc_BKK!N38+Lcc_DMK!N38</f>
        <v>1099380</v>
      </c>
      <c r="O38" s="173">
        <f t="shared" si="45"/>
        <v>2125986</v>
      </c>
      <c r="P38" s="370">
        <f>Lcc_BKK!P38+Lcc_DMK!P38</f>
        <v>343</v>
      </c>
      <c r="Q38" s="313">
        <f>O38+P38</f>
        <v>2126329</v>
      </c>
      <c r="R38" s="371">
        <f>Lcc_BKK!R38+Lcc_DMK!R38</f>
        <v>1097336</v>
      </c>
      <c r="S38" s="369">
        <f>Lcc_BKK!S38+Lcc_DMK!S38</f>
        <v>1172969</v>
      </c>
      <c r="T38" s="311">
        <f t="shared" si="46"/>
        <v>2270305</v>
      </c>
      <c r="U38" s="370">
        <f>Lcc_BKK!U38+Lcc_DMK!U38</f>
        <v>176</v>
      </c>
      <c r="V38" s="331">
        <f>T38+U38</f>
        <v>2270481</v>
      </c>
      <c r="W38" s="40">
        <f t="shared" si="47"/>
        <v>6.7793836231363924</v>
      </c>
    </row>
    <row r="39" spans="1:23" ht="14.25" thickTop="1" thickBot="1">
      <c r="A39" s="3" t="str">
        <f>IF(ISERROR(F39/G39)," ",IF(F39/G39&gt;0.5,IF(F39/G39&lt;1.5," ","NOT OK"),"NOT OK"))</f>
        <v xml:space="preserve"> </v>
      </c>
      <c r="B39" s="128" t="s">
        <v>57</v>
      </c>
      <c r="C39" s="129">
        <f t="shared" ref="C39:E39" si="48">+C36+C37+C38</f>
        <v>21210</v>
      </c>
      <c r="D39" s="131">
        <f t="shared" si="48"/>
        <v>21205</v>
      </c>
      <c r="E39" s="310">
        <f t="shared" si="48"/>
        <v>42415</v>
      </c>
      <c r="F39" s="129">
        <f t="shared" ref="F39:H39" si="49">+F36+F37+F38</f>
        <v>21834</v>
      </c>
      <c r="G39" s="131">
        <f t="shared" si="49"/>
        <v>21852</v>
      </c>
      <c r="H39" s="310">
        <f t="shared" si="49"/>
        <v>43686</v>
      </c>
      <c r="I39" s="132">
        <f>IF(E39=0,0,((H39/E39)-1)*100)</f>
        <v>2.9965813980902922</v>
      </c>
      <c r="J39" s="3"/>
      <c r="L39" s="41" t="s">
        <v>57</v>
      </c>
      <c r="M39" s="45">
        <f t="shared" ref="M39:V39" si="50">+M36+M37+M38</f>
        <v>2977174</v>
      </c>
      <c r="N39" s="43">
        <f t="shared" si="50"/>
        <v>3046979</v>
      </c>
      <c r="O39" s="312">
        <f t="shared" si="50"/>
        <v>6024153</v>
      </c>
      <c r="P39" s="43">
        <f t="shared" si="50"/>
        <v>968</v>
      </c>
      <c r="Q39" s="312">
        <f t="shared" si="50"/>
        <v>6025121</v>
      </c>
      <c r="R39" s="45">
        <f t="shared" si="50"/>
        <v>3179187</v>
      </c>
      <c r="S39" s="43">
        <f t="shared" si="50"/>
        <v>3258723</v>
      </c>
      <c r="T39" s="312">
        <f t="shared" si="50"/>
        <v>6437910</v>
      </c>
      <c r="U39" s="43">
        <f t="shared" si="50"/>
        <v>1506</v>
      </c>
      <c r="V39" s="312">
        <f t="shared" si="50"/>
        <v>6439416</v>
      </c>
      <c r="W39" s="46">
        <f>IF(Q39=0,0,((V39/Q39)-1)*100)</f>
        <v>6.8761274669836503</v>
      </c>
    </row>
    <row r="40" spans="1:23" ht="13.5" thickTop="1">
      <c r="A40" s="3" t="str">
        <f t="shared" si="9"/>
        <v xml:space="preserve"> </v>
      </c>
      <c r="B40" s="108" t="s">
        <v>13</v>
      </c>
      <c r="C40" s="361">
        <f>Lcc_BKK!C40+Lcc_DMK!C40</f>
        <v>7344</v>
      </c>
      <c r="D40" s="362">
        <f>Lcc_BKK!D40+Lcc_DMK!D40</f>
        <v>7360</v>
      </c>
      <c r="E40" s="306">
        <f t="shared" ref="E40" si="51">SUM(C40:D40)</f>
        <v>14704</v>
      </c>
      <c r="F40" s="122">
        <f>Lcc_BKK!F40+Lcc_DMK!F40</f>
        <v>7598</v>
      </c>
      <c r="G40" s="124">
        <f>Lcc_BKK!G40+Lcc_DMK!G40</f>
        <v>7611</v>
      </c>
      <c r="H40" s="306">
        <f t="shared" ref="H40" si="52">SUM(F40:G40)</f>
        <v>15209</v>
      </c>
      <c r="I40" s="125">
        <f t="shared" ref="I40" si="53">IF(E40=0,0,((H40/E40)-1)*100)</f>
        <v>3.4344396082698569</v>
      </c>
      <c r="J40" s="3"/>
      <c r="L40" s="13" t="s">
        <v>13</v>
      </c>
      <c r="M40" s="371">
        <f>Lcc_BKK!M40+Lcc_DMK!M40</f>
        <v>1124522</v>
      </c>
      <c r="N40" s="369">
        <f>Lcc_BKK!N40+Lcc_DMK!N40</f>
        <v>1084073</v>
      </c>
      <c r="O40" s="311">
        <f t="shared" ref="O40" si="54">SUM(M40:N40)</f>
        <v>2208595</v>
      </c>
      <c r="P40" s="370">
        <f>Lcc_BKK!P40+Lcc_DMK!P40</f>
        <v>590</v>
      </c>
      <c r="Q40" s="313">
        <f>O40+P40</f>
        <v>2209185</v>
      </c>
      <c r="R40" s="371">
        <f>Lcc_BKK!R40+Lcc_DMK!R40</f>
        <v>1186231</v>
      </c>
      <c r="S40" s="369">
        <f>Lcc_BKK!S40+Lcc_DMK!S40</f>
        <v>1134742</v>
      </c>
      <c r="T40" s="311">
        <f>SUM(R40:S40)</f>
        <v>2320973</v>
      </c>
      <c r="U40" s="370">
        <f>Lcc_BKK!U40+Lcc_DMK!U40</f>
        <v>168</v>
      </c>
      <c r="V40" s="313">
        <f>T40+U40</f>
        <v>2321141</v>
      </c>
      <c r="W40" s="40">
        <f t="shared" ref="W40" si="55">IF(Q40=0,0,((V40/Q40)-1)*100)</f>
        <v>5.0677512295258298</v>
      </c>
    </row>
    <row r="41" spans="1:23">
      <c r="A41" s="3" t="str">
        <f t="shared" ref="A41:A44" si="56">IF(ISERROR(F41/G41)," ",IF(F41/G41&gt;0.5,IF(F41/G41&lt;1.5," ","NOT OK"),"NOT OK"))</f>
        <v xml:space="preserve"> </v>
      </c>
      <c r="B41" s="108" t="s">
        <v>14</v>
      </c>
      <c r="C41" s="361">
        <f>Lcc_BKK!C41+Lcc_DMK!C41</f>
        <v>6608</v>
      </c>
      <c r="D41" s="362">
        <f>Lcc_BKK!D41+Lcc_DMK!D41</f>
        <v>6608</v>
      </c>
      <c r="E41" s="306">
        <f>SUM(C41:D41)</f>
        <v>13216</v>
      </c>
      <c r="F41" s="122">
        <f>Lcc_BKK!F41+Lcc_DMK!F41</f>
        <v>6741</v>
      </c>
      <c r="G41" s="124">
        <f>Lcc_BKK!G41+Lcc_DMK!G41</f>
        <v>6748</v>
      </c>
      <c r="H41" s="306">
        <f>SUM(F41:G41)</f>
        <v>13489</v>
      </c>
      <c r="I41" s="125">
        <f t="shared" ref="I41:I44" si="57">IF(E41=0,0,((H41/E41)-1)*100)</f>
        <v>2.0656779661016866</v>
      </c>
      <c r="J41" s="3"/>
      <c r="L41" s="13" t="s">
        <v>14</v>
      </c>
      <c r="M41" s="371">
        <f>Lcc_BKK!M41+Lcc_DMK!M41</f>
        <v>1000544</v>
      </c>
      <c r="N41" s="369">
        <f>Lcc_BKK!N41+Lcc_DMK!N41</f>
        <v>985665</v>
      </c>
      <c r="O41" s="311">
        <f>SUM(M41:N41)</f>
        <v>1986209</v>
      </c>
      <c r="P41" s="370">
        <f>Lcc_BKK!P41+Lcc_DMK!P41</f>
        <v>202</v>
      </c>
      <c r="Q41" s="313">
        <f>O41+P41</f>
        <v>1986411</v>
      </c>
      <c r="R41" s="371">
        <f>Lcc_BKK!R41+Lcc_DMK!R41</f>
        <v>1046203</v>
      </c>
      <c r="S41" s="369">
        <f>Lcc_BKK!S41+Lcc_DMK!S41</f>
        <v>1039285</v>
      </c>
      <c r="T41" s="311">
        <f>SUM(R41:S41)</f>
        <v>2085488</v>
      </c>
      <c r="U41" s="370">
        <f>Lcc_BKK!U41+Lcc_DMK!U41</f>
        <v>780</v>
      </c>
      <c r="V41" s="313">
        <f>T41+U41</f>
        <v>2086268</v>
      </c>
      <c r="W41" s="40">
        <f t="shared" ref="W41:W44" si="58">IF(Q41=0,0,((V41/Q41)-1)*100)</f>
        <v>5.0270059922141064</v>
      </c>
    </row>
    <row r="42" spans="1:23" ht="13.5" thickBot="1">
      <c r="A42" s="3" t="str">
        <f t="shared" si="56"/>
        <v xml:space="preserve"> </v>
      </c>
      <c r="B42" s="108" t="s">
        <v>15</v>
      </c>
      <c r="C42" s="361">
        <f>Lcc_BKK!C42+Lcc_DMK!C42</f>
        <v>7232</v>
      </c>
      <c r="D42" s="362">
        <f>Lcc_BKK!D42+Lcc_DMK!D42</f>
        <v>7238</v>
      </c>
      <c r="E42" s="306">
        <f>SUM(C42:D42)</f>
        <v>14470</v>
      </c>
      <c r="F42" s="361">
        <f>Lcc_BKK!F42+Lcc_DMK!F42</f>
        <v>7708</v>
      </c>
      <c r="G42" s="362">
        <f>Lcc_BKK!G42+Lcc_DMK!G42</f>
        <v>7705</v>
      </c>
      <c r="H42" s="306">
        <f>SUM(F42:G42)</f>
        <v>15413</v>
      </c>
      <c r="I42" s="125">
        <f t="shared" si="57"/>
        <v>6.5169315825846619</v>
      </c>
      <c r="J42" s="3"/>
      <c r="L42" s="13" t="s">
        <v>15</v>
      </c>
      <c r="M42" s="371">
        <f>Lcc_BKK!M42+Lcc_DMK!M42</f>
        <v>1097787</v>
      </c>
      <c r="N42" s="369">
        <f>Lcc_BKK!N42+Lcc_DMK!N42</f>
        <v>1083188</v>
      </c>
      <c r="O42" s="311">
        <f>SUM(M42:N42)</f>
        <v>2180975</v>
      </c>
      <c r="P42" s="370">
        <f>Lcc_BKK!P42+Lcc_DMK!P42</f>
        <v>509</v>
      </c>
      <c r="Q42" s="313">
        <f>O42+P42</f>
        <v>2181484</v>
      </c>
      <c r="R42" s="371">
        <f>Lcc_BKK!R42+Lcc_DMK!R42</f>
        <v>1179390</v>
      </c>
      <c r="S42" s="369">
        <f>Lcc_BKK!S42+Lcc_DMK!S42</f>
        <v>1152681</v>
      </c>
      <c r="T42" s="173">
        <f t="shared" ref="T42" si="59">SUM(R42:S42)</f>
        <v>2332071</v>
      </c>
      <c r="U42" s="370">
        <f>Lcc_BKK!U42+Lcc_DMK!U42</f>
        <v>0</v>
      </c>
      <c r="V42" s="176">
        <f>T42+U42</f>
        <v>2332071</v>
      </c>
      <c r="W42" s="40">
        <f t="shared" si="58"/>
        <v>6.9029614702651898</v>
      </c>
    </row>
    <row r="43" spans="1:23" ht="14.25" thickTop="1" thickBot="1">
      <c r="A43" s="345" t="str">
        <f t="shared" si="56"/>
        <v xml:space="preserve"> </v>
      </c>
      <c r="B43" s="128" t="s">
        <v>61</v>
      </c>
      <c r="C43" s="129">
        <f>+C40+C41+C42</f>
        <v>21184</v>
      </c>
      <c r="D43" s="131">
        <f t="shared" ref="D43" si="60">+D40+D41+D42</f>
        <v>21206</v>
      </c>
      <c r="E43" s="310">
        <f t="shared" ref="E43" si="61">+E40+E41+E42</f>
        <v>42390</v>
      </c>
      <c r="F43" s="129">
        <f t="shared" ref="F43" si="62">+F40+F41+F42</f>
        <v>22047</v>
      </c>
      <c r="G43" s="131">
        <f t="shared" ref="G43" si="63">+G40+G41+G42</f>
        <v>22064</v>
      </c>
      <c r="H43" s="310">
        <f t="shared" ref="H43" si="64">+H40+H41+H42</f>
        <v>44111</v>
      </c>
      <c r="I43" s="132">
        <f t="shared" si="57"/>
        <v>4.0599197924038766</v>
      </c>
      <c r="J43" s="3"/>
      <c r="L43" s="41" t="s">
        <v>61</v>
      </c>
      <c r="M43" s="45">
        <f>+M40+M41+M42</f>
        <v>3222853</v>
      </c>
      <c r="N43" s="43">
        <f t="shared" ref="N43" si="65">+N40+N41+N42</f>
        <v>3152926</v>
      </c>
      <c r="O43" s="312">
        <f t="shared" ref="O43" si="66">+O40+O41+O42</f>
        <v>6375779</v>
      </c>
      <c r="P43" s="43">
        <f t="shared" ref="P43" si="67">+P40+P41+P42</f>
        <v>1301</v>
      </c>
      <c r="Q43" s="312">
        <f t="shared" ref="Q43" si="68">+Q40+Q41+Q42</f>
        <v>6377080</v>
      </c>
      <c r="R43" s="45">
        <f t="shared" ref="R43" si="69">+R40+R41+R42</f>
        <v>3411824</v>
      </c>
      <c r="S43" s="43">
        <f t="shared" ref="S43" si="70">+S40+S41+S42</f>
        <v>3326708</v>
      </c>
      <c r="T43" s="312">
        <f t="shared" ref="T43" si="71">+T40+T41+T42</f>
        <v>6738532</v>
      </c>
      <c r="U43" s="43">
        <f t="shared" ref="U43" si="72">+U40+U41+U42</f>
        <v>948</v>
      </c>
      <c r="V43" s="312">
        <f t="shared" ref="V43" si="73">+V40+V41+V42</f>
        <v>6739480</v>
      </c>
      <c r="W43" s="46">
        <f t="shared" si="58"/>
        <v>5.6828517126960909</v>
      </c>
    </row>
    <row r="44" spans="1:23" ht="13.5" thickTop="1">
      <c r="A44" s="3" t="str">
        <f t="shared" si="56"/>
        <v xml:space="preserve"> </v>
      </c>
      <c r="B44" s="108" t="s">
        <v>16</v>
      </c>
      <c r="C44" s="134">
        <f>Lcc_BKK!C44+Lcc_DMK!C44</f>
        <v>6904</v>
      </c>
      <c r="D44" s="136">
        <f>Lcc_BKK!D44+Lcc_DMK!D44</f>
        <v>6938</v>
      </c>
      <c r="E44" s="306">
        <f t="shared" ref="E44" si="74">SUM(C44:D44)</f>
        <v>13842</v>
      </c>
      <c r="F44" s="134">
        <f>Lcc_BKK!F44+Lcc_DMK!F44</f>
        <v>7763</v>
      </c>
      <c r="G44" s="136">
        <f>Lcc_BKK!G44+Lcc_DMK!G44</f>
        <v>7766</v>
      </c>
      <c r="H44" s="306">
        <f t="shared" ref="H44" si="75">SUM(F44:G44)</f>
        <v>15529</v>
      </c>
      <c r="I44" s="125">
        <f t="shared" si="57"/>
        <v>12.187545152434609</v>
      </c>
      <c r="J44" s="3"/>
      <c r="L44" s="13" t="s">
        <v>16</v>
      </c>
      <c r="M44" s="371">
        <f>Lcc_BKK!M44+Lcc_DMK!M44</f>
        <v>1034017</v>
      </c>
      <c r="N44" s="369">
        <f>Lcc_BKK!N44+Lcc_DMK!N44</f>
        <v>1033027</v>
      </c>
      <c r="O44" s="173">
        <f t="shared" ref="O44" si="76">SUM(M44:N44)</f>
        <v>2067044</v>
      </c>
      <c r="P44" s="370">
        <f>Lcc_BKK!P44+Lcc_DMK!P44</f>
        <v>727</v>
      </c>
      <c r="Q44" s="278">
        <f>O44+P44</f>
        <v>2067771</v>
      </c>
      <c r="R44" s="371">
        <f>Lcc_BKK!R44+Lcc_DMK!R44</f>
        <v>1174013</v>
      </c>
      <c r="S44" s="369">
        <f>Lcc_BKK!S44+Lcc_DMK!S44</f>
        <v>1161673</v>
      </c>
      <c r="T44" s="173">
        <f t="shared" ref="T44" si="77">SUM(R44:S44)</f>
        <v>2335686</v>
      </c>
      <c r="U44" s="370">
        <f>Lcc_BKK!U44+Lcc_DMK!U44</f>
        <v>608</v>
      </c>
      <c r="V44" s="176">
        <f>T44+U44</f>
        <v>2336294</v>
      </c>
      <c r="W44" s="40">
        <f t="shared" si="58"/>
        <v>12.986109196811446</v>
      </c>
    </row>
    <row r="45" spans="1:23">
      <c r="A45" s="3" t="str">
        <f t="shared" ref="A45" si="78">IF(ISERROR(F45/G45)," ",IF(F45/G45&gt;0.5,IF(F45/G45&lt;1.5," ","NOT OK"),"NOT OK"))</f>
        <v xml:space="preserve"> </v>
      </c>
      <c r="B45" s="108" t="s">
        <v>17</v>
      </c>
      <c r="C45" s="134">
        <f>Lcc_BKK!C45+Lcc_DMK!C45</f>
        <v>6951</v>
      </c>
      <c r="D45" s="136">
        <f>Lcc_BKK!D45+Lcc_DMK!D45</f>
        <v>6990</v>
      </c>
      <c r="E45" s="306">
        <f>SUM(C45:D45)</f>
        <v>13941</v>
      </c>
      <c r="F45" s="134">
        <f>Lcc_BKK!F45+Lcc_DMK!F45</f>
        <v>7895</v>
      </c>
      <c r="G45" s="136">
        <f>Lcc_BKK!G45+Lcc_DMK!G45</f>
        <v>7904</v>
      </c>
      <c r="H45" s="306">
        <f>SUM(F45:G45)</f>
        <v>15799</v>
      </c>
      <c r="I45" s="125">
        <f t="shared" ref="I45" si="79">IF(E45=0,0,((H45/E45)-1)*100)</f>
        <v>13.327594864070003</v>
      </c>
      <c r="J45" s="3"/>
      <c r="L45" s="13" t="s">
        <v>17</v>
      </c>
      <c r="M45" s="371">
        <f>Lcc_BKK!M45+Lcc_DMK!M45</f>
        <v>987425</v>
      </c>
      <c r="N45" s="369">
        <f>Lcc_BKK!N45+Lcc_DMK!N45</f>
        <v>987892</v>
      </c>
      <c r="O45" s="173">
        <f>SUM(M45:N45)</f>
        <v>1975317</v>
      </c>
      <c r="P45" s="368">
        <f>Lcc_BKK!P45+Lcc_DMK!P45</f>
        <v>640</v>
      </c>
      <c r="Q45" s="173">
        <f>O45+P45</f>
        <v>1975957</v>
      </c>
      <c r="R45" s="371">
        <f>Lcc_BKK!R45+Lcc_DMK!R45</f>
        <v>1140660</v>
      </c>
      <c r="S45" s="369">
        <f>Lcc_BKK!S45+Lcc_DMK!S45</f>
        <v>1128288</v>
      </c>
      <c r="T45" s="173">
        <f>SUM(R45:S45)</f>
        <v>2268948</v>
      </c>
      <c r="U45" s="370">
        <f>Lcc_BKK!U45+Lcc_DMK!U45</f>
        <v>506</v>
      </c>
      <c r="V45" s="176">
        <f>T45+U45</f>
        <v>2269454</v>
      </c>
      <c r="W45" s="40">
        <f t="shared" ref="W45" si="80">IF(Q45=0,0,((V45/Q45)-1)*100)</f>
        <v>14.853410271579804</v>
      </c>
    </row>
    <row r="46" spans="1:23" ht="13.5" thickBot="1">
      <c r="A46" s="3" t="str">
        <f>IF(ISERROR(F46/G46)," ",IF(F46/G46&gt;0.5,IF(F46/G46&lt;1.5," ","NOT OK"),"NOT OK"))</f>
        <v xml:space="preserve"> </v>
      </c>
      <c r="B46" s="108" t="s">
        <v>18</v>
      </c>
      <c r="C46" s="134">
        <f>Lcc_BKK!C46+Lcc_DMK!C46</f>
        <v>6551</v>
      </c>
      <c r="D46" s="136">
        <f>Lcc_BKK!D46+Lcc_DMK!D46</f>
        <v>6573</v>
      </c>
      <c r="E46" s="306">
        <f>SUM(C46:D46)</f>
        <v>13124</v>
      </c>
      <c r="F46" s="134">
        <f>Lcc_BKK!F46+Lcc_DMK!F46</f>
        <v>7523</v>
      </c>
      <c r="G46" s="136">
        <f>Lcc_BKK!G46+Lcc_DMK!G46</f>
        <v>7524</v>
      </c>
      <c r="H46" s="306">
        <f>SUM(F46:G46)</f>
        <v>15047</v>
      </c>
      <c r="I46" s="125">
        <f>IF(E46=0,0,((H46/E46)-1)*100)</f>
        <v>14.652544955806146</v>
      </c>
      <c r="J46" s="3"/>
      <c r="L46" s="13" t="s">
        <v>18</v>
      </c>
      <c r="M46" s="371">
        <f>Lcc_BKK!M46+Lcc_DMK!M46</f>
        <v>928378</v>
      </c>
      <c r="N46" s="369">
        <f>Lcc_BKK!N46+Lcc_DMK!N46</f>
        <v>933978</v>
      </c>
      <c r="O46" s="173">
        <f>SUM(M46:N46)</f>
        <v>1862356</v>
      </c>
      <c r="P46" s="368">
        <f>Lcc_BKK!P46+Lcc_DMK!P46</f>
        <v>474</v>
      </c>
      <c r="Q46" s="335">
        <f>O46+P46</f>
        <v>1862830</v>
      </c>
      <c r="R46" s="371">
        <f>Lcc_BKK!R46+Lcc_DMK!R46</f>
        <v>1043008</v>
      </c>
      <c r="S46" s="369">
        <f>Lcc_BKK!S46+Lcc_DMK!S46</f>
        <v>1040934</v>
      </c>
      <c r="T46" s="173">
        <f>SUM(R46:S46)</f>
        <v>2083942</v>
      </c>
      <c r="U46" s="368">
        <f>Lcc_BKK!U46+Lcc_DMK!U46</f>
        <v>540</v>
      </c>
      <c r="V46" s="173">
        <f>T46+U46</f>
        <v>2084482</v>
      </c>
      <c r="W46" s="40">
        <f>IF(Q46=0,0,((V46/Q46)-1)*100)</f>
        <v>11.898670302711455</v>
      </c>
    </row>
    <row r="47" spans="1:23" ht="15.75" customHeight="1" thickTop="1" thickBot="1">
      <c r="A47" s="9" t="str">
        <f>IF(ISERROR(F47/G47)," ",IF(F47/G47&gt;0.5,IF(F47/G47&lt;1.5," ","NOT OK"),"NOT OK"))</f>
        <v xml:space="preserve"> </v>
      </c>
      <c r="B47" s="137" t="s">
        <v>19</v>
      </c>
      <c r="C47" s="129">
        <f>+C44+C45+C46</f>
        <v>20406</v>
      </c>
      <c r="D47" s="139">
        <f t="shared" ref="D47" si="81">+D44+D45+D46</f>
        <v>20501</v>
      </c>
      <c r="E47" s="164">
        <f t="shared" ref="E47" si="82">+E44+E45+E46</f>
        <v>40907</v>
      </c>
      <c r="F47" s="129">
        <f t="shared" ref="F47" si="83">+F44+F45+F46</f>
        <v>23181</v>
      </c>
      <c r="G47" s="139">
        <f t="shared" ref="G47" si="84">+G44+G45+G46</f>
        <v>23194</v>
      </c>
      <c r="H47" s="164">
        <f t="shared" ref="H47" si="85">+H44+H45+H46</f>
        <v>46375</v>
      </c>
      <c r="I47" s="132">
        <f>IF(E47=0,0,((H47/E47)-1)*100)</f>
        <v>13.366905419610342</v>
      </c>
      <c r="J47" s="9"/>
      <c r="K47" s="10"/>
      <c r="L47" s="47" t="s">
        <v>19</v>
      </c>
      <c r="M47" s="48">
        <f>+M44+M45+M46</f>
        <v>2949820</v>
      </c>
      <c r="N47" s="49">
        <f t="shared" ref="N47" si="86">+N44+N45+N46</f>
        <v>2954897</v>
      </c>
      <c r="O47" s="395">
        <f t="shared" ref="O47" si="87">+O44+O45+O46</f>
        <v>5904717</v>
      </c>
      <c r="P47" s="49">
        <f t="shared" ref="P47" si="88">+P44+P45+P46</f>
        <v>1841</v>
      </c>
      <c r="Q47" s="395">
        <f t="shared" ref="Q47" si="89">+Q44+Q45+Q46</f>
        <v>5906558</v>
      </c>
      <c r="R47" s="48">
        <f t="shared" ref="R47" si="90">+R44+R45+R46</f>
        <v>3357681</v>
      </c>
      <c r="S47" s="49">
        <f t="shared" ref="S47" si="91">+S44+S45+S46</f>
        <v>3330895</v>
      </c>
      <c r="T47" s="175">
        <f t="shared" ref="T47" si="92">+T44+T45+T46</f>
        <v>6688576</v>
      </c>
      <c r="U47" s="49">
        <f t="shared" ref="U47" si="93">+U44+U45+U46</f>
        <v>1654</v>
      </c>
      <c r="V47" s="175">
        <f t="shared" ref="V47" si="94">+V44+V45+V46</f>
        <v>6690230</v>
      </c>
      <c r="W47" s="50">
        <f>IF(Q47=0,0,((V47/Q47)-1)*100)</f>
        <v>13.267828742221788</v>
      </c>
    </row>
    <row r="48" spans="1:23" ht="13.5" thickTop="1">
      <c r="A48" s="3" t="str">
        <f>IF(ISERROR(F48/G48)," ",IF(F48/G48&gt;0.5,IF(F48/G48&lt;1.5," ","NOT OK"),"NOT OK"))</f>
        <v xml:space="preserve"> </v>
      </c>
      <c r="B48" s="108" t="s">
        <v>20</v>
      </c>
      <c r="C48" s="361">
        <f>Lcc_BKK!C48+Lcc_DMK!C48</f>
        <v>6796</v>
      </c>
      <c r="D48" s="362">
        <f>Lcc_BKK!D48+Lcc_DMK!D48</f>
        <v>6816</v>
      </c>
      <c r="E48" s="307">
        <f>SUM(C48:D48)</f>
        <v>13612</v>
      </c>
      <c r="F48" s="122">
        <f>Lcc_BKK!F48+Lcc_DMK!F48</f>
        <v>7676</v>
      </c>
      <c r="G48" s="124">
        <f>Lcc_BKK!G48+Lcc_DMK!G48</f>
        <v>7698</v>
      </c>
      <c r="H48" s="307">
        <f>SUM(F48:G48)</f>
        <v>15374</v>
      </c>
      <c r="I48" s="125">
        <f>IF(E48=0,0,((H48/E48)-1)*100)</f>
        <v>12.944460769908893</v>
      </c>
      <c r="J48" s="3"/>
      <c r="L48" s="13" t="s">
        <v>21</v>
      </c>
      <c r="M48" s="371">
        <f>Lcc_BKK!M48+Lcc_DMK!M48</f>
        <v>991125</v>
      </c>
      <c r="N48" s="369">
        <f>Lcc_BKK!N48+Lcc_DMK!N48</f>
        <v>1000781</v>
      </c>
      <c r="O48" s="173">
        <f>SUM(M48:N48)</f>
        <v>1991906</v>
      </c>
      <c r="P48" s="370">
        <f>Lcc_BKK!P48+Lcc_DMK!P48</f>
        <v>181</v>
      </c>
      <c r="Q48" s="173">
        <f>O48+P48</f>
        <v>1992087</v>
      </c>
      <c r="R48" s="371">
        <f>Lcc_BKK!R48+Lcc_DMK!R48</f>
        <v>1085905</v>
      </c>
      <c r="S48" s="369">
        <f>Lcc_BKK!S48+Lcc_DMK!S48</f>
        <v>1095119</v>
      </c>
      <c r="T48" s="173">
        <f>SUM(R48:S48)</f>
        <v>2181024</v>
      </c>
      <c r="U48" s="368">
        <f>Lcc_BKK!U48+Lcc_DMK!U48</f>
        <v>386</v>
      </c>
      <c r="V48" s="311">
        <f>T48+U48</f>
        <v>2181410</v>
      </c>
      <c r="W48" s="40">
        <f>IF(Q48=0,0,((V48/Q48)-1)*100)</f>
        <v>9.5037515931784</v>
      </c>
    </row>
    <row r="49" spans="1:23" ht="13.5" thickBot="1">
      <c r="A49" s="3" t="str">
        <f t="shared" ref="A49:A51" si="95">IF(ISERROR(F49/G49)," ",IF(F49/G49&gt;0.5,IF(F49/G49&lt;1.5," ","NOT OK"),"NOT OK"))</f>
        <v xml:space="preserve"> </v>
      </c>
      <c r="B49" s="108" t="s">
        <v>22</v>
      </c>
      <c r="C49" s="361">
        <f>Lcc_BKK!C49+Lcc_DMK!C49</f>
        <v>6926</v>
      </c>
      <c r="D49" s="362">
        <f>Lcc_BKK!D49+Lcc_DMK!D49</f>
        <v>6926</v>
      </c>
      <c r="E49" s="308">
        <f t="shared" ref="E49" si="96">SUM(C49:D49)</f>
        <v>13852</v>
      </c>
      <c r="F49" s="361">
        <f>Lcc_BKK!F49+Lcc_DMK!F49</f>
        <v>7558</v>
      </c>
      <c r="G49" s="362">
        <f>Lcc_BKK!G49+Lcc_DMK!G49</f>
        <v>7557</v>
      </c>
      <c r="H49" s="308">
        <f t="shared" ref="H49" si="97">SUM(F49:G49)</f>
        <v>15115</v>
      </c>
      <c r="I49" s="125">
        <f t="shared" ref="I49:I51" si="98">IF(E49=0,0,((H49/E49)-1)*100)</f>
        <v>9.1178169217441596</v>
      </c>
      <c r="J49" s="3"/>
      <c r="L49" s="13" t="s">
        <v>22</v>
      </c>
      <c r="M49" s="371">
        <f>Lcc_BKK!M49+Lcc_DMK!M49</f>
        <v>1030197</v>
      </c>
      <c r="N49" s="369">
        <f>Lcc_BKK!N49+Lcc_DMK!N49</f>
        <v>1007781</v>
      </c>
      <c r="O49" s="173">
        <f t="shared" ref="O49" si="99">SUM(M49:N49)</f>
        <v>2037978</v>
      </c>
      <c r="P49" s="370">
        <f>Lcc_BKK!P49+Lcc_DMK!P49</f>
        <v>219</v>
      </c>
      <c r="Q49" s="173">
        <f>O49+P49</f>
        <v>2038197</v>
      </c>
      <c r="R49" s="371">
        <f>Lcc_BKK!R49+Lcc_DMK!R49</f>
        <v>1111662</v>
      </c>
      <c r="S49" s="369">
        <f>Lcc_BKK!S49+Lcc_DMK!S49</f>
        <v>1076440</v>
      </c>
      <c r="T49" s="173">
        <f>SUM(R49:S49)</f>
        <v>2188102</v>
      </c>
      <c r="U49" s="368">
        <f>Lcc_BKK!U49+Lcc_DMK!U49</f>
        <v>268</v>
      </c>
      <c r="V49" s="311">
        <f>T49+U49</f>
        <v>2188370</v>
      </c>
      <c r="W49" s="40">
        <f t="shared" ref="W49:W51" si="100">IF(Q49=0,0,((V49/Q49)-1)*100)</f>
        <v>7.3679335216370045</v>
      </c>
    </row>
    <row r="50" spans="1:23" ht="14.25" thickTop="1" thickBot="1">
      <c r="A50" s="345" t="str">
        <f t="shared" si="95"/>
        <v xml:space="preserve"> </v>
      </c>
      <c r="B50" s="128" t="s">
        <v>66</v>
      </c>
      <c r="C50" s="129">
        <f>+C43+C47+C48+C49</f>
        <v>55312</v>
      </c>
      <c r="D50" s="130">
        <f t="shared" ref="D50" si="101">+D43+D47+D48+D49</f>
        <v>55449</v>
      </c>
      <c r="E50" s="615">
        <f t="shared" ref="E50" si="102">+E43+E47+E48+E49</f>
        <v>110761</v>
      </c>
      <c r="F50" s="129">
        <f t="shared" ref="F50" si="103">+F43+F47+F48+F49</f>
        <v>60462</v>
      </c>
      <c r="G50" s="131">
        <f t="shared" ref="G50" si="104">+G43+G47+G48+G49</f>
        <v>60513</v>
      </c>
      <c r="H50" s="310">
        <f t="shared" ref="H50" si="105">+H43+H47+H48+H49</f>
        <v>120975</v>
      </c>
      <c r="I50" s="132">
        <f t="shared" si="98"/>
        <v>9.2216574426016393</v>
      </c>
      <c r="J50" s="3"/>
      <c r="L50" s="399" t="s">
        <v>66</v>
      </c>
      <c r="M50" s="42">
        <f>+M43+M47+M48+M49</f>
        <v>8193995</v>
      </c>
      <c r="N50" s="42">
        <f t="shared" ref="N50" si="106">+N43+N47+N48+N49</f>
        <v>8116385</v>
      </c>
      <c r="O50" s="396">
        <f t="shared" ref="O50" si="107">+O43+O47+O48+O49</f>
        <v>16310380</v>
      </c>
      <c r="P50" s="42">
        <f t="shared" ref="P50" si="108">+P43+P47+P48+P49</f>
        <v>3542</v>
      </c>
      <c r="Q50" s="396">
        <f t="shared" ref="Q50" si="109">+Q43+Q47+Q48+Q49</f>
        <v>16313922</v>
      </c>
      <c r="R50" s="42">
        <f t="shared" ref="R50" si="110">+R43+R47+R48+R49</f>
        <v>8967072</v>
      </c>
      <c r="S50" s="42">
        <f t="shared" ref="S50" si="111">+S43+S47+S48+S49</f>
        <v>8829162</v>
      </c>
      <c r="T50" s="396">
        <f t="shared" ref="T50" si="112">+T43+T47+T48+T49</f>
        <v>17796234</v>
      </c>
      <c r="U50" s="42">
        <f t="shared" ref="U50" si="113">+U43+U47+U48+U49</f>
        <v>3256</v>
      </c>
      <c r="V50" s="396">
        <f t="shared" ref="V50" si="114">+V43+V47+V48+V49</f>
        <v>17799490</v>
      </c>
      <c r="W50" s="46">
        <f t="shared" si="100"/>
        <v>9.1061364643033151</v>
      </c>
    </row>
    <row r="51" spans="1:23" ht="14.25" thickTop="1" thickBot="1">
      <c r="A51" s="345" t="str">
        <f t="shared" si="95"/>
        <v xml:space="preserve"> </v>
      </c>
      <c r="B51" s="128" t="s">
        <v>67</v>
      </c>
      <c r="C51" s="129">
        <f>+C39+C43+C47+C48+C49</f>
        <v>76522</v>
      </c>
      <c r="D51" s="131">
        <f t="shared" ref="D51:H51" si="115">+D39+D43+D47+D48+D49</f>
        <v>76654</v>
      </c>
      <c r="E51" s="310">
        <f t="shared" si="115"/>
        <v>153176</v>
      </c>
      <c r="F51" s="129">
        <f t="shared" si="115"/>
        <v>82296</v>
      </c>
      <c r="G51" s="131">
        <f t="shared" si="115"/>
        <v>82365</v>
      </c>
      <c r="H51" s="310">
        <f t="shared" si="115"/>
        <v>164661</v>
      </c>
      <c r="I51" s="132">
        <f t="shared" si="98"/>
        <v>7.4979108998798782</v>
      </c>
      <c r="J51" s="3"/>
      <c r="L51" s="399" t="s">
        <v>67</v>
      </c>
      <c r="M51" s="45">
        <f>+M39+M43+M47+M48+M49</f>
        <v>11171169</v>
      </c>
      <c r="N51" s="45">
        <f t="shared" ref="N51:V51" si="116">+N39+N43+N47+N48+N49</f>
        <v>11163364</v>
      </c>
      <c r="O51" s="616">
        <f t="shared" si="116"/>
        <v>22334533</v>
      </c>
      <c r="P51" s="45">
        <f t="shared" si="116"/>
        <v>4510</v>
      </c>
      <c r="Q51" s="616">
        <f t="shared" si="116"/>
        <v>22339043</v>
      </c>
      <c r="R51" s="45">
        <f t="shared" si="116"/>
        <v>12146259</v>
      </c>
      <c r="S51" s="45">
        <f t="shared" si="116"/>
        <v>12087885</v>
      </c>
      <c r="T51" s="616">
        <f t="shared" si="116"/>
        <v>24234144</v>
      </c>
      <c r="U51" s="45">
        <f t="shared" si="116"/>
        <v>4762</v>
      </c>
      <c r="V51" s="616">
        <f t="shared" si="116"/>
        <v>24238906</v>
      </c>
      <c r="W51" s="46">
        <f t="shared" si="100"/>
        <v>8.5046749764526641</v>
      </c>
    </row>
    <row r="52" spans="1:23" ht="14.25" thickTop="1" thickBot="1">
      <c r="A52" s="3" t="str">
        <f>IF(ISERROR(F52/G52)," ",IF(F52/G52&gt;0.5,IF(F52/G52&lt;1.5," ","NOT OK"),"NOT OK"))</f>
        <v xml:space="preserve"> </v>
      </c>
      <c r="B52" s="108" t="s">
        <v>23</v>
      </c>
      <c r="C52" s="361">
        <f>Lcc_BKK!C52+Lcc_DMK!C52</f>
        <v>6499</v>
      </c>
      <c r="D52" s="140">
        <f>Lcc_BKK!D52+Lcc_DMK!D52</f>
        <v>6499</v>
      </c>
      <c r="E52" s="309">
        <f t="shared" ref="E52" si="117">SUM(C52:D52)</f>
        <v>12998</v>
      </c>
      <c r="F52" s="122">
        <f>Lcc_BKK!F52+Lcc_DMK!F52</f>
        <v>0</v>
      </c>
      <c r="G52" s="140">
        <f>Lcc_BKK!G52+Lcc_DMK!G52</f>
        <v>0</v>
      </c>
      <c r="H52" s="309">
        <f t="shared" ref="H52" si="118">SUM(F52:G52)</f>
        <v>0</v>
      </c>
      <c r="I52" s="141">
        <f>IF(E52=0,0,((H52/E52)-1)*100)</f>
        <v>-100</v>
      </c>
      <c r="J52" s="3"/>
      <c r="L52" s="13" t="s">
        <v>23</v>
      </c>
      <c r="M52" s="371">
        <f>Lcc_BKK!M52+Lcc_DMK!M52</f>
        <v>937412</v>
      </c>
      <c r="N52" s="369">
        <f>Lcc_BKK!N52+Lcc_DMK!N52</f>
        <v>933438</v>
      </c>
      <c r="O52" s="173">
        <f t="shared" ref="O52" si="119">SUM(M52:N52)</f>
        <v>1870850</v>
      </c>
      <c r="P52" s="370">
        <f>Lcc_BKK!P52+Lcc_DMK!P52</f>
        <v>511</v>
      </c>
      <c r="Q52" s="276">
        <f>O52+P52</f>
        <v>1871361</v>
      </c>
      <c r="R52" s="371">
        <f>Lcc_BKK!R52+Lcc_DMK!R52</f>
        <v>0</v>
      </c>
      <c r="S52" s="369">
        <f>Lcc_BKK!S52+Lcc_DMK!S52</f>
        <v>0</v>
      </c>
      <c r="T52" s="173">
        <f t="shared" ref="T52" si="120">SUM(R52:S52)</f>
        <v>0</v>
      </c>
      <c r="U52" s="370">
        <f>Lcc_BKK!U52+Lcc_DMK!U52</f>
        <v>0</v>
      </c>
      <c r="V52" s="313">
        <f>T52+U52</f>
        <v>0</v>
      </c>
      <c r="W52" s="40">
        <f>IF(Q52=0,0,((V52/Q52)-1)*100)</f>
        <v>-100</v>
      </c>
    </row>
    <row r="53" spans="1:23" ht="14.25" thickTop="1" thickBot="1">
      <c r="A53" s="345" t="str">
        <f>IF(ISERROR(F53/G53)," ",IF(F53/G53&gt;0.5,IF(F53/G53&lt;1.5," ","NOT OK"),"NOT OK"))</f>
        <v xml:space="preserve"> </v>
      </c>
      <c r="B53" s="128" t="s">
        <v>40</v>
      </c>
      <c r="C53" s="129">
        <f t="shared" ref="C53:H53" si="121">+C48+C49+C52</f>
        <v>20221</v>
      </c>
      <c r="D53" s="129">
        <f t="shared" si="121"/>
        <v>20241</v>
      </c>
      <c r="E53" s="129">
        <f t="shared" si="121"/>
        <v>40462</v>
      </c>
      <c r="F53" s="129">
        <f t="shared" si="121"/>
        <v>15234</v>
      </c>
      <c r="G53" s="129">
        <f t="shared" si="121"/>
        <v>15255</v>
      </c>
      <c r="H53" s="129">
        <f t="shared" si="121"/>
        <v>30489</v>
      </c>
      <c r="I53" s="132">
        <f t="shared" ref="I53:I54" si="122">IF(E53=0,0,((H53/E53)-1)*100)</f>
        <v>-24.647817705501463</v>
      </c>
      <c r="J53" s="3"/>
      <c r="L53" s="399" t="s">
        <v>40</v>
      </c>
      <c r="M53" s="45">
        <f t="shared" ref="M53:V53" si="123">+M48+M49+M52</f>
        <v>2958734</v>
      </c>
      <c r="N53" s="43">
        <f t="shared" si="123"/>
        <v>2942000</v>
      </c>
      <c r="O53" s="312">
        <f t="shared" si="123"/>
        <v>5900734</v>
      </c>
      <c r="P53" s="44">
        <f t="shared" si="123"/>
        <v>911</v>
      </c>
      <c r="Q53" s="314">
        <f t="shared" si="123"/>
        <v>5901645</v>
      </c>
      <c r="R53" s="45">
        <f t="shared" si="123"/>
        <v>2197567</v>
      </c>
      <c r="S53" s="43">
        <f t="shared" si="123"/>
        <v>2171559</v>
      </c>
      <c r="T53" s="312">
        <f t="shared" si="123"/>
        <v>4369126</v>
      </c>
      <c r="U53" s="44">
        <f t="shared" si="123"/>
        <v>654</v>
      </c>
      <c r="V53" s="314">
        <f t="shared" si="123"/>
        <v>4369780</v>
      </c>
      <c r="W53" s="46">
        <f t="shared" ref="W53:W54" si="124">IF(Q53=0,0,((V53/Q53)-1)*100)</f>
        <v>-25.956576513836392</v>
      </c>
    </row>
    <row r="54" spans="1:23" ht="14.25" thickTop="1" thickBot="1">
      <c r="A54" s="345" t="str">
        <f>IF(ISERROR(F54/G54)," ",IF(F54/G54&gt;0.5,IF(F54/G54&lt;1.5," ","NOT OK"),"NOT OK"))</f>
        <v xml:space="preserve"> </v>
      </c>
      <c r="B54" s="128" t="s">
        <v>63</v>
      </c>
      <c r="C54" s="129">
        <f t="shared" ref="C54:H54" si="125">+C39+C43+C47+C53</f>
        <v>83021</v>
      </c>
      <c r="D54" s="129">
        <f t="shared" si="125"/>
        <v>83153</v>
      </c>
      <c r="E54" s="129">
        <f t="shared" si="125"/>
        <v>166174</v>
      </c>
      <c r="F54" s="129">
        <f t="shared" si="125"/>
        <v>82296</v>
      </c>
      <c r="G54" s="129">
        <f t="shared" si="125"/>
        <v>82365</v>
      </c>
      <c r="H54" s="129">
        <f t="shared" si="125"/>
        <v>164661</v>
      </c>
      <c r="I54" s="132">
        <f t="shared" si="122"/>
        <v>-0.91049141261568822</v>
      </c>
      <c r="J54" s="3"/>
      <c r="L54" s="399" t="s">
        <v>63</v>
      </c>
      <c r="M54" s="45">
        <f t="shared" ref="M54:V54" si="126">+M39+M43+M47+M53</f>
        <v>12108581</v>
      </c>
      <c r="N54" s="43">
        <f t="shared" si="126"/>
        <v>12096802</v>
      </c>
      <c r="O54" s="312">
        <f t="shared" si="126"/>
        <v>24205383</v>
      </c>
      <c r="P54" s="43">
        <f t="shared" si="126"/>
        <v>5021</v>
      </c>
      <c r="Q54" s="312">
        <f t="shared" si="126"/>
        <v>24210404</v>
      </c>
      <c r="R54" s="45">
        <f t="shared" si="126"/>
        <v>12146259</v>
      </c>
      <c r="S54" s="43">
        <f t="shared" si="126"/>
        <v>12087885</v>
      </c>
      <c r="T54" s="312">
        <f t="shared" si="126"/>
        <v>24234144</v>
      </c>
      <c r="U54" s="43">
        <f t="shared" si="126"/>
        <v>4762</v>
      </c>
      <c r="V54" s="312">
        <f t="shared" si="126"/>
        <v>24238906</v>
      </c>
      <c r="W54" s="46">
        <f t="shared" si="124"/>
        <v>0.11772624694739164</v>
      </c>
    </row>
    <row r="55" spans="1:23" ht="14.25" thickTop="1" thickBot="1">
      <c r="B55" s="142" t="s">
        <v>60</v>
      </c>
      <c r="C55" s="104"/>
      <c r="D55" s="104"/>
      <c r="E55" s="104"/>
      <c r="F55" s="104"/>
      <c r="G55" s="104"/>
      <c r="H55" s="104"/>
      <c r="I55" s="104"/>
      <c r="J55" s="3"/>
      <c r="L55" s="54" t="s">
        <v>60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ht="13.5" thickTop="1">
      <c r="B56" s="880" t="s">
        <v>27</v>
      </c>
      <c r="C56" s="881"/>
      <c r="D56" s="881"/>
      <c r="E56" s="881"/>
      <c r="F56" s="881"/>
      <c r="G56" s="881"/>
      <c r="H56" s="881"/>
      <c r="I56" s="882"/>
      <c r="J56" s="3"/>
      <c r="L56" s="883" t="s">
        <v>28</v>
      </c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5"/>
    </row>
    <row r="57" spans="1:23" ht="13.5" thickBot="1">
      <c r="B57" s="886" t="s">
        <v>30</v>
      </c>
      <c r="C57" s="887"/>
      <c r="D57" s="887"/>
      <c r="E57" s="887"/>
      <c r="F57" s="887"/>
      <c r="G57" s="887"/>
      <c r="H57" s="887"/>
      <c r="I57" s="888"/>
      <c r="J57" s="3"/>
      <c r="L57" s="889" t="s">
        <v>50</v>
      </c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1"/>
    </row>
    <row r="58" spans="1:23" ht="14.25" thickTop="1" thickBot="1">
      <c r="B58" s="103"/>
      <c r="C58" s="104"/>
      <c r="D58" s="104"/>
      <c r="E58" s="104"/>
      <c r="F58" s="104"/>
      <c r="G58" s="104"/>
      <c r="H58" s="104"/>
      <c r="I58" s="105"/>
      <c r="J58" s="3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</row>
    <row r="59" spans="1:23" ht="14.25" thickTop="1" thickBot="1">
      <c r="B59" s="106"/>
      <c r="C59" s="892" t="s">
        <v>64</v>
      </c>
      <c r="D59" s="893"/>
      <c r="E59" s="894"/>
      <c r="F59" s="892" t="s">
        <v>65</v>
      </c>
      <c r="G59" s="893"/>
      <c r="H59" s="894"/>
      <c r="I59" s="107" t="s">
        <v>2</v>
      </c>
      <c r="J59" s="3"/>
      <c r="L59" s="11"/>
      <c r="M59" s="895" t="s">
        <v>64</v>
      </c>
      <c r="N59" s="896"/>
      <c r="O59" s="896"/>
      <c r="P59" s="896"/>
      <c r="Q59" s="897"/>
      <c r="R59" s="895" t="s">
        <v>65</v>
      </c>
      <c r="S59" s="896"/>
      <c r="T59" s="896"/>
      <c r="U59" s="896"/>
      <c r="V59" s="897"/>
      <c r="W59" s="12" t="s">
        <v>2</v>
      </c>
    </row>
    <row r="60" spans="1:23" ht="13.5" thickTop="1">
      <c r="B60" s="108" t="s">
        <v>3</v>
      </c>
      <c r="C60" s="109"/>
      <c r="D60" s="110"/>
      <c r="E60" s="111"/>
      <c r="F60" s="109"/>
      <c r="G60" s="110"/>
      <c r="H60" s="111"/>
      <c r="I60" s="112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>
      <c r="B61" s="113" t="s">
        <v>29</v>
      </c>
      <c r="C61" s="114" t="s">
        <v>5</v>
      </c>
      <c r="D61" s="115" t="s">
        <v>6</v>
      </c>
      <c r="E61" s="390" t="s">
        <v>7</v>
      </c>
      <c r="F61" s="114" t="s">
        <v>5</v>
      </c>
      <c r="G61" s="115" t="s">
        <v>6</v>
      </c>
      <c r="H61" s="194" t="s">
        <v>7</v>
      </c>
      <c r="I61" s="117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>
      <c r="B62" s="108"/>
      <c r="C62" s="118"/>
      <c r="D62" s="119"/>
      <c r="E62" s="120"/>
      <c r="F62" s="118"/>
      <c r="G62" s="119"/>
      <c r="H62" s="120"/>
      <c r="I62" s="121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>
      <c r="A63" s="3" t="str">
        <f>IF(ISERROR(F63/G63)," ",IF(F63/G63&gt;0.5,IF(F63/G63&lt;1.5," ","NOT OK"),"NOT OK"))</f>
        <v xml:space="preserve"> </v>
      </c>
      <c r="B63" s="108" t="s">
        <v>10</v>
      </c>
      <c r="C63" s="361">
        <f t="shared" ref="C63:H65" si="127">+C9+C36</f>
        <v>10658</v>
      </c>
      <c r="D63" s="362">
        <f t="shared" si="127"/>
        <v>10652</v>
      </c>
      <c r="E63" s="306">
        <f t="shared" si="127"/>
        <v>21310</v>
      </c>
      <c r="F63" s="122">
        <f t="shared" si="127"/>
        <v>11894</v>
      </c>
      <c r="G63" s="124">
        <f t="shared" si="127"/>
        <v>11901</v>
      </c>
      <c r="H63" s="306">
        <f t="shared" si="127"/>
        <v>23795</v>
      </c>
      <c r="I63" s="125">
        <f t="shared" ref="I63:I65" si="128">IF(E63=0,0,((H63/E63)-1)*100)</f>
        <v>11.661191928671988</v>
      </c>
      <c r="J63" s="3"/>
      <c r="K63" s="6"/>
      <c r="L63" s="13" t="s">
        <v>10</v>
      </c>
      <c r="M63" s="371">
        <f t="shared" ref="M63:N65" si="129">+M9+M36</f>
        <v>1568828</v>
      </c>
      <c r="N63" s="369">
        <f t="shared" si="129"/>
        <v>1581893</v>
      </c>
      <c r="O63" s="173">
        <f>SUM(M63:N63)</f>
        <v>3150721</v>
      </c>
      <c r="P63" s="370">
        <f>P9+P36</f>
        <v>1862</v>
      </c>
      <c r="Q63" s="313">
        <f>+O63+P63</f>
        <v>3152583</v>
      </c>
      <c r="R63" s="39">
        <f t="shared" ref="R63:S65" si="130">+R9+R36</f>
        <v>1792528</v>
      </c>
      <c r="S63" s="37">
        <f t="shared" si="130"/>
        <v>1830253</v>
      </c>
      <c r="T63" s="173">
        <f>SUM(R63:S63)</f>
        <v>3622781</v>
      </c>
      <c r="U63" s="38">
        <f>U9+U36</f>
        <v>2581</v>
      </c>
      <c r="V63" s="313">
        <f>+T63+U63</f>
        <v>3625362</v>
      </c>
      <c r="W63" s="40">
        <f t="shared" ref="W63:W65" si="131">IF(Q63=0,0,((V63/Q63)-1)*100)</f>
        <v>14.996559963686916</v>
      </c>
    </row>
    <row r="64" spans="1:23">
      <c r="A64" s="3" t="str">
        <f>IF(ISERROR(F64/G64)," ",IF(F64/G64&gt;0.5,IF(F64/G64&lt;1.5," ","NOT OK"),"NOT OK"))</f>
        <v xml:space="preserve"> </v>
      </c>
      <c r="B64" s="108" t="s">
        <v>11</v>
      </c>
      <c r="C64" s="361">
        <f t="shared" si="127"/>
        <v>10892</v>
      </c>
      <c r="D64" s="362">
        <f t="shared" si="127"/>
        <v>10889</v>
      </c>
      <c r="E64" s="306">
        <f t="shared" si="127"/>
        <v>21781</v>
      </c>
      <c r="F64" s="122">
        <f t="shared" si="127"/>
        <v>11939</v>
      </c>
      <c r="G64" s="124">
        <f t="shared" si="127"/>
        <v>11937</v>
      </c>
      <c r="H64" s="306">
        <f t="shared" si="127"/>
        <v>23876</v>
      </c>
      <c r="I64" s="125">
        <f t="shared" si="128"/>
        <v>9.6184748175014878</v>
      </c>
      <c r="J64" s="3"/>
      <c r="K64" s="6"/>
      <c r="L64" s="13" t="s">
        <v>11</v>
      </c>
      <c r="M64" s="371">
        <f t="shared" si="129"/>
        <v>1553056</v>
      </c>
      <c r="N64" s="369">
        <f t="shared" si="129"/>
        <v>1548001</v>
      </c>
      <c r="O64" s="311">
        <f t="shared" ref="O64:O65" si="132">SUM(M64:N64)</f>
        <v>3101057</v>
      </c>
      <c r="P64" s="370">
        <f>P10+P37</f>
        <v>2549</v>
      </c>
      <c r="Q64" s="313">
        <f>+O64+P64</f>
        <v>3103606</v>
      </c>
      <c r="R64" s="39">
        <f t="shared" si="130"/>
        <v>1869844</v>
      </c>
      <c r="S64" s="37">
        <f t="shared" si="130"/>
        <v>1863161</v>
      </c>
      <c r="T64" s="311">
        <f t="shared" ref="T64:T65" si="133">SUM(R64:S64)</f>
        <v>3733005</v>
      </c>
      <c r="U64" s="38">
        <f>U10+U37</f>
        <v>2457</v>
      </c>
      <c r="V64" s="313">
        <f>+T64+U64</f>
        <v>3735462</v>
      </c>
      <c r="W64" s="40">
        <f t="shared" si="131"/>
        <v>20.358769766523199</v>
      </c>
    </row>
    <row r="65" spans="1:23" ht="13.5" thickBot="1">
      <c r="A65" s="3" t="str">
        <f>IF(ISERROR(F65/G65)," ",IF(F65/G65&gt;0.5,IF(F65/G65&lt;1.5," ","NOT OK"),"NOT OK"))</f>
        <v xml:space="preserve"> </v>
      </c>
      <c r="B65" s="113" t="s">
        <v>12</v>
      </c>
      <c r="C65" s="363">
        <f t="shared" si="127"/>
        <v>11536</v>
      </c>
      <c r="D65" s="364">
        <f t="shared" si="127"/>
        <v>11530</v>
      </c>
      <c r="E65" s="306">
        <f t="shared" si="127"/>
        <v>23066</v>
      </c>
      <c r="F65" s="126">
        <f t="shared" si="127"/>
        <v>12593</v>
      </c>
      <c r="G65" s="127">
        <f t="shared" si="127"/>
        <v>12595</v>
      </c>
      <c r="H65" s="306">
        <f t="shared" si="127"/>
        <v>25188</v>
      </c>
      <c r="I65" s="125">
        <f t="shared" si="128"/>
        <v>9.1996878522500722</v>
      </c>
      <c r="J65" s="3"/>
      <c r="K65" s="6"/>
      <c r="L65" s="22" t="s">
        <v>12</v>
      </c>
      <c r="M65" s="371">
        <f t="shared" si="129"/>
        <v>1716497</v>
      </c>
      <c r="N65" s="369">
        <f t="shared" si="129"/>
        <v>1769590</v>
      </c>
      <c r="O65" s="311">
        <f t="shared" si="132"/>
        <v>3486087</v>
      </c>
      <c r="P65" s="370">
        <f>P11+P38</f>
        <v>5283</v>
      </c>
      <c r="Q65" s="313">
        <f>+O65+P65</f>
        <v>3491370</v>
      </c>
      <c r="R65" s="39">
        <f t="shared" si="130"/>
        <v>1971331</v>
      </c>
      <c r="S65" s="37">
        <f t="shared" si="130"/>
        <v>2049965</v>
      </c>
      <c r="T65" s="311">
        <f t="shared" si="133"/>
        <v>4021296</v>
      </c>
      <c r="U65" s="38">
        <f>U11+U38</f>
        <v>5220</v>
      </c>
      <c r="V65" s="313">
        <f>+T65+U65</f>
        <v>4026516</v>
      </c>
      <c r="W65" s="40">
        <f t="shared" si="131"/>
        <v>15.327679392330239</v>
      </c>
    </row>
    <row r="66" spans="1:23" ht="14.25" thickTop="1" thickBot="1">
      <c r="A66" s="3" t="str">
        <f>IF(ISERROR(F66/G66)," ",IF(F66/G66&gt;0.5,IF(F66/G66&lt;1.5," ","NOT OK"),"NOT OK"))</f>
        <v xml:space="preserve"> </v>
      </c>
      <c r="B66" s="128" t="s">
        <v>57</v>
      </c>
      <c r="C66" s="129">
        <f t="shared" ref="C66:E66" si="134">+C63+C64+C65</f>
        <v>33086</v>
      </c>
      <c r="D66" s="131">
        <f t="shared" si="134"/>
        <v>33071</v>
      </c>
      <c r="E66" s="310">
        <f t="shared" si="134"/>
        <v>66157</v>
      </c>
      <c r="F66" s="129">
        <f t="shared" ref="F66:H66" si="135">+F63+F64+F65</f>
        <v>36426</v>
      </c>
      <c r="G66" s="131">
        <f t="shared" si="135"/>
        <v>36433</v>
      </c>
      <c r="H66" s="310">
        <f t="shared" si="135"/>
        <v>72859</v>
      </c>
      <c r="I66" s="132">
        <f>IF(E66=0,0,((H66/E66)-1)*100)</f>
        <v>10.130447269374375</v>
      </c>
      <c r="J66" s="3"/>
      <c r="L66" s="41" t="s">
        <v>57</v>
      </c>
      <c r="M66" s="45">
        <f t="shared" ref="M66:Q66" si="136">+M63+M64+M65</f>
        <v>4838381</v>
      </c>
      <c r="N66" s="43">
        <f t="shared" si="136"/>
        <v>4899484</v>
      </c>
      <c r="O66" s="312">
        <f t="shared" si="136"/>
        <v>9737865</v>
      </c>
      <c r="P66" s="43">
        <f t="shared" si="136"/>
        <v>9694</v>
      </c>
      <c r="Q66" s="312">
        <f t="shared" si="136"/>
        <v>9747559</v>
      </c>
      <c r="R66" s="45">
        <f t="shared" ref="R66:V66" si="137">+R63+R64+R65</f>
        <v>5633703</v>
      </c>
      <c r="S66" s="43">
        <f t="shared" si="137"/>
        <v>5743379</v>
      </c>
      <c r="T66" s="312">
        <f t="shared" si="137"/>
        <v>11377082</v>
      </c>
      <c r="U66" s="43">
        <f t="shared" si="137"/>
        <v>10258</v>
      </c>
      <c r="V66" s="312">
        <f t="shared" si="137"/>
        <v>11387340</v>
      </c>
      <c r="W66" s="46">
        <f>IF(Q66=0,0,((V66/Q66)-1)*100)</f>
        <v>16.822478325086323</v>
      </c>
    </row>
    <row r="67" spans="1:23" ht="13.5" thickTop="1">
      <c r="A67" s="3" t="str">
        <f t="shared" si="9"/>
        <v xml:space="preserve"> </v>
      </c>
      <c r="B67" s="108" t="s">
        <v>13</v>
      </c>
      <c r="C67" s="361">
        <f t="shared" ref="C67:H69" si="138">+C13+C40</f>
        <v>11574</v>
      </c>
      <c r="D67" s="362">
        <f t="shared" si="138"/>
        <v>11585</v>
      </c>
      <c r="E67" s="306">
        <f t="shared" si="138"/>
        <v>23159</v>
      </c>
      <c r="F67" s="122">
        <f t="shared" si="138"/>
        <v>12714</v>
      </c>
      <c r="G67" s="124">
        <f t="shared" si="138"/>
        <v>12717</v>
      </c>
      <c r="H67" s="306">
        <f t="shared" si="138"/>
        <v>25431</v>
      </c>
      <c r="I67" s="125">
        <f t="shared" ref="I67" si="139">IF(E67=0,0,((H67/E67)-1)*100)</f>
        <v>9.8104408653223452</v>
      </c>
      <c r="J67" s="3"/>
      <c r="L67" s="13" t="s">
        <v>13</v>
      </c>
      <c r="M67" s="371">
        <f t="shared" ref="M67:N69" si="140">+M13+M40</f>
        <v>1847545</v>
      </c>
      <c r="N67" s="369">
        <f t="shared" si="140"/>
        <v>1779602</v>
      </c>
      <c r="O67" s="311">
        <f t="shared" ref="O67" si="141">SUM(M67:N67)</f>
        <v>3627147</v>
      </c>
      <c r="P67" s="370">
        <f>P13+P40</f>
        <v>2425</v>
      </c>
      <c r="Q67" s="313">
        <f>+O67+P67</f>
        <v>3629572</v>
      </c>
      <c r="R67" s="39">
        <f t="shared" ref="R67:S69" si="142">+R13+R40</f>
        <v>2072636</v>
      </c>
      <c r="S67" s="37">
        <f t="shared" si="142"/>
        <v>2012807</v>
      </c>
      <c r="T67" s="311">
        <f t="shared" ref="T67" si="143">SUM(R67:S67)</f>
        <v>4085443</v>
      </c>
      <c r="U67" s="38">
        <f>U13+U40</f>
        <v>1877</v>
      </c>
      <c r="V67" s="313">
        <f>+T67+U67</f>
        <v>4087320</v>
      </c>
      <c r="W67" s="40">
        <f t="shared" ref="W67" si="144">IF(Q67=0,0,((V67/Q67)-1)*100)</f>
        <v>12.61162473151105</v>
      </c>
    </row>
    <row r="68" spans="1:23">
      <c r="A68" s="3" t="str">
        <f t="shared" ref="A68:A71" si="145">IF(ISERROR(F68/G68)," ",IF(F68/G68&gt;0.5,IF(F68/G68&lt;1.5," ","NOT OK"),"NOT OK"))</f>
        <v xml:space="preserve"> </v>
      </c>
      <c r="B68" s="108" t="s">
        <v>14</v>
      </c>
      <c r="C68" s="361">
        <f t="shared" si="138"/>
        <v>10505</v>
      </c>
      <c r="D68" s="362">
        <f t="shared" si="138"/>
        <v>10503</v>
      </c>
      <c r="E68" s="306">
        <f t="shared" si="138"/>
        <v>21008</v>
      </c>
      <c r="F68" s="122">
        <f t="shared" si="138"/>
        <v>11482</v>
      </c>
      <c r="G68" s="124">
        <f t="shared" si="138"/>
        <v>11487</v>
      </c>
      <c r="H68" s="306">
        <f t="shared" si="138"/>
        <v>22969</v>
      </c>
      <c r="I68" s="125">
        <f t="shared" ref="I68:I71" si="146">IF(E68=0,0,((H68/E68)-1)*100)</f>
        <v>9.334539223153083</v>
      </c>
      <c r="J68" s="3"/>
      <c r="L68" s="13" t="s">
        <v>14</v>
      </c>
      <c r="M68" s="371">
        <f t="shared" si="140"/>
        <v>1666497</v>
      </c>
      <c r="N68" s="369">
        <f t="shared" si="140"/>
        <v>1690570</v>
      </c>
      <c r="O68" s="311">
        <f>+O14+O41</f>
        <v>3357067</v>
      </c>
      <c r="P68" s="370">
        <f>+P14+P41</f>
        <v>2959</v>
      </c>
      <c r="Q68" s="313">
        <f>+O68+P68</f>
        <v>3360026</v>
      </c>
      <c r="R68" s="39">
        <f t="shared" si="142"/>
        <v>1891863</v>
      </c>
      <c r="S68" s="37">
        <f t="shared" si="142"/>
        <v>1906458</v>
      </c>
      <c r="T68" s="311">
        <f>+T14+T41</f>
        <v>3798321</v>
      </c>
      <c r="U68" s="38">
        <f>+U14+U41</f>
        <v>3524</v>
      </c>
      <c r="V68" s="313">
        <f>+T68+U68</f>
        <v>3801845</v>
      </c>
      <c r="W68" s="40">
        <f t="shared" ref="W68:W71" si="147">IF(Q68=0,0,((V68/Q68)-1)*100)</f>
        <v>13.149273249671278</v>
      </c>
    </row>
    <row r="69" spans="1:23" ht="13.5" thickBot="1">
      <c r="A69" s="3" t="str">
        <f t="shared" si="145"/>
        <v xml:space="preserve"> </v>
      </c>
      <c r="B69" s="108" t="s">
        <v>15</v>
      </c>
      <c r="C69" s="361">
        <f t="shared" si="138"/>
        <v>11568</v>
      </c>
      <c r="D69" s="362">
        <f t="shared" si="138"/>
        <v>11577</v>
      </c>
      <c r="E69" s="306">
        <f t="shared" si="138"/>
        <v>23145</v>
      </c>
      <c r="F69" s="361">
        <f t="shared" si="138"/>
        <v>13305</v>
      </c>
      <c r="G69" s="362">
        <f t="shared" si="138"/>
        <v>13294</v>
      </c>
      <c r="H69" s="306">
        <f t="shared" si="138"/>
        <v>26599</v>
      </c>
      <c r="I69" s="125">
        <f t="shared" si="146"/>
        <v>14.923309570101528</v>
      </c>
      <c r="J69" s="3"/>
      <c r="L69" s="13" t="s">
        <v>15</v>
      </c>
      <c r="M69" s="371">
        <f t="shared" si="140"/>
        <v>1839072</v>
      </c>
      <c r="N69" s="369">
        <f t="shared" si="140"/>
        <v>1847409</v>
      </c>
      <c r="O69" s="173">
        <f>+O15+O42</f>
        <v>3686481</v>
      </c>
      <c r="P69" s="370">
        <f>+P15+P42</f>
        <v>3528</v>
      </c>
      <c r="Q69" s="176">
        <f>+O69+P69</f>
        <v>3690009</v>
      </c>
      <c r="R69" s="371">
        <f t="shared" si="142"/>
        <v>2081720</v>
      </c>
      <c r="S69" s="369">
        <f t="shared" si="142"/>
        <v>2081520</v>
      </c>
      <c r="T69" s="173">
        <f>+T15+T42</f>
        <v>4163240</v>
      </c>
      <c r="U69" s="370">
        <f>+U15+U42</f>
        <v>3195</v>
      </c>
      <c r="V69" s="176">
        <f>+T69+U69</f>
        <v>4166435</v>
      </c>
      <c r="W69" s="40">
        <f t="shared" si="147"/>
        <v>12.91124222190243</v>
      </c>
    </row>
    <row r="70" spans="1:23" ht="14.25" thickTop="1" thickBot="1">
      <c r="A70" s="345" t="str">
        <f t="shared" si="145"/>
        <v xml:space="preserve"> </v>
      </c>
      <c r="B70" s="128" t="s">
        <v>61</v>
      </c>
      <c r="C70" s="129">
        <f>+C67+C68+C69</f>
        <v>33647</v>
      </c>
      <c r="D70" s="131">
        <f t="shared" ref="D70" si="148">+D67+D68+D69</f>
        <v>33665</v>
      </c>
      <c r="E70" s="310">
        <f t="shared" ref="E70" si="149">+E67+E68+E69</f>
        <v>67312</v>
      </c>
      <c r="F70" s="129">
        <f t="shared" ref="F70" si="150">+F67+F68+F69</f>
        <v>37501</v>
      </c>
      <c r="G70" s="131">
        <f t="shared" ref="G70" si="151">+G67+G68+G69</f>
        <v>37498</v>
      </c>
      <c r="H70" s="310">
        <f t="shared" ref="H70" si="152">+H67+H68+H69</f>
        <v>74999</v>
      </c>
      <c r="I70" s="132">
        <f t="shared" si="146"/>
        <v>11.419954837176128</v>
      </c>
      <c r="J70" s="3"/>
      <c r="L70" s="41" t="s">
        <v>61</v>
      </c>
      <c r="M70" s="45">
        <f>+M67+M68+M69</f>
        <v>5353114</v>
      </c>
      <c r="N70" s="43">
        <f t="shared" ref="N70" si="153">+N67+N68+N69</f>
        <v>5317581</v>
      </c>
      <c r="O70" s="312">
        <f t="shared" ref="O70" si="154">+O67+O68+O69</f>
        <v>10670695</v>
      </c>
      <c r="P70" s="43">
        <f t="shared" ref="P70" si="155">+P67+P68+P69</f>
        <v>8912</v>
      </c>
      <c r="Q70" s="312">
        <f t="shared" ref="Q70" si="156">+Q67+Q68+Q69</f>
        <v>10679607</v>
      </c>
      <c r="R70" s="45">
        <f t="shared" ref="R70" si="157">+R67+R68+R69</f>
        <v>6046219</v>
      </c>
      <c r="S70" s="43">
        <f t="shared" ref="S70" si="158">+S67+S68+S69</f>
        <v>6000785</v>
      </c>
      <c r="T70" s="312">
        <f t="shared" ref="T70" si="159">+T67+T68+T69</f>
        <v>12047004</v>
      </c>
      <c r="U70" s="43">
        <f t="shared" ref="U70" si="160">+U67+U68+U69</f>
        <v>8596</v>
      </c>
      <c r="V70" s="312">
        <f t="shared" ref="V70" si="161">+V67+V68+V69</f>
        <v>12055600</v>
      </c>
      <c r="W70" s="46">
        <f t="shared" si="147"/>
        <v>12.884303701437695</v>
      </c>
    </row>
    <row r="71" spans="1:23" ht="13.5" thickTop="1">
      <c r="A71" s="3" t="str">
        <f t="shared" si="145"/>
        <v xml:space="preserve"> </v>
      </c>
      <c r="B71" s="108" t="s">
        <v>16</v>
      </c>
      <c r="C71" s="134">
        <f t="shared" ref="C71:H73" si="162">+C17+C44</f>
        <v>11271</v>
      </c>
      <c r="D71" s="136">
        <f t="shared" si="162"/>
        <v>11268</v>
      </c>
      <c r="E71" s="306">
        <f t="shared" si="162"/>
        <v>22539</v>
      </c>
      <c r="F71" s="134">
        <f t="shared" si="162"/>
        <v>12661</v>
      </c>
      <c r="G71" s="136">
        <f t="shared" si="162"/>
        <v>12670</v>
      </c>
      <c r="H71" s="306">
        <f t="shared" si="162"/>
        <v>25331</v>
      </c>
      <c r="I71" s="125">
        <f t="shared" si="146"/>
        <v>12.387417365455434</v>
      </c>
      <c r="J71" s="3"/>
      <c r="L71" s="13" t="s">
        <v>16</v>
      </c>
      <c r="M71" s="371">
        <f t="shared" ref="M71:N73" si="163">+M17+M44</f>
        <v>1791132</v>
      </c>
      <c r="N71" s="369">
        <f t="shared" si="163"/>
        <v>1783594</v>
      </c>
      <c r="O71" s="173">
        <f t="shared" ref="O71" si="164">SUM(M71:N71)</f>
        <v>3574726</v>
      </c>
      <c r="P71" s="370">
        <f>P17+P44</f>
        <v>1783</v>
      </c>
      <c r="Q71" s="176">
        <f>+O71+P71</f>
        <v>3576509</v>
      </c>
      <c r="R71" s="39">
        <f t="shared" ref="R71:S73" si="165">+R17+R44</f>
        <v>2029898</v>
      </c>
      <c r="S71" s="37">
        <f t="shared" si="165"/>
        <v>2033123</v>
      </c>
      <c r="T71" s="173">
        <f t="shared" ref="T71" si="166">SUM(R71:S71)</f>
        <v>4063021</v>
      </c>
      <c r="U71" s="38">
        <f>U17+U44</f>
        <v>2506</v>
      </c>
      <c r="V71" s="176">
        <f>+T71+U71</f>
        <v>4065527</v>
      </c>
      <c r="W71" s="40">
        <f t="shared" si="147"/>
        <v>13.673053807497748</v>
      </c>
    </row>
    <row r="72" spans="1:23">
      <c r="A72" s="3" t="str">
        <f t="shared" ref="A72" si="167">IF(ISERROR(F72/G72)," ",IF(F72/G72&gt;0.5,IF(F72/G72&lt;1.5," ","NOT OK"),"NOT OK"))</f>
        <v xml:space="preserve"> </v>
      </c>
      <c r="B72" s="108" t="s">
        <v>17</v>
      </c>
      <c r="C72" s="134">
        <f t="shared" si="162"/>
        <v>11390</v>
      </c>
      <c r="D72" s="136">
        <f t="shared" si="162"/>
        <v>11389</v>
      </c>
      <c r="E72" s="162">
        <f t="shared" si="162"/>
        <v>22779</v>
      </c>
      <c r="F72" s="134">
        <f t="shared" si="162"/>
        <v>12975</v>
      </c>
      <c r="G72" s="136">
        <f t="shared" si="162"/>
        <v>12971</v>
      </c>
      <c r="H72" s="162">
        <f t="shared" si="162"/>
        <v>25946</v>
      </c>
      <c r="I72" s="125">
        <f t="shared" ref="I72" si="168">IF(E72=0,0,((H72/E72)-1)*100)</f>
        <v>13.903156415997199</v>
      </c>
      <c r="J72" s="3"/>
      <c r="L72" s="13" t="s">
        <v>17</v>
      </c>
      <c r="M72" s="371">
        <f t="shared" si="163"/>
        <v>1709979</v>
      </c>
      <c r="N72" s="369">
        <f t="shared" si="163"/>
        <v>1710829</v>
      </c>
      <c r="O72" s="173">
        <f>SUM(M72:N72)</f>
        <v>3420808</v>
      </c>
      <c r="P72" s="370">
        <f>P18+P45</f>
        <v>2599</v>
      </c>
      <c r="Q72" s="176">
        <f>+O72+P72</f>
        <v>3423407</v>
      </c>
      <c r="R72" s="39">
        <f t="shared" si="165"/>
        <v>1988392</v>
      </c>
      <c r="S72" s="37">
        <f t="shared" si="165"/>
        <v>1996678</v>
      </c>
      <c r="T72" s="173">
        <f>SUM(R72:S72)</f>
        <v>3985070</v>
      </c>
      <c r="U72" s="38">
        <f>U18+U45</f>
        <v>2493</v>
      </c>
      <c r="V72" s="176">
        <f>+T72+U72</f>
        <v>3987563</v>
      </c>
      <c r="W72" s="40">
        <f t="shared" ref="W72" si="169">IF(Q72=0,0,((V72/Q72)-1)*100)</f>
        <v>16.479372741832911</v>
      </c>
    </row>
    <row r="73" spans="1:23" ht="13.5" thickBot="1">
      <c r="A73" s="3" t="str">
        <f>IF(ISERROR(F73/G73)," ",IF(F73/G73&gt;0.5,IF(F73/G73&lt;1.5," ","NOT OK"),"NOT OK"))</f>
        <v xml:space="preserve"> </v>
      </c>
      <c r="B73" s="108" t="s">
        <v>18</v>
      </c>
      <c r="C73" s="134">
        <f t="shared" si="162"/>
        <v>10895</v>
      </c>
      <c r="D73" s="136">
        <f t="shared" si="162"/>
        <v>10901</v>
      </c>
      <c r="E73" s="162">
        <f t="shared" si="162"/>
        <v>21796</v>
      </c>
      <c r="F73" s="134">
        <f t="shared" si="162"/>
        <v>12538</v>
      </c>
      <c r="G73" s="136">
        <f t="shared" si="162"/>
        <v>12536</v>
      </c>
      <c r="H73" s="162">
        <f t="shared" si="162"/>
        <v>25074</v>
      </c>
      <c r="I73" s="125">
        <f>IF(E73=0,0,((H73/E73)-1)*100)</f>
        <v>15.039456781060757</v>
      </c>
      <c r="J73" s="3"/>
      <c r="L73" s="13" t="s">
        <v>18</v>
      </c>
      <c r="M73" s="371">
        <f t="shared" si="163"/>
        <v>1659070</v>
      </c>
      <c r="N73" s="369">
        <f t="shared" si="163"/>
        <v>1648451</v>
      </c>
      <c r="O73" s="173">
        <f>SUM(M73:N73)</f>
        <v>3307521</v>
      </c>
      <c r="P73" s="370">
        <f>P19+P46</f>
        <v>2360</v>
      </c>
      <c r="Q73" s="173">
        <f>+O73+P73</f>
        <v>3309881</v>
      </c>
      <c r="R73" s="39">
        <f t="shared" si="165"/>
        <v>1904555</v>
      </c>
      <c r="S73" s="37">
        <f t="shared" si="165"/>
        <v>1902033</v>
      </c>
      <c r="T73" s="173">
        <f>SUM(R73:S73)</f>
        <v>3806588</v>
      </c>
      <c r="U73" s="38">
        <f>U19+U46</f>
        <v>3085</v>
      </c>
      <c r="V73" s="173">
        <f>+T73+U73</f>
        <v>3809673</v>
      </c>
      <c r="W73" s="40">
        <f>IF(Q73=0,0,((V73/Q73)-1)*100)</f>
        <v>15.09999906341044</v>
      </c>
    </row>
    <row r="74" spans="1:23" ht="15.75" customHeight="1" thickTop="1" thickBot="1">
      <c r="A74" s="9" t="str">
        <f>IF(ISERROR(F74/G74)," ",IF(F74/G74&gt;0.5,IF(F74/G74&lt;1.5," ","NOT OK"),"NOT OK"))</f>
        <v xml:space="preserve"> </v>
      </c>
      <c r="B74" s="137" t="s">
        <v>19</v>
      </c>
      <c r="C74" s="129">
        <f>+C71+C72+C73</f>
        <v>33556</v>
      </c>
      <c r="D74" s="139">
        <f t="shared" ref="D74" si="170">+D71+D72+D73</f>
        <v>33558</v>
      </c>
      <c r="E74" s="164">
        <f t="shared" ref="E74" si="171">+E71+E72+E73</f>
        <v>67114</v>
      </c>
      <c r="F74" s="129">
        <f t="shared" ref="F74" si="172">+F71+F72+F73</f>
        <v>38174</v>
      </c>
      <c r="G74" s="139">
        <f t="shared" ref="G74" si="173">+G71+G72+G73</f>
        <v>38177</v>
      </c>
      <c r="H74" s="164">
        <f t="shared" ref="H74" si="174">+H71+H72+H73</f>
        <v>76351</v>
      </c>
      <c r="I74" s="132">
        <f>IF(E74=0,0,((H74/E74)-1)*100)</f>
        <v>13.763149268408981</v>
      </c>
      <c r="J74" s="9"/>
      <c r="K74" s="10"/>
      <c r="L74" s="47" t="s">
        <v>19</v>
      </c>
      <c r="M74" s="48">
        <f>+M71+M72+M73</f>
        <v>5160181</v>
      </c>
      <c r="N74" s="49">
        <f t="shared" ref="N74" si="175">+N71+N72+N73</f>
        <v>5142874</v>
      </c>
      <c r="O74" s="395">
        <f t="shared" ref="O74" si="176">+O71+O72+O73</f>
        <v>10303055</v>
      </c>
      <c r="P74" s="49">
        <f t="shared" ref="P74" si="177">+P71+P72+P73</f>
        <v>6742</v>
      </c>
      <c r="Q74" s="395">
        <f t="shared" ref="Q74" si="178">+Q71+Q72+Q73</f>
        <v>10309797</v>
      </c>
      <c r="R74" s="48">
        <f t="shared" ref="R74" si="179">+R71+R72+R73</f>
        <v>5922845</v>
      </c>
      <c r="S74" s="49">
        <f t="shared" ref="S74" si="180">+S71+S72+S73</f>
        <v>5931834</v>
      </c>
      <c r="T74" s="175">
        <f t="shared" ref="T74" si="181">+T71+T72+T73</f>
        <v>11854679</v>
      </c>
      <c r="U74" s="49">
        <f t="shared" ref="U74" si="182">+U71+U72+U73</f>
        <v>8084</v>
      </c>
      <c r="V74" s="175">
        <f t="shared" ref="V74" si="183">+V71+V72+V73</f>
        <v>11862763</v>
      </c>
      <c r="W74" s="50">
        <f>IF(Q74=0,0,((V74/Q74)-1)*100)</f>
        <v>15.063012394909414</v>
      </c>
    </row>
    <row r="75" spans="1:23" ht="13.5" thickTop="1">
      <c r="A75" s="3" t="str">
        <f>IF(ISERROR(F75/G75)," ",IF(F75/G75&gt;0.5,IF(F75/G75&lt;1.5," ","NOT OK"),"NOT OK"))</f>
        <v xml:space="preserve"> </v>
      </c>
      <c r="B75" s="108" t="s">
        <v>21</v>
      </c>
      <c r="C75" s="361">
        <f t="shared" ref="C75:H76" si="184">+C21+C48</f>
        <v>11592</v>
      </c>
      <c r="D75" s="362">
        <f t="shared" si="184"/>
        <v>11600</v>
      </c>
      <c r="E75" s="165">
        <f t="shared" si="184"/>
        <v>23192</v>
      </c>
      <c r="F75" s="122">
        <f t="shared" si="184"/>
        <v>12898</v>
      </c>
      <c r="G75" s="124">
        <f t="shared" si="184"/>
        <v>12901</v>
      </c>
      <c r="H75" s="165">
        <f t="shared" si="184"/>
        <v>25799</v>
      </c>
      <c r="I75" s="125">
        <f>IF(E75=0,0,((H75/E75)-1)*100)</f>
        <v>11.240945153501203</v>
      </c>
      <c r="J75" s="3"/>
      <c r="L75" s="13" t="s">
        <v>21</v>
      </c>
      <c r="M75" s="371">
        <f>+M21+M48</f>
        <v>1803035</v>
      </c>
      <c r="N75" s="369">
        <f>+N21+N48</f>
        <v>1805486</v>
      </c>
      <c r="O75" s="173">
        <f>SUM(M75:N75)</f>
        <v>3608521</v>
      </c>
      <c r="P75" s="370">
        <f>P21+P48</f>
        <v>1819</v>
      </c>
      <c r="Q75" s="173">
        <f>+O75+P75</f>
        <v>3610340</v>
      </c>
      <c r="R75" s="39">
        <f>+R21+R48</f>
        <v>1966524</v>
      </c>
      <c r="S75" s="37">
        <f>+S21+S48</f>
        <v>1987399</v>
      </c>
      <c r="T75" s="173">
        <f>SUM(R75:S75)</f>
        <v>3953923</v>
      </c>
      <c r="U75" s="38">
        <f>U21+U48</f>
        <v>3179</v>
      </c>
      <c r="V75" s="173">
        <f>+T75+U75</f>
        <v>3957102</v>
      </c>
      <c r="W75" s="40">
        <f>IF(Q75=0,0,((V75/Q75)-1)*100)</f>
        <v>9.6046909709334827</v>
      </c>
    </row>
    <row r="76" spans="1:23" ht="13.5" thickBot="1">
      <c r="A76" s="3" t="str">
        <f t="shared" ref="A76:A78" si="185">IF(ISERROR(F76/G76)," ",IF(F76/G76&gt;0.5,IF(F76/G76&lt;1.5," ","NOT OK"),"NOT OK"))</f>
        <v xml:space="preserve"> </v>
      </c>
      <c r="B76" s="108" t="s">
        <v>22</v>
      </c>
      <c r="C76" s="361">
        <f t="shared" si="184"/>
        <v>11618</v>
      </c>
      <c r="D76" s="362">
        <f t="shared" si="184"/>
        <v>11610</v>
      </c>
      <c r="E76" s="156">
        <f t="shared" si="184"/>
        <v>23228</v>
      </c>
      <c r="F76" s="361">
        <f t="shared" si="184"/>
        <v>12827</v>
      </c>
      <c r="G76" s="362">
        <f t="shared" si="184"/>
        <v>12831</v>
      </c>
      <c r="H76" s="156">
        <f t="shared" si="184"/>
        <v>25658</v>
      </c>
      <c r="I76" s="125">
        <f t="shared" ref="I76:I78" si="186">IF(E76=0,0,((H76/E76)-1)*100)</f>
        <v>10.461511968314108</v>
      </c>
      <c r="J76" s="3"/>
      <c r="L76" s="13" t="s">
        <v>22</v>
      </c>
      <c r="M76" s="371">
        <f>+M22+M49</f>
        <v>1819041</v>
      </c>
      <c r="N76" s="369">
        <f>+N22+N49</f>
        <v>1799855</v>
      </c>
      <c r="O76" s="173">
        <f t="shared" ref="O76" si="187">SUM(M76:N76)</f>
        <v>3618896</v>
      </c>
      <c r="P76" s="370">
        <f>P22+P49</f>
        <v>948</v>
      </c>
      <c r="Q76" s="173">
        <f>+O76+P76</f>
        <v>3619844</v>
      </c>
      <c r="R76" s="371">
        <f>+R22+R49</f>
        <v>1989782</v>
      </c>
      <c r="S76" s="369">
        <f>+S22+S49</f>
        <v>1962649</v>
      </c>
      <c r="T76" s="173">
        <f t="shared" ref="T76" si="188">SUM(R76:S76)</f>
        <v>3952431</v>
      </c>
      <c r="U76" s="370">
        <f>U22+U49</f>
        <v>4702</v>
      </c>
      <c r="V76" s="173">
        <f>+T76+U76</f>
        <v>3957133</v>
      </c>
      <c r="W76" s="40">
        <f t="shared" ref="W76:W78" si="189">IF(Q76=0,0,((V76/Q76)-1)*100)</f>
        <v>9.3177772301789688</v>
      </c>
    </row>
    <row r="77" spans="1:23" ht="14.25" thickTop="1" thickBot="1">
      <c r="A77" s="345" t="str">
        <f t="shared" si="185"/>
        <v xml:space="preserve"> </v>
      </c>
      <c r="B77" s="128" t="s">
        <v>66</v>
      </c>
      <c r="C77" s="129">
        <f>+C70+C74+C75+C76</f>
        <v>90413</v>
      </c>
      <c r="D77" s="130">
        <f t="shared" ref="D77" si="190">+D70+D74+D75+D76</f>
        <v>90433</v>
      </c>
      <c r="E77" s="615">
        <f t="shared" ref="E77" si="191">+E70+E74+E75+E76</f>
        <v>180846</v>
      </c>
      <c r="F77" s="129">
        <f t="shared" ref="F77" si="192">+F70+F74+F75+F76</f>
        <v>101400</v>
      </c>
      <c r="G77" s="131">
        <f t="shared" ref="G77" si="193">+G70+G74+G75+G76</f>
        <v>101407</v>
      </c>
      <c r="H77" s="310">
        <f t="shared" ref="H77" si="194">+H70+H74+H75+H76</f>
        <v>202807</v>
      </c>
      <c r="I77" s="132">
        <f t="shared" si="186"/>
        <v>12.143481193944016</v>
      </c>
      <c r="J77" s="3"/>
      <c r="L77" s="399" t="s">
        <v>66</v>
      </c>
      <c r="M77" s="42">
        <f>+M70+M74+M75+M76</f>
        <v>14135371</v>
      </c>
      <c r="N77" s="42">
        <f t="shared" ref="N77" si="195">+N70+N74+N75+N76</f>
        <v>14065796</v>
      </c>
      <c r="O77" s="396">
        <f t="shared" ref="O77" si="196">+O70+O74+O75+O76</f>
        <v>28201167</v>
      </c>
      <c r="P77" s="42">
        <f t="shared" ref="P77" si="197">+P70+P74+P75+P76</f>
        <v>18421</v>
      </c>
      <c r="Q77" s="396">
        <f t="shared" ref="Q77" si="198">+Q70+Q74+Q75+Q76</f>
        <v>28219588</v>
      </c>
      <c r="R77" s="42">
        <f t="shared" ref="R77" si="199">+R70+R74+R75+R76</f>
        <v>15925370</v>
      </c>
      <c r="S77" s="42">
        <f t="shared" ref="S77" si="200">+S70+S74+S75+S76</f>
        <v>15882667</v>
      </c>
      <c r="T77" s="396">
        <f t="shared" ref="T77" si="201">+T70+T74+T75+T76</f>
        <v>31808037</v>
      </c>
      <c r="U77" s="42">
        <f t="shared" ref="U77" si="202">+U70+U74+U75+U76</f>
        <v>24561</v>
      </c>
      <c r="V77" s="396">
        <f t="shared" ref="V77" si="203">+V70+V74+V75+V76</f>
        <v>31832598</v>
      </c>
      <c r="W77" s="46">
        <f t="shared" si="189"/>
        <v>12.803198969453412</v>
      </c>
    </row>
    <row r="78" spans="1:23" ht="14.25" thickTop="1" thickBot="1">
      <c r="A78" s="345" t="str">
        <f t="shared" si="185"/>
        <v xml:space="preserve"> </v>
      </c>
      <c r="B78" s="128" t="s">
        <v>67</v>
      </c>
      <c r="C78" s="129">
        <f>+C66+C70+C74+C75+C76</f>
        <v>123499</v>
      </c>
      <c r="D78" s="131">
        <f t="shared" ref="D78:H78" si="204">+D66+D70+D74+D75+D76</f>
        <v>123504</v>
      </c>
      <c r="E78" s="310">
        <f t="shared" si="204"/>
        <v>247003</v>
      </c>
      <c r="F78" s="129">
        <f t="shared" si="204"/>
        <v>137826</v>
      </c>
      <c r="G78" s="131">
        <f t="shared" si="204"/>
        <v>137840</v>
      </c>
      <c r="H78" s="310">
        <f t="shared" si="204"/>
        <v>275666</v>
      </c>
      <c r="I78" s="132">
        <f t="shared" si="186"/>
        <v>11.604312498228776</v>
      </c>
      <c r="J78" s="3"/>
      <c r="L78" s="399" t="s">
        <v>67</v>
      </c>
      <c r="M78" s="45">
        <f>+M66+M70+M74+M75+M76</f>
        <v>18973752</v>
      </c>
      <c r="N78" s="45">
        <f t="shared" ref="N78:V78" si="205">+N66+N70+N74+N75+N76</f>
        <v>18965280</v>
      </c>
      <c r="O78" s="616">
        <f t="shared" si="205"/>
        <v>37939032</v>
      </c>
      <c r="P78" s="45">
        <f t="shared" si="205"/>
        <v>28115</v>
      </c>
      <c r="Q78" s="616">
        <f t="shared" si="205"/>
        <v>37967147</v>
      </c>
      <c r="R78" s="45">
        <f t="shared" si="205"/>
        <v>21559073</v>
      </c>
      <c r="S78" s="45">
        <f t="shared" si="205"/>
        <v>21626046</v>
      </c>
      <c r="T78" s="616">
        <f t="shared" si="205"/>
        <v>43185119</v>
      </c>
      <c r="U78" s="45">
        <f t="shared" si="205"/>
        <v>34819</v>
      </c>
      <c r="V78" s="616">
        <f t="shared" si="205"/>
        <v>43219938</v>
      </c>
      <c r="W78" s="46">
        <f t="shared" si="189"/>
        <v>13.83509537864407</v>
      </c>
    </row>
    <row r="79" spans="1:23" ht="14.25" thickTop="1" thickBot="1">
      <c r="A79" s="3" t="str">
        <f t="shared" ref="A79" si="206">IF(ISERROR(F79/G79)," ",IF(F79/G79&gt;0.5,IF(F79/G79&lt;1.5," ","NOT OK"),"NOT OK"))</f>
        <v xml:space="preserve"> </v>
      </c>
      <c r="B79" s="108" t="s">
        <v>23</v>
      </c>
      <c r="C79" s="361">
        <f t="shared" ref="C79:H79" si="207">+C25+C52</f>
        <v>10817</v>
      </c>
      <c r="D79" s="140">
        <f t="shared" si="207"/>
        <v>10818</v>
      </c>
      <c r="E79" s="160">
        <f t="shared" si="207"/>
        <v>21635</v>
      </c>
      <c r="F79" s="122">
        <f t="shared" si="207"/>
        <v>0</v>
      </c>
      <c r="G79" s="140">
        <f t="shared" si="207"/>
        <v>0</v>
      </c>
      <c r="H79" s="160">
        <f t="shared" si="207"/>
        <v>0</v>
      </c>
      <c r="I79" s="141">
        <f>IF(E79=0,0,((H79/E79)-1)*100)</f>
        <v>-100</v>
      </c>
      <c r="J79" s="3"/>
      <c r="L79" s="13" t="s">
        <v>23</v>
      </c>
      <c r="M79" s="371">
        <f>+M25+M52</f>
        <v>1629341</v>
      </c>
      <c r="N79" s="369">
        <f>+N25+N52</f>
        <v>1636167</v>
      </c>
      <c r="O79" s="173">
        <f t="shared" ref="O79" si="208">SUM(M79:N79)</f>
        <v>3265508</v>
      </c>
      <c r="P79" s="370">
        <f>P25+P52</f>
        <v>844</v>
      </c>
      <c r="Q79" s="176">
        <f>+O79+P79</f>
        <v>3266352</v>
      </c>
      <c r="R79" s="39">
        <f>+R25+R52</f>
        <v>0</v>
      </c>
      <c r="S79" s="37">
        <f>+S25+S52</f>
        <v>0</v>
      </c>
      <c r="T79" s="173">
        <f t="shared" ref="T79" si="209">SUM(R79:S79)</f>
        <v>0</v>
      </c>
      <c r="U79" s="38">
        <f>U25+U52</f>
        <v>0</v>
      </c>
      <c r="V79" s="176">
        <f>+T79+U79</f>
        <v>0</v>
      </c>
      <c r="W79" s="40">
        <f>IF(Q79=0,0,((V79/Q79)-1)*100)</f>
        <v>-100</v>
      </c>
    </row>
    <row r="80" spans="1:23" ht="14.25" thickTop="1" thickBot="1">
      <c r="A80" s="345" t="str">
        <f>IF(ISERROR(F80/G80)," ",IF(F80/G80&gt;0.5,IF(F80/G80&lt;1.5," ","NOT OK"),"NOT OK"))</f>
        <v xml:space="preserve"> </v>
      </c>
      <c r="B80" s="128" t="s">
        <v>40</v>
      </c>
      <c r="C80" s="129">
        <f t="shared" ref="C80:H80" si="210">+C75+C76+C79</f>
        <v>34027</v>
      </c>
      <c r="D80" s="129">
        <f t="shared" si="210"/>
        <v>34028</v>
      </c>
      <c r="E80" s="129">
        <f t="shared" si="210"/>
        <v>68055</v>
      </c>
      <c r="F80" s="129">
        <f t="shared" si="210"/>
        <v>25725</v>
      </c>
      <c r="G80" s="129">
        <f t="shared" si="210"/>
        <v>25732</v>
      </c>
      <c r="H80" s="129">
        <f t="shared" si="210"/>
        <v>51457</v>
      </c>
      <c r="I80" s="132">
        <f t="shared" ref="I80:I81" si="211">IF(E80=0,0,((H80/E80)-1)*100)</f>
        <v>-24.389097053853504</v>
      </c>
      <c r="J80" s="3"/>
      <c r="L80" s="399" t="s">
        <v>40</v>
      </c>
      <c r="M80" s="45">
        <f t="shared" ref="M80:V80" si="212">+M75+M76+M79</f>
        <v>5251417</v>
      </c>
      <c r="N80" s="43">
        <f t="shared" si="212"/>
        <v>5241508</v>
      </c>
      <c r="O80" s="312">
        <f t="shared" si="212"/>
        <v>10492925</v>
      </c>
      <c r="P80" s="44">
        <f t="shared" si="212"/>
        <v>3611</v>
      </c>
      <c r="Q80" s="314">
        <f t="shared" si="212"/>
        <v>10496536</v>
      </c>
      <c r="R80" s="45">
        <f t="shared" si="212"/>
        <v>3956306</v>
      </c>
      <c r="S80" s="43">
        <f t="shared" si="212"/>
        <v>3950048</v>
      </c>
      <c r="T80" s="312">
        <f t="shared" si="212"/>
        <v>7906354</v>
      </c>
      <c r="U80" s="44">
        <f t="shared" si="212"/>
        <v>7881</v>
      </c>
      <c r="V80" s="314">
        <f t="shared" si="212"/>
        <v>7914235</v>
      </c>
      <c r="W80" s="46">
        <f t="shared" ref="W80:W81" si="213">IF(Q80=0,0,((V80/Q80)-1)*100)</f>
        <v>-24.60145899561531</v>
      </c>
    </row>
    <row r="81" spans="1:23" ht="14.25" thickTop="1" thickBot="1">
      <c r="A81" s="345" t="str">
        <f>IF(ISERROR(F81/G81)," ",IF(F81/G81&gt;0.5,IF(F81/G81&lt;1.5," ","NOT OK"),"NOT OK"))</f>
        <v xml:space="preserve"> </v>
      </c>
      <c r="B81" s="128" t="s">
        <v>63</v>
      </c>
      <c r="C81" s="129">
        <f t="shared" ref="C81:H81" si="214">+C66+C70+C74+C80</f>
        <v>134316</v>
      </c>
      <c r="D81" s="129">
        <f t="shared" si="214"/>
        <v>134322</v>
      </c>
      <c r="E81" s="129">
        <f t="shared" si="214"/>
        <v>268638</v>
      </c>
      <c r="F81" s="129">
        <f t="shared" si="214"/>
        <v>137826</v>
      </c>
      <c r="G81" s="129">
        <f t="shared" si="214"/>
        <v>137840</v>
      </c>
      <c r="H81" s="129">
        <f t="shared" si="214"/>
        <v>275666</v>
      </c>
      <c r="I81" s="132">
        <f t="shared" si="211"/>
        <v>2.6161600369270177</v>
      </c>
      <c r="J81" s="3"/>
      <c r="L81" s="399" t="s">
        <v>63</v>
      </c>
      <c r="M81" s="45">
        <f t="shared" ref="M81:V81" si="215">+M66+M70+M74+M80</f>
        <v>20603093</v>
      </c>
      <c r="N81" s="43">
        <f t="shared" si="215"/>
        <v>20601447</v>
      </c>
      <c r="O81" s="312">
        <f t="shared" si="215"/>
        <v>41204540</v>
      </c>
      <c r="P81" s="43">
        <f t="shared" si="215"/>
        <v>28959</v>
      </c>
      <c r="Q81" s="312">
        <f t="shared" si="215"/>
        <v>41233499</v>
      </c>
      <c r="R81" s="45">
        <f t="shared" si="215"/>
        <v>21559073</v>
      </c>
      <c r="S81" s="43">
        <f t="shared" si="215"/>
        <v>21626046</v>
      </c>
      <c r="T81" s="312">
        <f t="shared" si="215"/>
        <v>43185119</v>
      </c>
      <c r="U81" s="43">
        <f t="shared" si="215"/>
        <v>34819</v>
      </c>
      <c r="V81" s="312">
        <f t="shared" si="215"/>
        <v>43219938</v>
      </c>
      <c r="W81" s="46">
        <f t="shared" si="213"/>
        <v>4.8175368284898656</v>
      </c>
    </row>
    <row r="82" spans="1:23" ht="14.25" thickTop="1" thickBot="1">
      <c r="B82" s="142" t="s">
        <v>60</v>
      </c>
      <c r="C82" s="104"/>
      <c r="D82" s="104"/>
      <c r="E82" s="104"/>
      <c r="F82" s="104"/>
      <c r="G82" s="104"/>
      <c r="H82" s="104"/>
      <c r="I82" s="104"/>
      <c r="J82" s="104"/>
      <c r="L82" s="54" t="s">
        <v>60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3.5" thickTop="1">
      <c r="L83" s="877" t="s">
        <v>33</v>
      </c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9"/>
    </row>
    <row r="84" spans="1:23" ht="13.5" thickBot="1">
      <c r="L84" s="874" t="s">
        <v>43</v>
      </c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6"/>
    </row>
    <row r="85" spans="1:23" ht="14.25" thickTop="1" thickBot="1">
      <c r="L85" s="55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 t="s">
        <v>34</v>
      </c>
    </row>
    <row r="86" spans="1:23" ht="14.25" customHeight="1" thickTop="1" thickBot="1">
      <c r="L86" s="58"/>
      <c r="M86" s="197" t="s">
        <v>64</v>
      </c>
      <c r="N86" s="196"/>
      <c r="O86" s="197"/>
      <c r="P86" s="195"/>
      <c r="Q86" s="196"/>
      <c r="R86" s="195" t="s">
        <v>65</v>
      </c>
      <c r="S86" s="196"/>
      <c r="T86" s="197"/>
      <c r="U86" s="195"/>
      <c r="V86" s="195"/>
      <c r="W86" s="330" t="s">
        <v>2</v>
      </c>
    </row>
    <row r="87" spans="1:23" ht="13.5" thickTop="1">
      <c r="L87" s="60" t="s">
        <v>3</v>
      </c>
      <c r="M87" s="61"/>
      <c r="N87" s="62"/>
      <c r="O87" s="63"/>
      <c r="P87" s="64"/>
      <c r="Q87" s="327"/>
      <c r="R87" s="61"/>
      <c r="S87" s="62"/>
      <c r="T87" s="63"/>
      <c r="U87" s="64"/>
      <c r="V87" s="327"/>
      <c r="W87" s="328" t="s">
        <v>4</v>
      </c>
    </row>
    <row r="88" spans="1:23" ht="13.5" thickBot="1">
      <c r="L88" s="66"/>
      <c r="M88" s="67" t="s">
        <v>35</v>
      </c>
      <c r="N88" s="68" t="s">
        <v>36</v>
      </c>
      <c r="O88" s="69" t="s">
        <v>37</v>
      </c>
      <c r="P88" s="70" t="s">
        <v>32</v>
      </c>
      <c r="Q88" s="388" t="s">
        <v>7</v>
      </c>
      <c r="R88" s="67" t="s">
        <v>35</v>
      </c>
      <c r="S88" s="68" t="s">
        <v>36</v>
      </c>
      <c r="T88" s="69" t="s">
        <v>37</v>
      </c>
      <c r="U88" s="70" t="s">
        <v>32</v>
      </c>
      <c r="V88" s="326" t="s">
        <v>7</v>
      </c>
      <c r="W88" s="329"/>
    </row>
    <row r="89" spans="1:23" ht="4.5" customHeight="1" thickTop="1">
      <c r="L89" s="60"/>
      <c r="M89" s="72"/>
      <c r="N89" s="73"/>
      <c r="O89" s="74"/>
      <c r="P89" s="75"/>
      <c r="Q89" s="74"/>
      <c r="R89" s="72"/>
      <c r="S89" s="73"/>
      <c r="T89" s="74"/>
      <c r="U89" s="75"/>
      <c r="V89" s="74"/>
      <c r="W89" s="76"/>
    </row>
    <row r="90" spans="1:23">
      <c r="A90" s="348"/>
      <c r="L90" s="60" t="s">
        <v>10</v>
      </c>
      <c r="M90" s="376">
        <f>+Lcc_BKK!M90+Lcc_DMK!M90</f>
        <v>1667</v>
      </c>
      <c r="N90" s="377">
        <f>+Lcc_BKK!N90+Lcc_DMK!N90</f>
        <v>3942</v>
      </c>
      <c r="O90" s="188">
        <f>SUM(M90:N90)</f>
        <v>5609</v>
      </c>
      <c r="P90" s="374">
        <f>Lcc_BKK!P90+Lcc_DMK!P90</f>
        <v>8</v>
      </c>
      <c r="Q90" s="186">
        <f>O90+P90</f>
        <v>5617</v>
      </c>
      <c r="R90" s="77">
        <f>+Lcc_BKK!R90+Lcc_DMK!R90</f>
        <v>1843</v>
      </c>
      <c r="S90" s="78">
        <f>+Lcc_BKK!S90+Lcc_DMK!S90</f>
        <v>4179</v>
      </c>
      <c r="T90" s="188">
        <f>SUM(R90:S90)</f>
        <v>6022</v>
      </c>
      <c r="U90" s="79">
        <f>Lcc_BKK!U90+Lcc_DMK!U90</f>
        <v>0</v>
      </c>
      <c r="V90" s="186">
        <f>T90+U90</f>
        <v>6022</v>
      </c>
      <c r="W90" s="80">
        <f>IF(Q90=0,0,((V90/Q90)-1)*100)</f>
        <v>7.2102545842976706</v>
      </c>
    </row>
    <row r="91" spans="1:23">
      <c r="A91" s="348"/>
      <c r="L91" s="60" t="s">
        <v>11</v>
      </c>
      <c r="M91" s="376">
        <f>+Lcc_BKK!M91+Lcc_DMK!M91</f>
        <v>1594</v>
      </c>
      <c r="N91" s="377">
        <f>+Lcc_BKK!N91+Lcc_DMK!N91</f>
        <v>3973</v>
      </c>
      <c r="O91" s="188">
        <f t="shared" ref="O91:O92" si="216">SUM(M91:N91)</f>
        <v>5567</v>
      </c>
      <c r="P91" s="374">
        <f>Lcc_BKK!P91+Lcc_DMK!P91</f>
        <v>14</v>
      </c>
      <c r="Q91" s="186">
        <f>O91+P91</f>
        <v>5581</v>
      </c>
      <c r="R91" s="77">
        <f>+Lcc_BKK!R91+Lcc_DMK!R91</f>
        <v>2148</v>
      </c>
      <c r="S91" s="78">
        <f>+Lcc_BKK!S91+Lcc_DMK!S91</f>
        <v>4669</v>
      </c>
      <c r="T91" s="188">
        <f t="shared" ref="T91:T92" si="217">SUM(R91:S91)</f>
        <v>6817</v>
      </c>
      <c r="U91" s="79">
        <f>Lcc_BKK!U91+Lcc_DMK!U91</f>
        <v>0</v>
      </c>
      <c r="V91" s="186">
        <f>T91+U91</f>
        <v>6817</v>
      </c>
      <c r="W91" s="80">
        <f>IF(Q91=0,0,((V91/Q91)-1)*100)</f>
        <v>22.146568715283998</v>
      </c>
    </row>
    <row r="92" spans="1:23" ht="13.5" thickBot="1">
      <c r="A92" s="348"/>
      <c r="L92" s="66" t="s">
        <v>12</v>
      </c>
      <c r="M92" s="376">
        <f>+Lcc_BKK!M92+Lcc_DMK!M92</f>
        <v>1520</v>
      </c>
      <c r="N92" s="377">
        <f>+Lcc_BKK!N92+Lcc_DMK!N92</f>
        <v>3876</v>
      </c>
      <c r="O92" s="188">
        <f t="shared" si="216"/>
        <v>5396</v>
      </c>
      <c r="P92" s="374">
        <f>Lcc_BKK!P92+Lcc_DMK!P92</f>
        <v>2</v>
      </c>
      <c r="Q92" s="186">
        <f>O92+P92</f>
        <v>5398</v>
      </c>
      <c r="R92" s="77">
        <f>+Lcc_BKK!R92+Lcc_DMK!R92</f>
        <v>1893</v>
      </c>
      <c r="S92" s="78">
        <f>+Lcc_BKK!S92+Lcc_DMK!S92</f>
        <v>4463</v>
      </c>
      <c r="T92" s="188">
        <f t="shared" si="217"/>
        <v>6356</v>
      </c>
      <c r="U92" s="79">
        <f>Lcc_BKK!U92+Lcc_DMK!U92</f>
        <v>0</v>
      </c>
      <c r="V92" s="186">
        <f>T92+U92</f>
        <v>6356</v>
      </c>
      <c r="W92" s="80">
        <f>IF(Q92=0,0,((V92/Q92)-1)*100)</f>
        <v>17.747313819933307</v>
      </c>
    </row>
    <row r="93" spans="1:23" ht="14.25" thickTop="1" thickBot="1">
      <c r="A93" s="348"/>
      <c r="L93" s="81" t="s">
        <v>38</v>
      </c>
      <c r="M93" s="82">
        <f t="shared" ref="M93:Q93" si="218">+M90+M91+M92</f>
        <v>4781</v>
      </c>
      <c r="N93" s="83">
        <f t="shared" si="218"/>
        <v>11791</v>
      </c>
      <c r="O93" s="179">
        <f t="shared" si="218"/>
        <v>16572</v>
      </c>
      <c r="P93" s="82">
        <f t="shared" si="218"/>
        <v>24</v>
      </c>
      <c r="Q93" s="179">
        <f t="shared" si="218"/>
        <v>16596</v>
      </c>
      <c r="R93" s="82">
        <f t="shared" ref="R93:V93" si="219">+R90+R91+R92</f>
        <v>5884</v>
      </c>
      <c r="S93" s="83">
        <f t="shared" si="219"/>
        <v>13311</v>
      </c>
      <c r="T93" s="179">
        <f t="shared" si="219"/>
        <v>19195</v>
      </c>
      <c r="U93" s="82">
        <f t="shared" si="219"/>
        <v>0</v>
      </c>
      <c r="V93" s="179">
        <f t="shared" si="219"/>
        <v>19195</v>
      </c>
      <c r="W93" s="84">
        <f t="shared" ref="W93" si="220">IF(Q93=0,0,((V93/Q93)-1)*100)</f>
        <v>15.660400096408766</v>
      </c>
    </row>
    <row r="94" spans="1:23" ht="13.5" thickTop="1">
      <c r="A94" s="348"/>
      <c r="L94" s="60" t="s">
        <v>13</v>
      </c>
      <c r="M94" s="376">
        <f>+Lcc_BKK!M94+Lcc_DMK!M94</f>
        <v>1430</v>
      </c>
      <c r="N94" s="377">
        <f>+Lcc_BKK!N94+Lcc_DMK!N94</f>
        <v>3473</v>
      </c>
      <c r="O94" s="186">
        <f>M94+N94</f>
        <v>4903</v>
      </c>
      <c r="P94" s="374">
        <f>Lcc_BKK!P94+Lcc_DMK!P94</f>
        <v>0</v>
      </c>
      <c r="Q94" s="186">
        <f>O94+P94</f>
        <v>4903</v>
      </c>
      <c r="R94" s="77">
        <f>+Lcc_BKK!R94+Lcc_DMK!R94</f>
        <v>1787</v>
      </c>
      <c r="S94" s="78">
        <f>+Lcc_BKK!S94+Lcc_DMK!S94</f>
        <v>4032</v>
      </c>
      <c r="T94" s="186">
        <f>R94+S94</f>
        <v>5819</v>
      </c>
      <c r="U94" s="79">
        <f>Lcc_BKK!U94+Lcc_DMK!U94</f>
        <v>0</v>
      </c>
      <c r="V94" s="186">
        <f>T94+U94</f>
        <v>5819</v>
      </c>
      <c r="W94" s="80">
        <f t="shared" ref="W94" si="221">IF(Q94=0,0,((V94/Q94)-1)*100)</f>
        <v>18.682439322863551</v>
      </c>
    </row>
    <row r="95" spans="1:23">
      <c r="A95" s="348"/>
      <c r="L95" s="60" t="s">
        <v>14</v>
      </c>
      <c r="M95" s="376">
        <f>+Lcc_BKK!M95+Lcc_DMK!M95</f>
        <v>1404</v>
      </c>
      <c r="N95" s="377">
        <f>+Lcc_BKK!N95+Lcc_DMK!N95</f>
        <v>3402</v>
      </c>
      <c r="O95" s="186">
        <f>M95+N95</f>
        <v>4806</v>
      </c>
      <c r="P95" s="374">
        <f>Lcc_BKK!P95+Lcc_DMK!P95</f>
        <v>13</v>
      </c>
      <c r="Q95" s="186">
        <f>O95+P95</f>
        <v>4819</v>
      </c>
      <c r="R95" s="77">
        <f>+Lcc_BKK!R95+Lcc_DMK!R95</f>
        <v>1666</v>
      </c>
      <c r="S95" s="78">
        <f>+Lcc_BKK!S95+Lcc_DMK!S95</f>
        <v>3907</v>
      </c>
      <c r="T95" s="186">
        <f>R95+S95</f>
        <v>5573</v>
      </c>
      <c r="U95" s="79">
        <f>Lcc_BKK!U95+Lcc_DMK!U95</f>
        <v>2</v>
      </c>
      <c r="V95" s="186">
        <f>T95+U95</f>
        <v>5575</v>
      </c>
      <c r="W95" s="80">
        <f>IF(Q95=0,0,((V95/Q95)-1)*100)</f>
        <v>15.68790205436812</v>
      </c>
    </row>
    <row r="96" spans="1:23" ht="13.5" thickBot="1">
      <c r="A96" s="348"/>
      <c r="L96" s="60" t="s">
        <v>15</v>
      </c>
      <c r="M96" s="376">
        <f>+Lcc_BKK!M96+Lcc_DMK!M96</f>
        <v>1955</v>
      </c>
      <c r="N96" s="377">
        <f>+Lcc_BKK!N96+Lcc_DMK!N96</f>
        <v>4475</v>
      </c>
      <c r="O96" s="186">
        <f>M96+N96</f>
        <v>6430</v>
      </c>
      <c r="P96" s="374">
        <f>Lcc_BKK!P96+Lcc_DMK!P96</f>
        <v>21</v>
      </c>
      <c r="Q96" s="186">
        <f>O96+P96</f>
        <v>6451</v>
      </c>
      <c r="R96" s="376">
        <f>+Lcc_BKK!R96+Lcc_DMK!R96</f>
        <v>1995</v>
      </c>
      <c r="S96" s="377">
        <f>+Lcc_BKK!S96+Lcc_DMK!S96</f>
        <v>5300</v>
      </c>
      <c r="T96" s="186">
        <f>R96+S96</f>
        <v>7295</v>
      </c>
      <c r="U96" s="374">
        <f>Lcc_BKK!U96+Lcc_DMK!U96</f>
        <v>0</v>
      </c>
      <c r="V96" s="186">
        <f>T96+U96</f>
        <v>7295</v>
      </c>
      <c r="W96" s="80">
        <f>IF(Q96=0,0,((V96/Q96)-1)*100)</f>
        <v>13.083242908076276</v>
      </c>
    </row>
    <row r="97" spans="1:23" ht="14.25" thickTop="1" thickBot="1">
      <c r="A97" s="348"/>
      <c r="L97" s="81" t="s">
        <v>61</v>
      </c>
      <c r="M97" s="82">
        <f>+M94+M95+M96</f>
        <v>4789</v>
      </c>
      <c r="N97" s="83">
        <f t="shared" ref="N97:V97" si="222">+N94+N95+N96</f>
        <v>11350</v>
      </c>
      <c r="O97" s="179">
        <f t="shared" si="222"/>
        <v>16139</v>
      </c>
      <c r="P97" s="82">
        <f t="shared" si="222"/>
        <v>34</v>
      </c>
      <c r="Q97" s="179">
        <f t="shared" si="222"/>
        <v>16173</v>
      </c>
      <c r="R97" s="82">
        <f t="shared" si="222"/>
        <v>5448</v>
      </c>
      <c r="S97" s="83">
        <f t="shared" si="222"/>
        <v>13239</v>
      </c>
      <c r="T97" s="179">
        <f t="shared" si="222"/>
        <v>18687</v>
      </c>
      <c r="U97" s="82">
        <f t="shared" si="222"/>
        <v>2</v>
      </c>
      <c r="V97" s="179">
        <f t="shared" si="222"/>
        <v>18689</v>
      </c>
      <c r="W97" s="84">
        <f t="shared" ref="W97" si="223">IF(Q97=0,0,((V97/Q97)-1)*100)</f>
        <v>15.556792184505031</v>
      </c>
    </row>
    <row r="98" spans="1:23" ht="13.5" thickTop="1">
      <c r="A98" s="348"/>
      <c r="L98" s="60" t="s">
        <v>16</v>
      </c>
      <c r="M98" s="376">
        <f>+Lcc_BKK!M98+Lcc_DMK!M98</f>
        <v>1989</v>
      </c>
      <c r="N98" s="377">
        <f>+Lcc_BKK!N98+Lcc_DMK!N98</f>
        <v>4373</v>
      </c>
      <c r="O98" s="186">
        <f>SUM(M98:N98)</f>
        <v>6362</v>
      </c>
      <c r="P98" s="374">
        <f>Lcc_BKK!P98+Lcc_DMK!P98</f>
        <v>0</v>
      </c>
      <c r="Q98" s="186">
        <f>O98+P98</f>
        <v>6362</v>
      </c>
      <c r="R98" s="77">
        <f>+Lcc_BKK!R98+Lcc_DMK!R98</f>
        <v>1890</v>
      </c>
      <c r="S98" s="78">
        <f>+Lcc_BKK!S98+Lcc_DMK!S98</f>
        <v>5458</v>
      </c>
      <c r="T98" s="186">
        <f>SUM(R98:S98)</f>
        <v>7348</v>
      </c>
      <c r="U98" s="79">
        <f>Lcc_BKK!U98+Lcc_DMK!U98</f>
        <v>0</v>
      </c>
      <c r="V98" s="186">
        <f>T98+U98</f>
        <v>7348</v>
      </c>
      <c r="W98" s="80">
        <f>IF(Q98=0,0,((V98/Q98)-1)*100)</f>
        <v>15.498270983967299</v>
      </c>
    </row>
    <row r="99" spans="1:23">
      <c r="A99" s="348"/>
      <c r="L99" s="60" t="s">
        <v>17</v>
      </c>
      <c r="M99" s="376">
        <f>+Lcc_BKK!M99+Lcc_DMK!M99</f>
        <v>1843</v>
      </c>
      <c r="N99" s="377">
        <f>+Lcc_BKK!N99+Lcc_DMK!N99</f>
        <v>4614</v>
      </c>
      <c r="O99" s="186">
        <f>SUM(M99:N99)</f>
        <v>6457</v>
      </c>
      <c r="P99" s="374">
        <f>Lcc_BKK!P99+Lcc_DMK!P99</f>
        <v>1</v>
      </c>
      <c r="Q99" s="186">
        <f>O99+P99</f>
        <v>6458</v>
      </c>
      <c r="R99" s="77">
        <f>+Lcc_BKK!R99+Lcc_DMK!R99</f>
        <v>1770</v>
      </c>
      <c r="S99" s="78">
        <f>+Lcc_BKK!S99+Lcc_DMK!S99</f>
        <v>5457</v>
      </c>
      <c r="T99" s="186">
        <f>SUM(R99:S99)</f>
        <v>7227</v>
      </c>
      <c r="U99" s="79">
        <f>Lcc_BKK!U99+Lcc_DMK!U99</f>
        <v>2</v>
      </c>
      <c r="V99" s="186">
        <f>T99+U99</f>
        <v>7229</v>
      </c>
      <c r="W99" s="80">
        <f t="shared" ref="W99" si="224">IF(Q99=0,0,((V99/Q99)-1)*100)</f>
        <v>11.938680706100957</v>
      </c>
    </row>
    <row r="100" spans="1:23" ht="13.5" thickBot="1">
      <c r="A100" s="348"/>
      <c r="L100" s="60" t="s">
        <v>18</v>
      </c>
      <c r="M100" s="376">
        <f>+Lcc_BKK!M100+Lcc_DMK!M100</f>
        <v>1822</v>
      </c>
      <c r="N100" s="377">
        <f>+Lcc_BKK!N100+Lcc_DMK!N100</f>
        <v>4228</v>
      </c>
      <c r="O100" s="188">
        <f>SUM(M100:N100)</f>
        <v>6050</v>
      </c>
      <c r="P100" s="85">
        <f>Lcc_BKK!P100+Lcc_DMK!P100</f>
        <v>0</v>
      </c>
      <c r="Q100" s="188">
        <f>O100+P100</f>
        <v>6050</v>
      </c>
      <c r="R100" s="77">
        <f>+Lcc_BKK!R100+Lcc_DMK!R100</f>
        <v>1612</v>
      </c>
      <c r="S100" s="78">
        <f>+Lcc_BKK!S100+Lcc_DMK!S100</f>
        <v>4965</v>
      </c>
      <c r="T100" s="188">
        <f>SUM(R100:S100)</f>
        <v>6577</v>
      </c>
      <c r="U100" s="85">
        <f>Lcc_BKK!U100+Lcc_DMK!U100</f>
        <v>0</v>
      </c>
      <c r="V100" s="188">
        <f>T100+U100</f>
        <v>6577</v>
      </c>
      <c r="W100" s="80">
        <f>IF(Q100=0,0,((V100/Q100)-1)*100)</f>
        <v>8.7107438016528871</v>
      </c>
    </row>
    <row r="101" spans="1:23" ht="14.25" thickTop="1" thickBot="1">
      <c r="A101" s="348" t="str">
        <f>IF(ISERROR(F101/G101)," ",IF(F101/G101&gt;0.5,IF(F101/G101&lt;1.5," ","NOT OK"),"NOT OK"))</f>
        <v xml:space="preserve"> </v>
      </c>
      <c r="L101" s="86" t="s">
        <v>19</v>
      </c>
      <c r="M101" s="87">
        <f>+M98+M99+M100</f>
        <v>5654</v>
      </c>
      <c r="N101" s="87">
        <f t="shared" ref="N101:V101" si="225">+N98+N99+N100</f>
        <v>13215</v>
      </c>
      <c r="O101" s="189">
        <f t="shared" si="225"/>
        <v>18869</v>
      </c>
      <c r="P101" s="88">
        <f t="shared" si="225"/>
        <v>1</v>
      </c>
      <c r="Q101" s="189">
        <f t="shared" si="225"/>
        <v>18870</v>
      </c>
      <c r="R101" s="87">
        <f t="shared" si="225"/>
        <v>5272</v>
      </c>
      <c r="S101" s="87">
        <f t="shared" si="225"/>
        <v>15880</v>
      </c>
      <c r="T101" s="189">
        <f t="shared" si="225"/>
        <v>21152</v>
      </c>
      <c r="U101" s="88">
        <f t="shared" si="225"/>
        <v>2</v>
      </c>
      <c r="V101" s="189">
        <f t="shared" si="225"/>
        <v>21154</v>
      </c>
      <c r="W101" s="89">
        <f>IF(Q101=0,0,((V101/Q101)-1)*100)</f>
        <v>12.103868574456801</v>
      </c>
    </row>
    <row r="102" spans="1:23" ht="13.5" thickTop="1">
      <c r="A102" s="348"/>
      <c r="L102" s="60" t="s">
        <v>21</v>
      </c>
      <c r="M102" s="376">
        <f>+Lcc_BKK!M102+Lcc_DMK!M102</f>
        <v>2055</v>
      </c>
      <c r="N102" s="377">
        <f>+Lcc_BKK!N102+Lcc_DMK!N102</f>
        <v>3817</v>
      </c>
      <c r="O102" s="188">
        <f>SUM(M102:N102)</f>
        <v>5872</v>
      </c>
      <c r="P102" s="90">
        <f>Lcc_BKK!P102+Lcc_DMK!P102</f>
        <v>0</v>
      </c>
      <c r="Q102" s="188">
        <f>O102+P102</f>
        <v>5872</v>
      </c>
      <c r="R102" s="77">
        <f>+Lcc_BKK!R102+Lcc_DMK!R102</f>
        <v>1728</v>
      </c>
      <c r="S102" s="78">
        <f>+Lcc_BKK!S102+Lcc_DMK!S102</f>
        <v>4555</v>
      </c>
      <c r="T102" s="188">
        <f>SUM(R102:S102)</f>
        <v>6283</v>
      </c>
      <c r="U102" s="90">
        <f>Lcc_BKK!U102+Lcc_DMK!U102</f>
        <v>4</v>
      </c>
      <c r="V102" s="188">
        <f>T102+U102</f>
        <v>6287</v>
      </c>
      <c r="W102" s="80">
        <f>IF(Q102=0,0,((V102/Q102)-1)*100)</f>
        <v>7.0674386920980936</v>
      </c>
    </row>
    <row r="103" spans="1:23" ht="13.5" thickBot="1">
      <c r="A103" s="348"/>
      <c r="L103" s="60" t="s">
        <v>22</v>
      </c>
      <c r="M103" s="376">
        <f>+Lcc_BKK!M103+Lcc_DMK!M103</f>
        <v>1890</v>
      </c>
      <c r="N103" s="377">
        <f>+Lcc_BKK!N103+Lcc_DMK!N103</f>
        <v>3340</v>
      </c>
      <c r="O103" s="188">
        <f>SUM(M103:N103)</f>
        <v>5230</v>
      </c>
      <c r="P103" s="374">
        <f>Lcc_BKK!P103+Lcc_DMK!P103</f>
        <v>6</v>
      </c>
      <c r="Q103" s="188">
        <f>O103+P103</f>
        <v>5236</v>
      </c>
      <c r="R103" s="376">
        <f>+Lcc_BKK!R103+Lcc_DMK!R103</f>
        <v>1726</v>
      </c>
      <c r="S103" s="377">
        <f>+Lcc_BKK!S103+Lcc_DMK!S103</f>
        <v>4244</v>
      </c>
      <c r="T103" s="188">
        <f>SUM(R103:S103)</f>
        <v>5970</v>
      </c>
      <c r="U103" s="374">
        <f>Lcc_BKK!U103+Lcc_DMK!U103</f>
        <v>0</v>
      </c>
      <c r="V103" s="188">
        <f>T103+U103</f>
        <v>5970</v>
      </c>
      <c r="W103" s="80">
        <f t="shared" ref="W103" si="226">IF(Q103=0,0,((V103/Q103)-1)*100)</f>
        <v>14.018334606569894</v>
      </c>
    </row>
    <row r="104" spans="1:23" ht="14.25" thickTop="1" thickBot="1">
      <c r="A104" s="348"/>
      <c r="L104" s="81" t="s">
        <v>66</v>
      </c>
      <c r="M104" s="82">
        <f>+M97+M101+M102+M103</f>
        <v>14388</v>
      </c>
      <c r="N104" s="83">
        <f t="shared" ref="N104:V104" si="227">+N97+N101+N102+N103</f>
        <v>31722</v>
      </c>
      <c r="O104" s="179">
        <f t="shared" si="227"/>
        <v>46110</v>
      </c>
      <c r="P104" s="82">
        <f t="shared" si="227"/>
        <v>41</v>
      </c>
      <c r="Q104" s="179">
        <f t="shared" si="227"/>
        <v>46151</v>
      </c>
      <c r="R104" s="82">
        <f t="shared" si="227"/>
        <v>14174</v>
      </c>
      <c r="S104" s="83">
        <f t="shared" si="227"/>
        <v>37918</v>
      </c>
      <c r="T104" s="179">
        <f t="shared" si="227"/>
        <v>52092</v>
      </c>
      <c r="U104" s="82">
        <f t="shared" si="227"/>
        <v>8</v>
      </c>
      <c r="V104" s="179">
        <f t="shared" si="227"/>
        <v>52100</v>
      </c>
      <c r="W104" s="84">
        <f t="shared" ref="W104" si="228">IF(Q104=0,0,((V104/Q104)-1)*100)</f>
        <v>12.890294901518917</v>
      </c>
    </row>
    <row r="105" spans="1:23" ht="14.25" thickTop="1" thickBot="1">
      <c r="A105" s="348"/>
      <c r="L105" s="81" t="s">
        <v>67</v>
      </c>
      <c r="M105" s="82">
        <f>+M93+M97+M101+M102+M103</f>
        <v>19169</v>
      </c>
      <c r="N105" s="83">
        <f t="shared" ref="N105:V105" si="229">+N93+N97+N101+N102+N103</f>
        <v>43513</v>
      </c>
      <c r="O105" s="179">
        <f t="shared" si="229"/>
        <v>62682</v>
      </c>
      <c r="P105" s="82">
        <f t="shared" si="229"/>
        <v>65</v>
      </c>
      <c r="Q105" s="179">
        <f t="shared" si="229"/>
        <v>62747</v>
      </c>
      <c r="R105" s="82">
        <f t="shared" si="229"/>
        <v>20058</v>
      </c>
      <c r="S105" s="83">
        <f t="shared" si="229"/>
        <v>51229</v>
      </c>
      <c r="T105" s="179">
        <f t="shared" si="229"/>
        <v>71287</v>
      </c>
      <c r="U105" s="82">
        <f t="shared" si="229"/>
        <v>8</v>
      </c>
      <c r="V105" s="179">
        <f t="shared" si="229"/>
        <v>71295</v>
      </c>
      <c r="W105" s="84">
        <f>IF(Q105=0,0,((V105/Q105)-1)*100)</f>
        <v>13.622962053962739</v>
      </c>
    </row>
    <row r="106" spans="1:23" ht="14.25" thickTop="1" thickBot="1">
      <c r="A106" s="349"/>
      <c r="L106" s="60" t="s">
        <v>23</v>
      </c>
      <c r="M106" s="376">
        <f>+Lcc_BKK!M106+Lcc_DMK!M106</f>
        <v>1911</v>
      </c>
      <c r="N106" s="377">
        <f>+Lcc_BKK!N106+Lcc_DMK!N106</f>
        <v>3552</v>
      </c>
      <c r="O106" s="188">
        <f>SUM(M106:N106)</f>
        <v>5463</v>
      </c>
      <c r="P106" s="374">
        <f>Lcc_BKK!P106+Lcc_DMK!P106</f>
        <v>0</v>
      </c>
      <c r="Q106" s="188">
        <f>O106+P106</f>
        <v>5463</v>
      </c>
      <c r="R106" s="77">
        <f>+Lcc_BKK!R106+Lcc_DMK!R106</f>
        <v>0</v>
      </c>
      <c r="S106" s="78">
        <f>+Lcc_BKK!S106+Lcc_DMK!S106</f>
        <v>0</v>
      </c>
      <c r="T106" s="188">
        <f>SUM(R106:S106)</f>
        <v>0</v>
      </c>
      <c r="U106" s="79">
        <f>Lcc_BKK!U106+Lcc_DMK!U106</f>
        <v>0</v>
      </c>
      <c r="V106" s="188">
        <f>T106+U106</f>
        <v>0</v>
      </c>
      <c r="W106" s="80">
        <f>IF(Q106=0,0,((V106/Q106)-1)*100)</f>
        <v>-100</v>
      </c>
    </row>
    <row r="107" spans="1:23" ht="14.25" thickTop="1" thickBot="1">
      <c r="A107" s="348"/>
      <c r="B107" s="353"/>
      <c r="C107" s="353"/>
      <c r="D107" s="353"/>
      <c r="E107" s="353"/>
      <c r="F107" s="353"/>
      <c r="G107" s="353"/>
      <c r="H107" s="353"/>
      <c r="I107" s="354"/>
      <c r="J107" s="353"/>
      <c r="L107" s="81" t="s">
        <v>40</v>
      </c>
      <c r="M107" s="82">
        <f t="shared" ref="M107:V107" si="230">+M102+M103+M106</f>
        <v>5856</v>
      </c>
      <c r="N107" s="83">
        <f t="shared" si="230"/>
        <v>10709</v>
      </c>
      <c r="O107" s="187">
        <f t="shared" si="230"/>
        <v>16565</v>
      </c>
      <c r="P107" s="82">
        <f t="shared" si="230"/>
        <v>6</v>
      </c>
      <c r="Q107" s="187">
        <f t="shared" si="230"/>
        <v>16571</v>
      </c>
      <c r="R107" s="82">
        <f t="shared" si="230"/>
        <v>3454</v>
      </c>
      <c r="S107" s="83">
        <f t="shared" si="230"/>
        <v>8799</v>
      </c>
      <c r="T107" s="187">
        <f t="shared" si="230"/>
        <v>12253</v>
      </c>
      <c r="U107" s="82">
        <f t="shared" si="230"/>
        <v>4</v>
      </c>
      <c r="V107" s="187">
        <f t="shared" si="230"/>
        <v>12257</v>
      </c>
      <c r="W107" s="84">
        <f t="shared" ref="W107:W108" si="231">IF(Q107=0,0,((V107/Q107)-1)*100)</f>
        <v>-26.033431899100833</v>
      </c>
    </row>
    <row r="108" spans="1:23" ht="14.25" thickTop="1" thickBot="1">
      <c r="A108" s="348"/>
      <c r="L108" s="81" t="s">
        <v>63</v>
      </c>
      <c r="M108" s="82">
        <f t="shared" ref="M108:V108" si="232">+M93+M97+M101+M107</f>
        <v>21080</v>
      </c>
      <c r="N108" s="83">
        <f t="shared" si="232"/>
        <v>47065</v>
      </c>
      <c r="O108" s="179">
        <f t="shared" si="232"/>
        <v>68145</v>
      </c>
      <c r="P108" s="82">
        <f t="shared" si="232"/>
        <v>65</v>
      </c>
      <c r="Q108" s="179">
        <f t="shared" si="232"/>
        <v>68210</v>
      </c>
      <c r="R108" s="82">
        <f t="shared" si="232"/>
        <v>20058</v>
      </c>
      <c r="S108" s="83">
        <f t="shared" si="232"/>
        <v>51229</v>
      </c>
      <c r="T108" s="179">
        <f t="shared" si="232"/>
        <v>71287</v>
      </c>
      <c r="U108" s="82">
        <f t="shared" si="232"/>
        <v>8</v>
      </c>
      <c r="V108" s="179">
        <f t="shared" si="232"/>
        <v>71295</v>
      </c>
      <c r="W108" s="84">
        <f t="shared" si="231"/>
        <v>4.5227972438058872</v>
      </c>
    </row>
    <row r="109" spans="1:23" ht="14.25" thickTop="1" thickBot="1">
      <c r="A109" s="348"/>
      <c r="L109" s="91" t="s">
        <v>60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1:23" ht="13.5" thickTop="1">
      <c r="L110" s="877" t="s">
        <v>41</v>
      </c>
      <c r="M110" s="878"/>
      <c r="N110" s="878"/>
      <c r="O110" s="878"/>
      <c r="P110" s="878"/>
      <c r="Q110" s="878"/>
      <c r="R110" s="878"/>
      <c r="S110" s="878"/>
      <c r="T110" s="878"/>
      <c r="U110" s="878"/>
      <c r="V110" s="878"/>
      <c r="W110" s="879"/>
    </row>
    <row r="111" spans="1:23" ht="13.5" thickBot="1">
      <c r="L111" s="874" t="s">
        <v>44</v>
      </c>
      <c r="M111" s="875"/>
      <c r="N111" s="875"/>
      <c r="O111" s="875"/>
      <c r="P111" s="875"/>
      <c r="Q111" s="875"/>
      <c r="R111" s="875"/>
      <c r="S111" s="875"/>
      <c r="T111" s="875"/>
      <c r="U111" s="875"/>
      <c r="V111" s="875"/>
      <c r="W111" s="876"/>
    </row>
    <row r="112" spans="1:23" ht="14.25" thickTop="1" thickBot="1">
      <c r="L112" s="55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 t="s">
        <v>34</v>
      </c>
    </row>
    <row r="113" spans="1:23" ht="14.25" customHeight="1" thickTop="1" thickBot="1">
      <c r="L113" s="58"/>
      <c r="M113" s="197" t="s">
        <v>64</v>
      </c>
      <c r="N113" s="196"/>
      <c r="O113" s="197"/>
      <c r="P113" s="195"/>
      <c r="Q113" s="196"/>
      <c r="R113" s="195" t="s">
        <v>65</v>
      </c>
      <c r="S113" s="196"/>
      <c r="T113" s="197"/>
      <c r="U113" s="195"/>
      <c r="V113" s="195"/>
      <c r="W113" s="330" t="s">
        <v>2</v>
      </c>
    </row>
    <row r="114" spans="1:23" ht="13.5" thickTop="1">
      <c r="L114" s="60" t="s">
        <v>3</v>
      </c>
      <c r="M114" s="61"/>
      <c r="N114" s="62"/>
      <c r="O114" s="63"/>
      <c r="P114" s="64"/>
      <c r="Q114" s="327"/>
      <c r="R114" s="61"/>
      <c r="S114" s="62"/>
      <c r="T114" s="63"/>
      <c r="U114" s="64"/>
      <c r="V114" s="327"/>
      <c r="W114" s="328" t="s">
        <v>4</v>
      </c>
    </row>
    <row r="115" spans="1:23" ht="13.5" thickBot="1">
      <c r="L115" s="66"/>
      <c r="M115" s="67" t="s">
        <v>35</v>
      </c>
      <c r="N115" s="68" t="s">
        <v>36</v>
      </c>
      <c r="O115" s="69" t="s">
        <v>37</v>
      </c>
      <c r="P115" s="70" t="s">
        <v>32</v>
      </c>
      <c r="Q115" s="388" t="s">
        <v>7</v>
      </c>
      <c r="R115" s="67" t="s">
        <v>35</v>
      </c>
      <c r="S115" s="68" t="s">
        <v>36</v>
      </c>
      <c r="T115" s="69" t="s">
        <v>37</v>
      </c>
      <c r="U115" s="70" t="s">
        <v>32</v>
      </c>
      <c r="V115" s="326" t="s">
        <v>7</v>
      </c>
      <c r="W115" s="329"/>
    </row>
    <row r="116" spans="1:23" ht="4.5" customHeight="1" thickTop="1">
      <c r="L116" s="60"/>
      <c r="M116" s="72"/>
      <c r="N116" s="73"/>
      <c r="O116" s="74"/>
      <c r="P116" s="75"/>
      <c r="Q116" s="74"/>
      <c r="R116" s="72"/>
      <c r="S116" s="73"/>
      <c r="T116" s="74"/>
      <c r="U116" s="75"/>
      <c r="V116" s="74"/>
      <c r="W116" s="76"/>
    </row>
    <row r="117" spans="1:23">
      <c r="L117" s="60" t="s">
        <v>10</v>
      </c>
      <c r="M117" s="376">
        <f>+Lcc_BKK!M117+Lcc_DMK!M117</f>
        <v>272</v>
      </c>
      <c r="N117" s="377">
        <f>+Lcc_BKK!N117+Lcc_DMK!N117</f>
        <v>560</v>
      </c>
      <c r="O117" s="188">
        <f>SUM(M117:N117)</f>
        <v>832</v>
      </c>
      <c r="P117" s="374">
        <f>+Lcc_BKK!P117+Lcc_DMK!P117</f>
        <v>1</v>
      </c>
      <c r="Q117" s="186">
        <f>O117+P117</f>
        <v>833</v>
      </c>
      <c r="R117" s="77">
        <f>+Lcc_BKK!R117+Lcc_DMK!R117</f>
        <v>237</v>
      </c>
      <c r="S117" s="78">
        <f>+Lcc_BKK!S117+Lcc_DMK!S117</f>
        <v>697</v>
      </c>
      <c r="T117" s="188">
        <f>SUM(R117:S117)</f>
        <v>934</v>
      </c>
      <c r="U117" s="79">
        <f>+Lcc_BKK!U117+Lcc_DMK!U117</f>
        <v>0</v>
      </c>
      <c r="V117" s="186">
        <f>T117+U117</f>
        <v>934</v>
      </c>
      <c r="W117" s="80">
        <f>IF(Q117=0,0,((V117/Q117)-1)*100)</f>
        <v>12.124849939976002</v>
      </c>
    </row>
    <row r="118" spans="1:23">
      <c r="L118" s="60" t="s">
        <v>11</v>
      </c>
      <c r="M118" s="376">
        <f>+Lcc_BKK!M118+Lcc_DMK!M118</f>
        <v>275</v>
      </c>
      <c r="N118" s="377">
        <f>+Lcc_BKK!N118+Lcc_DMK!N118</f>
        <v>624</v>
      </c>
      <c r="O118" s="188">
        <f t="shared" ref="O118:O119" si="233">SUM(M118:N118)</f>
        <v>899</v>
      </c>
      <c r="P118" s="374">
        <f>+Lcc_BKK!P118+Lcc_DMK!P118</f>
        <v>0</v>
      </c>
      <c r="Q118" s="186">
        <f>O118+P118</f>
        <v>899</v>
      </c>
      <c r="R118" s="77">
        <f>+Lcc_BKK!R118+Lcc_DMK!R118</f>
        <v>201</v>
      </c>
      <c r="S118" s="78">
        <f>+Lcc_BKK!S118+Lcc_DMK!S118</f>
        <v>565</v>
      </c>
      <c r="T118" s="188">
        <f t="shared" ref="T118:T119" si="234">SUM(R118:S118)</f>
        <v>766</v>
      </c>
      <c r="U118" s="79">
        <f>+Lcc_BKK!U118+Lcc_DMK!U118</f>
        <v>0</v>
      </c>
      <c r="V118" s="186">
        <f>T118+U118</f>
        <v>766</v>
      </c>
      <c r="W118" s="80">
        <f>IF(Q118=0,0,((V118/Q118)-1)*100)</f>
        <v>-14.794215795328148</v>
      </c>
    </row>
    <row r="119" spans="1:23" ht="13.5" thickBot="1">
      <c r="L119" s="66" t="s">
        <v>12</v>
      </c>
      <c r="M119" s="376">
        <f>+Lcc_BKK!M119+Lcc_DMK!M119</f>
        <v>329</v>
      </c>
      <c r="N119" s="377">
        <f>+Lcc_BKK!N119+Lcc_DMK!N119</f>
        <v>643</v>
      </c>
      <c r="O119" s="188">
        <f t="shared" si="233"/>
        <v>972</v>
      </c>
      <c r="P119" s="374">
        <f>+Lcc_BKK!P119+Lcc_DMK!P119</f>
        <v>1</v>
      </c>
      <c r="Q119" s="186">
        <f>O119+P119</f>
        <v>973</v>
      </c>
      <c r="R119" s="77">
        <f>+Lcc_BKK!R119+Lcc_DMK!R119</f>
        <v>204</v>
      </c>
      <c r="S119" s="78">
        <f>+Lcc_BKK!S119+Lcc_DMK!S119</f>
        <v>634</v>
      </c>
      <c r="T119" s="188">
        <f t="shared" si="234"/>
        <v>838</v>
      </c>
      <c r="U119" s="79">
        <f>+Lcc_BKK!U119+Lcc_DMK!U119</f>
        <v>0</v>
      </c>
      <c r="V119" s="186">
        <f>T119+U119</f>
        <v>838</v>
      </c>
      <c r="W119" s="80">
        <f>IF(Q119=0,0,((V119/Q119)-1)*100)</f>
        <v>-13.874614594039059</v>
      </c>
    </row>
    <row r="120" spans="1:23" ht="14.25" thickTop="1" thickBot="1">
      <c r="L120" s="81" t="s">
        <v>38</v>
      </c>
      <c r="M120" s="82">
        <f t="shared" ref="M120:Q120" si="235">+M117+M118+M119</f>
        <v>876</v>
      </c>
      <c r="N120" s="83">
        <f t="shared" si="235"/>
        <v>1827</v>
      </c>
      <c r="O120" s="179">
        <f t="shared" si="235"/>
        <v>2703</v>
      </c>
      <c r="P120" s="82">
        <f t="shared" si="235"/>
        <v>2</v>
      </c>
      <c r="Q120" s="179">
        <f t="shared" si="235"/>
        <v>2705</v>
      </c>
      <c r="R120" s="82">
        <f t="shared" ref="R120:V120" si="236">+R117+R118+R119</f>
        <v>642</v>
      </c>
      <c r="S120" s="83">
        <f t="shared" si="236"/>
        <v>1896</v>
      </c>
      <c r="T120" s="179">
        <f t="shared" si="236"/>
        <v>2538</v>
      </c>
      <c r="U120" s="82">
        <f t="shared" si="236"/>
        <v>0</v>
      </c>
      <c r="V120" s="179">
        <f t="shared" si="236"/>
        <v>2538</v>
      </c>
      <c r="W120" s="84">
        <f t="shared" ref="W120" si="237">IF(Q120=0,0,((V120/Q120)-1)*100)</f>
        <v>-6.1737523105360399</v>
      </c>
    </row>
    <row r="121" spans="1:23" ht="13.5" thickTop="1">
      <c r="L121" s="60" t="s">
        <v>13</v>
      </c>
      <c r="M121" s="376">
        <f>+Lcc_BKK!M121+Lcc_DMK!M121</f>
        <v>381</v>
      </c>
      <c r="N121" s="377">
        <f>+Lcc_BKK!N121+Lcc_DMK!N121</f>
        <v>731</v>
      </c>
      <c r="O121" s="186">
        <f>M121+N121</f>
        <v>1112</v>
      </c>
      <c r="P121" s="374">
        <f>+Lcc_BKK!P121+Lcc_DMK!P121</f>
        <v>0</v>
      </c>
      <c r="Q121" s="186">
        <f>O121+P121</f>
        <v>1112</v>
      </c>
      <c r="R121" s="77">
        <f>+Lcc_BKK!R121+Lcc_DMK!R121</f>
        <v>247</v>
      </c>
      <c r="S121" s="78">
        <f>+Lcc_BKK!S121+Lcc_DMK!S121</f>
        <v>500</v>
      </c>
      <c r="T121" s="186">
        <f>R121+S121</f>
        <v>747</v>
      </c>
      <c r="U121" s="79">
        <f>+Lcc_BKK!U121+Lcc_DMK!U121</f>
        <v>0</v>
      </c>
      <c r="V121" s="186">
        <f>T121+U121</f>
        <v>747</v>
      </c>
      <c r="W121" s="80">
        <f t="shared" ref="W121" si="238">IF(Q121=0,0,((V121/Q121)-1)*100)</f>
        <v>-32.823741007194243</v>
      </c>
    </row>
    <row r="122" spans="1:23">
      <c r="L122" s="60" t="s">
        <v>14</v>
      </c>
      <c r="M122" s="376">
        <f>+Lcc_BKK!M122+Lcc_DMK!M122</f>
        <v>370</v>
      </c>
      <c r="N122" s="377">
        <f>+Lcc_BKK!N122+Lcc_DMK!N122</f>
        <v>627</v>
      </c>
      <c r="O122" s="186">
        <f>M122+N122</f>
        <v>997</v>
      </c>
      <c r="P122" s="374">
        <f>+Lcc_BKK!P122+Lcc_DMK!P122</f>
        <v>0</v>
      </c>
      <c r="Q122" s="186">
        <f>O122+P122</f>
        <v>997</v>
      </c>
      <c r="R122" s="77">
        <f>+Lcc_BKK!R122+Lcc_DMK!R122</f>
        <v>268</v>
      </c>
      <c r="S122" s="78">
        <f>+Lcc_BKK!S122+Lcc_DMK!S122</f>
        <v>562</v>
      </c>
      <c r="T122" s="186">
        <f>R122+S122</f>
        <v>830</v>
      </c>
      <c r="U122" s="79">
        <f>+Lcc_BKK!U122+Lcc_DMK!U122</f>
        <v>1</v>
      </c>
      <c r="V122" s="186">
        <f>T122+U122</f>
        <v>831</v>
      </c>
      <c r="W122" s="80">
        <f>IF(Q122=0,0,((V122/Q122)-1)*100)</f>
        <v>-16.649949849548651</v>
      </c>
    </row>
    <row r="123" spans="1:23" ht="13.5" thickBot="1">
      <c r="L123" s="60" t="s">
        <v>15</v>
      </c>
      <c r="M123" s="376">
        <f>+Lcc_BKK!M123+Lcc_DMK!M123</f>
        <v>366</v>
      </c>
      <c r="N123" s="377">
        <f>+Lcc_BKK!N123+Lcc_DMK!N123</f>
        <v>641</v>
      </c>
      <c r="O123" s="186">
        <f>M123+N123</f>
        <v>1007</v>
      </c>
      <c r="P123" s="374">
        <f>+Lcc_BKK!P123+Lcc_DMK!P123</f>
        <v>0</v>
      </c>
      <c r="Q123" s="186">
        <f>O123+P123</f>
        <v>1007</v>
      </c>
      <c r="R123" s="376">
        <f>+Lcc_BKK!R123+Lcc_DMK!R123</f>
        <v>246</v>
      </c>
      <c r="S123" s="377">
        <f>+Lcc_BKK!S123+Lcc_DMK!S123</f>
        <v>482</v>
      </c>
      <c r="T123" s="186">
        <f>R123+S123</f>
        <v>728</v>
      </c>
      <c r="U123" s="374">
        <f>+Lcc_BKK!U123+Lcc_DMK!U123</f>
        <v>0</v>
      </c>
      <c r="V123" s="186">
        <f>T123+U123</f>
        <v>728</v>
      </c>
      <c r="W123" s="80">
        <f>IF(Q123=0,0,((V123/Q123)-1)*100)</f>
        <v>-27.706057596822241</v>
      </c>
    </row>
    <row r="124" spans="1:23" ht="14.25" thickTop="1" thickBot="1">
      <c r="A124" s="348"/>
      <c r="L124" s="81" t="s">
        <v>61</v>
      </c>
      <c r="M124" s="82">
        <f>+M121+M122+M123</f>
        <v>1117</v>
      </c>
      <c r="N124" s="83">
        <f t="shared" ref="N124" si="239">+N121+N122+N123</f>
        <v>1999</v>
      </c>
      <c r="O124" s="179">
        <f t="shared" ref="O124" si="240">+O121+O122+O123</f>
        <v>3116</v>
      </c>
      <c r="P124" s="82">
        <f t="shared" ref="P124" si="241">+P121+P122+P123</f>
        <v>0</v>
      </c>
      <c r="Q124" s="179">
        <f t="shared" ref="Q124" si="242">+Q121+Q122+Q123</f>
        <v>3116</v>
      </c>
      <c r="R124" s="82">
        <f t="shared" ref="R124" si="243">+R121+R122+R123</f>
        <v>761</v>
      </c>
      <c r="S124" s="83">
        <f t="shared" ref="S124" si="244">+S121+S122+S123</f>
        <v>1544</v>
      </c>
      <c r="T124" s="179">
        <f t="shared" ref="T124" si="245">+T121+T122+T123</f>
        <v>2305</v>
      </c>
      <c r="U124" s="82">
        <f t="shared" ref="U124" si="246">+U121+U122+U123</f>
        <v>1</v>
      </c>
      <c r="V124" s="179">
        <f t="shared" ref="V124" si="247">+V121+V122+V123</f>
        <v>2306</v>
      </c>
      <c r="W124" s="84">
        <f t="shared" ref="W124" si="248">IF(Q124=0,0,((V124/Q124)-1)*100)</f>
        <v>-25.994865211810016</v>
      </c>
    </row>
    <row r="125" spans="1:23" ht="13.5" thickTop="1">
      <c r="L125" s="60" t="s">
        <v>16</v>
      </c>
      <c r="M125" s="376">
        <f>+Lcc_BKK!M125+Lcc_DMK!M125</f>
        <v>293</v>
      </c>
      <c r="N125" s="377">
        <f>+Lcc_BKK!N125+Lcc_DMK!N125</f>
        <v>546</v>
      </c>
      <c r="O125" s="186">
        <f>SUM(M125:N125)</f>
        <v>839</v>
      </c>
      <c r="P125" s="374">
        <f>+Lcc_BKK!P125+Lcc_DMK!P125</f>
        <v>0</v>
      </c>
      <c r="Q125" s="186">
        <f>O125+P125</f>
        <v>839</v>
      </c>
      <c r="R125" s="77">
        <f>+Lcc_BKK!R125+Lcc_DMK!R125</f>
        <v>231</v>
      </c>
      <c r="S125" s="78">
        <f>+Lcc_BKK!S125+Lcc_DMK!S125</f>
        <v>390</v>
      </c>
      <c r="T125" s="186">
        <f>SUM(R125:S125)</f>
        <v>621</v>
      </c>
      <c r="U125" s="79">
        <f>+Lcc_BKK!U125+Lcc_DMK!U125</f>
        <v>0</v>
      </c>
      <c r="V125" s="186">
        <f>T125+U125</f>
        <v>621</v>
      </c>
      <c r="W125" s="80">
        <f>IF(Q125=0,0,((V125/Q125)-1)*100)</f>
        <v>-25.983313468414782</v>
      </c>
    </row>
    <row r="126" spans="1:23">
      <c r="L126" s="60" t="s">
        <v>17</v>
      </c>
      <c r="M126" s="376">
        <f>+Lcc_BKK!M126+Lcc_DMK!M126</f>
        <v>294</v>
      </c>
      <c r="N126" s="377">
        <f>+Lcc_BKK!N126+Lcc_DMK!N126</f>
        <v>558</v>
      </c>
      <c r="O126" s="186">
        <f>SUM(M126:N126)</f>
        <v>852</v>
      </c>
      <c r="P126" s="374">
        <f>+Lcc_BKK!P126+Lcc_DMK!P126</f>
        <v>1</v>
      </c>
      <c r="Q126" s="186">
        <f>O126+P126</f>
        <v>853</v>
      </c>
      <c r="R126" s="77">
        <f>+Lcc_BKK!R126+Lcc_DMK!R126</f>
        <v>235</v>
      </c>
      <c r="S126" s="78">
        <f>+Lcc_BKK!S126+Lcc_DMK!S126</f>
        <v>387</v>
      </c>
      <c r="T126" s="186">
        <f>SUM(R126:S126)</f>
        <v>622</v>
      </c>
      <c r="U126" s="79">
        <f>+Lcc_BKK!U126+Lcc_DMK!U126</f>
        <v>0</v>
      </c>
      <c r="V126" s="186">
        <f>T126+U126</f>
        <v>622</v>
      </c>
      <c r="W126" s="80">
        <f t="shared" ref="W126" si="249">IF(Q126=0,0,((V126/Q126)-1)*100)</f>
        <v>-27.080890973036343</v>
      </c>
    </row>
    <row r="127" spans="1:23" ht="13.5" thickBot="1">
      <c r="L127" s="60" t="s">
        <v>18</v>
      </c>
      <c r="M127" s="376">
        <f>+Lcc_BKK!M127+Lcc_DMK!M127</f>
        <v>260</v>
      </c>
      <c r="N127" s="377">
        <f>+Lcc_BKK!N127+Lcc_DMK!N127</f>
        <v>523</v>
      </c>
      <c r="O127" s="188">
        <f>SUM(M127:N127)</f>
        <v>783</v>
      </c>
      <c r="P127" s="85">
        <f>+Lcc_BKK!P127+Lcc_DMK!P127</f>
        <v>0</v>
      </c>
      <c r="Q127" s="188">
        <f>O127+P127</f>
        <v>783</v>
      </c>
      <c r="R127" s="77">
        <f>+Lcc_BKK!R127+Lcc_DMK!R127</f>
        <v>206</v>
      </c>
      <c r="S127" s="78">
        <f>+Lcc_BKK!S127+Lcc_DMK!S127</f>
        <v>434</v>
      </c>
      <c r="T127" s="188">
        <f>SUM(R127:S127)</f>
        <v>640</v>
      </c>
      <c r="U127" s="85">
        <f>+Lcc_BKK!U127+Lcc_DMK!U127</f>
        <v>0</v>
      </c>
      <c r="V127" s="188">
        <f>T127+U127</f>
        <v>640</v>
      </c>
      <c r="W127" s="80">
        <f>IF(Q127=0,0,((V127/Q127)-1)*100)</f>
        <v>-18.263090676883774</v>
      </c>
    </row>
    <row r="128" spans="1:23" ht="14.25" thickTop="1" thickBot="1">
      <c r="A128" s="348" t="str">
        <f>IF(ISERROR(F128/G128)," ",IF(F128/G128&gt;0.5,IF(F128/G128&lt;1.5," ","NOT OK"),"NOT OK"))</f>
        <v xml:space="preserve"> </v>
      </c>
      <c r="L128" s="86" t="s">
        <v>19</v>
      </c>
      <c r="M128" s="87">
        <f>+M125+M126+M127</f>
        <v>847</v>
      </c>
      <c r="N128" s="87">
        <f t="shared" ref="N128" si="250">+N125+N126+N127</f>
        <v>1627</v>
      </c>
      <c r="O128" s="189">
        <f t="shared" ref="O128" si="251">+O125+O126+O127</f>
        <v>2474</v>
      </c>
      <c r="P128" s="88">
        <f t="shared" ref="P128" si="252">+P125+P126+P127</f>
        <v>1</v>
      </c>
      <c r="Q128" s="189">
        <f t="shared" ref="Q128" si="253">+Q125+Q126+Q127</f>
        <v>2475</v>
      </c>
      <c r="R128" s="87">
        <f t="shared" ref="R128" si="254">+R125+R126+R127</f>
        <v>672</v>
      </c>
      <c r="S128" s="87">
        <f t="shared" ref="S128" si="255">+S125+S126+S127</f>
        <v>1211</v>
      </c>
      <c r="T128" s="189">
        <f t="shared" ref="T128" si="256">+T125+T126+T127</f>
        <v>1883</v>
      </c>
      <c r="U128" s="88">
        <f t="shared" ref="U128" si="257">+U125+U126+U127</f>
        <v>0</v>
      </c>
      <c r="V128" s="189">
        <f t="shared" ref="V128" si="258">+V125+V126+V127</f>
        <v>1883</v>
      </c>
      <c r="W128" s="89">
        <f>IF(Q128=0,0,((V128/Q128)-1)*100)</f>
        <v>-23.919191919191917</v>
      </c>
    </row>
    <row r="129" spans="1:23" ht="13.5" thickTop="1">
      <c r="A129" s="350"/>
      <c r="K129" s="350"/>
      <c r="L129" s="60" t="s">
        <v>21</v>
      </c>
      <c r="M129" s="376">
        <f>+Lcc_BKK!M129+Lcc_DMK!M129</f>
        <v>272</v>
      </c>
      <c r="N129" s="377">
        <f>+Lcc_BKK!N129+Lcc_DMK!N129</f>
        <v>510</v>
      </c>
      <c r="O129" s="188">
        <f>SUM(M129:N129)</f>
        <v>782</v>
      </c>
      <c r="P129" s="90">
        <f>+Lcc_BKK!P129+Lcc_DMK!P129</f>
        <v>0</v>
      </c>
      <c r="Q129" s="188">
        <f>O129+P129</f>
        <v>782</v>
      </c>
      <c r="R129" s="77">
        <f>+Lcc_BKK!R129+Lcc_DMK!R129</f>
        <v>230</v>
      </c>
      <c r="S129" s="78">
        <f>+Lcc_BKK!S129+Lcc_DMK!S129</f>
        <v>498</v>
      </c>
      <c r="T129" s="188">
        <f>SUM(R129:S129)</f>
        <v>728</v>
      </c>
      <c r="U129" s="90">
        <f>+Lcc_BKK!U129+Lcc_DMK!U129</f>
        <v>0</v>
      </c>
      <c r="V129" s="188">
        <f>T129+U129</f>
        <v>728</v>
      </c>
      <c r="W129" s="80">
        <f>IF(Q129=0,0,((V129/Q129)-1)*100)</f>
        <v>-6.9053708439897665</v>
      </c>
    </row>
    <row r="130" spans="1:23" ht="13.5" thickBot="1">
      <c r="A130" s="350"/>
      <c r="K130" s="350"/>
      <c r="L130" s="60" t="s">
        <v>22</v>
      </c>
      <c r="M130" s="376">
        <f>+Lcc_BKK!M130+Lcc_DMK!M130</f>
        <v>256</v>
      </c>
      <c r="N130" s="377">
        <f>+Lcc_BKK!N130+Lcc_DMK!N130</f>
        <v>614</v>
      </c>
      <c r="O130" s="188">
        <f>SUM(M130:N130)</f>
        <v>870</v>
      </c>
      <c r="P130" s="374">
        <f>+Lcc_BKK!P130+Lcc_DMK!P130</f>
        <v>0</v>
      </c>
      <c r="Q130" s="188">
        <f>O130+P130</f>
        <v>870</v>
      </c>
      <c r="R130" s="376">
        <f>+Lcc_BKK!R130+Lcc_DMK!R130</f>
        <v>269</v>
      </c>
      <c r="S130" s="377">
        <f>+Lcc_BKK!S130+Lcc_DMK!S130</f>
        <v>461</v>
      </c>
      <c r="T130" s="188">
        <f>SUM(R130:S130)</f>
        <v>730</v>
      </c>
      <c r="U130" s="374">
        <f>+Lcc_BKK!U130+Lcc_DMK!U130</f>
        <v>2</v>
      </c>
      <c r="V130" s="188">
        <f>T130+U130</f>
        <v>732</v>
      </c>
      <c r="W130" s="80">
        <f t="shared" ref="W130:W131" si="259">IF(Q130=0,0,((V130/Q130)-1)*100)</f>
        <v>-15.86206896551724</v>
      </c>
    </row>
    <row r="131" spans="1:23" ht="14.25" thickTop="1" thickBot="1">
      <c r="A131" s="348"/>
      <c r="L131" s="81" t="s">
        <v>66</v>
      </c>
      <c r="M131" s="82">
        <f>+M124+M128+M129+M130</f>
        <v>2492</v>
      </c>
      <c r="N131" s="83">
        <f t="shared" ref="N131" si="260">+N124+N128+N129+N130</f>
        <v>4750</v>
      </c>
      <c r="O131" s="179">
        <f t="shared" ref="O131" si="261">+O124+O128+O129+O130</f>
        <v>7242</v>
      </c>
      <c r="P131" s="82">
        <f t="shared" ref="P131" si="262">+P124+P128+P129+P130</f>
        <v>1</v>
      </c>
      <c r="Q131" s="179">
        <f t="shared" ref="Q131" si="263">+Q124+Q128+Q129+Q130</f>
        <v>7243</v>
      </c>
      <c r="R131" s="82">
        <f t="shared" ref="R131" si="264">+R124+R128+R129+R130</f>
        <v>1932</v>
      </c>
      <c r="S131" s="83">
        <f t="shared" ref="S131" si="265">+S124+S128+S129+S130</f>
        <v>3714</v>
      </c>
      <c r="T131" s="179">
        <f t="shared" ref="T131" si="266">+T124+T128+T129+T130</f>
        <v>5646</v>
      </c>
      <c r="U131" s="82">
        <f t="shared" ref="U131" si="267">+U124+U128+U129+U130</f>
        <v>3</v>
      </c>
      <c r="V131" s="179">
        <f t="shared" ref="V131" si="268">+V124+V128+V129+V130</f>
        <v>5649</v>
      </c>
      <c r="W131" s="84">
        <f t="shared" si="259"/>
        <v>-22.007455474251003</v>
      </c>
    </row>
    <row r="132" spans="1:23" ht="14.25" thickTop="1" thickBot="1">
      <c r="A132" s="348"/>
      <c r="L132" s="81" t="s">
        <v>67</v>
      </c>
      <c r="M132" s="82">
        <f>+M120+M124+M128+M129+M130</f>
        <v>3368</v>
      </c>
      <c r="N132" s="83">
        <f t="shared" ref="N132:V132" si="269">+N120+N124+N128+N129+N130</f>
        <v>6577</v>
      </c>
      <c r="O132" s="179">
        <f t="shared" si="269"/>
        <v>9945</v>
      </c>
      <c r="P132" s="82">
        <f t="shared" si="269"/>
        <v>3</v>
      </c>
      <c r="Q132" s="179">
        <f t="shared" si="269"/>
        <v>9948</v>
      </c>
      <c r="R132" s="82">
        <f t="shared" si="269"/>
        <v>2574</v>
      </c>
      <c r="S132" s="83">
        <f t="shared" si="269"/>
        <v>5610</v>
      </c>
      <c r="T132" s="179">
        <f t="shared" si="269"/>
        <v>8184</v>
      </c>
      <c r="U132" s="82">
        <f t="shared" si="269"/>
        <v>3</v>
      </c>
      <c r="V132" s="179">
        <f t="shared" si="269"/>
        <v>8187</v>
      </c>
      <c r="W132" s="84">
        <f>IF(Q132=0,0,((V132/Q132)-1)*100)</f>
        <v>-17.702050663449942</v>
      </c>
    </row>
    <row r="133" spans="1:23" ht="14.25" thickTop="1" thickBot="1">
      <c r="A133" s="350"/>
      <c r="K133" s="350"/>
      <c r="L133" s="60" t="s">
        <v>23</v>
      </c>
      <c r="M133" s="376">
        <f>+Lcc_BKK!M133+Lcc_DMK!M133</f>
        <v>265</v>
      </c>
      <c r="N133" s="377">
        <f>+Lcc_BKK!N133+Lcc_DMK!N133</f>
        <v>631</v>
      </c>
      <c r="O133" s="188">
        <f>SUM(M133:N133)</f>
        <v>896</v>
      </c>
      <c r="P133" s="374">
        <f>+Lcc_BKK!P133+Lcc_DMK!P133</f>
        <v>0</v>
      </c>
      <c r="Q133" s="188">
        <f>O133+P133</f>
        <v>896</v>
      </c>
      <c r="R133" s="77">
        <f>+Lcc_BKK!R133+Lcc_DMK!R133</f>
        <v>0</v>
      </c>
      <c r="S133" s="78">
        <f>+Lcc_BKK!S133+Lcc_DMK!S133</f>
        <v>0</v>
      </c>
      <c r="T133" s="188">
        <f>SUM(R133:S133)</f>
        <v>0</v>
      </c>
      <c r="U133" s="79">
        <f>+Lcc_BKK!U133+Lcc_DMK!U133</f>
        <v>0</v>
      </c>
      <c r="V133" s="188">
        <f>T133+U133</f>
        <v>0</v>
      </c>
      <c r="W133" s="80">
        <f>IF(Q133=0,0,((V133/Q133)-1)*100)</f>
        <v>-100</v>
      </c>
    </row>
    <row r="134" spans="1:23" ht="14.25" thickTop="1" thickBot="1">
      <c r="A134" s="348"/>
      <c r="B134" s="353"/>
      <c r="C134" s="353"/>
      <c r="D134" s="353"/>
      <c r="E134" s="353"/>
      <c r="F134" s="353"/>
      <c r="G134" s="353"/>
      <c r="H134" s="353"/>
      <c r="I134" s="354"/>
      <c r="J134" s="353"/>
      <c r="L134" s="81" t="s">
        <v>40</v>
      </c>
      <c r="M134" s="82">
        <f t="shared" ref="M134:V134" si="270">+M129+M130+M133</f>
        <v>793</v>
      </c>
      <c r="N134" s="83">
        <f t="shared" si="270"/>
        <v>1755</v>
      </c>
      <c r="O134" s="187">
        <f t="shared" si="270"/>
        <v>2548</v>
      </c>
      <c r="P134" s="82">
        <f t="shared" si="270"/>
        <v>0</v>
      </c>
      <c r="Q134" s="187">
        <f t="shared" si="270"/>
        <v>2548</v>
      </c>
      <c r="R134" s="82">
        <f t="shared" si="270"/>
        <v>499</v>
      </c>
      <c r="S134" s="83">
        <f t="shared" si="270"/>
        <v>959</v>
      </c>
      <c r="T134" s="187">
        <f t="shared" si="270"/>
        <v>1458</v>
      </c>
      <c r="U134" s="82">
        <f t="shared" si="270"/>
        <v>2</v>
      </c>
      <c r="V134" s="187">
        <f t="shared" si="270"/>
        <v>1460</v>
      </c>
      <c r="W134" s="84">
        <f t="shared" ref="W134:W135" si="271">IF(Q134=0,0,((V134/Q134)-1)*100)</f>
        <v>-42.700156985871274</v>
      </c>
    </row>
    <row r="135" spans="1:23" ht="14.25" thickTop="1" thickBot="1">
      <c r="A135" s="348"/>
      <c r="L135" s="81" t="s">
        <v>63</v>
      </c>
      <c r="M135" s="82">
        <f t="shared" ref="M135:V135" si="272">+M120+M124+M128+M134</f>
        <v>3633</v>
      </c>
      <c r="N135" s="83">
        <f t="shared" si="272"/>
        <v>7208</v>
      </c>
      <c r="O135" s="179">
        <f t="shared" si="272"/>
        <v>10841</v>
      </c>
      <c r="P135" s="82">
        <f t="shared" si="272"/>
        <v>3</v>
      </c>
      <c r="Q135" s="179">
        <f t="shared" si="272"/>
        <v>10844</v>
      </c>
      <c r="R135" s="82">
        <f t="shared" si="272"/>
        <v>2574</v>
      </c>
      <c r="S135" s="83">
        <f t="shared" si="272"/>
        <v>5610</v>
      </c>
      <c r="T135" s="179">
        <f t="shared" si="272"/>
        <v>8184</v>
      </c>
      <c r="U135" s="82">
        <f t="shared" si="272"/>
        <v>3</v>
      </c>
      <c r="V135" s="179">
        <f t="shared" si="272"/>
        <v>8187</v>
      </c>
      <c r="W135" s="84">
        <f t="shared" si="271"/>
        <v>-24.502028771670968</v>
      </c>
    </row>
    <row r="136" spans="1:23" ht="14.25" thickTop="1" thickBot="1">
      <c r="L136" s="91" t="s">
        <v>60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1:23" ht="13.5" thickTop="1">
      <c r="L137" s="877" t="s">
        <v>42</v>
      </c>
      <c r="M137" s="878"/>
      <c r="N137" s="878"/>
      <c r="O137" s="878"/>
      <c r="P137" s="878"/>
      <c r="Q137" s="878"/>
      <c r="R137" s="878"/>
      <c r="S137" s="878"/>
      <c r="T137" s="878"/>
      <c r="U137" s="878"/>
      <c r="V137" s="878"/>
      <c r="W137" s="879"/>
    </row>
    <row r="138" spans="1:23" ht="13.5" thickBot="1">
      <c r="L138" s="874" t="s">
        <v>45</v>
      </c>
      <c r="M138" s="875"/>
      <c r="N138" s="875"/>
      <c r="O138" s="875"/>
      <c r="P138" s="875"/>
      <c r="Q138" s="875"/>
      <c r="R138" s="875"/>
      <c r="S138" s="875"/>
      <c r="T138" s="875"/>
      <c r="U138" s="875"/>
      <c r="V138" s="875"/>
      <c r="W138" s="876"/>
    </row>
    <row r="139" spans="1:23" ht="14.25" thickTop="1" thickBot="1">
      <c r="L139" s="55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 t="s">
        <v>34</v>
      </c>
    </row>
    <row r="140" spans="1:23" ht="14.25" customHeight="1" thickTop="1" thickBot="1">
      <c r="L140" s="58"/>
      <c r="M140" s="197" t="s">
        <v>64</v>
      </c>
      <c r="N140" s="196"/>
      <c r="O140" s="197"/>
      <c r="P140" s="195"/>
      <c r="Q140" s="196"/>
      <c r="R140" s="195" t="s">
        <v>65</v>
      </c>
      <c r="S140" s="196"/>
      <c r="T140" s="197"/>
      <c r="U140" s="195"/>
      <c r="V140" s="195"/>
      <c r="W140" s="330" t="s">
        <v>2</v>
      </c>
    </row>
    <row r="141" spans="1:23" ht="13.5" thickTop="1">
      <c r="L141" s="60" t="s">
        <v>3</v>
      </c>
      <c r="M141" s="61"/>
      <c r="N141" s="62"/>
      <c r="O141" s="63"/>
      <c r="P141" s="64"/>
      <c r="Q141" s="327"/>
      <c r="R141" s="61"/>
      <c r="S141" s="62"/>
      <c r="T141" s="63"/>
      <c r="U141" s="64"/>
      <c r="V141" s="327"/>
      <c r="W141" s="328" t="s">
        <v>4</v>
      </c>
    </row>
    <row r="142" spans="1:23" ht="13.5" thickBot="1">
      <c r="L142" s="66"/>
      <c r="M142" s="67" t="s">
        <v>35</v>
      </c>
      <c r="N142" s="68" t="s">
        <v>36</v>
      </c>
      <c r="O142" s="69" t="s">
        <v>37</v>
      </c>
      <c r="P142" s="70" t="s">
        <v>32</v>
      </c>
      <c r="Q142" s="388" t="s">
        <v>7</v>
      </c>
      <c r="R142" s="67" t="s">
        <v>35</v>
      </c>
      <c r="S142" s="68" t="s">
        <v>36</v>
      </c>
      <c r="T142" s="69" t="s">
        <v>37</v>
      </c>
      <c r="U142" s="70" t="s">
        <v>32</v>
      </c>
      <c r="V142" s="326" t="s">
        <v>7</v>
      </c>
      <c r="W142" s="329"/>
    </row>
    <row r="143" spans="1:23" ht="5.25" customHeight="1" thickTop="1">
      <c r="L143" s="60"/>
      <c r="M143" s="72"/>
      <c r="N143" s="73"/>
      <c r="O143" s="74"/>
      <c r="P143" s="75"/>
      <c r="Q143" s="146"/>
      <c r="R143" s="72"/>
      <c r="S143" s="73"/>
      <c r="T143" s="74"/>
      <c r="U143" s="75"/>
      <c r="V143" s="146"/>
      <c r="W143" s="76"/>
    </row>
    <row r="144" spans="1:23">
      <c r="L144" s="60" t="s">
        <v>10</v>
      </c>
      <c r="M144" s="376">
        <f t="shared" ref="M144:N146" si="273">+M90+M117</f>
        <v>1939</v>
      </c>
      <c r="N144" s="377">
        <f t="shared" si="273"/>
        <v>4502</v>
      </c>
      <c r="O144" s="186">
        <f>M144+N144</f>
        <v>6441</v>
      </c>
      <c r="P144" s="374">
        <f>+P90+P117</f>
        <v>9</v>
      </c>
      <c r="Q144" s="192">
        <f>O144+P144</f>
        <v>6450</v>
      </c>
      <c r="R144" s="77">
        <f t="shared" ref="R144:S146" si="274">+R90+R117</f>
        <v>2080</v>
      </c>
      <c r="S144" s="78">
        <f t="shared" si="274"/>
        <v>4876</v>
      </c>
      <c r="T144" s="186">
        <f>R144+S144</f>
        <v>6956</v>
      </c>
      <c r="U144" s="79">
        <f>+U90+U117</f>
        <v>0</v>
      </c>
      <c r="V144" s="192">
        <f>T144+U144</f>
        <v>6956</v>
      </c>
      <c r="W144" s="80">
        <f>IF(Q144=0,0,((V144/Q144)-1)*100)</f>
        <v>7.8449612403100666</v>
      </c>
    </row>
    <row r="145" spans="1:23">
      <c r="L145" s="60" t="s">
        <v>11</v>
      </c>
      <c r="M145" s="376">
        <f t="shared" si="273"/>
        <v>1869</v>
      </c>
      <c r="N145" s="377">
        <f t="shared" si="273"/>
        <v>4597</v>
      </c>
      <c r="O145" s="186">
        <f>M145+N145</f>
        <v>6466</v>
      </c>
      <c r="P145" s="374">
        <f>+P91+P118</f>
        <v>14</v>
      </c>
      <c r="Q145" s="192">
        <f>O145+P145</f>
        <v>6480</v>
      </c>
      <c r="R145" s="77">
        <f t="shared" si="274"/>
        <v>2349</v>
      </c>
      <c r="S145" s="78">
        <f t="shared" si="274"/>
        <v>5234</v>
      </c>
      <c r="T145" s="186">
        <f>R145+S145</f>
        <v>7583</v>
      </c>
      <c r="U145" s="79">
        <f>+U91+U118</f>
        <v>0</v>
      </c>
      <c r="V145" s="192">
        <f>T145+U145</f>
        <v>7583</v>
      </c>
      <c r="W145" s="80">
        <f>IF(Q145=0,0,((V145/Q145)-1)*100)</f>
        <v>17.021604938271608</v>
      </c>
    </row>
    <row r="146" spans="1:23" ht="13.5" thickBot="1">
      <c r="L146" s="66" t="s">
        <v>12</v>
      </c>
      <c r="M146" s="376">
        <f t="shared" si="273"/>
        <v>1849</v>
      </c>
      <c r="N146" s="377">
        <f t="shared" si="273"/>
        <v>4519</v>
      </c>
      <c r="O146" s="186">
        <f>M146+N146</f>
        <v>6368</v>
      </c>
      <c r="P146" s="374">
        <f>+P92+P119</f>
        <v>3</v>
      </c>
      <c r="Q146" s="192">
        <f>O146+P146</f>
        <v>6371</v>
      </c>
      <c r="R146" s="77">
        <f t="shared" si="274"/>
        <v>2097</v>
      </c>
      <c r="S146" s="78">
        <f t="shared" si="274"/>
        <v>5097</v>
      </c>
      <c r="T146" s="186">
        <f>R146+S146</f>
        <v>7194</v>
      </c>
      <c r="U146" s="79">
        <f>+U92+U119</f>
        <v>0</v>
      </c>
      <c r="V146" s="192">
        <f>T146+U146</f>
        <v>7194</v>
      </c>
      <c r="W146" s="80">
        <f>IF(Q146=0,0,((V146/Q146)-1)*100)</f>
        <v>12.917909276408723</v>
      </c>
    </row>
    <row r="147" spans="1:23" ht="14.25" thickTop="1" thickBot="1">
      <c r="L147" s="81" t="s">
        <v>38</v>
      </c>
      <c r="M147" s="82">
        <f t="shared" ref="M147:Q147" si="275">+M144+M145+M146</f>
        <v>5657</v>
      </c>
      <c r="N147" s="83">
        <f t="shared" si="275"/>
        <v>13618</v>
      </c>
      <c r="O147" s="179">
        <f t="shared" si="275"/>
        <v>19275</v>
      </c>
      <c r="P147" s="82">
        <f t="shared" si="275"/>
        <v>26</v>
      </c>
      <c r="Q147" s="179">
        <f t="shared" si="275"/>
        <v>19301</v>
      </c>
      <c r="R147" s="82">
        <f t="shared" ref="R147:V147" si="276">+R144+R145+R146</f>
        <v>6526</v>
      </c>
      <c r="S147" s="83">
        <f t="shared" si="276"/>
        <v>15207</v>
      </c>
      <c r="T147" s="179">
        <f t="shared" si="276"/>
        <v>21733</v>
      </c>
      <c r="U147" s="82">
        <f t="shared" si="276"/>
        <v>0</v>
      </c>
      <c r="V147" s="179">
        <f t="shared" si="276"/>
        <v>21733</v>
      </c>
      <c r="W147" s="84">
        <f t="shared" ref="W147" si="277">IF(Q147=0,0,((V147/Q147)-1)*100)</f>
        <v>12.600383399823833</v>
      </c>
    </row>
    <row r="148" spans="1:23" ht="13.5" thickTop="1">
      <c r="L148" s="60" t="s">
        <v>13</v>
      </c>
      <c r="M148" s="376">
        <f t="shared" ref="M148:N150" si="278">+M94+M121</f>
        <v>1811</v>
      </c>
      <c r="N148" s="377">
        <f t="shared" si="278"/>
        <v>4204</v>
      </c>
      <c r="O148" s="186">
        <f t="shared" ref="O148" si="279">M148+N148</f>
        <v>6015</v>
      </c>
      <c r="P148" s="374">
        <f>+P94+P121</f>
        <v>0</v>
      </c>
      <c r="Q148" s="192">
        <f>O148+P148</f>
        <v>6015</v>
      </c>
      <c r="R148" s="77">
        <f t="shared" ref="R148:S150" si="280">+R94+R121</f>
        <v>2034</v>
      </c>
      <c r="S148" s="78">
        <f t="shared" si="280"/>
        <v>4532</v>
      </c>
      <c r="T148" s="186">
        <f t="shared" ref="T148" si="281">R148+S148</f>
        <v>6566</v>
      </c>
      <c r="U148" s="79">
        <f>+U94+U121</f>
        <v>0</v>
      </c>
      <c r="V148" s="192">
        <f>T148+U148</f>
        <v>6566</v>
      </c>
      <c r="W148" s="80">
        <f>IF(Q148=0,0,((V148/Q148)-1)*100)</f>
        <v>9.1604322527015789</v>
      </c>
    </row>
    <row r="149" spans="1:23">
      <c r="L149" s="60" t="s">
        <v>14</v>
      </c>
      <c r="M149" s="376">
        <f t="shared" si="278"/>
        <v>1774</v>
      </c>
      <c r="N149" s="377">
        <f t="shared" si="278"/>
        <v>4029</v>
      </c>
      <c r="O149" s="186">
        <f>M149+N149</f>
        <v>5803</v>
      </c>
      <c r="P149" s="374">
        <f>+P95+P122</f>
        <v>13</v>
      </c>
      <c r="Q149" s="192">
        <f>O149+P149</f>
        <v>5816</v>
      </c>
      <c r="R149" s="77">
        <f t="shared" si="280"/>
        <v>1934</v>
      </c>
      <c r="S149" s="78">
        <f t="shared" si="280"/>
        <v>4469</v>
      </c>
      <c r="T149" s="186">
        <f>R149+S149</f>
        <v>6403</v>
      </c>
      <c r="U149" s="79">
        <f>+U95+U122</f>
        <v>3</v>
      </c>
      <c r="V149" s="192">
        <f>T149+U149</f>
        <v>6406</v>
      </c>
      <c r="W149" s="80">
        <f>IF(Q149=0,0,((V149/Q149)-1)*100)</f>
        <v>10.144429160935342</v>
      </c>
    </row>
    <row r="150" spans="1:23" ht="13.5" thickBot="1">
      <c r="L150" s="60" t="s">
        <v>15</v>
      </c>
      <c r="M150" s="376">
        <f t="shared" si="278"/>
        <v>2321</v>
      </c>
      <c r="N150" s="377">
        <f t="shared" si="278"/>
        <v>5116</v>
      </c>
      <c r="O150" s="186">
        <f>M150+N150</f>
        <v>7437</v>
      </c>
      <c r="P150" s="374">
        <f>+P96+P123</f>
        <v>21</v>
      </c>
      <c r="Q150" s="192">
        <f>O150+P150</f>
        <v>7458</v>
      </c>
      <c r="R150" s="376">
        <f t="shared" si="280"/>
        <v>2241</v>
      </c>
      <c r="S150" s="377">
        <f t="shared" si="280"/>
        <v>5782</v>
      </c>
      <c r="T150" s="186">
        <f>R150+S150</f>
        <v>8023</v>
      </c>
      <c r="U150" s="374">
        <f>+U96+U123</f>
        <v>0</v>
      </c>
      <c r="V150" s="192">
        <f>T150+U150</f>
        <v>8023</v>
      </c>
      <c r="W150" s="80">
        <f>IF(Q150=0,0,((V150/Q150)-1)*100)</f>
        <v>7.575757575757569</v>
      </c>
    </row>
    <row r="151" spans="1:23" ht="14.25" thickTop="1" thickBot="1">
      <c r="A151" s="348"/>
      <c r="L151" s="81" t="s">
        <v>61</v>
      </c>
      <c r="M151" s="82">
        <f>+M148+M149+M150</f>
        <v>5906</v>
      </c>
      <c r="N151" s="83">
        <f t="shared" ref="N151" si="282">+N148+N149+N150</f>
        <v>13349</v>
      </c>
      <c r="O151" s="179">
        <f t="shared" ref="O151" si="283">+O148+O149+O150</f>
        <v>19255</v>
      </c>
      <c r="P151" s="82">
        <f t="shared" ref="P151" si="284">+P148+P149+P150</f>
        <v>34</v>
      </c>
      <c r="Q151" s="179">
        <f t="shared" ref="Q151" si="285">+Q148+Q149+Q150</f>
        <v>19289</v>
      </c>
      <c r="R151" s="82">
        <f t="shared" ref="R151" si="286">+R148+R149+R150</f>
        <v>6209</v>
      </c>
      <c r="S151" s="83">
        <f t="shared" ref="S151" si="287">+S148+S149+S150</f>
        <v>14783</v>
      </c>
      <c r="T151" s="179">
        <f t="shared" ref="T151" si="288">+T148+T149+T150</f>
        <v>20992</v>
      </c>
      <c r="U151" s="82">
        <f t="shared" ref="U151" si="289">+U148+U149+U150</f>
        <v>3</v>
      </c>
      <c r="V151" s="179">
        <f t="shared" ref="V151" si="290">+V148+V149+V150</f>
        <v>20995</v>
      </c>
      <c r="W151" s="84">
        <f t="shared" ref="W151" si="291">IF(Q151=0,0,((V151/Q151)-1)*100)</f>
        <v>8.8444190989683147</v>
      </c>
    </row>
    <row r="152" spans="1:23" ht="13.5" thickTop="1">
      <c r="L152" s="60" t="s">
        <v>16</v>
      </c>
      <c r="M152" s="376">
        <f t="shared" ref="M152:N154" si="292">+M98+M125</f>
        <v>2282</v>
      </c>
      <c r="N152" s="377">
        <f t="shared" si="292"/>
        <v>4919</v>
      </c>
      <c r="O152" s="186">
        <f t="shared" ref="O152" si="293">M152+N152</f>
        <v>7201</v>
      </c>
      <c r="P152" s="374">
        <f>+P98+P125</f>
        <v>0</v>
      </c>
      <c r="Q152" s="192">
        <f>O152+P152</f>
        <v>7201</v>
      </c>
      <c r="R152" s="77">
        <f t="shared" ref="R152:S154" si="294">+R98+R125</f>
        <v>2121</v>
      </c>
      <c r="S152" s="78">
        <f t="shared" si="294"/>
        <v>5848</v>
      </c>
      <c r="T152" s="186">
        <f>R152+S152</f>
        <v>7969</v>
      </c>
      <c r="U152" s="79">
        <f>+U98+U125</f>
        <v>0</v>
      </c>
      <c r="V152" s="192">
        <f>T152+U152</f>
        <v>7969</v>
      </c>
      <c r="W152" s="80">
        <f t="shared" ref="W152" si="295">IF(Q152=0,0,((V152/Q152)-1)*100)</f>
        <v>10.66518539091792</v>
      </c>
    </row>
    <row r="153" spans="1:23">
      <c r="L153" s="60" t="s">
        <v>17</v>
      </c>
      <c r="M153" s="376">
        <f t="shared" si="292"/>
        <v>2137</v>
      </c>
      <c r="N153" s="377">
        <f t="shared" si="292"/>
        <v>5172</v>
      </c>
      <c r="O153" s="186">
        <f>M153+N153</f>
        <v>7309</v>
      </c>
      <c r="P153" s="374">
        <f>+P99+P126</f>
        <v>2</v>
      </c>
      <c r="Q153" s="192">
        <f>O153+P153</f>
        <v>7311</v>
      </c>
      <c r="R153" s="77">
        <f t="shared" si="294"/>
        <v>2005</v>
      </c>
      <c r="S153" s="78">
        <f t="shared" si="294"/>
        <v>5844</v>
      </c>
      <c r="T153" s="186">
        <f>R153+S153</f>
        <v>7849</v>
      </c>
      <c r="U153" s="79">
        <f>+U99+U126</f>
        <v>2</v>
      </c>
      <c r="V153" s="192">
        <f>T153+U153</f>
        <v>7851</v>
      </c>
      <c r="W153" s="80">
        <f t="shared" ref="W153" si="296">IF(Q153=0,0,((V153/Q153)-1)*100)</f>
        <v>7.3861304883052981</v>
      </c>
    </row>
    <row r="154" spans="1:23" ht="13.5" thickBot="1">
      <c r="L154" s="60" t="s">
        <v>18</v>
      </c>
      <c r="M154" s="376">
        <f t="shared" si="292"/>
        <v>2082</v>
      </c>
      <c r="N154" s="377">
        <f t="shared" si="292"/>
        <v>4751</v>
      </c>
      <c r="O154" s="188">
        <f>M154+N154</f>
        <v>6833</v>
      </c>
      <c r="P154" s="85">
        <f>+P100+P127</f>
        <v>0</v>
      </c>
      <c r="Q154" s="192">
        <f>O154+P154</f>
        <v>6833</v>
      </c>
      <c r="R154" s="77">
        <f t="shared" si="294"/>
        <v>1818</v>
      </c>
      <c r="S154" s="78">
        <f t="shared" si="294"/>
        <v>5399</v>
      </c>
      <c r="T154" s="188">
        <f>R154+S154</f>
        <v>7217</v>
      </c>
      <c r="U154" s="85">
        <f>+U100+U127</f>
        <v>0</v>
      </c>
      <c r="V154" s="192">
        <f>T154+U154</f>
        <v>7217</v>
      </c>
      <c r="W154" s="80">
        <f>IF(Q154=0,0,((V154/Q154)-1)*100)</f>
        <v>5.6197863310405438</v>
      </c>
    </row>
    <row r="155" spans="1:23" ht="14.25" thickTop="1" thickBot="1">
      <c r="A155" s="348" t="str">
        <f>IF(ISERROR(F155/G155)," ",IF(F155/G155&gt;0.5,IF(F155/G155&lt;1.5," ","NOT OK"),"NOT OK"))</f>
        <v xml:space="preserve"> </v>
      </c>
      <c r="L155" s="86" t="s">
        <v>19</v>
      </c>
      <c r="M155" s="87">
        <f>+M152+M153+M154</f>
        <v>6501</v>
      </c>
      <c r="N155" s="87">
        <f t="shared" ref="N155" si="297">+N152+N153+N154</f>
        <v>14842</v>
      </c>
      <c r="O155" s="189">
        <f t="shared" ref="O155" si="298">+O152+O153+O154</f>
        <v>21343</v>
      </c>
      <c r="P155" s="88">
        <f t="shared" ref="P155" si="299">+P152+P153+P154</f>
        <v>2</v>
      </c>
      <c r="Q155" s="189">
        <f t="shared" ref="Q155" si="300">+Q152+Q153+Q154</f>
        <v>21345</v>
      </c>
      <c r="R155" s="87">
        <f t="shared" ref="R155" si="301">+R152+R153+R154</f>
        <v>5944</v>
      </c>
      <c r="S155" s="87">
        <f t="shared" ref="S155" si="302">+S152+S153+S154</f>
        <v>17091</v>
      </c>
      <c r="T155" s="189">
        <f t="shared" ref="T155" si="303">+T152+T153+T154</f>
        <v>23035</v>
      </c>
      <c r="U155" s="88">
        <f t="shared" ref="U155" si="304">+U152+U153+U154</f>
        <v>2</v>
      </c>
      <c r="V155" s="189">
        <f t="shared" ref="V155" si="305">+V152+V153+V154</f>
        <v>23037</v>
      </c>
      <c r="W155" s="89">
        <f>IF(Q155=0,0,((V155/Q155)-1)*100)</f>
        <v>7.9269149683766749</v>
      </c>
    </row>
    <row r="156" spans="1:23" ht="13.5" thickTop="1">
      <c r="A156" s="348"/>
      <c r="L156" s="60" t="s">
        <v>21</v>
      </c>
      <c r="M156" s="376">
        <f>+M102+M129</f>
        <v>2327</v>
      </c>
      <c r="N156" s="377">
        <f>+N102+N129</f>
        <v>4327</v>
      </c>
      <c r="O156" s="188">
        <f>M156+N156</f>
        <v>6654</v>
      </c>
      <c r="P156" s="90">
        <f>+P102+P129</f>
        <v>0</v>
      </c>
      <c r="Q156" s="192">
        <f>O156+P156</f>
        <v>6654</v>
      </c>
      <c r="R156" s="77">
        <f>+R102+R129</f>
        <v>1958</v>
      </c>
      <c r="S156" s="78">
        <f>+S102+S129</f>
        <v>5053</v>
      </c>
      <c r="T156" s="188">
        <f>R156+S156</f>
        <v>7011</v>
      </c>
      <c r="U156" s="90">
        <f>+U102+U129</f>
        <v>4</v>
      </c>
      <c r="V156" s="192">
        <f>T156+U156</f>
        <v>7015</v>
      </c>
      <c r="W156" s="80">
        <f>IF(Q156=0,0,((V156/Q156)-1)*100)</f>
        <v>5.4253080853621904</v>
      </c>
    </row>
    <row r="157" spans="1:23" ht="13.5" thickBot="1">
      <c r="A157" s="348"/>
      <c r="L157" s="60" t="s">
        <v>22</v>
      </c>
      <c r="M157" s="376">
        <f>+M103+M130</f>
        <v>2146</v>
      </c>
      <c r="N157" s="377">
        <f>+N103+N130</f>
        <v>3954</v>
      </c>
      <c r="O157" s="188">
        <f t="shared" ref="O157" si="306">M157+N157</f>
        <v>6100</v>
      </c>
      <c r="P157" s="374">
        <f>+P103+P130</f>
        <v>6</v>
      </c>
      <c r="Q157" s="192">
        <f>O157+P157</f>
        <v>6106</v>
      </c>
      <c r="R157" s="376">
        <f>+R103+R130</f>
        <v>1995</v>
      </c>
      <c r="S157" s="377">
        <f>+S103+S130</f>
        <v>4705</v>
      </c>
      <c r="T157" s="188">
        <f t="shared" ref="T157" si="307">R157+S157</f>
        <v>6700</v>
      </c>
      <c r="U157" s="374">
        <f>+U103+U130</f>
        <v>2</v>
      </c>
      <c r="V157" s="192">
        <f>T157+U157</f>
        <v>6702</v>
      </c>
      <c r="W157" s="80">
        <f t="shared" ref="W157:W158" si="308">IF(Q157=0,0,((V157/Q157)-1)*100)</f>
        <v>9.7608909269570887</v>
      </c>
    </row>
    <row r="158" spans="1:23" ht="14.25" thickTop="1" thickBot="1">
      <c r="A158" s="348"/>
      <c r="L158" s="81" t="s">
        <v>66</v>
      </c>
      <c r="M158" s="82">
        <f>+M151+M155+M156+M157</f>
        <v>16880</v>
      </c>
      <c r="N158" s="83">
        <f t="shared" ref="N158" si="309">+N151+N155+N156+N157</f>
        <v>36472</v>
      </c>
      <c r="O158" s="179">
        <f t="shared" ref="O158" si="310">+O151+O155+O156+O157</f>
        <v>53352</v>
      </c>
      <c r="P158" s="82">
        <f t="shared" ref="P158" si="311">+P151+P155+P156+P157</f>
        <v>42</v>
      </c>
      <c r="Q158" s="179">
        <f t="shared" ref="Q158" si="312">+Q151+Q155+Q156+Q157</f>
        <v>53394</v>
      </c>
      <c r="R158" s="82">
        <f t="shared" ref="R158" si="313">+R151+R155+R156+R157</f>
        <v>16106</v>
      </c>
      <c r="S158" s="83">
        <f t="shared" ref="S158" si="314">+S151+S155+S156+S157</f>
        <v>41632</v>
      </c>
      <c r="T158" s="179">
        <f t="shared" ref="T158" si="315">+T151+T155+T156+T157</f>
        <v>57738</v>
      </c>
      <c r="U158" s="82">
        <f t="shared" ref="U158" si="316">+U151+U155+U156+U157</f>
        <v>11</v>
      </c>
      <c r="V158" s="179">
        <f t="shared" ref="V158" si="317">+V151+V155+V156+V157</f>
        <v>57749</v>
      </c>
      <c r="W158" s="84">
        <f t="shared" si="308"/>
        <v>8.1563471551110656</v>
      </c>
    </row>
    <row r="159" spans="1:23" ht="14.25" thickTop="1" thickBot="1">
      <c r="A159" s="348"/>
      <c r="L159" s="81" t="s">
        <v>67</v>
      </c>
      <c r="M159" s="82">
        <f>+M147+M151+M155+M156+M157</f>
        <v>22537</v>
      </c>
      <c r="N159" s="83">
        <f t="shared" ref="N159:V159" si="318">+N147+N151+N155+N156+N157</f>
        <v>50090</v>
      </c>
      <c r="O159" s="179">
        <f t="shared" si="318"/>
        <v>72627</v>
      </c>
      <c r="P159" s="82">
        <f t="shared" si="318"/>
        <v>68</v>
      </c>
      <c r="Q159" s="179">
        <f t="shared" si="318"/>
        <v>72695</v>
      </c>
      <c r="R159" s="82">
        <f t="shared" si="318"/>
        <v>22632</v>
      </c>
      <c r="S159" s="83">
        <f t="shared" si="318"/>
        <v>56839</v>
      </c>
      <c r="T159" s="179">
        <f t="shared" si="318"/>
        <v>79471</v>
      </c>
      <c r="U159" s="82">
        <f t="shared" si="318"/>
        <v>11</v>
      </c>
      <c r="V159" s="179">
        <f t="shared" si="318"/>
        <v>79482</v>
      </c>
      <c r="W159" s="84">
        <f>IF(Q159=0,0,((V159/Q159)-1)*100)</f>
        <v>9.3362679689112049</v>
      </c>
    </row>
    <row r="160" spans="1:23" ht="14.25" thickTop="1" thickBot="1">
      <c r="A160" s="350"/>
      <c r="K160" s="350"/>
      <c r="L160" s="60" t="s">
        <v>23</v>
      </c>
      <c r="M160" s="376">
        <f>+M106+M133</f>
        <v>2176</v>
      </c>
      <c r="N160" s="377">
        <f>+N106+N133</f>
        <v>4183</v>
      </c>
      <c r="O160" s="188">
        <f t="shared" ref="O160" si="319">M160+N160</f>
        <v>6359</v>
      </c>
      <c r="P160" s="374">
        <f>+P106+P133</f>
        <v>0</v>
      </c>
      <c r="Q160" s="192">
        <f>O160+P160</f>
        <v>6359</v>
      </c>
      <c r="R160" s="77">
        <f>+R106+R133</f>
        <v>0</v>
      </c>
      <c r="S160" s="78">
        <f>+S106+S133</f>
        <v>0</v>
      </c>
      <c r="T160" s="188">
        <f>R160+S160</f>
        <v>0</v>
      </c>
      <c r="U160" s="79">
        <f>+U106+U133</f>
        <v>0</v>
      </c>
      <c r="V160" s="192">
        <f>T160+U160</f>
        <v>0</v>
      </c>
      <c r="W160" s="80">
        <f>IF(Q160=0,0,((V160/Q160)-1)*100)</f>
        <v>-100</v>
      </c>
    </row>
    <row r="161" spans="1:23" ht="14.25" thickTop="1" thickBot="1">
      <c r="A161" s="348"/>
      <c r="B161" s="353"/>
      <c r="C161" s="353"/>
      <c r="D161" s="353"/>
      <c r="E161" s="353"/>
      <c r="F161" s="353"/>
      <c r="G161" s="353"/>
      <c r="H161" s="353"/>
      <c r="I161" s="354"/>
      <c r="J161" s="353"/>
      <c r="L161" s="81" t="s">
        <v>40</v>
      </c>
      <c r="M161" s="82">
        <f t="shared" ref="M161:V161" si="320">+M156+M157+M160</f>
        <v>6649</v>
      </c>
      <c r="N161" s="83">
        <f t="shared" si="320"/>
        <v>12464</v>
      </c>
      <c r="O161" s="187">
        <f t="shared" si="320"/>
        <v>19113</v>
      </c>
      <c r="P161" s="82">
        <f t="shared" si="320"/>
        <v>6</v>
      </c>
      <c r="Q161" s="187">
        <f t="shared" si="320"/>
        <v>19119</v>
      </c>
      <c r="R161" s="82">
        <f t="shared" si="320"/>
        <v>3953</v>
      </c>
      <c r="S161" s="83">
        <f t="shared" si="320"/>
        <v>9758</v>
      </c>
      <c r="T161" s="187">
        <f t="shared" si="320"/>
        <v>13711</v>
      </c>
      <c r="U161" s="82">
        <f t="shared" si="320"/>
        <v>6</v>
      </c>
      <c r="V161" s="187">
        <f t="shared" si="320"/>
        <v>13717</v>
      </c>
      <c r="W161" s="84">
        <f t="shared" ref="W161:W162" si="321">IF(Q161=0,0,((V161/Q161)-1)*100)</f>
        <v>-28.254615827187614</v>
      </c>
    </row>
    <row r="162" spans="1:23" ht="14.25" thickTop="1" thickBot="1">
      <c r="A162" s="348"/>
      <c r="L162" s="81" t="s">
        <v>63</v>
      </c>
      <c r="M162" s="82">
        <f t="shared" ref="M162:V162" si="322">+M147+M151+M155+M161</f>
        <v>24713</v>
      </c>
      <c r="N162" s="83">
        <f t="shared" si="322"/>
        <v>54273</v>
      </c>
      <c r="O162" s="179">
        <f t="shared" si="322"/>
        <v>78986</v>
      </c>
      <c r="P162" s="82">
        <f t="shared" si="322"/>
        <v>68</v>
      </c>
      <c r="Q162" s="179">
        <f t="shared" si="322"/>
        <v>79054</v>
      </c>
      <c r="R162" s="82">
        <f t="shared" si="322"/>
        <v>22632</v>
      </c>
      <c r="S162" s="83">
        <f t="shared" si="322"/>
        <v>56839</v>
      </c>
      <c r="T162" s="179">
        <f t="shared" si="322"/>
        <v>79471</v>
      </c>
      <c r="U162" s="82">
        <f t="shared" si="322"/>
        <v>11</v>
      </c>
      <c r="V162" s="179">
        <f t="shared" si="322"/>
        <v>79482</v>
      </c>
      <c r="W162" s="84">
        <f t="shared" si="321"/>
        <v>0.54140207959116893</v>
      </c>
    </row>
    <row r="163" spans="1:23" ht="14.25" thickTop="1" thickBot="1">
      <c r="L163" s="91" t="s">
        <v>60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</row>
    <row r="164" spans="1:23" ht="13.5" thickTop="1">
      <c r="L164" s="868" t="s">
        <v>54</v>
      </c>
      <c r="M164" s="869"/>
      <c r="N164" s="869"/>
      <c r="O164" s="869"/>
      <c r="P164" s="869"/>
      <c r="Q164" s="869"/>
      <c r="R164" s="869"/>
      <c r="S164" s="869"/>
      <c r="T164" s="869"/>
      <c r="U164" s="869"/>
      <c r="V164" s="869"/>
      <c r="W164" s="870"/>
    </row>
    <row r="165" spans="1:23" ht="13.5" thickBot="1">
      <c r="L165" s="871" t="s">
        <v>51</v>
      </c>
      <c r="M165" s="872"/>
      <c r="N165" s="872"/>
      <c r="O165" s="872"/>
      <c r="P165" s="872"/>
      <c r="Q165" s="872"/>
      <c r="R165" s="872"/>
      <c r="S165" s="872"/>
      <c r="T165" s="872"/>
      <c r="U165" s="872"/>
      <c r="V165" s="872"/>
      <c r="W165" s="873"/>
    </row>
    <row r="166" spans="1:23" ht="14.25" thickTop="1" thickBot="1">
      <c r="L166" s="219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 t="s">
        <v>34</v>
      </c>
    </row>
    <row r="167" spans="1:23" ht="14.25" customHeight="1" thickTop="1" thickBot="1">
      <c r="L167" s="222"/>
      <c r="M167" s="223" t="s">
        <v>64</v>
      </c>
      <c r="N167" s="223"/>
      <c r="O167" s="223"/>
      <c r="P167" s="223"/>
      <c r="Q167" s="224"/>
      <c r="R167" s="223" t="s">
        <v>65</v>
      </c>
      <c r="S167" s="223"/>
      <c r="T167" s="223"/>
      <c r="U167" s="223"/>
      <c r="V167" s="224"/>
      <c r="W167" s="225" t="s">
        <v>2</v>
      </c>
    </row>
    <row r="168" spans="1:23" ht="13.5" thickTop="1">
      <c r="L168" s="226" t="s">
        <v>3</v>
      </c>
      <c r="M168" s="227"/>
      <c r="N168" s="228"/>
      <c r="O168" s="229"/>
      <c r="P168" s="230"/>
      <c r="Q168" s="229"/>
      <c r="R168" s="227"/>
      <c r="S168" s="228"/>
      <c r="T168" s="229"/>
      <c r="U168" s="230"/>
      <c r="V168" s="229"/>
      <c r="W168" s="231" t="s">
        <v>4</v>
      </c>
    </row>
    <row r="169" spans="1:23" ht="13.5" thickBot="1">
      <c r="L169" s="232"/>
      <c r="M169" s="233" t="s">
        <v>35</v>
      </c>
      <c r="N169" s="234" t="s">
        <v>36</v>
      </c>
      <c r="O169" s="235" t="s">
        <v>37</v>
      </c>
      <c r="P169" s="236" t="s">
        <v>32</v>
      </c>
      <c r="Q169" s="235" t="s">
        <v>7</v>
      </c>
      <c r="R169" s="233" t="s">
        <v>35</v>
      </c>
      <c r="S169" s="234" t="s">
        <v>36</v>
      </c>
      <c r="T169" s="235" t="s">
        <v>37</v>
      </c>
      <c r="U169" s="236" t="s">
        <v>32</v>
      </c>
      <c r="V169" s="235" t="s">
        <v>7</v>
      </c>
      <c r="W169" s="237"/>
    </row>
    <row r="170" spans="1:23" ht="3.75" customHeight="1" thickTop="1">
      <c r="L170" s="226"/>
      <c r="M170" s="238"/>
      <c r="N170" s="239"/>
      <c r="O170" s="301"/>
      <c r="P170" s="241"/>
      <c r="Q170" s="301"/>
      <c r="R170" s="238"/>
      <c r="S170" s="239"/>
      <c r="T170" s="301"/>
      <c r="U170" s="241"/>
      <c r="V170" s="301"/>
      <c r="W170" s="242"/>
    </row>
    <row r="171" spans="1:23">
      <c r="L171" s="226" t="s">
        <v>10</v>
      </c>
      <c r="M171" s="384">
        <f>+Lcc_BKK!M171+Lcc_DMK!M171</f>
        <v>0</v>
      </c>
      <c r="N171" s="385">
        <f>+Lcc_BKK!N171+Lcc_DMK!N171</f>
        <v>1</v>
      </c>
      <c r="O171" s="303">
        <f>SUM(M171:N171)</f>
        <v>1</v>
      </c>
      <c r="P171" s="387">
        <f>Lcc_BKK!P171+Lcc_DMK!P171</f>
        <v>0</v>
      </c>
      <c r="Q171" s="302">
        <f>O171+P171</f>
        <v>1</v>
      </c>
      <c r="R171" s="243">
        <f>+Lcc_BKK!R171+Lcc_DMK!R171</f>
        <v>0</v>
      </c>
      <c r="S171" s="244">
        <f>+Lcc_BKK!S171+Lcc_DMK!S171</f>
        <v>0</v>
      </c>
      <c r="T171" s="303">
        <f>SUM(R171:S171)</f>
        <v>0</v>
      </c>
      <c r="U171" s="246">
        <f>Lcc_BKK!U171+Lcc_DMK!U171</f>
        <v>0</v>
      </c>
      <c r="V171" s="302">
        <f>T171+U171</f>
        <v>0</v>
      </c>
      <c r="W171" s="247">
        <f>IF(Q171=0,0,((V171/Q171)-1)*100)</f>
        <v>-100</v>
      </c>
    </row>
    <row r="172" spans="1:23">
      <c r="L172" s="226" t="s">
        <v>11</v>
      </c>
      <c r="M172" s="384">
        <f>+Lcc_BKK!M172+Lcc_DMK!M172</f>
        <v>0</v>
      </c>
      <c r="N172" s="385">
        <f>+Lcc_BKK!N172+Lcc_DMK!N172</f>
        <v>14</v>
      </c>
      <c r="O172" s="303">
        <f t="shared" ref="O172:O173" si="323">SUM(M172:N172)</f>
        <v>14</v>
      </c>
      <c r="P172" s="387">
        <f>Lcc_BKK!P172+Lcc_DMK!P172</f>
        <v>0</v>
      </c>
      <c r="Q172" s="302">
        <f>O172+P172</f>
        <v>14</v>
      </c>
      <c r="R172" s="243">
        <f>+Lcc_BKK!R172+Lcc_DMK!R172</f>
        <v>0</v>
      </c>
      <c r="S172" s="244">
        <f>+Lcc_BKK!S172+Lcc_DMK!S172</f>
        <v>0</v>
      </c>
      <c r="T172" s="303">
        <f t="shared" ref="T172" si="324">SUM(R172:S172)</f>
        <v>0</v>
      </c>
      <c r="U172" s="246">
        <f>Lcc_BKK!U172+Lcc_DMK!U172</f>
        <v>0</v>
      </c>
      <c r="V172" s="302">
        <f>T172+U172</f>
        <v>0</v>
      </c>
      <c r="W172" s="247">
        <f>IF(Q172=0,0,((V172/Q172)-1)*100)</f>
        <v>-100</v>
      </c>
    </row>
    <row r="173" spans="1:23" ht="13.5" thickBot="1">
      <c r="L173" s="232" t="s">
        <v>12</v>
      </c>
      <c r="M173" s="384">
        <f>+Lcc_BKK!M173+Lcc_DMK!M173</f>
        <v>0</v>
      </c>
      <c r="N173" s="385">
        <f>+Lcc_BKK!N173+Lcc_DMK!N173</f>
        <v>0</v>
      </c>
      <c r="O173" s="303">
        <f t="shared" si="323"/>
        <v>0</v>
      </c>
      <c r="P173" s="387">
        <f>Lcc_BKK!P173+Lcc_DMK!P173</f>
        <v>0</v>
      </c>
      <c r="Q173" s="302">
        <f>O173+P173</f>
        <v>0</v>
      </c>
      <c r="R173" s="243">
        <f>+Lcc_BKK!R173+Lcc_DMK!R173</f>
        <v>0</v>
      </c>
      <c r="S173" s="244">
        <f>+Lcc_BKK!S173+Lcc_DMK!S173</f>
        <v>0</v>
      </c>
      <c r="T173" s="303">
        <f t="shared" ref="T173:T188" si="325">SUM(R173:S173)</f>
        <v>0</v>
      </c>
      <c r="U173" s="246">
        <f>Lcc_BKK!U173+Lcc_DMK!U173</f>
        <v>0</v>
      </c>
      <c r="V173" s="302">
        <f t="shared" ref="V173:V188" si="326">T173+U173</f>
        <v>0</v>
      </c>
      <c r="W173" s="247">
        <f>IF(Q173=0,0,((V173/Q173)-1)*100)</f>
        <v>0</v>
      </c>
    </row>
    <row r="174" spans="1:23" ht="14.25" thickTop="1" thickBot="1">
      <c r="L174" s="248" t="s">
        <v>38</v>
      </c>
      <c r="M174" s="249">
        <f t="shared" ref="M174:Q174" si="327">+M171+M172+M173</f>
        <v>0</v>
      </c>
      <c r="N174" s="250">
        <f t="shared" si="327"/>
        <v>15</v>
      </c>
      <c r="O174" s="251">
        <f t="shared" si="327"/>
        <v>15</v>
      </c>
      <c r="P174" s="249">
        <f t="shared" si="327"/>
        <v>0</v>
      </c>
      <c r="Q174" s="251">
        <f t="shared" si="327"/>
        <v>15</v>
      </c>
      <c r="R174" s="249">
        <f>+Lcc_BKK!R174+Lcc_DMK!R174</f>
        <v>0</v>
      </c>
      <c r="S174" s="250">
        <f>+Lcc_BKK!S174+Lcc_DMK!S174</f>
        <v>0</v>
      </c>
      <c r="T174" s="251">
        <f t="shared" si="325"/>
        <v>0</v>
      </c>
      <c r="U174" s="249">
        <f>Lcc_BKK!U174+Lcc_DMK!U174</f>
        <v>0</v>
      </c>
      <c r="V174" s="251">
        <f t="shared" si="326"/>
        <v>0</v>
      </c>
      <c r="W174" s="252">
        <f t="shared" ref="W174" si="328">IF(Q174=0,0,((V174/Q174)-1)*100)</f>
        <v>-100</v>
      </c>
    </row>
    <row r="175" spans="1:23" ht="13.5" thickTop="1">
      <c r="L175" s="226" t="s">
        <v>13</v>
      </c>
      <c r="M175" s="384">
        <f>+Lcc_BKK!M175+Lcc_DMK!M175</f>
        <v>0</v>
      </c>
      <c r="N175" s="385">
        <f>+Lcc_BKK!N175+Lcc_DMK!N175</f>
        <v>1</v>
      </c>
      <c r="O175" s="302">
        <f>M175+N175</f>
        <v>1</v>
      </c>
      <c r="P175" s="387">
        <f>Lcc_BKK!P175+Lcc_DMK!P175</f>
        <v>0</v>
      </c>
      <c r="Q175" s="302">
        <f>O175+P175</f>
        <v>1</v>
      </c>
      <c r="R175" s="243">
        <f>+Lcc_BKK!R175+Lcc_DMK!R175</f>
        <v>0</v>
      </c>
      <c r="S175" s="244">
        <f>+Lcc_BKK!S175+Lcc_DMK!S175</f>
        <v>0</v>
      </c>
      <c r="T175" s="302">
        <f t="shared" si="325"/>
        <v>0</v>
      </c>
      <c r="U175" s="246">
        <f>Lcc_BKK!U175+Lcc_DMK!U175</f>
        <v>0</v>
      </c>
      <c r="V175" s="302">
        <f t="shared" si="326"/>
        <v>0</v>
      </c>
      <c r="W175" s="247">
        <f t="shared" ref="W175" si="329">IF(Q175=0,0,((V175/Q175)-1)*100)</f>
        <v>-100</v>
      </c>
    </row>
    <row r="176" spans="1:23">
      <c r="L176" s="226" t="s">
        <v>14</v>
      </c>
      <c r="M176" s="384">
        <f>+Lcc_BKK!M176+Lcc_DMK!M176</f>
        <v>0</v>
      </c>
      <c r="N176" s="385">
        <f>+Lcc_BKK!N176+Lcc_DMK!N176</f>
        <v>1</v>
      </c>
      <c r="O176" s="302">
        <f>M176+N176</f>
        <v>1</v>
      </c>
      <c r="P176" s="387">
        <f>Lcc_BKK!P176+Lcc_DMK!P176</f>
        <v>0</v>
      </c>
      <c r="Q176" s="302">
        <f>O176+P176</f>
        <v>1</v>
      </c>
      <c r="R176" s="243">
        <f>+Lcc_BKK!R176+Lcc_DMK!R176</f>
        <v>0</v>
      </c>
      <c r="S176" s="244">
        <f>+Lcc_BKK!S176+Lcc_DMK!S176</f>
        <v>0</v>
      </c>
      <c r="T176" s="302">
        <f t="shared" si="325"/>
        <v>0</v>
      </c>
      <c r="U176" s="246">
        <f>Lcc_BKK!U176+Lcc_DMK!U176</f>
        <v>0</v>
      </c>
      <c r="V176" s="302">
        <f t="shared" si="326"/>
        <v>0</v>
      </c>
      <c r="W176" s="247">
        <f>IF(Q176=0,0,((V176/Q176)-1)*100)</f>
        <v>-100</v>
      </c>
    </row>
    <row r="177" spans="1:23" ht="13.5" thickBot="1">
      <c r="L177" s="226" t="s">
        <v>15</v>
      </c>
      <c r="M177" s="384">
        <f>+Lcc_BKK!M177+Lcc_DMK!M177</f>
        <v>0</v>
      </c>
      <c r="N177" s="385">
        <f>+Lcc_BKK!N177+Lcc_DMK!N177</f>
        <v>4</v>
      </c>
      <c r="O177" s="302">
        <f>M177+N177</f>
        <v>4</v>
      </c>
      <c r="P177" s="387">
        <f>Lcc_BKK!P177+Lcc_DMK!P177</f>
        <v>0</v>
      </c>
      <c r="Q177" s="302">
        <f>O177+P177</f>
        <v>4</v>
      </c>
      <c r="R177" s="384">
        <f>+Lcc_BKK!R177+Lcc_DMK!R177</f>
        <v>0</v>
      </c>
      <c r="S177" s="385">
        <f>+Lcc_BKK!S177+Lcc_DMK!S177</f>
        <v>0</v>
      </c>
      <c r="T177" s="302">
        <f t="shared" ref="T177" si="330">SUM(R177:S177)</f>
        <v>0</v>
      </c>
      <c r="U177" s="387">
        <f>Lcc_BKK!U177+Lcc_DMK!U177</f>
        <v>0</v>
      </c>
      <c r="V177" s="302">
        <f t="shared" ref="V177" si="331">T177+U177</f>
        <v>0</v>
      </c>
      <c r="W177" s="247">
        <f>IF(Q177=0,0,((V177/Q177)-1)*100)</f>
        <v>-100</v>
      </c>
    </row>
    <row r="178" spans="1:23" ht="14.25" thickTop="1" thickBot="1">
      <c r="L178" s="248" t="s">
        <v>61</v>
      </c>
      <c r="M178" s="249">
        <f>+M175+M176+M177</f>
        <v>0</v>
      </c>
      <c r="N178" s="250">
        <f t="shared" ref="N178:V178" si="332">+N175+N176+N177</f>
        <v>6</v>
      </c>
      <c r="O178" s="251">
        <f t="shared" si="332"/>
        <v>6</v>
      </c>
      <c r="P178" s="249">
        <f t="shared" si="332"/>
        <v>0</v>
      </c>
      <c r="Q178" s="251">
        <f t="shared" si="332"/>
        <v>6</v>
      </c>
      <c r="R178" s="249">
        <f t="shared" si="332"/>
        <v>0</v>
      </c>
      <c r="S178" s="250">
        <f t="shared" si="332"/>
        <v>0</v>
      </c>
      <c r="T178" s="251">
        <f t="shared" si="332"/>
        <v>0</v>
      </c>
      <c r="U178" s="249">
        <f t="shared" si="332"/>
        <v>0</v>
      </c>
      <c r="V178" s="251">
        <f t="shared" si="332"/>
        <v>0</v>
      </c>
      <c r="W178" s="252">
        <f t="shared" ref="W178" si="333">IF(Q178=0,0,((V178/Q178)-1)*100)</f>
        <v>-100</v>
      </c>
    </row>
    <row r="179" spans="1:23" ht="13.5" thickTop="1">
      <c r="L179" s="226" t="s">
        <v>16</v>
      </c>
      <c r="M179" s="384">
        <f>+Lcc_BKK!M179+Lcc_DMK!M179</f>
        <v>0</v>
      </c>
      <c r="N179" s="385">
        <f>+Lcc_BKK!N179+Lcc_DMK!N179</f>
        <v>0</v>
      </c>
      <c r="O179" s="302">
        <f>SUM(M179:N179)</f>
        <v>0</v>
      </c>
      <c r="P179" s="387">
        <f>Lcc_BKK!P179+Lcc_DMK!P179</f>
        <v>0</v>
      </c>
      <c r="Q179" s="302">
        <f t="shared" ref="Q179" si="334">O179+P179</f>
        <v>0</v>
      </c>
      <c r="R179" s="243">
        <f>+Lcc_BKK!R179+Lcc_DMK!R179</f>
        <v>0</v>
      </c>
      <c r="S179" s="244">
        <f>+Lcc_BKK!S179+Lcc_DMK!S179</f>
        <v>0</v>
      </c>
      <c r="T179" s="302">
        <f>SUM(R179:S179)</f>
        <v>0</v>
      </c>
      <c r="U179" s="246">
        <f>Lcc_BKK!U179+Lcc_DMK!U179</f>
        <v>0</v>
      </c>
      <c r="V179" s="302">
        <f>T179+U179</f>
        <v>0</v>
      </c>
      <c r="W179" s="247">
        <f>IF(Q179=0,0,((V179/Q179)-1)*100)</f>
        <v>0</v>
      </c>
    </row>
    <row r="180" spans="1:23">
      <c r="L180" s="226" t="s">
        <v>17</v>
      </c>
      <c r="M180" s="384">
        <f>+Lcc_BKK!M180+Lcc_DMK!M180</f>
        <v>0</v>
      </c>
      <c r="N180" s="385">
        <f>+Lcc_BKK!N180+Lcc_DMK!N180</f>
        <v>1</v>
      </c>
      <c r="O180" s="302">
        <f>SUM(M180:N180)</f>
        <v>1</v>
      </c>
      <c r="P180" s="387">
        <f>Lcc_BKK!P180+Lcc_DMK!P180</f>
        <v>0</v>
      </c>
      <c r="Q180" s="302">
        <f>O180+P180</f>
        <v>1</v>
      </c>
      <c r="R180" s="243">
        <f>+Lcc_BKK!R180+Lcc_DMK!R180</f>
        <v>0</v>
      </c>
      <c r="S180" s="244">
        <f>+Lcc_BKK!S180+Lcc_DMK!S180</f>
        <v>0</v>
      </c>
      <c r="T180" s="302">
        <f>SUM(R180:S180)</f>
        <v>0</v>
      </c>
      <c r="U180" s="246">
        <f>Lcc_BKK!U180+Lcc_DMK!U180</f>
        <v>0</v>
      </c>
      <c r="V180" s="302">
        <f>T180+U180</f>
        <v>0</v>
      </c>
      <c r="W180" s="247">
        <f t="shared" ref="W180" si="335">IF(Q180=0,0,((V180/Q180)-1)*100)</f>
        <v>-100</v>
      </c>
    </row>
    <row r="181" spans="1:23" ht="13.5" thickBot="1">
      <c r="L181" s="226" t="s">
        <v>18</v>
      </c>
      <c r="M181" s="384">
        <f>+Lcc_BKK!M181+Lcc_DMK!M181</f>
        <v>0</v>
      </c>
      <c r="N181" s="385">
        <f>+Lcc_BKK!N181+Lcc_DMK!N181</f>
        <v>0</v>
      </c>
      <c r="O181" s="303">
        <f>SUM(M181:N181)</f>
        <v>0</v>
      </c>
      <c r="P181" s="254">
        <f>Lcc_BKK!P181+Lcc_DMK!P181</f>
        <v>0</v>
      </c>
      <c r="Q181" s="303">
        <f>O181+P181</f>
        <v>0</v>
      </c>
      <c r="R181" s="243">
        <f>+Lcc_BKK!R181+Lcc_DMK!R181</f>
        <v>0</v>
      </c>
      <c r="S181" s="244">
        <f>+Lcc_BKK!S181+Lcc_DMK!S181</f>
        <v>0</v>
      </c>
      <c r="T181" s="303">
        <f>SUM(R181:S181)</f>
        <v>0</v>
      </c>
      <c r="U181" s="254">
        <f>Lcc_BKK!U181+Lcc_DMK!U181</f>
        <v>0</v>
      </c>
      <c r="V181" s="303">
        <f>T181+U181</f>
        <v>0</v>
      </c>
      <c r="W181" s="247">
        <f>IF(Q181=0,0,((V181/Q181)-1)*100)</f>
        <v>0</v>
      </c>
    </row>
    <row r="182" spans="1:23" ht="14.25" thickTop="1" thickBot="1">
      <c r="L182" s="255" t="s">
        <v>19</v>
      </c>
      <c r="M182" s="256">
        <f>+M179+M180+M181</f>
        <v>0</v>
      </c>
      <c r="N182" s="256">
        <f t="shared" ref="N182:V182" si="336">+N179+N180+N181</f>
        <v>1</v>
      </c>
      <c r="O182" s="257">
        <f t="shared" si="336"/>
        <v>1</v>
      </c>
      <c r="P182" s="258">
        <f t="shared" si="336"/>
        <v>0</v>
      </c>
      <c r="Q182" s="257">
        <f t="shared" si="336"/>
        <v>1</v>
      </c>
      <c r="R182" s="256">
        <f t="shared" si="336"/>
        <v>0</v>
      </c>
      <c r="S182" s="256">
        <f t="shared" si="336"/>
        <v>0</v>
      </c>
      <c r="T182" s="257">
        <f t="shared" si="336"/>
        <v>0</v>
      </c>
      <c r="U182" s="258">
        <f t="shared" si="336"/>
        <v>0</v>
      </c>
      <c r="V182" s="257">
        <f t="shared" si="336"/>
        <v>0</v>
      </c>
      <c r="W182" s="259">
        <f>IF(Q182=0,0,((V182/Q182)-1)*100)</f>
        <v>-100</v>
      </c>
    </row>
    <row r="183" spans="1:23" ht="13.5" thickTop="1">
      <c r="A183" s="350"/>
      <c r="K183" s="350"/>
      <c r="L183" s="226" t="s">
        <v>21</v>
      </c>
      <c r="M183" s="384">
        <f>+Lcc_BKK!M183+Lcc_DMK!M183</f>
        <v>0</v>
      </c>
      <c r="N183" s="385">
        <f>+Lcc_BKK!N183+Lcc_DMK!N183</f>
        <v>0</v>
      </c>
      <c r="O183" s="303">
        <f>SUM(M183:N183)</f>
        <v>0</v>
      </c>
      <c r="P183" s="260">
        <f>Lcc_BKK!P183+Lcc_DMK!P183</f>
        <v>0</v>
      </c>
      <c r="Q183" s="303">
        <f>O183+P183</f>
        <v>0</v>
      </c>
      <c r="R183" s="243">
        <f>+Lcc_BKK!R183+Lcc_DMK!R183</f>
        <v>0</v>
      </c>
      <c r="S183" s="244">
        <f>+Lcc_BKK!S183+Lcc_DMK!S183</f>
        <v>0</v>
      </c>
      <c r="T183" s="303">
        <f>SUM(R183:S183)</f>
        <v>0</v>
      </c>
      <c r="U183" s="260">
        <f>Lcc_BKK!U183+Lcc_DMK!U183</f>
        <v>0</v>
      </c>
      <c r="V183" s="303">
        <f>T183+U183</f>
        <v>0</v>
      </c>
      <c r="W183" s="247">
        <f>IF(Q183=0,0,((V183/Q183)-1)*100)</f>
        <v>0</v>
      </c>
    </row>
    <row r="184" spans="1:23" ht="13.5" thickBot="1">
      <c r="A184" s="350"/>
      <c r="K184" s="350"/>
      <c r="L184" s="226" t="s">
        <v>22</v>
      </c>
      <c r="M184" s="384">
        <f>+Lcc_BKK!M184+Lcc_DMK!M184</f>
        <v>0</v>
      </c>
      <c r="N184" s="385">
        <f>+Lcc_BKK!N184+Lcc_DMK!N184</f>
        <v>6</v>
      </c>
      <c r="O184" s="303">
        <f>SUM(M184:N184)</f>
        <v>6</v>
      </c>
      <c r="P184" s="387">
        <f>Lcc_BKK!P184+Lcc_DMK!P184</f>
        <v>0</v>
      </c>
      <c r="Q184" s="303">
        <f>O184+P184</f>
        <v>6</v>
      </c>
      <c r="R184" s="384">
        <f>+Lcc_BKK!R184+Lcc_DMK!R184</f>
        <v>0</v>
      </c>
      <c r="S184" s="385">
        <f>+Lcc_BKK!S184+Lcc_DMK!S184</f>
        <v>0</v>
      </c>
      <c r="T184" s="303">
        <f>SUM(R184:S184)</f>
        <v>0</v>
      </c>
      <c r="U184" s="387">
        <f>Lcc_BKK!U184+Lcc_DMK!U184</f>
        <v>0</v>
      </c>
      <c r="V184" s="303">
        <f>T184+U184</f>
        <v>0</v>
      </c>
      <c r="W184" s="247">
        <f t="shared" ref="W184" si="337">IF(Q184=0,0,((V184/Q184)-1)*100)</f>
        <v>-100</v>
      </c>
    </row>
    <row r="185" spans="1:23" ht="14.25" thickTop="1" thickBot="1">
      <c r="L185" s="248" t="s">
        <v>66</v>
      </c>
      <c r="M185" s="249">
        <f>+M178+M182+M183+M184</f>
        <v>0</v>
      </c>
      <c r="N185" s="250">
        <f t="shared" ref="N185:V185" si="338">+N178+N182+N183+N184</f>
        <v>13</v>
      </c>
      <c r="O185" s="251">
        <f t="shared" si="338"/>
        <v>13</v>
      </c>
      <c r="P185" s="249">
        <f t="shared" si="338"/>
        <v>0</v>
      </c>
      <c r="Q185" s="251">
        <f t="shared" si="338"/>
        <v>13</v>
      </c>
      <c r="R185" s="249">
        <f t="shared" si="338"/>
        <v>0</v>
      </c>
      <c r="S185" s="250">
        <f t="shared" si="338"/>
        <v>0</v>
      </c>
      <c r="T185" s="251">
        <f t="shared" si="338"/>
        <v>0</v>
      </c>
      <c r="U185" s="249">
        <f t="shared" si="338"/>
        <v>0</v>
      </c>
      <c r="V185" s="251">
        <f t="shared" si="338"/>
        <v>0</v>
      </c>
      <c r="W185" s="252">
        <f t="shared" ref="W185" si="339">IF(Q185=0,0,((V185/Q185)-1)*100)</f>
        <v>-100</v>
      </c>
    </row>
    <row r="186" spans="1:23" ht="14.25" thickTop="1" thickBot="1">
      <c r="L186" s="248" t="s">
        <v>67</v>
      </c>
      <c r="M186" s="249">
        <f>+M174+M178+M182+M183+M184</f>
        <v>0</v>
      </c>
      <c r="N186" s="250">
        <f t="shared" ref="N186:V186" si="340">+N174+N178+N182+N183+N184</f>
        <v>28</v>
      </c>
      <c r="O186" s="251">
        <f t="shared" si="340"/>
        <v>28</v>
      </c>
      <c r="P186" s="249">
        <f t="shared" si="340"/>
        <v>0</v>
      </c>
      <c r="Q186" s="251">
        <f t="shared" si="340"/>
        <v>28</v>
      </c>
      <c r="R186" s="249">
        <f t="shared" si="340"/>
        <v>0</v>
      </c>
      <c r="S186" s="250">
        <f t="shared" si="340"/>
        <v>0</v>
      </c>
      <c r="T186" s="251">
        <f t="shared" si="340"/>
        <v>0</v>
      </c>
      <c r="U186" s="249">
        <f t="shared" si="340"/>
        <v>0</v>
      </c>
      <c r="V186" s="251">
        <f t="shared" si="340"/>
        <v>0</v>
      </c>
      <c r="W186" s="252">
        <f>IF(Q186=0,0,((V186/Q186)-1)*100)</f>
        <v>-100</v>
      </c>
    </row>
    <row r="187" spans="1:23" ht="14.25" thickTop="1" thickBot="1">
      <c r="A187" s="350"/>
      <c r="K187" s="350"/>
      <c r="L187" s="226" t="s">
        <v>23</v>
      </c>
      <c r="M187" s="384">
        <f>+Lcc_BKK!M187+Lcc_DMK!M187</f>
        <v>0</v>
      </c>
      <c r="N187" s="385">
        <f>+Lcc_BKK!N187+Lcc_DMK!N187</f>
        <v>0</v>
      </c>
      <c r="O187" s="303">
        <f>SUM(M187:N187)</f>
        <v>0</v>
      </c>
      <c r="P187" s="387">
        <f>Lcc_BKK!P187+Lcc_DMK!P187</f>
        <v>0</v>
      </c>
      <c r="Q187" s="303">
        <f>O187+P187</f>
        <v>0</v>
      </c>
      <c r="R187" s="243">
        <f>+Lcc_BKK!R187+Lcc_DMK!R187</f>
        <v>0</v>
      </c>
      <c r="S187" s="244">
        <f>+Lcc_BKK!S187+Lcc_DMK!S187</f>
        <v>0</v>
      </c>
      <c r="T187" s="303">
        <f t="shared" si="325"/>
        <v>0</v>
      </c>
      <c r="U187" s="246">
        <f>Lcc_BKK!U187+Lcc_DMK!U187</f>
        <v>0</v>
      </c>
      <c r="V187" s="303">
        <f t="shared" si="326"/>
        <v>0</v>
      </c>
      <c r="W187" s="247">
        <f>IF(Q187=0,0,((V187/Q187)-1)*100)</f>
        <v>0</v>
      </c>
    </row>
    <row r="188" spans="1:23" ht="14.25" thickTop="1" thickBot="1">
      <c r="L188" s="248" t="s">
        <v>40</v>
      </c>
      <c r="M188" s="249">
        <f>+M183+M184+M187</f>
        <v>0</v>
      </c>
      <c r="N188" s="250">
        <f>+N183+N184+N187</f>
        <v>6</v>
      </c>
      <c r="O188" s="251">
        <f>+O183+O184+O187</f>
        <v>6</v>
      </c>
      <c r="P188" s="249">
        <f>+P183+P184+P187</f>
        <v>0</v>
      </c>
      <c r="Q188" s="251">
        <f>+Q183+Q184+Q187</f>
        <v>6</v>
      </c>
      <c r="R188" s="249">
        <f>+Lcc_BKK!R188+Lcc_DMK!R188</f>
        <v>0</v>
      </c>
      <c r="S188" s="250">
        <f>+Lcc_BKK!S188+Lcc_DMK!S188</f>
        <v>0</v>
      </c>
      <c r="T188" s="251">
        <f t="shared" si="325"/>
        <v>0</v>
      </c>
      <c r="U188" s="249">
        <f>Lcc_BKK!U188+Lcc_DMK!U188</f>
        <v>0</v>
      </c>
      <c r="V188" s="251">
        <f t="shared" si="326"/>
        <v>0</v>
      </c>
      <c r="W188" s="252">
        <f t="shared" ref="W188:W189" si="341">IF(Q188=0,0,((V188/Q188)-1)*100)</f>
        <v>-100</v>
      </c>
    </row>
    <row r="189" spans="1:23" ht="14.25" thickTop="1" thickBot="1">
      <c r="L189" s="248" t="s">
        <v>63</v>
      </c>
      <c r="M189" s="249">
        <f t="shared" ref="M189:V189" si="342">+M174+M178+M182+M188</f>
        <v>0</v>
      </c>
      <c r="N189" s="250">
        <f t="shared" si="342"/>
        <v>28</v>
      </c>
      <c r="O189" s="251">
        <f t="shared" si="342"/>
        <v>28</v>
      </c>
      <c r="P189" s="249">
        <f t="shared" si="342"/>
        <v>0</v>
      </c>
      <c r="Q189" s="251">
        <f t="shared" si="342"/>
        <v>28</v>
      </c>
      <c r="R189" s="249">
        <f t="shared" si="342"/>
        <v>0</v>
      </c>
      <c r="S189" s="250">
        <f t="shared" si="342"/>
        <v>0</v>
      </c>
      <c r="T189" s="251">
        <f t="shared" si="342"/>
        <v>0</v>
      </c>
      <c r="U189" s="249">
        <f t="shared" si="342"/>
        <v>0</v>
      </c>
      <c r="V189" s="251">
        <f t="shared" si="342"/>
        <v>0</v>
      </c>
      <c r="W189" s="252">
        <f t="shared" si="341"/>
        <v>-100</v>
      </c>
    </row>
    <row r="190" spans="1:23" ht="14.25" thickTop="1" thickBot="1">
      <c r="L190" s="261" t="s">
        <v>60</v>
      </c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1:23" ht="13.5" thickTop="1">
      <c r="L191" s="868" t="s">
        <v>55</v>
      </c>
      <c r="M191" s="869"/>
      <c r="N191" s="869"/>
      <c r="O191" s="869"/>
      <c r="P191" s="869"/>
      <c r="Q191" s="869"/>
      <c r="R191" s="869"/>
      <c r="S191" s="869"/>
      <c r="T191" s="869"/>
      <c r="U191" s="869"/>
      <c r="V191" s="869"/>
      <c r="W191" s="870"/>
    </row>
    <row r="192" spans="1:23" ht="13.5" thickBot="1">
      <c r="L192" s="871" t="s">
        <v>52</v>
      </c>
      <c r="M192" s="872"/>
      <c r="N192" s="872"/>
      <c r="O192" s="872"/>
      <c r="P192" s="872"/>
      <c r="Q192" s="872"/>
      <c r="R192" s="872"/>
      <c r="S192" s="872"/>
      <c r="T192" s="872"/>
      <c r="U192" s="872"/>
      <c r="V192" s="872"/>
      <c r="W192" s="873"/>
    </row>
    <row r="193" spans="12:23" ht="14.25" thickTop="1" thickBot="1">
      <c r="L193" s="219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 t="s">
        <v>34</v>
      </c>
    </row>
    <row r="194" spans="12:23" ht="14.25" customHeight="1" thickTop="1" thickBot="1">
      <c r="L194" s="222"/>
      <c r="M194" s="223" t="s">
        <v>64</v>
      </c>
      <c r="N194" s="223"/>
      <c r="O194" s="223"/>
      <c r="P194" s="223"/>
      <c r="Q194" s="224"/>
      <c r="R194" s="223" t="s">
        <v>65</v>
      </c>
      <c r="S194" s="223"/>
      <c r="T194" s="223"/>
      <c r="U194" s="223"/>
      <c r="V194" s="224"/>
      <c r="W194" s="225" t="s">
        <v>2</v>
      </c>
    </row>
    <row r="195" spans="12:23" ht="13.5" thickTop="1">
      <c r="L195" s="226" t="s">
        <v>3</v>
      </c>
      <c r="M195" s="227"/>
      <c r="N195" s="228"/>
      <c r="O195" s="229"/>
      <c r="P195" s="230"/>
      <c r="Q195" s="229"/>
      <c r="R195" s="227"/>
      <c r="S195" s="228"/>
      <c r="T195" s="229"/>
      <c r="U195" s="230"/>
      <c r="V195" s="229"/>
      <c r="W195" s="231" t="s">
        <v>4</v>
      </c>
    </row>
    <row r="196" spans="12:23" ht="13.5" thickBot="1">
      <c r="L196" s="232"/>
      <c r="M196" s="233" t="s">
        <v>35</v>
      </c>
      <c r="N196" s="234" t="s">
        <v>36</v>
      </c>
      <c r="O196" s="235" t="s">
        <v>37</v>
      </c>
      <c r="P196" s="236" t="s">
        <v>32</v>
      </c>
      <c r="Q196" s="235" t="s">
        <v>7</v>
      </c>
      <c r="R196" s="233" t="s">
        <v>35</v>
      </c>
      <c r="S196" s="234" t="s">
        <v>36</v>
      </c>
      <c r="T196" s="235" t="s">
        <v>37</v>
      </c>
      <c r="U196" s="236" t="s">
        <v>32</v>
      </c>
      <c r="V196" s="235" t="s">
        <v>7</v>
      </c>
      <c r="W196" s="237"/>
    </row>
    <row r="197" spans="12:23" ht="4.5" customHeight="1" thickTop="1">
      <c r="L197" s="226"/>
      <c r="M197" s="238"/>
      <c r="N197" s="239"/>
      <c r="O197" s="301"/>
      <c r="P197" s="241"/>
      <c r="Q197" s="301"/>
      <c r="R197" s="238"/>
      <c r="S197" s="239"/>
      <c r="T197" s="301"/>
      <c r="U197" s="241"/>
      <c r="V197" s="301"/>
      <c r="W197" s="242"/>
    </row>
    <row r="198" spans="12:23">
      <c r="L198" s="226" t="s">
        <v>10</v>
      </c>
      <c r="M198" s="384">
        <f>+Lcc_BKK!M198+Lcc_DMK!M198</f>
        <v>106</v>
      </c>
      <c r="N198" s="385">
        <f>+Lcc_BKK!N198+Lcc_DMK!N198</f>
        <v>866</v>
      </c>
      <c r="O198" s="303">
        <f>SUM(M198:N198)</f>
        <v>972</v>
      </c>
      <c r="P198" s="387">
        <f>+Lcc_BKK!P198+Lcc_DMK!P198</f>
        <v>1</v>
      </c>
      <c r="Q198" s="302">
        <f>O198+P198</f>
        <v>973</v>
      </c>
      <c r="R198" s="243">
        <f>+Lcc_BKK!R198+Lcc_DMK!R198</f>
        <v>0</v>
      </c>
      <c r="S198" s="244">
        <f>+Lcc_BKK!S198+Lcc_DMK!S198</f>
        <v>0</v>
      </c>
      <c r="T198" s="303">
        <f>SUM(R198:S198)</f>
        <v>0</v>
      </c>
      <c r="U198" s="246">
        <f>+Lcc_BKK!U198+Lcc_DMK!U198</f>
        <v>0</v>
      </c>
      <c r="V198" s="302">
        <f>T198+U198</f>
        <v>0</v>
      </c>
      <c r="W198" s="247">
        <f>IF(Q198=0,0,((V198/Q198)-1)*100)</f>
        <v>-100</v>
      </c>
    </row>
    <row r="199" spans="12:23">
      <c r="L199" s="226" t="s">
        <v>11</v>
      </c>
      <c r="M199" s="384">
        <f>+Lcc_BKK!M199+Lcc_DMK!M199</f>
        <v>118</v>
      </c>
      <c r="N199" s="385">
        <f>+Lcc_BKK!N199+Lcc_DMK!N199</f>
        <v>959</v>
      </c>
      <c r="O199" s="303">
        <f t="shared" ref="O199:O200" si="343">SUM(M199:N199)</f>
        <v>1077</v>
      </c>
      <c r="P199" s="387">
        <f>+Lcc_BKK!P199+Lcc_DMK!P199</f>
        <v>0</v>
      </c>
      <c r="Q199" s="302">
        <f>O199+P199</f>
        <v>1077</v>
      </c>
      <c r="R199" s="243">
        <f>+Lcc_BKK!R199+Lcc_DMK!R199</f>
        <v>0</v>
      </c>
      <c r="S199" s="244">
        <f>+Lcc_BKK!S199+Lcc_DMK!S199</f>
        <v>0</v>
      </c>
      <c r="T199" s="303">
        <f t="shared" ref="T199" si="344">SUM(R199:S199)</f>
        <v>0</v>
      </c>
      <c r="U199" s="246">
        <f>+Lcc_BKK!U199+Lcc_DMK!U199</f>
        <v>0</v>
      </c>
      <c r="V199" s="302">
        <f>T199+U199</f>
        <v>0</v>
      </c>
      <c r="W199" s="247">
        <f>IF(Q199=0,0,((V199/Q199)-1)*100)</f>
        <v>-100</v>
      </c>
    </row>
    <row r="200" spans="12:23" ht="13.5" thickBot="1">
      <c r="L200" s="232" t="s">
        <v>12</v>
      </c>
      <c r="M200" s="384">
        <f>+Lcc_BKK!M200+Lcc_DMK!M200</f>
        <v>119</v>
      </c>
      <c r="N200" s="385">
        <f>+Lcc_BKK!N200+Lcc_DMK!N200</f>
        <v>929</v>
      </c>
      <c r="O200" s="303">
        <f t="shared" si="343"/>
        <v>1048</v>
      </c>
      <c r="P200" s="387">
        <f>+Lcc_BKK!P200+Lcc_DMK!P200</f>
        <v>0</v>
      </c>
      <c r="Q200" s="302">
        <f>O200+P200</f>
        <v>1048</v>
      </c>
      <c r="R200" s="243">
        <f>+Lcc_BKK!R200+Lcc_DMK!R200</f>
        <v>0</v>
      </c>
      <c r="S200" s="244">
        <f>+Lcc_BKK!S200+Lcc_DMK!S200</f>
        <v>0</v>
      </c>
      <c r="T200" s="303">
        <f t="shared" ref="T200:T215" si="345">SUM(R200:S200)</f>
        <v>0</v>
      </c>
      <c r="U200" s="246">
        <f>+Lcc_BKK!U200+Lcc_DMK!U200</f>
        <v>0</v>
      </c>
      <c r="V200" s="302">
        <f t="shared" ref="V200:V215" si="346">T200+U200</f>
        <v>0</v>
      </c>
      <c r="W200" s="247">
        <f>IF(Q200=0,0,((V200/Q200)-1)*100)</f>
        <v>-100</v>
      </c>
    </row>
    <row r="201" spans="12:23" ht="14.25" thickTop="1" thickBot="1">
      <c r="L201" s="248" t="s">
        <v>38</v>
      </c>
      <c r="M201" s="249">
        <f t="shared" ref="M201:Q201" si="347">+M198+M199+M200</f>
        <v>343</v>
      </c>
      <c r="N201" s="250">
        <f t="shared" si="347"/>
        <v>2754</v>
      </c>
      <c r="O201" s="251">
        <f t="shared" si="347"/>
        <v>3097</v>
      </c>
      <c r="P201" s="249">
        <f t="shared" si="347"/>
        <v>1</v>
      </c>
      <c r="Q201" s="251">
        <f t="shared" si="347"/>
        <v>3098</v>
      </c>
      <c r="R201" s="249">
        <f>+Lcc_BKK!R201+Lcc_DMK!R201</f>
        <v>0</v>
      </c>
      <c r="S201" s="250">
        <f>+Lcc_BKK!S201+Lcc_DMK!S201</f>
        <v>0</v>
      </c>
      <c r="T201" s="251">
        <f t="shared" si="345"/>
        <v>0</v>
      </c>
      <c r="U201" s="249">
        <f>+Lcc_BKK!U201+Lcc_DMK!U201</f>
        <v>0</v>
      </c>
      <c r="V201" s="251">
        <f t="shared" si="346"/>
        <v>0</v>
      </c>
      <c r="W201" s="252">
        <f t="shared" ref="W201" si="348">IF(Q201=0,0,((V201/Q201)-1)*100)</f>
        <v>-100</v>
      </c>
    </row>
    <row r="202" spans="12:23" ht="13.5" thickTop="1">
      <c r="L202" s="226" t="s">
        <v>13</v>
      </c>
      <c r="M202" s="384">
        <f>+Lcc_BKK!M202+Lcc_DMK!M202</f>
        <v>132</v>
      </c>
      <c r="N202" s="385">
        <f>+Lcc_BKK!N202+Lcc_DMK!N202</f>
        <v>945</v>
      </c>
      <c r="O202" s="302">
        <f>M202+N202</f>
        <v>1077</v>
      </c>
      <c r="P202" s="387">
        <f>+Lcc_BKK!P202+Lcc_DMK!P202</f>
        <v>0</v>
      </c>
      <c r="Q202" s="302">
        <f>O202+P202</f>
        <v>1077</v>
      </c>
      <c r="R202" s="243">
        <f>+Lcc_BKK!R202+Lcc_DMK!R202</f>
        <v>0</v>
      </c>
      <c r="S202" s="244">
        <f>+Lcc_BKK!S202+Lcc_DMK!S202</f>
        <v>0</v>
      </c>
      <c r="T202" s="302">
        <f t="shared" si="345"/>
        <v>0</v>
      </c>
      <c r="U202" s="246">
        <f>+Lcc_BKK!U202+Lcc_DMK!U202</f>
        <v>0</v>
      </c>
      <c r="V202" s="302">
        <f t="shared" si="346"/>
        <v>0</v>
      </c>
      <c r="W202" s="247">
        <f t="shared" ref="W202" si="349">IF(Q202=0,0,((V202/Q202)-1)*100)</f>
        <v>-100</v>
      </c>
    </row>
    <row r="203" spans="12:23">
      <c r="L203" s="226" t="s">
        <v>14</v>
      </c>
      <c r="M203" s="384">
        <f>+Lcc_BKK!M203+Lcc_DMK!M203</f>
        <v>122</v>
      </c>
      <c r="N203" s="385">
        <f>+Lcc_BKK!N203+Lcc_DMK!N203</f>
        <v>894</v>
      </c>
      <c r="O203" s="302">
        <f>M203+N203</f>
        <v>1016</v>
      </c>
      <c r="P203" s="387">
        <f>+Lcc_BKK!P203+Lcc_DMK!P203</f>
        <v>0</v>
      </c>
      <c r="Q203" s="302">
        <f>O203+P203</f>
        <v>1016</v>
      </c>
      <c r="R203" s="243">
        <f>+Lcc_BKK!R203+Lcc_DMK!R203</f>
        <v>0</v>
      </c>
      <c r="S203" s="244">
        <f>+Lcc_BKK!S203+Lcc_DMK!S203</f>
        <v>1</v>
      </c>
      <c r="T203" s="302">
        <f t="shared" si="345"/>
        <v>1</v>
      </c>
      <c r="U203" s="246">
        <f>+Lcc_BKK!U203+Lcc_DMK!U203</f>
        <v>0</v>
      </c>
      <c r="V203" s="302">
        <f t="shared" si="346"/>
        <v>1</v>
      </c>
      <c r="W203" s="247">
        <f>IF(Q203=0,0,((V203/Q203)-1)*100)</f>
        <v>-99.9015748031496</v>
      </c>
    </row>
    <row r="204" spans="12:23" ht="13.5" thickBot="1">
      <c r="L204" s="226" t="s">
        <v>15</v>
      </c>
      <c r="M204" s="384">
        <f>+Lcc_BKK!M204+Lcc_DMK!M204</f>
        <v>144</v>
      </c>
      <c r="N204" s="385">
        <f>+Lcc_BKK!N204+Lcc_DMK!N204</f>
        <v>1006</v>
      </c>
      <c r="O204" s="302">
        <f>M204+N204</f>
        <v>1150</v>
      </c>
      <c r="P204" s="387">
        <f>+Lcc_BKK!P204+Lcc_DMK!P204</f>
        <v>0</v>
      </c>
      <c r="Q204" s="302">
        <f>O204+P204</f>
        <v>1150</v>
      </c>
      <c r="R204" s="384">
        <f>+Lcc_BKK!R204+Lcc_DMK!R204</f>
        <v>0</v>
      </c>
      <c r="S204" s="385">
        <f>+Lcc_BKK!S204+Lcc_DMK!S204</f>
        <v>0</v>
      </c>
      <c r="T204" s="302">
        <f t="shared" ref="T204" si="350">SUM(R204:S204)</f>
        <v>0</v>
      </c>
      <c r="U204" s="387">
        <f>+Lcc_BKK!U204+Lcc_DMK!U204</f>
        <v>0</v>
      </c>
      <c r="V204" s="302">
        <f t="shared" ref="V204" si="351">T204+U204</f>
        <v>0</v>
      </c>
      <c r="W204" s="247">
        <f>IF(Q204=0,0,((V204/Q204)-1)*100)</f>
        <v>-100</v>
      </c>
    </row>
    <row r="205" spans="12:23" ht="14.25" thickTop="1" thickBot="1">
      <c r="L205" s="248" t="s">
        <v>61</v>
      </c>
      <c r="M205" s="249">
        <f>+M202+M203+M204</f>
        <v>398</v>
      </c>
      <c r="N205" s="250">
        <f t="shared" ref="N205" si="352">+N202+N203+N204</f>
        <v>2845</v>
      </c>
      <c r="O205" s="251">
        <f t="shared" ref="O205" si="353">+O202+O203+O204</f>
        <v>3243</v>
      </c>
      <c r="P205" s="249">
        <f t="shared" ref="P205" si="354">+P202+P203+P204</f>
        <v>0</v>
      </c>
      <c r="Q205" s="251">
        <f t="shared" ref="Q205" si="355">+Q202+Q203+Q204</f>
        <v>3243</v>
      </c>
      <c r="R205" s="249">
        <f t="shared" ref="R205" si="356">+R202+R203+R204</f>
        <v>0</v>
      </c>
      <c r="S205" s="250">
        <f t="shared" ref="S205" si="357">+S202+S203+S204</f>
        <v>1</v>
      </c>
      <c r="T205" s="251">
        <f t="shared" ref="T205" si="358">+T202+T203+T204</f>
        <v>1</v>
      </c>
      <c r="U205" s="249">
        <f t="shared" ref="U205" si="359">+U202+U203+U204</f>
        <v>0</v>
      </c>
      <c r="V205" s="251">
        <f t="shared" ref="V205" si="360">+V202+V203+V204</f>
        <v>1</v>
      </c>
      <c r="W205" s="252">
        <f t="shared" ref="W205" si="361">IF(Q205=0,0,((V205/Q205)-1)*100)</f>
        <v>-99.969164353993207</v>
      </c>
    </row>
    <row r="206" spans="12:23" ht="13.5" thickTop="1">
      <c r="L206" s="226" t="s">
        <v>16</v>
      </c>
      <c r="M206" s="384">
        <f>+Lcc_BKK!M206+Lcc_DMK!M206</f>
        <v>85</v>
      </c>
      <c r="N206" s="385">
        <f>+Lcc_BKK!N206+Lcc_DMK!N206</f>
        <v>727</v>
      </c>
      <c r="O206" s="302">
        <f>SUM(M206:N206)</f>
        <v>812</v>
      </c>
      <c r="P206" s="387">
        <f>+Lcc_BKK!P206+Lcc_DMK!P206</f>
        <v>0</v>
      </c>
      <c r="Q206" s="302">
        <f>O206+P206</f>
        <v>812</v>
      </c>
      <c r="R206" s="243">
        <f>+Lcc_BKK!R206+Lcc_DMK!R206</f>
        <v>0</v>
      </c>
      <c r="S206" s="244">
        <f>+Lcc_BKK!S206+Lcc_DMK!S206</f>
        <v>0</v>
      </c>
      <c r="T206" s="302">
        <f>SUM(R206:S206)</f>
        <v>0</v>
      </c>
      <c r="U206" s="246">
        <f>+Lcc_BKK!U206+Lcc_DMK!U206</f>
        <v>0</v>
      </c>
      <c r="V206" s="302">
        <f>T206+U206</f>
        <v>0</v>
      </c>
      <c r="W206" s="247">
        <f>IF(Q206=0,0,((V206/Q206)-1)*100)</f>
        <v>-100</v>
      </c>
    </row>
    <row r="207" spans="12:23">
      <c r="L207" s="226" t="s">
        <v>17</v>
      </c>
      <c r="M207" s="384">
        <f>+Lcc_BKK!M207+Lcc_DMK!M207</f>
        <v>103</v>
      </c>
      <c r="N207" s="385">
        <f>+Lcc_BKK!N207+Lcc_DMK!N207</f>
        <v>890</v>
      </c>
      <c r="O207" s="302">
        <f>SUM(M207:N207)</f>
        <v>993</v>
      </c>
      <c r="P207" s="387">
        <f>+Lcc_BKK!P207+Lcc_DMK!P207</f>
        <v>0</v>
      </c>
      <c r="Q207" s="302">
        <f>O207+P207</f>
        <v>993</v>
      </c>
      <c r="R207" s="243">
        <f>+Lcc_BKK!R207+Lcc_DMK!R207</f>
        <v>0</v>
      </c>
      <c r="S207" s="244">
        <f>+Lcc_BKK!S207+Lcc_DMK!S207</f>
        <v>0</v>
      </c>
      <c r="T207" s="302">
        <f>SUM(R207:S207)</f>
        <v>0</v>
      </c>
      <c r="U207" s="246">
        <f>+Lcc_BKK!U207+Lcc_DMK!U207</f>
        <v>0</v>
      </c>
      <c r="V207" s="302">
        <f>T207+U207</f>
        <v>0</v>
      </c>
      <c r="W207" s="247">
        <f t="shared" ref="W207" si="362">IF(Q207=0,0,((V207/Q207)-1)*100)</f>
        <v>-100</v>
      </c>
    </row>
    <row r="208" spans="12:23" ht="13.5" thickBot="1">
      <c r="L208" s="226" t="s">
        <v>18</v>
      </c>
      <c r="M208" s="384">
        <f>+Lcc_BKK!M208+Lcc_DMK!M208</f>
        <v>94</v>
      </c>
      <c r="N208" s="385">
        <f>+Lcc_BKK!N208+Lcc_DMK!N208</f>
        <v>935</v>
      </c>
      <c r="O208" s="303">
        <f>SUM(M208:N208)</f>
        <v>1029</v>
      </c>
      <c r="P208" s="254">
        <f>+Lcc_BKK!P208+Lcc_DMK!P208</f>
        <v>0</v>
      </c>
      <c r="Q208" s="303">
        <f>O208+P208</f>
        <v>1029</v>
      </c>
      <c r="R208" s="243">
        <f>+Lcc_BKK!R208+Lcc_DMK!R208</f>
        <v>0</v>
      </c>
      <c r="S208" s="244">
        <f>+Lcc_BKK!S208+Lcc_DMK!S208</f>
        <v>0</v>
      </c>
      <c r="T208" s="303">
        <f>SUM(R208:S208)</f>
        <v>0</v>
      </c>
      <c r="U208" s="254">
        <f>+Lcc_BKK!U208+Lcc_DMK!U208</f>
        <v>0</v>
      </c>
      <c r="V208" s="303">
        <f>T208+U208</f>
        <v>0</v>
      </c>
      <c r="W208" s="247">
        <f>IF(Q208=0,0,((V208/Q208)-1)*100)</f>
        <v>-100</v>
      </c>
    </row>
    <row r="209" spans="1:23" ht="14.25" thickTop="1" thickBot="1">
      <c r="L209" s="255" t="s">
        <v>19</v>
      </c>
      <c r="M209" s="256">
        <f>+M206+M207+M208</f>
        <v>282</v>
      </c>
      <c r="N209" s="256">
        <f t="shared" ref="N209" si="363">+N206+N207+N208</f>
        <v>2552</v>
      </c>
      <c r="O209" s="257">
        <f t="shared" ref="O209" si="364">+O206+O207+O208</f>
        <v>2834</v>
      </c>
      <c r="P209" s="258">
        <f t="shared" ref="P209" si="365">+P206+P207+P208</f>
        <v>0</v>
      </c>
      <c r="Q209" s="257">
        <f t="shared" ref="Q209" si="366">+Q206+Q207+Q208</f>
        <v>2834</v>
      </c>
      <c r="R209" s="256">
        <f t="shared" ref="R209" si="367">+R206+R207+R208</f>
        <v>0</v>
      </c>
      <c r="S209" s="256">
        <f t="shared" ref="S209" si="368">+S206+S207+S208</f>
        <v>0</v>
      </c>
      <c r="T209" s="257">
        <f t="shared" ref="T209" si="369">+T206+T207+T208</f>
        <v>0</v>
      </c>
      <c r="U209" s="258">
        <f t="shared" ref="U209" si="370">+U206+U207+U208</f>
        <v>0</v>
      </c>
      <c r="V209" s="257">
        <f t="shared" ref="V209" si="371">+V206+V207+V208</f>
        <v>0</v>
      </c>
      <c r="W209" s="259">
        <f>IF(Q209=0,0,((V209/Q209)-1)*100)</f>
        <v>-100</v>
      </c>
    </row>
    <row r="210" spans="1:23" ht="13.5" thickTop="1">
      <c r="A210" s="350"/>
      <c r="K210" s="350"/>
      <c r="L210" s="226" t="s">
        <v>21</v>
      </c>
      <c r="M210" s="384">
        <f>+Lcc_BKK!M210+Lcc_DMK!M210</f>
        <v>84</v>
      </c>
      <c r="N210" s="385">
        <f>+Lcc_BKK!N210+Lcc_DMK!N210</f>
        <v>846</v>
      </c>
      <c r="O210" s="303">
        <f>SUM(M210:N210)</f>
        <v>930</v>
      </c>
      <c r="P210" s="260">
        <f>+Lcc_BKK!P210+Lcc_DMK!P210</f>
        <v>0</v>
      </c>
      <c r="Q210" s="303">
        <f>O210+P210</f>
        <v>930</v>
      </c>
      <c r="R210" s="243">
        <f>+Lcc_BKK!R210+Lcc_DMK!R210</f>
        <v>0</v>
      </c>
      <c r="S210" s="244">
        <f>+Lcc_BKK!S210+Lcc_DMK!S210</f>
        <v>0</v>
      </c>
      <c r="T210" s="303">
        <f>SUM(R210:S210)</f>
        <v>0</v>
      </c>
      <c r="U210" s="260">
        <f>+Lcc_BKK!U210+Lcc_DMK!U210</f>
        <v>0</v>
      </c>
      <c r="V210" s="303">
        <f>T210+U210</f>
        <v>0</v>
      </c>
      <c r="W210" s="247">
        <f>IF(Q210=0,0,((V210/Q210)-1)*100)</f>
        <v>-100</v>
      </c>
    </row>
    <row r="211" spans="1:23" ht="13.5" thickBot="1">
      <c r="A211" s="350"/>
      <c r="K211" s="350"/>
      <c r="L211" s="226" t="s">
        <v>22</v>
      </c>
      <c r="M211" s="384">
        <f>+Lcc_BKK!M211+Lcc_DMK!M211</f>
        <v>65</v>
      </c>
      <c r="N211" s="385">
        <f>+Lcc_BKK!N211+Lcc_DMK!N211</f>
        <v>988</v>
      </c>
      <c r="O211" s="303">
        <f>SUM(M211:N211)</f>
        <v>1053</v>
      </c>
      <c r="P211" s="387">
        <f>+Lcc_BKK!P211+Lcc_DMK!P211</f>
        <v>0</v>
      </c>
      <c r="Q211" s="303">
        <f>O211+P211</f>
        <v>1053</v>
      </c>
      <c r="R211" s="384">
        <f>+Lcc_BKK!R211+Lcc_DMK!R211</f>
        <v>0</v>
      </c>
      <c r="S211" s="385">
        <f>+Lcc_BKK!S211+Lcc_DMK!S211</f>
        <v>0</v>
      </c>
      <c r="T211" s="303">
        <f>SUM(R211:S211)</f>
        <v>0</v>
      </c>
      <c r="U211" s="387">
        <f>+Lcc_BKK!U211+Lcc_DMK!U211</f>
        <v>0</v>
      </c>
      <c r="V211" s="303">
        <f>T211+U211</f>
        <v>0</v>
      </c>
      <c r="W211" s="247">
        <f t="shared" ref="W211:W212" si="372">IF(Q211=0,0,((V211/Q211)-1)*100)</f>
        <v>-100</v>
      </c>
    </row>
    <row r="212" spans="1:23" ht="14.25" thickTop="1" thickBot="1">
      <c r="L212" s="248" t="s">
        <v>66</v>
      </c>
      <c r="M212" s="249">
        <f>+M205+M209+M210+M211</f>
        <v>829</v>
      </c>
      <c r="N212" s="250">
        <f t="shared" ref="N212" si="373">+N205+N209+N210+N211</f>
        <v>7231</v>
      </c>
      <c r="O212" s="251">
        <f t="shared" ref="O212" si="374">+O205+O209+O210+O211</f>
        <v>8060</v>
      </c>
      <c r="P212" s="249">
        <f t="shared" ref="P212" si="375">+P205+P209+P210+P211</f>
        <v>0</v>
      </c>
      <c r="Q212" s="251">
        <f t="shared" ref="Q212" si="376">+Q205+Q209+Q210+Q211</f>
        <v>8060</v>
      </c>
      <c r="R212" s="249">
        <f t="shared" ref="R212" si="377">+R205+R209+R210+R211</f>
        <v>0</v>
      </c>
      <c r="S212" s="250">
        <f t="shared" ref="S212" si="378">+S205+S209+S210+S211</f>
        <v>1</v>
      </c>
      <c r="T212" s="251">
        <f t="shared" ref="T212" si="379">+T205+T209+T210+T211</f>
        <v>1</v>
      </c>
      <c r="U212" s="249">
        <f t="shared" ref="U212" si="380">+U205+U209+U210+U211</f>
        <v>0</v>
      </c>
      <c r="V212" s="251">
        <f t="shared" ref="V212" si="381">+V205+V209+V210+V211</f>
        <v>1</v>
      </c>
      <c r="W212" s="252">
        <f t="shared" si="372"/>
        <v>-99.987593052109176</v>
      </c>
    </row>
    <row r="213" spans="1:23" ht="14.25" thickTop="1" thickBot="1">
      <c r="L213" s="248" t="s">
        <v>67</v>
      </c>
      <c r="M213" s="249">
        <f>+M201+M205+M209+M210+M211</f>
        <v>1172</v>
      </c>
      <c r="N213" s="250">
        <f t="shared" ref="N213:V213" si="382">+N201+N205+N209+N210+N211</f>
        <v>9985</v>
      </c>
      <c r="O213" s="251">
        <f t="shared" si="382"/>
        <v>11157</v>
      </c>
      <c r="P213" s="249">
        <f t="shared" si="382"/>
        <v>1</v>
      </c>
      <c r="Q213" s="251">
        <f t="shared" si="382"/>
        <v>11158</v>
      </c>
      <c r="R213" s="249">
        <f t="shared" si="382"/>
        <v>0</v>
      </c>
      <c r="S213" s="250">
        <f t="shared" si="382"/>
        <v>1</v>
      </c>
      <c r="T213" s="251">
        <f t="shared" si="382"/>
        <v>1</v>
      </c>
      <c r="U213" s="249">
        <f t="shared" si="382"/>
        <v>0</v>
      </c>
      <c r="V213" s="251">
        <f t="shared" si="382"/>
        <v>1</v>
      </c>
      <c r="W213" s="252">
        <f>IF(Q213=0,0,((V213/Q213)-1)*100)</f>
        <v>-99.991037820397921</v>
      </c>
    </row>
    <row r="214" spans="1:23" ht="14.25" thickTop="1" thickBot="1">
      <c r="A214" s="350"/>
      <c r="K214" s="350"/>
      <c r="L214" s="226" t="s">
        <v>23</v>
      </c>
      <c r="M214" s="384">
        <f>+Lcc_BKK!M214+Lcc_DMK!M214</f>
        <v>19</v>
      </c>
      <c r="N214" s="385">
        <f>+Lcc_BKK!N214+Lcc_DMK!N214</f>
        <v>254</v>
      </c>
      <c r="O214" s="303">
        <f>SUM(M214:N214)</f>
        <v>273</v>
      </c>
      <c r="P214" s="387">
        <f>+Lcc_BKK!P214+Lcc_DMK!P214</f>
        <v>0</v>
      </c>
      <c r="Q214" s="303">
        <f>O214+P214</f>
        <v>273</v>
      </c>
      <c r="R214" s="243">
        <f>+Lcc_BKK!R214+Lcc_DMK!R214</f>
        <v>0</v>
      </c>
      <c r="S214" s="244">
        <f>+Lcc_BKK!S214+Lcc_DMK!S214</f>
        <v>0</v>
      </c>
      <c r="T214" s="303">
        <f t="shared" si="345"/>
        <v>0</v>
      </c>
      <c r="U214" s="246">
        <f>+Lcc_BKK!U214+Lcc_DMK!U214</f>
        <v>0</v>
      </c>
      <c r="V214" s="303">
        <f t="shared" si="346"/>
        <v>0</v>
      </c>
      <c r="W214" s="247">
        <f>IF(Q214=0,0,((V214/Q214)-1)*100)</f>
        <v>-100</v>
      </c>
    </row>
    <row r="215" spans="1:23" ht="14.25" thickTop="1" thickBot="1">
      <c r="L215" s="248" t="s">
        <v>40</v>
      </c>
      <c r="M215" s="249">
        <f>+M210+M211+M214</f>
        <v>168</v>
      </c>
      <c r="N215" s="250">
        <f>+N210+N211+N214</f>
        <v>2088</v>
      </c>
      <c r="O215" s="251">
        <f>+O210+O211+O214</f>
        <v>2256</v>
      </c>
      <c r="P215" s="249">
        <f>+P210+P211+P214</f>
        <v>0</v>
      </c>
      <c r="Q215" s="251">
        <f>+Q210+Q211+Q214</f>
        <v>2256</v>
      </c>
      <c r="R215" s="249">
        <f>+Lcc_BKK!R215+Lcc_DMK!R215</f>
        <v>0</v>
      </c>
      <c r="S215" s="250">
        <f>+Lcc_BKK!S215+Lcc_DMK!S215</f>
        <v>0</v>
      </c>
      <c r="T215" s="251">
        <f t="shared" si="345"/>
        <v>0</v>
      </c>
      <c r="U215" s="249">
        <f>+Lcc_BKK!U215+Lcc_DMK!U215</f>
        <v>0</v>
      </c>
      <c r="V215" s="251">
        <f t="shared" si="346"/>
        <v>0</v>
      </c>
      <c r="W215" s="252">
        <f t="shared" ref="W215:W216" si="383">IF(Q215=0,0,((V215/Q215)-1)*100)</f>
        <v>-100</v>
      </c>
    </row>
    <row r="216" spans="1:23" ht="14.25" thickTop="1" thickBot="1">
      <c r="L216" s="248" t="s">
        <v>63</v>
      </c>
      <c r="M216" s="249">
        <f t="shared" ref="M216:V216" si="384">+M201+M205+M209+M215</f>
        <v>1191</v>
      </c>
      <c r="N216" s="250">
        <f t="shared" si="384"/>
        <v>10239</v>
      </c>
      <c r="O216" s="251">
        <f t="shared" si="384"/>
        <v>11430</v>
      </c>
      <c r="P216" s="249">
        <f t="shared" si="384"/>
        <v>1</v>
      </c>
      <c r="Q216" s="251">
        <f t="shared" si="384"/>
        <v>11431</v>
      </c>
      <c r="R216" s="249">
        <f t="shared" si="384"/>
        <v>0</v>
      </c>
      <c r="S216" s="250">
        <f t="shared" si="384"/>
        <v>1</v>
      </c>
      <c r="T216" s="251">
        <f t="shared" si="384"/>
        <v>1</v>
      </c>
      <c r="U216" s="249">
        <f t="shared" si="384"/>
        <v>0</v>
      </c>
      <c r="V216" s="251">
        <f t="shared" si="384"/>
        <v>1</v>
      </c>
      <c r="W216" s="252">
        <f t="shared" si="383"/>
        <v>-99.991251858979965</v>
      </c>
    </row>
    <row r="217" spans="1:23" ht="14.25" thickTop="1" thickBot="1">
      <c r="L217" s="261" t="s">
        <v>60</v>
      </c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1:23" ht="13.5" thickTop="1">
      <c r="L218" s="868" t="s">
        <v>56</v>
      </c>
      <c r="M218" s="869"/>
      <c r="N218" s="869"/>
      <c r="O218" s="869"/>
      <c r="P218" s="869"/>
      <c r="Q218" s="869"/>
      <c r="R218" s="869"/>
      <c r="S218" s="869"/>
      <c r="T218" s="869"/>
      <c r="U218" s="869"/>
      <c r="V218" s="869"/>
      <c r="W218" s="870"/>
    </row>
    <row r="219" spans="1:23" ht="13.5" thickBot="1">
      <c r="L219" s="871" t="s">
        <v>53</v>
      </c>
      <c r="M219" s="872"/>
      <c r="N219" s="872"/>
      <c r="O219" s="872"/>
      <c r="P219" s="872"/>
      <c r="Q219" s="872"/>
      <c r="R219" s="872"/>
      <c r="S219" s="872"/>
      <c r="T219" s="872"/>
      <c r="U219" s="872"/>
      <c r="V219" s="872"/>
      <c r="W219" s="873"/>
    </row>
    <row r="220" spans="1:23" ht="14.25" thickTop="1" thickBot="1">
      <c r="L220" s="219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 t="s">
        <v>34</v>
      </c>
    </row>
    <row r="221" spans="1:23" ht="14.25" customHeight="1" thickTop="1" thickBot="1">
      <c r="L221" s="222"/>
      <c r="M221" s="223" t="s">
        <v>64</v>
      </c>
      <c r="N221" s="223"/>
      <c r="O221" s="223"/>
      <c r="P221" s="223"/>
      <c r="Q221" s="224"/>
      <c r="R221" s="223" t="s">
        <v>65</v>
      </c>
      <c r="S221" s="223"/>
      <c r="T221" s="223"/>
      <c r="U221" s="223"/>
      <c r="V221" s="224"/>
      <c r="W221" s="225" t="s">
        <v>2</v>
      </c>
    </row>
    <row r="222" spans="1:23" ht="13.5" thickTop="1">
      <c r="L222" s="226" t="s">
        <v>3</v>
      </c>
      <c r="M222" s="227"/>
      <c r="N222" s="228"/>
      <c r="O222" s="229"/>
      <c r="P222" s="230"/>
      <c r="Q222" s="229"/>
      <c r="R222" s="227"/>
      <c r="S222" s="228"/>
      <c r="T222" s="229"/>
      <c r="U222" s="230"/>
      <c r="V222" s="229"/>
      <c r="W222" s="231" t="s">
        <v>4</v>
      </c>
    </row>
    <row r="223" spans="1:23" ht="13.5" thickBot="1">
      <c r="L223" s="232"/>
      <c r="M223" s="233" t="s">
        <v>35</v>
      </c>
      <c r="N223" s="234" t="s">
        <v>36</v>
      </c>
      <c r="O223" s="235" t="s">
        <v>37</v>
      </c>
      <c r="P223" s="236" t="s">
        <v>32</v>
      </c>
      <c r="Q223" s="235" t="s">
        <v>7</v>
      </c>
      <c r="R223" s="233" t="s">
        <v>35</v>
      </c>
      <c r="S223" s="234" t="s">
        <v>36</v>
      </c>
      <c r="T223" s="235" t="s">
        <v>37</v>
      </c>
      <c r="U223" s="236" t="s">
        <v>32</v>
      </c>
      <c r="V223" s="235" t="s">
        <v>7</v>
      </c>
      <c r="W223" s="237"/>
    </row>
    <row r="224" spans="1:23" ht="4.5" customHeight="1" thickTop="1">
      <c r="L224" s="226"/>
      <c r="M224" s="238"/>
      <c r="N224" s="239"/>
      <c r="O224" s="301"/>
      <c r="P224" s="241"/>
      <c r="Q224" s="304"/>
      <c r="R224" s="238"/>
      <c r="S224" s="239"/>
      <c r="T224" s="301"/>
      <c r="U224" s="241"/>
      <c r="V224" s="304"/>
      <c r="W224" s="242"/>
    </row>
    <row r="225" spans="1:23" ht="12.75" customHeight="1">
      <c r="L225" s="226" t="s">
        <v>10</v>
      </c>
      <c r="M225" s="384">
        <f t="shared" ref="M225:N227" si="385">+M171+M198</f>
        <v>106</v>
      </c>
      <c r="N225" s="385">
        <f t="shared" si="385"/>
        <v>867</v>
      </c>
      <c r="O225" s="302">
        <f>M225+N225</f>
        <v>973</v>
      </c>
      <c r="P225" s="387">
        <f>+P171+P198</f>
        <v>1</v>
      </c>
      <c r="Q225" s="305">
        <f>O225+P225</f>
        <v>974</v>
      </c>
      <c r="R225" s="243">
        <f t="shared" ref="R225:S227" si="386">+R171+R198</f>
        <v>0</v>
      </c>
      <c r="S225" s="244">
        <f t="shared" si="386"/>
        <v>0</v>
      </c>
      <c r="T225" s="302">
        <f>R225+S225</f>
        <v>0</v>
      </c>
      <c r="U225" s="246">
        <f>+U171+U198</f>
        <v>0</v>
      </c>
      <c r="V225" s="305">
        <f>T225+U225</f>
        <v>0</v>
      </c>
      <c r="W225" s="247">
        <f>IF(Q225=0,0,((V225/Q225)-1)*100)</f>
        <v>-100</v>
      </c>
    </row>
    <row r="226" spans="1:23">
      <c r="L226" s="226" t="s">
        <v>11</v>
      </c>
      <c r="M226" s="384">
        <f t="shared" si="385"/>
        <v>118</v>
      </c>
      <c r="N226" s="385">
        <f t="shared" si="385"/>
        <v>973</v>
      </c>
      <c r="O226" s="302">
        <f t="shared" ref="O226:O227" si="387">M226+N226</f>
        <v>1091</v>
      </c>
      <c r="P226" s="387">
        <f>+P172+P199</f>
        <v>0</v>
      </c>
      <c r="Q226" s="305">
        <f>O226+P226</f>
        <v>1091</v>
      </c>
      <c r="R226" s="243">
        <f t="shared" si="386"/>
        <v>0</v>
      </c>
      <c r="S226" s="244">
        <f t="shared" si="386"/>
        <v>0</v>
      </c>
      <c r="T226" s="302">
        <f t="shared" ref="T226:T227" si="388">R226+S226</f>
        <v>0</v>
      </c>
      <c r="U226" s="246">
        <f>+U172+U199</f>
        <v>0</v>
      </c>
      <c r="V226" s="305">
        <f>T226+U226</f>
        <v>0</v>
      </c>
      <c r="W226" s="247">
        <f>IF(Q226=0,0,((V226/Q226)-1)*100)</f>
        <v>-100</v>
      </c>
    </row>
    <row r="227" spans="1:23" ht="13.5" thickBot="1">
      <c r="L227" s="232" t="s">
        <v>12</v>
      </c>
      <c r="M227" s="384">
        <f t="shared" si="385"/>
        <v>119</v>
      </c>
      <c r="N227" s="385">
        <f t="shared" si="385"/>
        <v>929</v>
      </c>
      <c r="O227" s="302">
        <f t="shared" si="387"/>
        <v>1048</v>
      </c>
      <c r="P227" s="387">
        <f>+P173+P200</f>
        <v>0</v>
      </c>
      <c r="Q227" s="305">
        <f>O227+P227</f>
        <v>1048</v>
      </c>
      <c r="R227" s="243">
        <f t="shared" si="386"/>
        <v>0</v>
      </c>
      <c r="S227" s="244">
        <f t="shared" si="386"/>
        <v>0</v>
      </c>
      <c r="T227" s="302">
        <f t="shared" si="388"/>
        <v>0</v>
      </c>
      <c r="U227" s="246">
        <f>+U173+U200</f>
        <v>0</v>
      </c>
      <c r="V227" s="305">
        <f>T227+U227</f>
        <v>0</v>
      </c>
      <c r="W227" s="247">
        <f>IF(Q227=0,0,((V227/Q227)-1)*100)</f>
        <v>-100</v>
      </c>
    </row>
    <row r="228" spans="1:23" ht="14.25" thickTop="1" thickBot="1">
      <c r="L228" s="248" t="s">
        <v>38</v>
      </c>
      <c r="M228" s="249">
        <f t="shared" ref="M228:Q228" si="389">+M225+M226+M227</f>
        <v>343</v>
      </c>
      <c r="N228" s="250">
        <f t="shared" si="389"/>
        <v>2769</v>
      </c>
      <c r="O228" s="251">
        <f t="shared" si="389"/>
        <v>3112</v>
      </c>
      <c r="P228" s="249">
        <f t="shared" si="389"/>
        <v>1</v>
      </c>
      <c r="Q228" s="251">
        <f t="shared" si="389"/>
        <v>3113</v>
      </c>
      <c r="R228" s="249">
        <f t="shared" ref="R228:V228" si="390">+R225+R226+R227</f>
        <v>0</v>
      </c>
      <c r="S228" s="250">
        <f t="shared" si="390"/>
        <v>0</v>
      </c>
      <c r="T228" s="251">
        <f t="shared" si="390"/>
        <v>0</v>
      </c>
      <c r="U228" s="249">
        <f t="shared" si="390"/>
        <v>0</v>
      </c>
      <c r="V228" s="251">
        <f t="shared" si="390"/>
        <v>0</v>
      </c>
      <c r="W228" s="252">
        <f t="shared" ref="W228" si="391">IF(Q228=0,0,((V228/Q228)-1)*100)</f>
        <v>-100</v>
      </c>
    </row>
    <row r="229" spans="1:23" ht="13.5" thickTop="1">
      <c r="L229" s="226" t="s">
        <v>13</v>
      </c>
      <c r="M229" s="384">
        <f t="shared" ref="M229:N231" si="392">+M175+M202</f>
        <v>132</v>
      </c>
      <c r="N229" s="385">
        <f t="shared" si="392"/>
        <v>946</v>
      </c>
      <c r="O229" s="302">
        <f>M229+N229</f>
        <v>1078</v>
      </c>
      <c r="P229" s="387">
        <f>+P175+P202</f>
        <v>0</v>
      </c>
      <c r="Q229" s="305">
        <f>O229+P229</f>
        <v>1078</v>
      </c>
      <c r="R229" s="243">
        <f t="shared" ref="R229:S231" si="393">+R175+R202</f>
        <v>0</v>
      </c>
      <c r="S229" s="244">
        <f t="shared" si="393"/>
        <v>0</v>
      </c>
      <c r="T229" s="302">
        <f>R229+S229</f>
        <v>0</v>
      </c>
      <c r="U229" s="246">
        <f>+U175+U202</f>
        <v>0</v>
      </c>
      <c r="V229" s="305">
        <f>T229+U229</f>
        <v>0</v>
      </c>
      <c r="W229" s="247">
        <f>IF(Q229=0,0,((V229/Q229)-1)*100)</f>
        <v>-100</v>
      </c>
    </row>
    <row r="230" spans="1:23">
      <c r="L230" s="226" t="s">
        <v>14</v>
      </c>
      <c r="M230" s="384">
        <f t="shared" si="392"/>
        <v>122</v>
      </c>
      <c r="N230" s="385">
        <f t="shared" si="392"/>
        <v>895</v>
      </c>
      <c r="O230" s="302">
        <f>M230+N230</f>
        <v>1017</v>
      </c>
      <c r="P230" s="387">
        <f>+P176+P203</f>
        <v>0</v>
      </c>
      <c r="Q230" s="305">
        <f>O230+P230</f>
        <v>1017</v>
      </c>
      <c r="R230" s="243">
        <f t="shared" si="393"/>
        <v>0</v>
      </c>
      <c r="S230" s="244">
        <f t="shared" si="393"/>
        <v>1</v>
      </c>
      <c r="T230" s="302">
        <f>R230+S230</f>
        <v>1</v>
      </c>
      <c r="U230" s="246">
        <f>+U176+U203</f>
        <v>0</v>
      </c>
      <c r="V230" s="305">
        <f>T230+U230</f>
        <v>1</v>
      </c>
      <c r="W230" s="247">
        <f>IF(Q230=0,0,((V230/Q230)-1)*100)</f>
        <v>-99.90167158308752</v>
      </c>
    </row>
    <row r="231" spans="1:23" ht="13.5" thickBot="1">
      <c r="L231" s="226" t="s">
        <v>15</v>
      </c>
      <c r="M231" s="384">
        <f t="shared" si="392"/>
        <v>144</v>
      </c>
      <c r="N231" s="385">
        <f t="shared" si="392"/>
        <v>1010</v>
      </c>
      <c r="O231" s="302">
        <f>M231+N231</f>
        <v>1154</v>
      </c>
      <c r="P231" s="387">
        <f>+P177+P204</f>
        <v>0</v>
      </c>
      <c r="Q231" s="305">
        <f>O231+P231</f>
        <v>1154</v>
      </c>
      <c r="R231" s="384">
        <f t="shared" si="393"/>
        <v>0</v>
      </c>
      <c r="S231" s="385">
        <f t="shared" si="393"/>
        <v>0</v>
      </c>
      <c r="T231" s="302">
        <f>R231+S231</f>
        <v>0</v>
      </c>
      <c r="U231" s="387">
        <f>+U177+U204</f>
        <v>0</v>
      </c>
      <c r="V231" s="305">
        <f>T231+U231</f>
        <v>0</v>
      </c>
      <c r="W231" s="247">
        <f>IF(Q231=0,0,((V231/Q231)-1)*100)</f>
        <v>-100</v>
      </c>
    </row>
    <row r="232" spans="1:23" ht="14.25" thickTop="1" thickBot="1">
      <c r="L232" s="248" t="s">
        <v>61</v>
      </c>
      <c r="M232" s="249">
        <f>+M229+M230+M231</f>
        <v>398</v>
      </c>
      <c r="N232" s="250">
        <f t="shared" ref="N232" si="394">+N229+N230+N231</f>
        <v>2851</v>
      </c>
      <c r="O232" s="251">
        <f t="shared" ref="O232" si="395">+O229+O230+O231</f>
        <v>3249</v>
      </c>
      <c r="P232" s="249">
        <f t="shared" ref="P232" si="396">+P229+P230+P231</f>
        <v>0</v>
      </c>
      <c r="Q232" s="251">
        <f t="shared" ref="Q232" si="397">+Q229+Q230+Q231</f>
        <v>3249</v>
      </c>
      <c r="R232" s="249">
        <f t="shared" ref="R232" si="398">+R229+R230+R231</f>
        <v>0</v>
      </c>
      <c r="S232" s="250">
        <f t="shared" ref="S232" si="399">+S229+S230+S231</f>
        <v>1</v>
      </c>
      <c r="T232" s="251">
        <f t="shared" ref="T232" si="400">+T229+T230+T231</f>
        <v>1</v>
      </c>
      <c r="U232" s="249">
        <f t="shared" ref="U232" si="401">+U229+U230+U231</f>
        <v>0</v>
      </c>
      <c r="V232" s="251">
        <f t="shared" ref="V232" si="402">+V229+V230+V231</f>
        <v>1</v>
      </c>
      <c r="W232" s="252">
        <f t="shared" ref="W232" si="403">IF(Q232=0,0,((V232/Q232)-1)*100)</f>
        <v>-99.969221298861186</v>
      </c>
    </row>
    <row r="233" spans="1:23" ht="13.5" thickTop="1">
      <c r="L233" s="226" t="s">
        <v>16</v>
      </c>
      <c r="M233" s="384">
        <f t="shared" ref="M233:N235" si="404">+M179+M206</f>
        <v>85</v>
      </c>
      <c r="N233" s="385">
        <f t="shared" si="404"/>
        <v>727</v>
      </c>
      <c r="O233" s="302">
        <f t="shared" ref="O233" si="405">M233+N233</f>
        <v>812</v>
      </c>
      <c r="P233" s="387">
        <f>+P179+P206</f>
        <v>0</v>
      </c>
      <c r="Q233" s="305">
        <f>O233+P233</f>
        <v>812</v>
      </c>
      <c r="R233" s="243">
        <f t="shared" ref="R233:S235" si="406">+R179+R206</f>
        <v>0</v>
      </c>
      <c r="S233" s="244">
        <f t="shared" si="406"/>
        <v>0</v>
      </c>
      <c r="T233" s="302">
        <f t="shared" ref="T233" si="407">R233+S233</f>
        <v>0</v>
      </c>
      <c r="U233" s="246">
        <f>+U179+U206</f>
        <v>0</v>
      </c>
      <c r="V233" s="305">
        <f>T233+U233</f>
        <v>0</v>
      </c>
      <c r="W233" s="247">
        <f t="shared" ref="W233" si="408">IF(Q233=0,0,((V233/Q233)-1)*100)</f>
        <v>-100</v>
      </c>
    </row>
    <row r="234" spans="1:23">
      <c r="L234" s="226" t="s">
        <v>17</v>
      </c>
      <c r="M234" s="384">
        <f t="shared" si="404"/>
        <v>103</v>
      </c>
      <c r="N234" s="385">
        <f t="shared" si="404"/>
        <v>891</v>
      </c>
      <c r="O234" s="302">
        <f>M234+N234</f>
        <v>994</v>
      </c>
      <c r="P234" s="387">
        <f>+P180+P207</f>
        <v>0</v>
      </c>
      <c r="Q234" s="305">
        <f>O234+P234</f>
        <v>994</v>
      </c>
      <c r="R234" s="243">
        <f t="shared" si="406"/>
        <v>0</v>
      </c>
      <c r="S234" s="244">
        <f t="shared" si="406"/>
        <v>0</v>
      </c>
      <c r="T234" s="302">
        <f>R234+S234</f>
        <v>0</v>
      </c>
      <c r="U234" s="246">
        <f>+U180+U207</f>
        <v>0</v>
      </c>
      <c r="V234" s="305">
        <f>T234+U234</f>
        <v>0</v>
      </c>
      <c r="W234" s="247">
        <f t="shared" ref="W234" si="409">IF(Q234=0,0,((V234/Q234)-1)*100)</f>
        <v>-100</v>
      </c>
    </row>
    <row r="235" spans="1:23" ht="13.5" thickBot="1">
      <c r="L235" s="226" t="s">
        <v>18</v>
      </c>
      <c r="M235" s="384">
        <f t="shared" si="404"/>
        <v>94</v>
      </c>
      <c r="N235" s="385">
        <f t="shared" si="404"/>
        <v>935</v>
      </c>
      <c r="O235" s="303">
        <f>M235+N235</f>
        <v>1029</v>
      </c>
      <c r="P235" s="254">
        <f>+P181+P208</f>
        <v>0</v>
      </c>
      <c r="Q235" s="305">
        <f>O235+P235</f>
        <v>1029</v>
      </c>
      <c r="R235" s="243">
        <f t="shared" si="406"/>
        <v>0</v>
      </c>
      <c r="S235" s="244">
        <f t="shared" si="406"/>
        <v>0</v>
      </c>
      <c r="T235" s="303">
        <f>R235+S235</f>
        <v>0</v>
      </c>
      <c r="U235" s="254">
        <f>+U181+U208</f>
        <v>0</v>
      </c>
      <c r="V235" s="305">
        <f>T235+U235</f>
        <v>0</v>
      </c>
      <c r="W235" s="247">
        <f>IF(Q235=0,0,((V235/Q235)-1)*100)</f>
        <v>-100</v>
      </c>
    </row>
    <row r="236" spans="1:23" ht="14.25" thickTop="1" thickBot="1">
      <c r="L236" s="255" t="s">
        <v>19</v>
      </c>
      <c r="M236" s="256">
        <f>+M233+M234+M235</f>
        <v>282</v>
      </c>
      <c r="N236" s="256">
        <f t="shared" ref="N236" si="410">+N233+N234+N235</f>
        <v>2553</v>
      </c>
      <c r="O236" s="257">
        <f t="shared" ref="O236" si="411">+O233+O234+O235</f>
        <v>2835</v>
      </c>
      <c r="P236" s="258">
        <f t="shared" ref="P236" si="412">+P233+P234+P235</f>
        <v>0</v>
      </c>
      <c r="Q236" s="257">
        <f t="shared" ref="Q236" si="413">+Q233+Q234+Q235</f>
        <v>2835</v>
      </c>
      <c r="R236" s="256">
        <f t="shared" ref="R236" si="414">+R233+R234+R235</f>
        <v>0</v>
      </c>
      <c r="S236" s="256">
        <f t="shared" ref="S236" si="415">+S233+S234+S235</f>
        <v>0</v>
      </c>
      <c r="T236" s="257">
        <f t="shared" ref="T236" si="416">+T233+T234+T235</f>
        <v>0</v>
      </c>
      <c r="U236" s="258">
        <f t="shared" ref="U236" si="417">+U233+U234+U235</f>
        <v>0</v>
      </c>
      <c r="V236" s="257">
        <f t="shared" ref="V236" si="418">+V233+V234+V235</f>
        <v>0</v>
      </c>
      <c r="W236" s="259">
        <f>IF(Q236=0,0,((V236/Q236)-1)*100)</f>
        <v>-100</v>
      </c>
    </row>
    <row r="237" spans="1:23" ht="13.5" thickTop="1">
      <c r="A237" s="350"/>
      <c r="K237" s="350"/>
      <c r="L237" s="226" t="s">
        <v>21</v>
      </c>
      <c r="M237" s="384">
        <f>+M183+M210</f>
        <v>84</v>
      </c>
      <c r="N237" s="385">
        <f>+N183+N210</f>
        <v>846</v>
      </c>
      <c r="O237" s="303">
        <f>M237+N237</f>
        <v>930</v>
      </c>
      <c r="P237" s="260">
        <f>+P183+P210</f>
        <v>0</v>
      </c>
      <c r="Q237" s="305">
        <f>O237+P237</f>
        <v>930</v>
      </c>
      <c r="R237" s="243">
        <f>+R183+R210</f>
        <v>0</v>
      </c>
      <c r="S237" s="244">
        <f>+S183+S210</f>
        <v>0</v>
      </c>
      <c r="T237" s="303">
        <f>R237+S237</f>
        <v>0</v>
      </c>
      <c r="U237" s="260">
        <f>+U183+U210</f>
        <v>0</v>
      </c>
      <c r="V237" s="305">
        <f>T237+U237</f>
        <v>0</v>
      </c>
      <c r="W237" s="247">
        <f>IF(Q237=0,0,((V237/Q237)-1)*100)</f>
        <v>-100</v>
      </c>
    </row>
    <row r="238" spans="1:23" ht="13.5" thickBot="1">
      <c r="A238" s="350"/>
      <c r="K238" s="350"/>
      <c r="L238" s="226" t="s">
        <v>22</v>
      </c>
      <c r="M238" s="384">
        <f>+M184+M211</f>
        <v>65</v>
      </c>
      <c r="N238" s="385">
        <f>+N184+N211</f>
        <v>994</v>
      </c>
      <c r="O238" s="303">
        <f t="shared" ref="O238" si="419">M238+N238</f>
        <v>1059</v>
      </c>
      <c r="P238" s="387">
        <f>+P184+P211</f>
        <v>0</v>
      </c>
      <c r="Q238" s="305">
        <f>O238+P238</f>
        <v>1059</v>
      </c>
      <c r="R238" s="384">
        <f>+R184+R211</f>
        <v>0</v>
      </c>
      <c r="S238" s="385">
        <f>+S184+S211</f>
        <v>0</v>
      </c>
      <c r="T238" s="303">
        <f t="shared" ref="T238" si="420">R238+S238</f>
        <v>0</v>
      </c>
      <c r="U238" s="387">
        <f>+U184+U211</f>
        <v>0</v>
      </c>
      <c r="V238" s="305">
        <f>T238+U238</f>
        <v>0</v>
      </c>
      <c r="W238" s="247">
        <f t="shared" ref="W238:W239" si="421">IF(Q238=0,0,((V238/Q238)-1)*100)</f>
        <v>-100</v>
      </c>
    </row>
    <row r="239" spans="1:23" ht="14.25" thickTop="1" thickBot="1">
      <c r="L239" s="248" t="s">
        <v>66</v>
      </c>
      <c r="M239" s="249">
        <f>+M232+M236+M237+M238</f>
        <v>829</v>
      </c>
      <c r="N239" s="250">
        <f t="shared" ref="N239" si="422">+N232+N236+N237+N238</f>
        <v>7244</v>
      </c>
      <c r="O239" s="251">
        <f t="shared" ref="O239" si="423">+O232+O236+O237+O238</f>
        <v>8073</v>
      </c>
      <c r="P239" s="249">
        <f t="shared" ref="P239" si="424">+P232+P236+P237+P238</f>
        <v>0</v>
      </c>
      <c r="Q239" s="251">
        <f t="shared" ref="Q239" si="425">+Q232+Q236+Q237+Q238</f>
        <v>8073</v>
      </c>
      <c r="R239" s="249">
        <f t="shared" ref="R239" si="426">+R232+R236+R237+R238</f>
        <v>0</v>
      </c>
      <c r="S239" s="250">
        <f t="shared" ref="S239" si="427">+S232+S236+S237+S238</f>
        <v>1</v>
      </c>
      <c r="T239" s="251">
        <f t="shared" ref="T239" si="428">+T232+T236+T237+T238</f>
        <v>1</v>
      </c>
      <c r="U239" s="249">
        <f t="shared" ref="U239" si="429">+U232+U236+U237+U238</f>
        <v>0</v>
      </c>
      <c r="V239" s="251">
        <f t="shared" ref="V239" si="430">+V232+V236+V237+V238</f>
        <v>1</v>
      </c>
      <c r="W239" s="252">
        <f t="shared" si="421"/>
        <v>-99.9876130310913</v>
      </c>
    </row>
    <row r="240" spans="1:23" ht="14.25" thickTop="1" thickBot="1">
      <c r="L240" s="248" t="s">
        <v>67</v>
      </c>
      <c r="M240" s="249">
        <f>+M228+M232+M236+M237+M238</f>
        <v>1172</v>
      </c>
      <c r="N240" s="250">
        <f t="shared" ref="N240:V240" si="431">+N228+N232+N236+N237+N238</f>
        <v>10013</v>
      </c>
      <c r="O240" s="251">
        <f t="shared" si="431"/>
        <v>11185</v>
      </c>
      <c r="P240" s="249">
        <f t="shared" si="431"/>
        <v>1</v>
      </c>
      <c r="Q240" s="251">
        <f t="shared" si="431"/>
        <v>11186</v>
      </c>
      <c r="R240" s="249">
        <f t="shared" si="431"/>
        <v>0</v>
      </c>
      <c r="S240" s="250">
        <f t="shared" si="431"/>
        <v>1</v>
      </c>
      <c r="T240" s="251">
        <f t="shared" si="431"/>
        <v>1</v>
      </c>
      <c r="U240" s="249">
        <f t="shared" si="431"/>
        <v>0</v>
      </c>
      <c r="V240" s="251">
        <f t="shared" si="431"/>
        <v>1</v>
      </c>
      <c r="W240" s="252">
        <f>IF(Q240=0,0,((V240/Q240)-1)*100)</f>
        <v>-99.99106025388879</v>
      </c>
    </row>
    <row r="241" spans="1:23" ht="14.25" thickTop="1" thickBot="1">
      <c r="A241" s="350"/>
      <c r="K241" s="350"/>
      <c r="L241" s="226" t="s">
        <v>23</v>
      </c>
      <c r="M241" s="384">
        <f>+M187+M214</f>
        <v>19</v>
      </c>
      <c r="N241" s="385">
        <f>+N187+N214</f>
        <v>254</v>
      </c>
      <c r="O241" s="303">
        <f t="shared" ref="O241" si="432">M241+N241</f>
        <v>273</v>
      </c>
      <c r="P241" s="387">
        <f>+P187+P214</f>
        <v>0</v>
      </c>
      <c r="Q241" s="305">
        <f>O241+P241</f>
        <v>273</v>
      </c>
      <c r="R241" s="243">
        <f>+R187+R214</f>
        <v>0</v>
      </c>
      <c r="S241" s="244">
        <f>+S187+S214</f>
        <v>0</v>
      </c>
      <c r="T241" s="303">
        <f t="shared" ref="T241" si="433">R241+S241</f>
        <v>0</v>
      </c>
      <c r="U241" s="246">
        <f>+U187+U214</f>
        <v>0</v>
      </c>
      <c r="V241" s="305">
        <f>T241+U241</f>
        <v>0</v>
      </c>
      <c r="W241" s="247">
        <f>IF(Q241=0,0,((V241/Q241)-1)*100)</f>
        <v>-100</v>
      </c>
    </row>
    <row r="242" spans="1:23" ht="14.25" thickTop="1" thickBot="1">
      <c r="L242" s="248" t="s">
        <v>40</v>
      </c>
      <c r="M242" s="249">
        <f t="shared" ref="M242:V242" si="434">+M237+M238+M241</f>
        <v>168</v>
      </c>
      <c r="N242" s="250">
        <f t="shared" si="434"/>
        <v>2094</v>
      </c>
      <c r="O242" s="251">
        <f t="shared" si="434"/>
        <v>2262</v>
      </c>
      <c r="P242" s="249">
        <f t="shared" si="434"/>
        <v>0</v>
      </c>
      <c r="Q242" s="251">
        <f t="shared" si="434"/>
        <v>2262</v>
      </c>
      <c r="R242" s="249">
        <f t="shared" si="434"/>
        <v>0</v>
      </c>
      <c r="S242" s="250">
        <f t="shared" si="434"/>
        <v>0</v>
      </c>
      <c r="T242" s="251">
        <f t="shared" si="434"/>
        <v>0</v>
      </c>
      <c r="U242" s="249">
        <f t="shared" si="434"/>
        <v>0</v>
      </c>
      <c r="V242" s="251">
        <f t="shared" si="434"/>
        <v>0</v>
      </c>
      <c r="W242" s="252">
        <f t="shared" ref="W242:W243" si="435">IF(Q242=0,0,((V242/Q242)-1)*100)</f>
        <v>-100</v>
      </c>
    </row>
    <row r="243" spans="1:23" ht="14.25" thickTop="1" thickBot="1">
      <c r="L243" s="248" t="s">
        <v>63</v>
      </c>
      <c r="M243" s="249">
        <f t="shared" ref="M243:V243" si="436">+M228+M232+M236+M242</f>
        <v>1191</v>
      </c>
      <c r="N243" s="250">
        <f t="shared" si="436"/>
        <v>10267</v>
      </c>
      <c r="O243" s="251">
        <f t="shared" si="436"/>
        <v>11458</v>
      </c>
      <c r="P243" s="249">
        <f t="shared" si="436"/>
        <v>1</v>
      </c>
      <c r="Q243" s="251">
        <f t="shared" si="436"/>
        <v>11459</v>
      </c>
      <c r="R243" s="249">
        <f t="shared" si="436"/>
        <v>0</v>
      </c>
      <c r="S243" s="250">
        <f t="shared" si="436"/>
        <v>1</v>
      </c>
      <c r="T243" s="251">
        <f t="shared" si="436"/>
        <v>1</v>
      </c>
      <c r="U243" s="249">
        <f t="shared" si="436"/>
        <v>0</v>
      </c>
      <c r="V243" s="251">
        <f t="shared" si="436"/>
        <v>1</v>
      </c>
      <c r="W243" s="252">
        <f t="shared" si="435"/>
        <v>-99.991273235011775</v>
      </c>
    </row>
    <row r="244" spans="1:23" ht="13.5" thickTop="1">
      <c r="L244" s="261" t="s">
        <v>60</v>
      </c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</sheetData>
  <sheetProtection password="CF53" sheet="1" objects="1" scenarios="1"/>
  <mergeCells count="36">
    <mergeCell ref="B2:I2"/>
    <mergeCell ref="L2:W2"/>
    <mergeCell ref="B3:I3"/>
    <mergeCell ref="L3:W3"/>
    <mergeCell ref="C5:E5"/>
    <mergeCell ref="F5:H5"/>
    <mergeCell ref="M5:Q5"/>
    <mergeCell ref="R5:V5"/>
    <mergeCell ref="B29:I29"/>
    <mergeCell ref="L29:W29"/>
    <mergeCell ref="B30:I30"/>
    <mergeCell ref="L30:W30"/>
    <mergeCell ref="C32:E32"/>
    <mergeCell ref="F32:H32"/>
    <mergeCell ref="M32:Q32"/>
    <mergeCell ref="R32:V32"/>
    <mergeCell ref="B56:I56"/>
    <mergeCell ref="L56:W56"/>
    <mergeCell ref="B57:I57"/>
    <mergeCell ref="L57:W57"/>
    <mergeCell ref="C59:E59"/>
    <mergeCell ref="F59:H59"/>
    <mergeCell ref="M59:Q59"/>
    <mergeCell ref="R59:V59"/>
    <mergeCell ref="L83:W83"/>
    <mergeCell ref="L84:W84"/>
    <mergeCell ref="L110:W110"/>
    <mergeCell ref="L111:W111"/>
    <mergeCell ref="L137:W137"/>
    <mergeCell ref="L218:W218"/>
    <mergeCell ref="L219:W219"/>
    <mergeCell ref="L138:W138"/>
    <mergeCell ref="L164:W164"/>
    <mergeCell ref="L165:W165"/>
    <mergeCell ref="L191:W191"/>
    <mergeCell ref="L192:W192"/>
  </mergeCells>
  <conditionalFormatting sqref="A55:A58 K55:K58 K244:K1048576 A244:A1048576 A1:A14 K1:K14 K33:K41 A33:A41 K60:K68 A60:A68 K82:K95 A82:A95 A136:A139 K136:K139 A163:A176 K163:K176 A217:A220 K217:K220 A114:A122 K114:K122 K141:K149 A141:A149 K195:K203 A195:A203 K222:K230 A222:A230 K44:K46 A44:A46 K71:K73 A71:A73 K125:K127 A125:A127 K151:K154 A151:A154 A206:A208 K206:K208 K233:K235 A233:A235 K25:K31 K17:K22 A25:A31 A17:A22 A52 A48:A49 K52 K48:K49 A79 A75:A76 K79 K75:K76 A106:A112 A98:A103 K106:K112 K98:K103 K133 K129:K130 A133 A129:A130 K160 K156:K157 A160 A156:A157 K187:K193 K179:K184 A187:A193 A179:A184 K214 K210:K211 A214 A210:A211 K241 K237:K238 A241 A237:A238">
    <cfRule type="containsText" dxfId="541" priority="288" operator="containsText" text="NOT OK">
      <formula>NOT(ISERROR(SEARCH("NOT OK",A1)))</formula>
    </cfRule>
  </conditionalFormatting>
  <conditionalFormatting sqref="K53:K54 A53:A54">
    <cfRule type="containsText" dxfId="540" priority="183" operator="containsText" text="NOT OK">
      <formula>NOT(ISERROR(SEARCH("NOT OK",A53)))</formula>
    </cfRule>
  </conditionalFormatting>
  <conditionalFormatting sqref="K53 A53">
    <cfRule type="containsText" dxfId="539" priority="181" operator="containsText" text="NOT OK">
      <formula>NOT(ISERROR(SEARCH("NOT OK",A53)))</formula>
    </cfRule>
  </conditionalFormatting>
  <conditionalFormatting sqref="K80 A80">
    <cfRule type="containsText" dxfId="538" priority="180" operator="containsText" text="NOT OK">
      <formula>NOT(ISERROR(SEARCH("NOT OK",A80)))</formula>
    </cfRule>
  </conditionalFormatting>
  <conditionalFormatting sqref="K80 A80">
    <cfRule type="containsText" dxfId="537" priority="178" operator="containsText" text="NOT OK">
      <formula>NOT(ISERROR(SEARCH("NOT OK",A80)))</formula>
    </cfRule>
  </conditionalFormatting>
  <conditionalFormatting sqref="A134 K134">
    <cfRule type="containsText" dxfId="536" priority="177" operator="containsText" text="NOT OK">
      <formula>NOT(ISERROR(SEARCH("NOT OK",A134)))</formula>
    </cfRule>
  </conditionalFormatting>
  <conditionalFormatting sqref="A134 K134">
    <cfRule type="containsText" dxfId="535" priority="175" operator="containsText" text="NOT OK">
      <formula>NOT(ISERROR(SEARCH("NOT OK",A134)))</formula>
    </cfRule>
  </conditionalFormatting>
  <conditionalFormatting sqref="A161 K161">
    <cfRule type="containsText" dxfId="534" priority="174" operator="containsText" text="NOT OK">
      <formula>NOT(ISERROR(SEARCH("NOT OK",A161)))</formula>
    </cfRule>
  </conditionalFormatting>
  <conditionalFormatting sqref="A161 K161">
    <cfRule type="containsText" dxfId="533" priority="172" operator="containsText" text="NOT OK">
      <formula>NOT(ISERROR(SEARCH("NOT OK",A161)))</formula>
    </cfRule>
  </conditionalFormatting>
  <conditionalFormatting sqref="K215 A215">
    <cfRule type="containsText" dxfId="532" priority="171" operator="containsText" text="NOT OK">
      <formula>NOT(ISERROR(SEARCH("NOT OK",A215)))</formula>
    </cfRule>
  </conditionalFormatting>
  <conditionalFormatting sqref="K215 A215">
    <cfRule type="containsText" dxfId="531" priority="169" operator="containsText" text="NOT OK">
      <formula>NOT(ISERROR(SEARCH("NOT OK",A215)))</formula>
    </cfRule>
  </conditionalFormatting>
  <conditionalFormatting sqref="K242 A242">
    <cfRule type="containsText" dxfId="530" priority="168" operator="containsText" text="NOT OK">
      <formula>NOT(ISERROR(SEARCH("NOT OK",A242)))</formula>
    </cfRule>
  </conditionalFormatting>
  <conditionalFormatting sqref="K242 A242">
    <cfRule type="containsText" dxfId="529" priority="166" operator="containsText" text="NOT OK">
      <formula>NOT(ISERROR(SEARCH("NOT OK",A242)))</formula>
    </cfRule>
  </conditionalFormatting>
  <conditionalFormatting sqref="A59 K59">
    <cfRule type="containsText" dxfId="528" priority="131" operator="containsText" text="NOT OK">
      <formula>NOT(ISERROR(SEARCH("NOT OK",A59)))</formula>
    </cfRule>
  </conditionalFormatting>
  <conditionalFormatting sqref="A32 K32">
    <cfRule type="containsText" dxfId="527" priority="132" operator="containsText" text="NOT OK">
      <formula>NOT(ISERROR(SEARCH("NOT OK",A32)))</formula>
    </cfRule>
  </conditionalFormatting>
  <conditionalFormatting sqref="K140 A140">
    <cfRule type="containsText" dxfId="526" priority="129" operator="containsText" text="NOT OK">
      <formula>NOT(ISERROR(SEARCH("NOT OK",A140)))</formula>
    </cfRule>
  </conditionalFormatting>
  <conditionalFormatting sqref="K113 A113">
    <cfRule type="containsText" dxfId="525" priority="130" operator="containsText" text="NOT OK">
      <formula>NOT(ISERROR(SEARCH("NOT OK",A113)))</formula>
    </cfRule>
  </conditionalFormatting>
  <conditionalFormatting sqref="A194 K194">
    <cfRule type="containsText" dxfId="524" priority="128" operator="containsText" text="NOT OK">
      <formula>NOT(ISERROR(SEARCH("NOT OK",A194)))</formula>
    </cfRule>
  </conditionalFormatting>
  <conditionalFormatting sqref="A221 K221">
    <cfRule type="containsText" dxfId="523" priority="127" operator="containsText" text="NOT OK">
      <formula>NOT(ISERROR(SEARCH("NOT OK",A221)))</formula>
    </cfRule>
  </conditionalFormatting>
  <conditionalFormatting sqref="A15:A16 K15:K16">
    <cfRule type="containsText" dxfId="522" priority="126" operator="containsText" text="NOT OK">
      <formula>NOT(ISERROR(SEARCH("NOT OK",A15)))</formula>
    </cfRule>
  </conditionalFormatting>
  <conditionalFormatting sqref="K42 A42">
    <cfRule type="containsText" dxfId="521" priority="125" operator="containsText" text="NOT OK">
      <formula>NOT(ISERROR(SEARCH("NOT OK",A42)))</formula>
    </cfRule>
  </conditionalFormatting>
  <conditionalFormatting sqref="K69 A69">
    <cfRule type="containsText" dxfId="520" priority="123" operator="containsText" text="NOT OK">
      <formula>NOT(ISERROR(SEARCH("NOT OK",A69)))</formula>
    </cfRule>
  </conditionalFormatting>
  <conditionalFormatting sqref="K96:K103 A96:A103">
    <cfRule type="containsText" dxfId="519" priority="121" operator="containsText" text="NOT OK">
      <formula>NOT(ISERROR(SEARCH("NOT OK",A96)))</formula>
    </cfRule>
  </conditionalFormatting>
  <conditionalFormatting sqref="K123 A123">
    <cfRule type="containsText" dxfId="518" priority="120" operator="containsText" text="NOT OK">
      <formula>NOT(ISERROR(SEARCH("NOT OK",A123)))</formula>
    </cfRule>
  </conditionalFormatting>
  <conditionalFormatting sqref="A150 K150">
    <cfRule type="containsText" dxfId="517" priority="118" operator="containsText" text="NOT OK">
      <formula>NOT(ISERROR(SEARCH("NOT OK",A150)))</formula>
    </cfRule>
  </conditionalFormatting>
  <conditionalFormatting sqref="A177:A184 K177:K184">
    <cfRule type="containsText" dxfId="516" priority="116" operator="containsText" text="NOT OK">
      <formula>NOT(ISERROR(SEARCH("NOT OK",A177)))</formula>
    </cfRule>
  </conditionalFormatting>
  <conditionalFormatting sqref="A204 K204">
    <cfRule type="containsText" dxfId="515" priority="115" operator="containsText" text="NOT OK">
      <formula>NOT(ISERROR(SEARCH("NOT OK",A204)))</formula>
    </cfRule>
  </conditionalFormatting>
  <conditionalFormatting sqref="A231 K231">
    <cfRule type="containsText" dxfId="514" priority="113" operator="containsText" text="NOT OK">
      <formula>NOT(ISERROR(SEARCH("NOT OK",A231)))</formula>
    </cfRule>
  </conditionalFormatting>
  <conditionalFormatting sqref="A43:A46 K43:K46">
    <cfRule type="containsText" dxfId="513" priority="110" operator="containsText" text="NOT OK">
      <formula>NOT(ISERROR(SEARCH("NOT OK",A43)))</formula>
    </cfRule>
  </conditionalFormatting>
  <conditionalFormatting sqref="A70:A73 K70:K73">
    <cfRule type="containsText" dxfId="512" priority="108" operator="containsText" text="NOT OK">
      <formula>NOT(ISERROR(SEARCH("NOT OK",A70)))</formula>
    </cfRule>
  </conditionalFormatting>
  <conditionalFormatting sqref="K81 A81">
    <cfRule type="containsText" dxfId="511" priority="107" operator="containsText" text="NOT OK">
      <formula>NOT(ISERROR(SEARCH("NOT OK",A81)))</formula>
    </cfRule>
  </conditionalFormatting>
  <conditionalFormatting sqref="K135 A135">
    <cfRule type="containsText" dxfId="510" priority="105" operator="containsText" text="NOT OK">
      <formula>NOT(ISERROR(SEARCH("NOT OK",A135)))</formula>
    </cfRule>
  </conditionalFormatting>
  <conditionalFormatting sqref="K162 A162">
    <cfRule type="containsText" dxfId="509" priority="103" operator="containsText" text="NOT OK">
      <formula>NOT(ISERROR(SEARCH("NOT OK",A162)))</formula>
    </cfRule>
  </conditionalFormatting>
  <conditionalFormatting sqref="K124:K127 A124:A127">
    <cfRule type="containsText" dxfId="508" priority="100" operator="containsText" text="NOT OK">
      <formula>NOT(ISERROR(SEARCH("NOT OK",A124)))</formula>
    </cfRule>
  </conditionalFormatting>
  <conditionalFormatting sqref="A205:A208 K205:K208">
    <cfRule type="containsText" dxfId="507" priority="96" operator="containsText" text="NOT OK">
      <formula>NOT(ISERROR(SEARCH("NOT OK",A205)))</formula>
    </cfRule>
  </conditionalFormatting>
  <conditionalFormatting sqref="A232:A235 K232:K235">
    <cfRule type="containsText" dxfId="506" priority="94" operator="containsText" text="NOT OK">
      <formula>NOT(ISERROR(SEARCH("NOT OK",A232)))</formula>
    </cfRule>
  </conditionalFormatting>
  <conditionalFormatting sqref="A216 K216">
    <cfRule type="containsText" dxfId="505" priority="93" operator="containsText" text="NOT OK">
      <formula>NOT(ISERROR(SEARCH("NOT OK",A216)))</formula>
    </cfRule>
  </conditionalFormatting>
  <conditionalFormatting sqref="A243 K243">
    <cfRule type="containsText" dxfId="504" priority="91" operator="containsText" text="NOT OK">
      <formula>NOT(ISERROR(SEARCH("NOT OK",A243)))</formula>
    </cfRule>
  </conditionalFormatting>
  <conditionalFormatting sqref="K23 A23">
    <cfRule type="containsText" dxfId="503" priority="88" operator="containsText" text="NOT OK">
      <formula>NOT(ISERROR(SEARCH("NOT OK",A23)))</formula>
    </cfRule>
  </conditionalFormatting>
  <conditionalFormatting sqref="A24 K24">
    <cfRule type="containsText" dxfId="502" priority="87" operator="containsText" text="NOT OK">
      <formula>NOT(ISERROR(SEARCH("NOT OK",A24)))</formula>
    </cfRule>
  </conditionalFormatting>
  <conditionalFormatting sqref="K105 A105">
    <cfRule type="containsText" dxfId="501" priority="82" operator="containsText" text="NOT OK">
      <formula>NOT(ISERROR(SEARCH("NOT OK",A105)))</formula>
    </cfRule>
  </conditionalFormatting>
  <conditionalFormatting sqref="K104 A104">
    <cfRule type="containsText" dxfId="500" priority="81" operator="containsText" text="NOT OK">
      <formula>NOT(ISERROR(SEARCH("NOT OK",A104)))</formula>
    </cfRule>
  </conditionalFormatting>
  <conditionalFormatting sqref="A186 K186">
    <cfRule type="containsText" dxfId="499" priority="76" operator="containsText" text="NOT OK">
      <formula>NOT(ISERROR(SEARCH("NOT OK",A186)))</formula>
    </cfRule>
  </conditionalFormatting>
  <conditionalFormatting sqref="K185 A185">
    <cfRule type="containsText" dxfId="498" priority="75" operator="containsText" text="NOT OK">
      <formula>NOT(ISERROR(SEARCH("NOT OK",A185)))</formula>
    </cfRule>
  </conditionalFormatting>
  <conditionalFormatting sqref="A47:A49 K47:K49">
    <cfRule type="containsText" dxfId="497" priority="46" operator="containsText" text="NOT OK">
      <formula>NOT(ISERROR(SEARCH("NOT OK",A47)))</formula>
    </cfRule>
  </conditionalFormatting>
  <conditionalFormatting sqref="A74:A76 K74:K76">
    <cfRule type="containsText" dxfId="496" priority="43" operator="containsText" text="NOT OK">
      <formula>NOT(ISERROR(SEARCH("NOT OK",A74)))</formula>
    </cfRule>
  </conditionalFormatting>
  <conditionalFormatting sqref="K128:K130 A128:A130">
    <cfRule type="containsText" dxfId="495" priority="40" operator="containsText" text="NOT OK">
      <formula>NOT(ISERROR(SEARCH("NOT OK",A128)))</formula>
    </cfRule>
  </conditionalFormatting>
  <conditionalFormatting sqref="K128:K130 A128:A130">
    <cfRule type="containsText" dxfId="494" priority="39" operator="containsText" text="NOT OK">
      <formula>NOT(ISERROR(SEARCH("NOT OK",A128)))</formula>
    </cfRule>
  </conditionalFormatting>
  <conditionalFormatting sqref="K155:K157 A155:A157">
    <cfRule type="containsText" dxfId="493" priority="36" operator="containsText" text="NOT OK">
      <formula>NOT(ISERROR(SEARCH("NOT OK",A155)))</formula>
    </cfRule>
  </conditionalFormatting>
  <conditionalFormatting sqref="K155:K157 A155:A157">
    <cfRule type="containsText" dxfId="492" priority="35" operator="containsText" text="NOT OK">
      <formula>NOT(ISERROR(SEARCH("NOT OK",A155)))</formula>
    </cfRule>
  </conditionalFormatting>
  <conditionalFormatting sqref="A209:A211 K209:K211">
    <cfRule type="containsText" dxfId="491" priority="32" operator="containsText" text="NOT OK">
      <formula>NOT(ISERROR(SEARCH("NOT OK",A209)))</formula>
    </cfRule>
  </conditionalFormatting>
  <conditionalFormatting sqref="A209:A211 K209:K211">
    <cfRule type="containsText" dxfId="490" priority="31" operator="containsText" text="NOT OK">
      <formula>NOT(ISERROR(SEARCH("NOT OK",A209)))</formula>
    </cfRule>
  </conditionalFormatting>
  <conditionalFormatting sqref="A236:A238 K236:K238">
    <cfRule type="containsText" dxfId="489" priority="28" operator="containsText" text="NOT OK">
      <formula>NOT(ISERROR(SEARCH("NOT OK",A236)))</formula>
    </cfRule>
  </conditionalFormatting>
  <conditionalFormatting sqref="A236:A238 K236:K238">
    <cfRule type="containsText" dxfId="488" priority="27" operator="containsText" text="NOT OK">
      <formula>NOT(ISERROR(SEARCH("NOT OK",A236)))</formula>
    </cfRule>
  </conditionalFormatting>
  <conditionalFormatting sqref="K50 A50">
    <cfRule type="containsText" dxfId="487" priority="12" operator="containsText" text="NOT OK">
      <formula>NOT(ISERROR(SEARCH("NOT OK",A50)))</formula>
    </cfRule>
  </conditionalFormatting>
  <conditionalFormatting sqref="A51 K51">
    <cfRule type="containsText" dxfId="486" priority="11" operator="containsText" text="NOT OK">
      <formula>NOT(ISERROR(SEARCH("NOT OK",A51)))</formula>
    </cfRule>
  </conditionalFormatting>
  <conditionalFormatting sqref="K77 A77">
    <cfRule type="containsText" dxfId="485" priority="10" operator="containsText" text="NOT OK">
      <formula>NOT(ISERROR(SEARCH("NOT OK",A77)))</formula>
    </cfRule>
  </conditionalFormatting>
  <conditionalFormatting sqref="A78 K78">
    <cfRule type="containsText" dxfId="484" priority="9" operator="containsText" text="NOT OK">
      <formula>NOT(ISERROR(SEARCH("NOT OK",A78)))</formula>
    </cfRule>
  </conditionalFormatting>
  <conditionalFormatting sqref="K132 A132">
    <cfRule type="containsText" dxfId="483" priority="8" operator="containsText" text="NOT OK">
      <formula>NOT(ISERROR(SEARCH("NOT OK",A132)))</formula>
    </cfRule>
  </conditionalFormatting>
  <conditionalFormatting sqref="K131 A131">
    <cfRule type="containsText" dxfId="482" priority="7" operator="containsText" text="NOT OK">
      <formula>NOT(ISERROR(SEARCH("NOT OK",A131)))</formula>
    </cfRule>
  </conditionalFormatting>
  <conditionalFormatting sqref="K159 A159">
    <cfRule type="containsText" dxfId="481" priority="6" operator="containsText" text="NOT OK">
      <formula>NOT(ISERROR(SEARCH("NOT OK",A159)))</formula>
    </cfRule>
  </conditionalFormatting>
  <conditionalFormatting sqref="K158 A158">
    <cfRule type="containsText" dxfId="480" priority="5" operator="containsText" text="NOT OK">
      <formula>NOT(ISERROR(SEARCH("NOT OK",A158)))</formula>
    </cfRule>
  </conditionalFormatting>
  <conditionalFormatting sqref="A213 K213">
    <cfRule type="containsText" dxfId="479" priority="4" operator="containsText" text="NOT OK">
      <formula>NOT(ISERROR(SEARCH("NOT OK",A213)))</formula>
    </cfRule>
  </conditionalFormatting>
  <conditionalFormatting sqref="K212 A212">
    <cfRule type="containsText" dxfId="478" priority="3" operator="containsText" text="NOT OK">
      <formula>NOT(ISERROR(SEARCH("NOT OK",A212)))</formula>
    </cfRule>
  </conditionalFormatting>
  <conditionalFormatting sqref="A240 K240">
    <cfRule type="containsText" dxfId="477" priority="2" operator="containsText" text="NOT OK">
      <formula>NOT(ISERROR(SEARCH("NOT OK",A240)))</formula>
    </cfRule>
  </conditionalFormatting>
  <conditionalFormatting sqref="K239 A239">
    <cfRule type="containsText" dxfId="476" priority="1" operator="containsText" text="NOT OK">
      <formula>NOT(ISERROR(SEARCH("NOT OK",A239)))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2" min="11" max="22" man="1"/>
    <brk id="163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244"/>
  <sheetViews>
    <sheetView topLeftCell="E85" zoomScale="98" zoomScaleNormal="98" zoomScaleSheetLayoutView="100" workbookViewId="0">
      <selection activeCell="T27" sqref="T27"/>
    </sheetView>
  </sheetViews>
  <sheetFormatPr defaultColWidth="9.140625" defaultRowHeight="12.75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8.7109375" style="1" bestFit="1" customWidth="1"/>
    <col min="11" max="11" width="9.140625" style="3"/>
    <col min="12" max="12" width="13" style="1" customWidth="1"/>
    <col min="13" max="14" width="12.42578125" style="1" customWidth="1"/>
    <col min="15" max="15" width="14.140625" style="1" bestFit="1" customWidth="1"/>
    <col min="16" max="16" width="11" style="1" customWidth="1"/>
    <col min="17" max="19" width="12.42578125" style="1" customWidth="1"/>
    <col min="20" max="20" width="14.140625" style="1" bestFit="1" customWidth="1"/>
    <col min="21" max="21" width="11" style="1" customWidth="1"/>
    <col min="22" max="22" width="12.42578125" style="1" customWidth="1"/>
    <col min="23" max="23" width="12.140625" style="2" bestFit="1" customWidth="1"/>
    <col min="24" max="16384" width="9.140625" style="1"/>
  </cols>
  <sheetData>
    <row r="1" spans="1:23" ht="13.5" thickBot="1"/>
    <row r="2" spans="1:23" ht="13.5" thickTop="1">
      <c r="B2" s="880" t="s">
        <v>0</v>
      </c>
      <c r="C2" s="881"/>
      <c r="D2" s="881"/>
      <c r="E2" s="881"/>
      <c r="F2" s="881"/>
      <c r="G2" s="881"/>
      <c r="H2" s="881"/>
      <c r="I2" s="882"/>
      <c r="J2" s="3"/>
      <c r="L2" s="883" t="s">
        <v>1</v>
      </c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5"/>
    </row>
    <row r="3" spans="1:23" ht="13.5" thickBot="1">
      <c r="B3" s="886" t="s">
        <v>46</v>
      </c>
      <c r="C3" s="887"/>
      <c r="D3" s="887"/>
      <c r="E3" s="887"/>
      <c r="F3" s="887"/>
      <c r="G3" s="887"/>
      <c r="H3" s="887"/>
      <c r="I3" s="888"/>
      <c r="J3" s="3"/>
      <c r="L3" s="889" t="s">
        <v>48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1"/>
    </row>
    <row r="4" spans="1:23" ht="14.25" thickTop="1" thickBot="1">
      <c r="B4" s="103"/>
      <c r="C4" s="104"/>
      <c r="D4" s="104"/>
      <c r="E4" s="104"/>
      <c r="F4" s="104"/>
      <c r="G4" s="104"/>
      <c r="H4" s="104"/>
      <c r="I4" s="105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>
      <c r="B5" s="106"/>
      <c r="C5" s="892" t="s">
        <v>64</v>
      </c>
      <c r="D5" s="893"/>
      <c r="E5" s="894"/>
      <c r="F5" s="892" t="s">
        <v>65</v>
      </c>
      <c r="G5" s="893"/>
      <c r="H5" s="894"/>
      <c r="I5" s="107" t="s">
        <v>2</v>
      </c>
      <c r="J5" s="3"/>
      <c r="L5" s="11"/>
      <c r="M5" s="895" t="s">
        <v>64</v>
      </c>
      <c r="N5" s="896"/>
      <c r="O5" s="896"/>
      <c r="P5" s="896"/>
      <c r="Q5" s="897"/>
      <c r="R5" s="895" t="s">
        <v>65</v>
      </c>
      <c r="S5" s="896"/>
      <c r="T5" s="896"/>
      <c r="U5" s="896"/>
      <c r="V5" s="897"/>
      <c r="W5" s="12" t="s">
        <v>2</v>
      </c>
    </row>
    <row r="6" spans="1:23" ht="13.5" thickTop="1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3"/>
      <c r="C7" s="114" t="s">
        <v>5</v>
      </c>
      <c r="D7" s="115" t="s">
        <v>6</v>
      </c>
      <c r="E7" s="603" t="s">
        <v>7</v>
      </c>
      <c r="F7" s="114" t="s">
        <v>5</v>
      </c>
      <c r="G7" s="115" t="s">
        <v>6</v>
      </c>
      <c r="H7" s="288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08"/>
      <c r="C8" s="118"/>
      <c r="D8" s="119"/>
      <c r="E8" s="147"/>
      <c r="F8" s="118"/>
      <c r="G8" s="119"/>
      <c r="H8" s="147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45" t="str">
        <f>IF(ISERROR(F9/G9)," ",IF(F9/G9&gt;0.5,IF(F9/G9&lt;1.5," ","NOT OK"),"NOT OK"))</f>
        <v xml:space="preserve"> </v>
      </c>
      <c r="B9" s="108" t="s">
        <v>10</v>
      </c>
      <c r="C9" s="361">
        <v>1151</v>
      </c>
      <c r="D9" s="362">
        <v>1151</v>
      </c>
      <c r="E9" s="306">
        <f>SUM(C9:D9)</f>
        <v>2302</v>
      </c>
      <c r="F9" s="357">
        <v>1289</v>
      </c>
      <c r="G9" s="358">
        <v>1289</v>
      </c>
      <c r="H9" s="306">
        <f>SUM(F9:G9)</f>
        <v>2578</v>
      </c>
      <c r="I9" s="125">
        <f>IF(E9=0,0,((H9/E9)-1)*100)</f>
        <v>11.989574283231974</v>
      </c>
      <c r="J9" s="3"/>
      <c r="L9" s="13" t="s">
        <v>10</v>
      </c>
      <c r="M9" s="371">
        <v>167045</v>
      </c>
      <c r="N9" s="369">
        <v>172971</v>
      </c>
      <c r="O9" s="311">
        <f>+M9+N9</f>
        <v>340016</v>
      </c>
      <c r="P9" s="368">
        <v>6</v>
      </c>
      <c r="Q9" s="311">
        <f t="shared" ref="Q9" si="0">O9+P9</f>
        <v>340022</v>
      </c>
      <c r="R9" s="367">
        <v>203249</v>
      </c>
      <c r="S9" s="365">
        <v>212242</v>
      </c>
      <c r="T9" s="311">
        <f>+R9+S9</f>
        <v>415491</v>
      </c>
      <c r="U9" s="368">
        <v>0</v>
      </c>
      <c r="V9" s="311">
        <f t="shared" ref="V9:V11" si="1">T9+U9</f>
        <v>415491</v>
      </c>
      <c r="W9" s="40">
        <f>IF(Q9=0,0,((V9/Q9)-1)*100)</f>
        <v>22.195328537565207</v>
      </c>
    </row>
    <row r="10" spans="1:23">
      <c r="A10" s="345" t="str">
        <f>IF(ISERROR(F10/G10)," ",IF(F10/G10&gt;0.5,IF(F10/G10&lt;1.5," ","NOT OK"),"NOT OK"))</f>
        <v xml:space="preserve"> </v>
      </c>
      <c r="B10" s="108" t="s">
        <v>11</v>
      </c>
      <c r="C10" s="361">
        <v>1089</v>
      </c>
      <c r="D10" s="362">
        <v>1089</v>
      </c>
      <c r="E10" s="306">
        <f>SUM(C10:D10)</f>
        <v>2178</v>
      </c>
      <c r="F10" s="357">
        <v>1291</v>
      </c>
      <c r="G10" s="358">
        <v>1295</v>
      </c>
      <c r="H10" s="306">
        <f>SUM(F10:G10)</f>
        <v>2586</v>
      </c>
      <c r="I10" s="125">
        <f>IF(E10=0,0,((H10/E10)-1)*100)</f>
        <v>18.732782369145994</v>
      </c>
      <c r="J10" s="3"/>
      <c r="K10" s="6"/>
      <c r="L10" s="13" t="s">
        <v>11</v>
      </c>
      <c r="M10" s="371">
        <v>169535</v>
      </c>
      <c r="N10" s="369">
        <v>165120</v>
      </c>
      <c r="O10" s="311">
        <f>+M10+N10</f>
        <v>334655</v>
      </c>
      <c r="P10" s="368">
        <v>0</v>
      </c>
      <c r="Q10" s="311">
        <f>O10+P10</f>
        <v>334655</v>
      </c>
      <c r="R10" s="367">
        <v>216222</v>
      </c>
      <c r="S10" s="365">
        <v>215246</v>
      </c>
      <c r="T10" s="311">
        <f>+R10+S10</f>
        <v>431468</v>
      </c>
      <c r="U10" s="368">
        <v>0</v>
      </c>
      <c r="V10" s="311">
        <f>T10+U10</f>
        <v>431468</v>
      </c>
      <c r="W10" s="40">
        <f>IF(Q10=0,0,((V10/Q10)-1)*100)</f>
        <v>28.929195738895274</v>
      </c>
    </row>
    <row r="11" spans="1:23" ht="13.5" thickBot="1">
      <c r="A11" s="345" t="str">
        <f>IF(ISERROR(F11/G11)," ",IF(F11/G11&gt;0.5,IF(F11/G11&lt;1.5," ","NOT OK"),"NOT OK"))</f>
        <v xml:space="preserve"> </v>
      </c>
      <c r="B11" s="113" t="s">
        <v>12</v>
      </c>
      <c r="C11" s="363">
        <v>1283</v>
      </c>
      <c r="D11" s="364">
        <v>1282</v>
      </c>
      <c r="E11" s="306">
        <f>SUM(C11:D11)</f>
        <v>2565</v>
      </c>
      <c r="F11" s="359">
        <v>1404</v>
      </c>
      <c r="G11" s="360">
        <v>1402</v>
      </c>
      <c r="H11" s="306">
        <f>SUM(F11:G11)</f>
        <v>2806</v>
      </c>
      <c r="I11" s="125">
        <f>IF(E11=0,0,((H11/E11)-1)*100)</f>
        <v>9.3957115009746683</v>
      </c>
      <c r="J11" s="3"/>
      <c r="K11" s="6"/>
      <c r="L11" s="22" t="s">
        <v>12</v>
      </c>
      <c r="M11" s="371">
        <v>212894</v>
      </c>
      <c r="N11" s="369">
        <v>204595</v>
      </c>
      <c r="O11" s="311">
        <f t="shared" ref="O11" si="2">+M11+N11</f>
        <v>417489</v>
      </c>
      <c r="P11" s="370">
        <v>0</v>
      </c>
      <c r="Q11" s="331">
        <f t="shared" ref="Q11" si="3">O11+P11</f>
        <v>417489</v>
      </c>
      <c r="R11" s="367">
        <v>242300</v>
      </c>
      <c r="S11" s="365">
        <v>239015</v>
      </c>
      <c r="T11" s="311">
        <f t="shared" ref="T11:T13" si="4">+R11+S11</f>
        <v>481315</v>
      </c>
      <c r="U11" s="366">
        <v>0</v>
      </c>
      <c r="V11" s="331">
        <f t="shared" si="1"/>
        <v>481315</v>
      </c>
      <c r="W11" s="40">
        <f>IF(Q11=0,0,((V11/Q11)-1)*100)</f>
        <v>15.288067470041122</v>
      </c>
    </row>
    <row r="12" spans="1:23" ht="14.25" thickTop="1" thickBot="1">
      <c r="A12" s="345" t="str">
        <f>IF(ISERROR(F12/G12)," ",IF(F12/G12&gt;0.5,IF(F12/G12&lt;1.5," ","NOT OK"),"NOT OK"))</f>
        <v xml:space="preserve"> </v>
      </c>
      <c r="B12" s="128" t="s">
        <v>57</v>
      </c>
      <c r="C12" s="129">
        <f t="shared" ref="C12:E12" si="5">+C9+C10+C11</f>
        <v>3523</v>
      </c>
      <c r="D12" s="131">
        <f t="shared" si="5"/>
        <v>3522</v>
      </c>
      <c r="E12" s="310">
        <f t="shared" si="5"/>
        <v>7045</v>
      </c>
      <c r="F12" s="129">
        <f t="shared" ref="F12:H12" si="6">+F9+F10+F11</f>
        <v>3984</v>
      </c>
      <c r="G12" s="131">
        <f t="shared" si="6"/>
        <v>3986</v>
      </c>
      <c r="H12" s="310">
        <f t="shared" si="6"/>
        <v>7970</v>
      </c>
      <c r="I12" s="132">
        <f>IF(E12=0,0,((H12/E12)-1)*100)</f>
        <v>13.129879347054651</v>
      </c>
      <c r="J12" s="3"/>
      <c r="L12" s="41" t="s">
        <v>57</v>
      </c>
      <c r="M12" s="45">
        <f>+M9+M10+M11</f>
        <v>549474</v>
      </c>
      <c r="N12" s="43">
        <f>+N9+N10+N11</f>
        <v>542686</v>
      </c>
      <c r="O12" s="312">
        <f>+O9+O10+O11</f>
        <v>1092160</v>
      </c>
      <c r="P12" s="43">
        <f t="shared" ref="P12:Q12" si="7">+P9+P10+P11</f>
        <v>6</v>
      </c>
      <c r="Q12" s="312">
        <f t="shared" si="7"/>
        <v>1092166</v>
      </c>
      <c r="R12" s="45">
        <f>+R9+R10+R11</f>
        <v>661771</v>
      </c>
      <c r="S12" s="43">
        <f>+S9+S10+S11</f>
        <v>666503</v>
      </c>
      <c r="T12" s="312">
        <f>+T9+T10+T11</f>
        <v>1328274</v>
      </c>
      <c r="U12" s="43">
        <f t="shared" ref="U12:V12" si="8">+U9+U10+U11</f>
        <v>0</v>
      </c>
      <c r="V12" s="312">
        <f t="shared" si="8"/>
        <v>1328274</v>
      </c>
      <c r="W12" s="46">
        <f>IF(Q12=0,0,((V12/Q12)-1)*100)</f>
        <v>21.618325419395944</v>
      </c>
    </row>
    <row r="13" spans="1:23" ht="13.5" thickTop="1">
      <c r="A13" s="345" t="str">
        <f t="shared" ref="A13:A67" si="9">IF(ISERROR(F13/G13)," ",IF(F13/G13&gt;0.5,IF(F13/G13&lt;1.5," ","NOT OK"),"NOT OK"))</f>
        <v xml:space="preserve"> </v>
      </c>
      <c r="B13" s="108" t="s">
        <v>13</v>
      </c>
      <c r="C13" s="361">
        <v>1287</v>
      </c>
      <c r="D13" s="362">
        <v>1289</v>
      </c>
      <c r="E13" s="306">
        <f>SUM(C13:D13)</f>
        <v>2576</v>
      </c>
      <c r="F13" s="122">
        <v>1458</v>
      </c>
      <c r="G13" s="124">
        <v>1457</v>
      </c>
      <c r="H13" s="306">
        <f>SUM(F13:G13)</f>
        <v>2915</v>
      </c>
      <c r="I13" s="125">
        <f t="shared" ref="I13" si="10">IF(E13=0,0,((H13/E13)-1)*100)</f>
        <v>13.159937888198758</v>
      </c>
      <c r="J13" s="3"/>
      <c r="L13" s="13" t="s">
        <v>13</v>
      </c>
      <c r="M13" s="371">
        <v>213537</v>
      </c>
      <c r="N13" s="369">
        <v>207655</v>
      </c>
      <c r="O13" s="311">
        <f t="shared" ref="O13" si="11">+M13+N13</f>
        <v>421192</v>
      </c>
      <c r="P13" s="368">
        <v>0</v>
      </c>
      <c r="Q13" s="311">
        <f>O13+P13</f>
        <v>421192</v>
      </c>
      <c r="R13" s="39">
        <v>249601</v>
      </c>
      <c r="S13" s="37">
        <v>244796</v>
      </c>
      <c r="T13" s="311">
        <f t="shared" si="4"/>
        <v>494397</v>
      </c>
      <c r="U13" s="144">
        <v>0</v>
      </c>
      <c r="V13" s="311">
        <f>T13+U13</f>
        <v>494397</v>
      </c>
      <c r="W13" s="40">
        <f t="shared" ref="W13" si="12">IF(Q13=0,0,((V13/Q13)-1)*100)</f>
        <v>17.380434576155302</v>
      </c>
    </row>
    <row r="14" spans="1:23">
      <c r="A14" s="345" t="str">
        <f t="shared" ref="A14:A24" si="13">IF(ISERROR(F14/G14)," ",IF(F14/G14&gt;0.5,IF(F14/G14&lt;1.5," ","NOT OK"),"NOT OK"))</f>
        <v xml:space="preserve"> </v>
      </c>
      <c r="B14" s="108" t="s">
        <v>14</v>
      </c>
      <c r="C14" s="361">
        <v>1215</v>
      </c>
      <c r="D14" s="362">
        <v>1213</v>
      </c>
      <c r="E14" s="306">
        <f>SUM(C14:D14)</f>
        <v>2428</v>
      </c>
      <c r="F14" s="122">
        <v>1367</v>
      </c>
      <c r="G14" s="124">
        <v>1366</v>
      </c>
      <c r="H14" s="306">
        <f>SUM(F14:G14)</f>
        <v>2733</v>
      </c>
      <c r="I14" s="125">
        <f t="shared" ref="I14:I24" si="14">IF(E14=0,0,((H14/E14)-1)*100)</f>
        <v>12.56177924217463</v>
      </c>
      <c r="J14" s="3"/>
      <c r="L14" s="13" t="s">
        <v>14</v>
      </c>
      <c r="M14" s="371">
        <v>201335</v>
      </c>
      <c r="N14" s="369">
        <v>211539</v>
      </c>
      <c r="O14" s="311">
        <f>+M14+N14</f>
        <v>412874</v>
      </c>
      <c r="P14" s="368">
        <v>0</v>
      </c>
      <c r="Q14" s="311">
        <f>O14+P14</f>
        <v>412874</v>
      </c>
      <c r="R14" s="39">
        <v>235884</v>
      </c>
      <c r="S14" s="37">
        <v>241376</v>
      </c>
      <c r="T14" s="311">
        <f>+R14+S14</f>
        <v>477260</v>
      </c>
      <c r="U14" s="144">
        <v>167</v>
      </c>
      <c r="V14" s="311">
        <f>T14+U14</f>
        <v>477427</v>
      </c>
      <c r="W14" s="40">
        <f t="shared" ref="W14:W24" si="15">IF(Q14=0,0,((V14/Q14)-1)*100)</f>
        <v>15.635036354916988</v>
      </c>
    </row>
    <row r="15" spans="1:23" ht="13.5" thickBot="1">
      <c r="A15" s="346" t="str">
        <f t="shared" si="13"/>
        <v xml:space="preserve"> </v>
      </c>
      <c r="B15" s="108" t="s">
        <v>15</v>
      </c>
      <c r="C15" s="361">
        <v>1288</v>
      </c>
      <c r="D15" s="362">
        <v>1291</v>
      </c>
      <c r="E15" s="306">
        <f>SUM(C15:D15)</f>
        <v>2579</v>
      </c>
      <c r="F15" s="361">
        <v>1919</v>
      </c>
      <c r="G15" s="362">
        <v>1920</v>
      </c>
      <c r="H15" s="306">
        <f>SUM(F15:G15)</f>
        <v>3839</v>
      </c>
      <c r="I15" s="125">
        <f t="shared" si="14"/>
        <v>48.856145792942996</v>
      </c>
      <c r="J15" s="7"/>
      <c r="L15" s="13" t="s">
        <v>15</v>
      </c>
      <c r="M15" s="371">
        <v>210856</v>
      </c>
      <c r="N15" s="369">
        <v>221583</v>
      </c>
      <c r="O15" s="311">
        <f>+M15+N15</f>
        <v>432439</v>
      </c>
      <c r="P15" s="368">
        <v>0</v>
      </c>
      <c r="Q15" s="311">
        <f>O15+P15</f>
        <v>432439</v>
      </c>
      <c r="R15" s="371">
        <v>247712</v>
      </c>
      <c r="S15" s="369">
        <v>259502</v>
      </c>
      <c r="T15" s="311">
        <f>+R15+S15</f>
        <v>507214</v>
      </c>
      <c r="U15" s="368">
        <v>0</v>
      </c>
      <c r="V15" s="311">
        <f>T15+U15</f>
        <v>507214</v>
      </c>
      <c r="W15" s="40">
        <f t="shared" si="15"/>
        <v>17.291456136009931</v>
      </c>
    </row>
    <row r="16" spans="1:23" ht="14.25" thickTop="1" thickBot="1">
      <c r="A16" s="345" t="str">
        <f t="shared" si="13"/>
        <v xml:space="preserve"> </v>
      </c>
      <c r="B16" s="128" t="s">
        <v>61</v>
      </c>
      <c r="C16" s="129">
        <f>+C13+C14+C15</f>
        <v>3790</v>
      </c>
      <c r="D16" s="131">
        <f t="shared" ref="D16:H16" si="16">+D13+D14+D15</f>
        <v>3793</v>
      </c>
      <c r="E16" s="310">
        <f t="shared" si="16"/>
        <v>7583</v>
      </c>
      <c r="F16" s="129">
        <f t="shared" si="16"/>
        <v>4744</v>
      </c>
      <c r="G16" s="131">
        <f t="shared" si="16"/>
        <v>4743</v>
      </c>
      <c r="H16" s="310">
        <f t="shared" si="16"/>
        <v>9487</v>
      </c>
      <c r="I16" s="132">
        <f t="shared" si="14"/>
        <v>25.108795991032572</v>
      </c>
      <c r="J16" s="3"/>
      <c r="L16" s="41" t="s">
        <v>61</v>
      </c>
      <c r="M16" s="45">
        <f>+M13+M14+M15</f>
        <v>625728</v>
      </c>
      <c r="N16" s="43">
        <f t="shared" ref="N16:V16" si="17">+N13+N14+N15</f>
        <v>640777</v>
      </c>
      <c r="O16" s="312">
        <f t="shared" si="17"/>
        <v>1266505</v>
      </c>
      <c r="P16" s="43">
        <f t="shared" si="17"/>
        <v>0</v>
      </c>
      <c r="Q16" s="312">
        <f t="shared" si="17"/>
        <v>1266505</v>
      </c>
      <c r="R16" s="45">
        <f t="shared" si="17"/>
        <v>733197</v>
      </c>
      <c r="S16" s="43">
        <f t="shared" si="17"/>
        <v>745674</v>
      </c>
      <c r="T16" s="312">
        <f t="shared" si="17"/>
        <v>1478871</v>
      </c>
      <c r="U16" s="43">
        <f t="shared" si="17"/>
        <v>167</v>
      </c>
      <c r="V16" s="312">
        <f t="shared" si="17"/>
        <v>1479038</v>
      </c>
      <c r="W16" s="46">
        <f t="shared" si="15"/>
        <v>16.781062846179061</v>
      </c>
    </row>
    <row r="17" spans="1:23" ht="13.5" thickTop="1">
      <c r="A17" s="345" t="str">
        <f t="shared" si="13"/>
        <v xml:space="preserve"> </v>
      </c>
      <c r="B17" s="108" t="s">
        <v>16</v>
      </c>
      <c r="C17" s="134">
        <v>1266</v>
      </c>
      <c r="D17" s="136">
        <v>1263</v>
      </c>
      <c r="E17" s="306">
        <f t="shared" ref="E17" si="18">SUM(C17:D17)</f>
        <v>2529</v>
      </c>
      <c r="F17" s="134">
        <v>1380</v>
      </c>
      <c r="G17" s="136">
        <v>1382</v>
      </c>
      <c r="H17" s="306">
        <f t="shared" ref="H17" si="19">SUM(F17:G17)</f>
        <v>2762</v>
      </c>
      <c r="I17" s="125">
        <f t="shared" si="14"/>
        <v>9.2131277184658078</v>
      </c>
      <c r="J17" s="7"/>
      <c r="L17" s="13" t="s">
        <v>16</v>
      </c>
      <c r="M17" s="371">
        <v>208608</v>
      </c>
      <c r="N17" s="369">
        <v>208712</v>
      </c>
      <c r="O17" s="311">
        <f>+M17+N17</f>
        <v>417320</v>
      </c>
      <c r="P17" s="368">
        <v>0</v>
      </c>
      <c r="Q17" s="311">
        <f>O17+P17</f>
        <v>417320</v>
      </c>
      <c r="R17" s="39">
        <v>227432</v>
      </c>
      <c r="S17" s="37">
        <v>234569</v>
      </c>
      <c r="T17" s="311">
        <f>+R17+S17</f>
        <v>462001</v>
      </c>
      <c r="U17" s="144">
        <v>0</v>
      </c>
      <c r="V17" s="311">
        <f>T17+U17</f>
        <v>462001</v>
      </c>
      <c r="W17" s="40">
        <f t="shared" si="15"/>
        <v>10.706651969711501</v>
      </c>
    </row>
    <row r="18" spans="1:23">
      <c r="A18" s="345" t="str">
        <f t="shared" ref="A18" si="20">IF(ISERROR(F18/G18)," ",IF(F18/G18&gt;0.5,IF(F18/G18&lt;1.5," ","NOT OK"),"NOT OK"))</f>
        <v xml:space="preserve"> </v>
      </c>
      <c r="B18" s="108" t="s">
        <v>17</v>
      </c>
      <c r="C18" s="134">
        <v>1314</v>
      </c>
      <c r="D18" s="136">
        <v>1313</v>
      </c>
      <c r="E18" s="306">
        <f>SUM(C18:D18)</f>
        <v>2627</v>
      </c>
      <c r="F18" s="134">
        <v>1414</v>
      </c>
      <c r="G18" s="136">
        <v>1411</v>
      </c>
      <c r="H18" s="306">
        <f>SUM(F18:G18)</f>
        <v>2825</v>
      </c>
      <c r="I18" s="125">
        <f t="shared" ref="I18" si="21">IF(E18=0,0,((H18/E18)-1)*100)</f>
        <v>7.5371145793680983</v>
      </c>
      <c r="L18" s="13" t="s">
        <v>17</v>
      </c>
      <c r="M18" s="371">
        <v>199582</v>
      </c>
      <c r="N18" s="369">
        <v>201558</v>
      </c>
      <c r="O18" s="311">
        <f t="shared" ref="O18" si="22">+M18+N18</f>
        <v>401140</v>
      </c>
      <c r="P18" s="368">
        <v>0</v>
      </c>
      <c r="Q18" s="311">
        <f>O18+P18</f>
        <v>401140</v>
      </c>
      <c r="R18" s="39">
        <v>226920</v>
      </c>
      <c r="S18" s="37">
        <v>232877</v>
      </c>
      <c r="T18" s="311">
        <f>+R18+S18</f>
        <v>459797</v>
      </c>
      <c r="U18" s="144">
        <v>0</v>
      </c>
      <c r="V18" s="311">
        <f>T18+U18</f>
        <v>459797</v>
      </c>
      <c r="W18" s="40">
        <f t="shared" ref="W18" si="23">IF(Q18=0,0,((V18/Q18)-1)*100)</f>
        <v>14.622575659370796</v>
      </c>
    </row>
    <row r="19" spans="1:23" ht="13.5" thickBot="1">
      <c r="A19" s="347" t="str">
        <f>IF(ISERROR(F19/G19)," ",IF(F19/G19&gt;0.5,IF(F19/G19&lt;1.5," ","NOT OK"),"NOT OK"))</f>
        <v xml:space="preserve"> </v>
      </c>
      <c r="B19" s="108" t="s">
        <v>18</v>
      </c>
      <c r="C19" s="134">
        <v>1237</v>
      </c>
      <c r="D19" s="136">
        <v>1239</v>
      </c>
      <c r="E19" s="306">
        <f>SUM(C19:D19)</f>
        <v>2476</v>
      </c>
      <c r="F19" s="134">
        <v>1398</v>
      </c>
      <c r="G19" s="136">
        <v>1397</v>
      </c>
      <c r="H19" s="306">
        <f>SUM(F19:G19)</f>
        <v>2795</v>
      </c>
      <c r="I19" s="125">
        <f>IF(E19=0,0,((H19/E19)-1)*100)</f>
        <v>12.883683360258491</v>
      </c>
      <c r="J19" s="3"/>
      <c r="L19" s="13" t="s">
        <v>18</v>
      </c>
      <c r="M19" s="371">
        <v>207700</v>
      </c>
      <c r="N19" s="369">
        <v>203209</v>
      </c>
      <c r="O19" s="311">
        <f>+M19+N19</f>
        <v>410909</v>
      </c>
      <c r="P19" s="368">
        <v>0</v>
      </c>
      <c r="Q19" s="311">
        <f>O19+P19</f>
        <v>410909</v>
      </c>
      <c r="R19" s="39">
        <v>239823</v>
      </c>
      <c r="S19" s="37">
        <v>241319</v>
      </c>
      <c r="T19" s="311">
        <f>+R19+S19</f>
        <v>481142</v>
      </c>
      <c r="U19" s="144">
        <v>0</v>
      </c>
      <c r="V19" s="311">
        <f>T19+U19</f>
        <v>481142</v>
      </c>
      <c r="W19" s="40">
        <f>IF(Q19=0,0,((V19/Q19)-1)*100)</f>
        <v>17.092105551350791</v>
      </c>
    </row>
    <row r="20" spans="1:23" ht="15.75" customHeight="1" thickTop="1" thickBot="1">
      <c r="A20" s="9" t="str">
        <f>IF(ISERROR(F20/G20)," ",IF(F20/G20&gt;0.5,IF(F20/G20&lt;1.5," ","NOT OK"),"NOT OK"))</f>
        <v xml:space="preserve"> </v>
      </c>
      <c r="B20" s="137" t="s">
        <v>19</v>
      </c>
      <c r="C20" s="129">
        <f>+C17+C18+C19</f>
        <v>3817</v>
      </c>
      <c r="D20" s="139">
        <f t="shared" ref="D20:H20" si="24">+D17+D18+D19</f>
        <v>3815</v>
      </c>
      <c r="E20" s="398">
        <f t="shared" si="24"/>
        <v>7632</v>
      </c>
      <c r="F20" s="129">
        <f t="shared" si="24"/>
        <v>4192</v>
      </c>
      <c r="G20" s="139">
        <f t="shared" si="24"/>
        <v>4190</v>
      </c>
      <c r="H20" s="398">
        <f t="shared" si="24"/>
        <v>8382</v>
      </c>
      <c r="I20" s="132">
        <f>IF(E20=0,0,((H20/E20)-1)*100)</f>
        <v>9.8270440251572388</v>
      </c>
      <c r="J20" s="3"/>
      <c r="K20" s="10"/>
      <c r="L20" s="47" t="s">
        <v>19</v>
      </c>
      <c r="M20" s="48">
        <f>+M17+M18+M19</f>
        <v>615890</v>
      </c>
      <c r="N20" s="49">
        <f t="shared" ref="N20:V20" si="25">+N17+N18+N19</f>
        <v>613479</v>
      </c>
      <c r="O20" s="395">
        <f t="shared" si="25"/>
        <v>1229369</v>
      </c>
      <c r="P20" s="49">
        <f t="shared" si="25"/>
        <v>0</v>
      </c>
      <c r="Q20" s="395">
        <f t="shared" si="25"/>
        <v>1229369</v>
      </c>
      <c r="R20" s="48">
        <f t="shared" si="25"/>
        <v>694175</v>
      </c>
      <c r="S20" s="49">
        <f t="shared" si="25"/>
        <v>708765</v>
      </c>
      <c r="T20" s="395">
        <f t="shared" si="25"/>
        <v>1402940</v>
      </c>
      <c r="U20" s="49">
        <f t="shared" si="25"/>
        <v>0</v>
      </c>
      <c r="V20" s="395">
        <f t="shared" si="25"/>
        <v>1402940</v>
      </c>
      <c r="W20" s="50">
        <f>IF(Q20=0,0,((V20/Q20)-1)*100)</f>
        <v>14.118706425816828</v>
      </c>
    </row>
    <row r="21" spans="1:23" ht="13.5" thickTop="1">
      <c r="A21" s="345" t="str">
        <f>IF(ISERROR(F21/G21)," ",IF(F21/G21&gt;0.5,IF(F21/G21&lt;1.5," ","NOT OK"),"NOT OK"))</f>
        <v xml:space="preserve"> </v>
      </c>
      <c r="B21" s="108" t="s">
        <v>20</v>
      </c>
      <c r="C21" s="361">
        <v>1419</v>
      </c>
      <c r="D21" s="362">
        <v>1420</v>
      </c>
      <c r="E21" s="307">
        <f>SUM(C21:D21)</f>
        <v>2839</v>
      </c>
      <c r="F21" s="122">
        <v>1409</v>
      </c>
      <c r="G21" s="124">
        <v>1408</v>
      </c>
      <c r="H21" s="307">
        <f>SUM(F21:G21)</f>
        <v>2817</v>
      </c>
      <c r="I21" s="125">
        <f>IF(E21=0,0,((H21/E21)-1)*100)</f>
        <v>-0.77492074674181399</v>
      </c>
      <c r="J21" s="289"/>
      <c r="L21" s="13" t="s">
        <v>21</v>
      </c>
      <c r="M21" s="371">
        <v>240351</v>
      </c>
      <c r="N21" s="369">
        <v>231467</v>
      </c>
      <c r="O21" s="311">
        <f>+M21+N21</f>
        <v>471818</v>
      </c>
      <c r="P21" s="368">
        <v>0</v>
      </c>
      <c r="Q21" s="311">
        <f>O21+P21</f>
        <v>471818</v>
      </c>
      <c r="R21" s="39">
        <v>242557</v>
      </c>
      <c r="S21" s="37">
        <v>243922</v>
      </c>
      <c r="T21" s="311">
        <f>+R21+S21</f>
        <v>486479</v>
      </c>
      <c r="U21" s="144">
        <v>155</v>
      </c>
      <c r="V21" s="311">
        <f>T21+U21</f>
        <v>486634</v>
      </c>
      <c r="W21" s="40">
        <f>IF(Q21=0,0,((V21/Q21)-1)*100)</f>
        <v>3.1401938883213409</v>
      </c>
    </row>
    <row r="22" spans="1:23" ht="13.5" thickBot="1">
      <c r="A22" s="345" t="str">
        <f t="shared" ref="A22" si="26">IF(ISERROR(F22/G22)," ",IF(F22/G22&gt;0.5,IF(F22/G22&lt;1.5," ","NOT OK"),"NOT OK"))</f>
        <v xml:space="preserve"> </v>
      </c>
      <c r="B22" s="108" t="s">
        <v>22</v>
      </c>
      <c r="C22" s="361">
        <v>1378</v>
      </c>
      <c r="D22" s="362">
        <v>1376</v>
      </c>
      <c r="E22" s="308">
        <f t="shared" ref="E22" si="27">SUM(C22:D22)</f>
        <v>2754</v>
      </c>
      <c r="F22" s="361">
        <v>1440</v>
      </c>
      <c r="G22" s="362">
        <v>1443</v>
      </c>
      <c r="H22" s="308">
        <f t="shared" ref="H22" si="28">SUM(F22:G22)</f>
        <v>2883</v>
      </c>
      <c r="I22" s="125">
        <f t="shared" ref="I22" si="29">IF(E22=0,0,((H22/E22)-1)*100)</f>
        <v>4.6840958605664396</v>
      </c>
      <c r="J22" s="9"/>
      <c r="L22" s="13" t="s">
        <v>22</v>
      </c>
      <c r="M22" s="371">
        <v>227387</v>
      </c>
      <c r="N22" s="369">
        <v>232859</v>
      </c>
      <c r="O22" s="311">
        <f t="shared" ref="O22" si="30">+M22+N22</f>
        <v>460246</v>
      </c>
      <c r="P22" s="368">
        <v>163</v>
      </c>
      <c r="Q22" s="311">
        <f>O22+P22</f>
        <v>460409</v>
      </c>
      <c r="R22" s="371">
        <v>233067</v>
      </c>
      <c r="S22" s="369">
        <v>238238</v>
      </c>
      <c r="T22" s="311">
        <f t="shared" ref="T22" si="31">+R22+S22</f>
        <v>471305</v>
      </c>
      <c r="U22" s="368">
        <v>0</v>
      </c>
      <c r="V22" s="311">
        <f>T22+U22</f>
        <v>471305</v>
      </c>
      <c r="W22" s="40">
        <f t="shared" ref="W22" si="32">IF(Q22=0,0,((V22/Q22)-1)*100)</f>
        <v>2.3665914436946212</v>
      </c>
    </row>
    <row r="23" spans="1:23" ht="14.25" thickTop="1" thickBot="1">
      <c r="A23" s="345" t="str">
        <f t="shared" si="13"/>
        <v xml:space="preserve"> </v>
      </c>
      <c r="B23" s="128" t="s">
        <v>66</v>
      </c>
      <c r="C23" s="129">
        <f>+C16+C20+C21+C22</f>
        <v>10404</v>
      </c>
      <c r="D23" s="130">
        <f t="shared" ref="D23:H23" si="33">+D16+D20+D21+D22</f>
        <v>10404</v>
      </c>
      <c r="E23" s="615">
        <f t="shared" si="33"/>
        <v>20808</v>
      </c>
      <c r="F23" s="129">
        <f t="shared" si="33"/>
        <v>11785</v>
      </c>
      <c r="G23" s="131">
        <f t="shared" si="33"/>
        <v>11784</v>
      </c>
      <c r="H23" s="310">
        <f t="shared" si="33"/>
        <v>23569</v>
      </c>
      <c r="I23" s="132">
        <f t="shared" si="14"/>
        <v>13.26893502499038</v>
      </c>
      <c r="J23" s="3"/>
      <c r="L23" s="399" t="s">
        <v>66</v>
      </c>
      <c r="M23" s="42">
        <f>+M16+M20+M21+M22</f>
        <v>1709356</v>
      </c>
      <c r="N23" s="42">
        <f t="shared" ref="N23:V23" si="34">+N16+N20+N21+N22</f>
        <v>1718582</v>
      </c>
      <c r="O23" s="396">
        <f t="shared" si="34"/>
        <v>3427938</v>
      </c>
      <c r="P23" s="42">
        <f t="shared" si="34"/>
        <v>163</v>
      </c>
      <c r="Q23" s="396">
        <f t="shared" si="34"/>
        <v>3428101</v>
      </c>
      <c r="R23" s="42">
        <f t="shared" si="34"/>
        <v>1902996</v>
      </c>
      <c r="S23" s="42">
        <f t="shared" si="34"/>
        <v>1936599</v>
      </c>
      <c r="T23" s="396">
        <f t="shared" si="34"/>
        <v>3839595</v>
      </c>
      <c r="U23" s="42">
        <f t="shared" si="34"/>
        <v>322</v>
      </c>
      <c r="V23" s="396">
        <f t="shared" si="34"/>
        <v>3839917</v>
      </c>
      <c r="W23" s="46">
        <f t="shared" si="15"/>
        <v>12.012948276611457</v>
      </c>
    </row>
    <row r="24" spans="1:23" ht="14.25" thickTop="1" thickBot="1">
      <c r="A24" s="345" t="str">
        <f t="shared" si="13"/>
        <v xml:space="preserve"> </v>
      </c>
      <c r="B24" s="128" t="s">
        <v>67</v>
      </c>
      <c r="C24" s="129">
        <f>+C12+C16+C20+C21+C22</f>
        <v>13927</v>
      </c>
      <c r="D24" s="131">
        <f t="shared" ref="D24:H24" si="35">+D12+D16+D20+D21+D22</f>
        <v>13926</v>
      </c>
      <c r="E24" s="310">
        <f t="shared" si="35"/>
        <v>27853</v>
      </c>
      <c r="F24" s="129">
        <f t="shared" si="35"/>
        <v>15769</v>
      </c>
      <c r="G24" s="131">
        <f t="shared" si="35"/>
        <v>15770</v>
      </c>
      <c r="H24" s="310">
        <f t="shared" si="35"/>
        <v>31539</v>
      </c>
      <c r="I24" s="132">
        <f t="shared" si="14"/>
        <v>13.233762969877571</v>
      </c>
      <c r="J24" s="3"/>
      <c r="L24" s="399" t="s">
        <v>67</v>
      </c>
      <c r="M24" s="45">
        <f>+M12+M16+M20+M21+M22</f>
        <v>2258830</v>
      </c>
      <c r="N24" s="45">
        <f t="shared" ref="N24:V24" si="36">+N12+N16+N20+N21+N22</f>
        <v>2261268</v>
      </c>
      <c r="O24" s="616">
        <f t="shared" si="36"/>
        <v>4520098</v>
      </c>
      <c r="P24" s="45">
        <f t="shared" si="36"/>
        <v>169</v>
      </c>
      <c r="Q24" s="616">
        <f t="shared" si="36"/>
        <v>4520267</v>
      </c>
      <c r="R24" s="45">
        <f t="shared" si="36"/>
        <v>2564767</v>
      </c>
      <c r="S24" s="45">
        <f t="shared" si="36"/>
        <v>2603102</v>
      </c>
      <c r="T24" s="616">
        <f t="shared" si="36"/>
        <v>5167869</v>
      </c>
      <c r="U24" s="45">
        <f t="shared" si="36"/>
        <v>322</v>
      </c>
      <c r="V24" s="616">
        <f t="shared" si="36"/>
        <v>5168191</v>
      </c>
      <c r="W24" s="46">
        <f t="shared" si="15"/>
        <v>14.333755063583631</v>
      </c>
    </row>
    <row r="25" spans="1:23" ht="14.25" thickTop="1" thickBot="1">
      <c r="A25" s="345" t="str">
        <f>IF(ISERROR(F25/G25)," ",IF(F25/G25&gt;0.5,IF(F25/G25&lt;1.5," ","NOT OK"),"NOT OK"))</f>
        <v xml:space="preserve"> </v>
      </c>
      <c r="B25" s="108" t="s">
        <v>23</v>
      </c>
      <c r="C25" s="361">
        <v>1228</v>
      </c>
      <c r="D25" s="140">
        <v>1227</v>
      </c>
      <c r="E25" s="309">
        <f>SUM(C25:D25)</f>
        <v>2455</v>
      </c>
      <c r="F25" s="122"/>
      <c r="G25" s="140"/>
      <c r="H25" s="309">
        <f>SUM(F25:G25)</f>
        <v>0</v>
      </c>
      <c r="I25" s="141">
        <f>IF(E25=0,0,((H25/E25)-1)*100)</f>
        <v>-100</v>
      </c>
      <c r="J25" s="3"/>
      <c r="L25" s="13" t="s">
        <v>23</v>
      </c>
      <c r="M25" s="371">
        <v>198359</v>
      </c>
      <c r="N25" s="369">
        <v>199667</v>
      </c>
      <c r="O25" s="311">
        <f>+M25+N25</f>
        <v>398026</v>
      </c>
      <c r="P25" s="368">
        <v>0</v>
      </c>
      <c r="Q25" s="311">
        <f>O25+P25</f>
        <v>398026</v>
      </c>
      <c r="R25" s="39"/>
      <c r="S25" s="37"/>
      <c r="T25" s="311">
        <f>+R25+S25</f>
        <v>0</v>
      </c>
      <c r="U25" s="144"/>
      <c r="V25" s="311">
        <f>T25+U25</f>
        <v>0</v>
      </c>
      <c r="W25" s="40">
        <f>IF(Q25=0,0,((V25/Q25)-1)*100)</f>
        <v>-100</v>
      </c>
    </row>
    <row r="26" spans="1:23" ht="14.25" thickTop="1" thickBot="1">
      <c r="A26" s="345" t="str">
        <f>IF(ISERROR(F26/G26)," ",IF(F26/G26&gt;0.5,IF(F26/G26&lt;1.5," ","NOT OK"),"NOT OK"))</f>
        <v xml:space="preserve"> </v>
      </c>
      <c r="B26" s="128" t="s">
        <v>40</v>
      </c>
      <c r="C26" s="129">
        <f t="shared" ref="C26:H26" si="37">+C21+C22+C25</f>
        <v>4025</v>
      </c>
      <c r="D26" s="129">
        <f t="shared" si="37"/>
        <v>4023</v>
      </c>
      <c r="E26" s="129">
        <f t="shared" si="37"/>
        <v>8048</v>
      </c>
      <c r="F26" s="129">
        <f t="shared" si="37"/>
        <v>2849</v>
      </c>
      <c r="G26" s="129">
        <f t="shared" si="37"/>
        <v>2851</v>
      </c>
      <c r="H26" s="129">
        <f t="shared" si="37"/>
        <v>5700</v>
      </c>
      <c r="I26" s="132">
        <f t="shared" ref="I26:I27" si="38">IF(E26=0,0,((H26/E26)-1)*100)</f>
        <v>-29.174950298210732</v>
      </c>
      <c r="J26" s="3"/>
      <c r="L26" s="399" t="s">
        <v>40</v>
      </c>
      <c r="M26" s="45">
        <f t="shared" ref="M26:V26" si="39">+M21+M22+M25</f>
        <v>666097</v>
      </c>
      <c r="N26" s="43">
        <f t="shared" si="39"/>
        <v>663993</v>
      </c>
      <c r="O26" s="312">
        <f t="shared" si="39"/>
        <v>1330090</v>
      </c>
      <c r="P26" s="43">
        <f t="shared" si="39"/>
        <v>163</v>
      </c>
      <c r="Q26" s="312">
        <f t="shared" si="39"/>
        <v>1330253</v>
      </c>
      <c r="R26" s="45">
        <f t="shared" si="39"/>
        <v>475624</v>
      </c>
      <c r="S26" s="43">
        <f t="shared" si="39"/>
        <v>482160</v>
      </c>
      <c r="T26" s="312">
        <f t="shared" si="39"/>
        <v>957784</v>
      </c>
      <c r="U26" s="43">
        <f t="shared" si="39"/>
        <v>155</v>
      </c>
      <c r="V26" s="312">
        <f t="shared" si="39"/>
        <v>957939</v>
      </c>
      <c r="W26" s="46">
        <f t="shared" ref="W26:W27" si="40">IF(Q26=0,0,((V26/Q26)-1)*100)</f>
        <v>-27.988209761601745</v>
      </c>
    </row>
    <row r="27" spans="1:23" ht="14.25" thickTop="1" thickBot="1">
      <c r="A27" s="345" t="str">
        <f>IF(ISERROR(F27/G27)," ",IF(F27/G27&gt;0.5,IF(F27/G27&lt;1.5," ","NOT OK"),"NOT OK"))</f>
        <v xml:space="preserve"> </v>
      </c>
      <c r="B27" s="128" t="s">
        <v>63</v>
      </c>
      <c r="C27" s="129">
        <f t="shared" ref="C27:H27" si="41">+C12+C16+C20+C26</f>
        <v>15155</v>
      </c>
      <c r="D27" s="129">
        <f t="shared" si="41"/>
        <v>15153</v>
      </c>
      <c r="E27" s="129">
        <f t="shared" si="41"/>
        <v>30308</v>
      </c>
      <c r="F27" s="129">
        <f t="shared" si="41"/>
        <v>15769</v>
      </c>
      <c r="G27" s="129">
        <f t="shared" si="41"/>
        <v>15770</v>
      </c>
      <c r="H27" s="129">
        <f t="shared" si="41"/>
        <v>31539</v>
      </c>
      <c r="I27" s="132">
        <f t="shared" si="38"/>
        <v>4.061633892041705</v>
      </c>
      <c r="J27" s="3"/>
      <c r="L27" s="399" t="s">
        <v>63</v>
      </c>
      <c r="M27" s="45">
        <f t="shared" ref="M27:V27" si="42">+M12+M16+M20+M26</f>
        <v>2457189</v>
      </c>
      <c r="N27" s="43">
        <f t="shared" si="42"/>
        <v>2460935</v>
      </c>
      <c r="O27" s="312">
        <f t="shared" si="42"/>
        <v>4918124</v>
      </c>
      <c r="P27" s="43">
        <f t="shared" si="42"/>
        <v>169</v>
      </c>
      <c r="Q27" s="312">
        <f t="shared" si="42"/>
        <v>4918293</v>
      </c>
      <c r="R27" s="45">
        <f t="shared" si="42"/>
        <v>2564767</v>
      </c>
      <c r="S27" s="43">
        <f t="shared" si="42"/>
        <v>2603102</v>
      </c>
      <c r="T27" s="312">
        <f t="shared" si="42"/>
        <v>5167869</v>
      </c>
      <c r="U27" s="43">
        <f t="shared" si="42"/>
        <v>322</v>
      </c>
      <c r="V27" s="312">
        <f t="shared" si="42"/>
        <v>5168191</v>
      </c>
      <c r="W27" s="46">
        <f t="shared" si="40"/>
        <v>5.0809904981260701</v>
      </c>
    </row>
    <row r="28" spans="1:23" ht="14.25" thickTop="1" thickBot="1">
      <c r="B28" s="142" t="s">
        <v>60</v>
      </c>
      <c r="C28" s="104"/>
      <c r="D28" s="104"/>
      <c r="E28" s="104"/>
      <c r="F28" s="104"/>
      <c r="G28" s="104"/>
      <c r="H28" s="104"/>
      <c r="I28" s="104"/>
      <c r="J28" s="104"/>
      <c r="L28" s="54" t="s">
        <v>60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3.5" thickTop="1">
      <c r="B29" s="880" t="s">
        <v>25</v>
      </c>
      <c r="C29" s="881"/>
      <c r="D29" s="881"/>
      <c r="E29" s="881"/>
      <c r="F29" s="881"/>
      <c r="G29" s="881"/>
      <c r="H29" s="881"/>
      <c r="I29" s="882"/>
      <c r="J29" s="3"/>
      <c r="L29" s="883" t="s">
        <v>26</v>
      </c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5"/>
    </row>
    <row r="30" spans="1:23" ht="13.5" thickBot="1">
      <c r="B30" s="886" t="s">
        <v>47</v>
      </c>
      <c r="C30" s="887"/>
      <c r="D30" s="887"/>
      <c r="E30" s="887"/>
      <c r="F30" s="887"/>
      <c r="G30" s="887"/>
      <c r="H30" s="887"/>
      <c r="I30" s="888"/>
      <c r="J30" s="3"/>
      <c r="L30" s="889" t="s">
        <v>49</v>
      </c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1"/>
    </row>
    <row r="31" spans="1:23" ht="14.25" thickTop="1" thickBot="1">
      <c r="B31" s="103"/>
      <c r="C31" s="104"/>
      <c r="D31" s="104"/>
      <c r="E31" s="104"/>
      <c r="F31" s="104"/>
      <c r="G31" s="104"/>
      <c r="H31" s="104"/>
      <c r="I31" s="105"/>
      <c r="J31" s="3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1:23" ht="14.25" thickTop="1" thickBot="1">
      <c r="B32" s="106"/>
      <c r="C32" s="892" t="s">
        <v>64</v>
      </c>
      <c r="D32" s="893"/>
      <c r="E32" s="894"/>
      <c r="F32" s="892" t="s">
        <v>65</v>
      </c>
      <c r="G32" s="893"/>
      <c r="H32" s="894"/>
      <c r="I32" s="107" t="s">
        <v>2</v>
      </c>
      <c r="J32" s="3"/>
      <c r="L32" s="11"/>
      <c r="M32" s="895" t="s">
        <v>64</v>
      </c>
      <c r="N32" s="896"/>
      <c r="O32" s="896"/>
      <c r="P32" s="896"/>
      <c r="Q32" s="897"/>
      <c r="R32" s="895" t="s">
        <v>65</v>
      </c>
      <c r="S32" s="896"/>
      <c r="T32" s="896"/>
      <c r="U32" s="896"/>
      <c r="V32" s="897"/>
      <c r="W32" s="12" t="s">
        <v>2</v>
      </c>
    </row>
    <row r="33" spans="1:23" ht="13.5" thickTop="1">
      <c r="B33" s="108" t="s">
        <v>3</v>
      </c>
      <c r="C33" s="109"/>
      <c r="D33" s="110"/>
      <c r="E33" s="111"/>
      <c r="F33" s="109"/>
      <c r="G33" s="110"/>
      <c r="H33" s="111"/>
      <c r="I33" s="112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>
      <c r="B34" s="113"/>
      <c r="C34" s="114" t="s">
        <v>5</v>
      </c>
      <c r="D34" s="115" t="s">
        <v>6</v>
      </c>
      <c r="E34" s="603" t="s">
        <v>7</v>
      </c>
      <c r="F34" s="114" t="s">
        <v>5</v>
      </c>
      <c r="G34" s="115" t="s">
        <v>6</v>
      </c>
      <c r="H34" s="288" t="s">
        <v>7</v>
      </c>
      <c r="I34" s="117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>
      <c r="B35" s="108"/>
      <c r="C35" s="118"/>
      <c r="D35" s="119"/>
      <c r="E35" s="120"/>
      <c r="F35" s="118"/>
      <c r="G35" s="119"/>
      <c r="H35" s="120"/>
      <c r="I35" s="121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>
      <c r="A36" s="3" t="str">
        <f>IF(ISERROR(F36/G36)," ",IF(F36/G36&gt;0.5,IF(F36/G36&lt;1.5," ","NOT OK"),"NOT OK"))</f>
        <v xml:space="preserve"> </v>
      </c>
      <c r="B36" s="108" t="s">
        <v>10</v>
      </c>
      <c r="C36" s="361">
        <v>99</v>
      </c>
      <c r="D36" s="362">
        <v>99</v>
      </c>
      <c r="E36" s="306">
        <f t="shared" ref="E36" si="43">SUM(C36:D36)</f>
        <v>198</v>
      </c>
      <c r="F36" s="361">
        <v>294</v>
      </c>
      <c r="G36" s="362">
        <v>293</v>
      </c>
      <c r="H36" s="306">
        <f t="shared" ref="H36:H38" si="44">SUM(F36:G36)</f>
        <v>587</v>
      </c>
      <c r="I36" s="609">
        <f t="shared" ref="I36:I38" si="45">IF(E36=0,0,((H36/E36)-1)*100)</f>
        <v>196.46464646464645</v>
      </c>
      <c r="J36" s="3"/>
      <c r="K36" s="6"/>
      <c r="L36" s="13" t="s">
        <v>10</v>
      </c>
      <c r="M36" s="371">
        <v>12486</v>
      </c>
      <c r="N36" s="369">
        <v>12657</v>
      </c>
      <c r="O36" s="311">
        <f>+M36+N36</f>
        <v>25143</v>
      </c>
      <c r="P36" s="370">
        <v>0</v>
      </c>
      <c r="Q36" s="313">
        <f>O36+P36</f>
        <v>25143</v>
      </c>
      <c r="R36" s="371">
        <v>42700</v>
      </c>
      <c r="S36" s="369">
        <v>42903</v>
      </c>
      <c r="T36" s="311">
        <f>+R36+S36</f>
        <v>85603</v>
      </c>
      <c r="U36" s="370">
        <v>0</v>
      </c>
      <c r="V36" s="313">
        <f>T36+U36</f>
        <v>85603</v>
      </c>
      <c r="W36" s="292">
        <f t="shared" ref="W36:W38" si="46">IF(Q36=0,0,((V36/Q36)-1)*100)</f>
        <v>240.46454281509764</v>
      </c>
    </row>
    <row r="37" spans="1:23">
      <c r="A37" s="3" t="str">
        <f>IF(ISERROR(F37/G37)," ",IF(F37/G37&gt;0.5,IF(F37/G37&lt;1.5," ","NOT OK"),"NOT OK"))</f>
        <v xml:space="preserve"> </v>
      </c>
      <c r="B37" s="108" t="s">
        <v>11</v>
      </c>
      <c r="C37" s="361">
        <v>150</v>
      </c>
      <c r="D37" s="362">
        <v>150</v>
      </c>
      <c r="E37" s="306">
        <f>SUM(C37:D37)</f>
        <v>300</v>
      </c>
      <c r="F37" s="361">
        <v>331</v>
      </c>
      <c r="G37" s="362">
        <v>331</v>
      </c>
      <c r="H37" s="306">
        <f>SUM(F37:G37)</f>
        <v>662</v>
      </c>
      <c r="I37" s="609">
        <f>IF(E37=0,0,((H37/E37)-1)*100)</f>
        <v>120.66666666666666</v>
      </c>
      <c r="J37" s="3"/>
      <c r="K37" s="6"/>
      <c r="L37" s="13" t="s">
        <v>11</v>
      </c>
      <c r="M37" s="371">
        <v>18542</v>
      </c>
      <c r="N37" s="369">
        <v>18951</v>
      </c>
      <c r="O37" s="311">
        <f t="shared" ref="O37:O38" si="47">+M37+N37</f>
        <v>37493</v>
      </c>
      <c r="P37" s="368">
        <v>0</v>
      </c>
      <c r="Q37" s="311">
        <f>O37+P37</f>
        <v>37493</v>
      </c>
      <c r="R37" s="371">
        <v>47937</v>
      </c>
      <c r="S37" s="369">
        <v>47465</v>
      </c>
      <c r="T37" s="311">
        <f t="shared" ref="T37:T40" si="48">+R37+S37</f>
        <v>95402</v>
      </c>
      <c r="U37" s="368">
        <v>0</v>
      </c>
      <c r="V37" s="311">
        <f>T37+U37</f>
        <v>95402</v>
      </c>
      <c r="W37" s="292">
        <f t="shared" si="46"/>
        <v>154.45283119515642</v>
      </c>
    </row>
    <row r="38" spans="1:23" ht="13.5" thickBot="1">
      <c r="A38" s="3" t="str">
        <f>IF(ISERROR(F38/G38)," ",IF(F38/G38&gt;0.5,IF(F38/G38&lt;1.5," ","NOT OK"),"NOT OK"))</f>
        <v xml:space="preserve"> </v>
      </c>
      <c r="B38" s="113" t="s">
        <v>12</v>
      </c>
      <c r="C38" s="363">
        <v>155</v>
      </c>
      <c r="D38" s="364">
        <v>156</v>
      </c>
      <c r="E38" s="306">
        <f t="shared" ref="E38" si="49">SUM(C38:D38)</f>
        <v>311</v>
      </c>
      <c r="F38" s="363">
        <v>343</v>
      </c>
      <c r="G38" s="364">
        <v>343</v>
      </c>
      <c r="H38" s="306">
        <f t="shared" si="44"/>
        <v>686</v>
      </c>
      <c r="I38" s="609">
        <f t="shared" si="45"/>
        <v>120.57877813504825</v>
      </c>
      <c r="J38" s="3"/>
      <c r="K38" s="6"/>
      <c r="L38" s="22" t="s">
        <v>12</v>
      </c>
      <c r="M38" s="371">
        <v>20847</v>
      </c>
      <c r="N38" s="369">
        <v>22561</v>
      </c>
      <c r="O38" s="311">
        <f t="shared" si="47"/>
        <v>43408</v>
      </c>
      <c r="P38" s="368">
        <v>0</v>
      </c>
      <c r="Q38" s="311">
        <f>O38+P38</f>
        <v>43408</v>
      </c>
      <c r="R38" s="371">
        <v>49620</v>
      </c>
      <c r="S38" s="369">
        <v>52602</v>
      </c>
      <c r="T38" s="311">
        <f t="shared" si="48"/>
        <v>102222</v>
      </c>
      <c r="U38" s="368">
        <v>0</v>
      </c>
      <c r="V38" s="311">
        <f>T38+U38</f>
        <v>102222</v>
      </c>
      <c r="W38" s="292">
        <f t="shared" si="46"/>
        <v>135.49115370438628</v>
      </c>
    </row>
    <row r="39" spans="1:23" ht="14.25" thickTop="1" thickBot="1">
      <c r="A39" s="3" t="str">
        <f>IF(ISERROR(F39/G39)," ",IF(F39/G39&gt;0.5,IF(F39/G39&lt;1.5," ","NOT OK"),"NOT OK"))</f>
        <v xml:space="preserve"> </v>
      </c>
      <c r="B39" s="128" t="s">
        <v>57</v>
      </c>
      <c r="C39" s="129">
        <f t="shared" ref="C39:E39" si="50">+C36+C37+C38</f>
        <v>404</v>
      </c>
      <c r="D39" s="131">
        <f t="shared" si="50"/>
        <v>405</v>
      </c>
      <c r="E39" s="310">
        <f t="shared" si="50"/>
        <v>809</v>
      </c>
      <c r="F39" s="129">
        <f t="shared" ref="F39:H39" si="51">+F36+F37+F38</f>
        <v>968</v>
      </c>
      <c r="G39" s="131">
        <f t="shared" si="51"/>
        <v>967</v>
      </c>
      <c r="H39" s="310">
        <f t="shared" si="51"/>
        <v>1935</v>
      </c>
      <c r="I39" s="333">
        <f>IF(E39=0,0,((H39/E39)-1)*100)</f>
        <v>139.1841779975278</v>
      </c>
      <c r="J39" s="3"/>
      <c r="L39" s="41" t="s">
        <v>57</v>
      </c>
      <c r="M39" s="45">
        <f t="shared" ref="M39:N39" si="52">+M36+M37+M38</f>
        <v>51875</v>
      </c>
      <c r="N39" s="43">
        <f t="shared" si="52"/>
        <v>54169</v>
      </c>
      <c r="O39" s="312">
        <f>+O36+O37+O38</f>
        <v>106044</v>
      </c>
      <c r="P39" s="43">
        <f t="shared" ref="P39:Q39" si="53">+P36+P37+P38</f>
        <v>0</v>
      </c>
      <c r="Q39" s="312">
        <f t="shared" si="53"/>
        <v>106044</v>
      </c>
      <c r="R39" s="45">
        <f t="shared" ref="R39:V39" si="54">+R36+R37+R38</f>
        <v>140257</v>
      </c>
      <c r="S39" s="43">
        <f t="shared" si="54"/>
        <v>142970</v>
      </c>
      <c r="T39" s="312">
        <f>+T36+T37+T38</f>
        <v>283227</v>
      </c>
      <c r="U39" s="43">
        <f t="shared" si="54"/>
        <v>0</v>
      </c>
      <c r="V39" s="312">
        <f t="shared" si="54"/>
        <v>283227</v>
      </c>
      <c r="W39" s="344">
        <f>IF(Q39=0,0,((V39/Q39)-1)*100)</f>
        <v>167.08441778884239</v>
      </c>
    </row>
    <row r="40" spans="1:23" ht="13.5" thickTop="1">
      <c r="A40" s="3" t="str">
        <f t="shared" si="9"/>
        <v xml:space="preserve"> </v>
      </c>
      <c r="B40" s="108" t="s">
        <v>13</v>
      </c>
      <c r="C40" s="361">
        <v>161</v>
      </c>
      <c r="D40" s="362">
        <v>160</v>
      </c>
      <c r="E40" s="306">
        <f t="shared" ref="E40" si="55">SUM(C40:D40)</f>
        <v>321</v>
      </c>
      <c r="F40" s="122">
        <v>447</v>
      </c>
      <c r="G40" s="124">
        <v>447</v>
      </c>
      <c r="H40" s="306">
        <f t="shared" ref="H40" si="56">SUM(F40:G40)</f>
        <v>894</v>
      </c>
      <c r="I40" s="332">
        <f t="shared" ref="I40" si="57">IF(E40=0,0,((H40/E40)-1)*100)</f>
        <v>178.50467289719626</v>
      </c>
      <c r="L40" s="13" t="s">
        <v>13</v>
      </c>
      <c r="M40" s="371">
        <v>22984</v>
      </c>
      <c r="N40" s="371">
        <v>22602</v>
      </c>
      <c r="O40" s="311">
        <f t="shared" ref="O40" si="58">+M40+N40</f>
        <v>45586</v>
      </c>
      <c r="P40" s="369">
        <v>0</v>
      </c>
      <c r="Q40" s="311">
        <f>O40+P40</f>
        <v>45586</v>
      </c>
      <c r="R40" s="371">
        <v>68798</v>
      </c>
      <c r="S40" s="371">
        <v>65938</v>
      </c>
      <c r="T40" s="311">
        <f t="shared" si="48"/>
        <v>134736</v>
      </c>
      <c r="U40" s="369">
        <v>0</v>
      </c>
      <c r="V40" s="311">
        <f>T40+U40</f>
        <v>134736</v>
      </c>
      <c r="W40" s="629">
        <f t="shared" ref="W40" si="59">IF(Q40=0,0,((V40/Q40)-1)*100)</f>
        <v>195.56442767516344</v>
      </c>
    </row>
    <row r="41" spans="1:23">
      <c r="A41" s="3" t="str">
        <f t="shared" ref="A41:A44" si="60">IF(ISERROR(F41/G41)," ",IF(F41/G41&gt;0.5,IF(F41/G41&lt;1.5," ","NOT OK"),"NOT OK"))</f>
        <v xml:space="preserve"> </v>
      </c>
      <c r="B41" s="108" t="s">
        <v>14</v>
      </c>
      <c r="C41" s="361">
        <v>141</v>
      </c>
      <c r="D41" s="362">
        <v>141</v>
      </c>
      <c r="E41" s="306">
        <f>SUM(C41:D41)</f>
        <v>282</v>
      </c>
      <c r="F41" s="122">
        <v>400</v>
      </c>
      <c r="G41" s="124">
        <v>400</v>
      </c>
      <c r="H41" s="306">
        <f>SUM(F41:G41)</f>
        <v>800</v>
      </c>
      <c r="I41" s="332">
        <f t="shared" ref="I41:I44" si="61">IF(E41=0,0,((H41/E41)-1)*100)</f>
        <v>183.68794326241135</v>
      </c>
      <c r="J41" s="3"/>
      <c r="L41" s="13" t="s">
        <v>14</v>
      </c>
      <c r="M41" s="371">
        <v>20245</v>
      </c>
      <c r="N41" s="369">
        <v>19890</v>
      </c>
      <c r="O41" s="311">
        <f>+M41+N41</f>
        <v>40135</v>
      </c>
      <c r="P41" s="368">
        <v>0</v>
      </c>
      <c r="Q41" s="311">
        <f>O41+P41</f>
        <v>40135</v>
      </c>
      <c r="R41" s="39">
        <v>61620</v>
      </c>
      <c r="S41" s="37">
        <v>59397</v>
      </c>
      <c r="T41" s="311">
        <f>+R41+S41</f>
        <v>121017</v>
      </c>
      <c r="U41" s="368">
        <v>293</v>
      </c>
      <c r="V41" s="311">
        <f>T41+U41</f>
        <v>121310</v>
      </c>
      <c r="W41" s="629">
        <f t="shared" ref="W41:W44" si="62">IF(Q41=0,0,((V41/Q41)-1)*100)</f>
        <v>202.25488974710353</v>
      </c>
    </row>
    <row r="42" spans="1:23" ht="13.5" thickBot="1">
      <c r="A42" s="3" t="str">
        <f t="shared" si="60"/>
        <v xml:space="preserve"> </v>
      </c>
      <c r="B42" s="108" t="s">
        <v>15</v>
      </c>
      <c r="C42" s="361">
        <v>155</v>
      </c>
      <c r="D42" s="362">
        <v>155</v>
      </c>
      <c r="E42" s="306">
        <f>SUM(C42:D42)</f>
        <v>310</v>
      </c>
      <c r="F42" s="361">
        <v>430</v>
      </c>
      <c r="G42" s="362">
        <v>430</v>
      </c>
      <c r="H42" s="306">
        <f>SUM(F42:G42)</f>
        <v>860</v>
      </c>
      <c r="I42" s="332">
        <f t="shared" si="61"/>
        <v>177.41935483870969</v>
      </c>
      <c r="J42" s="3"/>
      <c r="L42" s="13" t="s">
        <v>15</v>
      </c>
      <c r="M42" s="371">
        <v>22145</v>
      </c>
      <c r="N42" s="369">
        <v>21358</v>
      </c>
      <c r="O42" s="311">
        <f>+M42+N42</f>
        <v>43503</v>
      </c>
      <c r="P42" s="368">
        <v>0</v>
      </c>
      <c r="Q42" s="311">
        <f>O42+P42</f>
        <v>43503</v>
      </c>
      <c r="R42" s="371">
        <v>62121</v>
      </c>
      <c r="S42" s="369">
        <v>61603</v>
      </c>
      <c r="T42" s="311">
        <f>+R42+S42</f>
        <v>123724</v>
      </c>
      <c r="U42" s="368">
        <v>0</v>
      </c>
      <c r="V42" s="311">
        <f>T42+U42</f>
        <v>123724</v>
      </c>
      <c r="W42" s="629">
        <f t="shared" si="62"/>
        <v>184.40337447992096</v>
      </c>
    </row>
    <row r="43" spans="1:23" ht="14.25" thickTop="1" thickBot="1">
      <c r="A43" s="345" t="str">
        <f t="shared" si="60"/>
        <v xml:space="preserve"> </v>
      </c>
      <c r="B43" s="128" t="s">
        <v>61</v>
      </c>
      <c r="C43" s="129">
        <f>+C40+C41+C42</f>
        <v>457</v>
      </c>
      <c r="D43" s="131">
        <f t="shared" ref="D43" si="63">+D40+D41+D42</f>
        <v>456</v>
      </c>
      <c r="E43" s="310">
        <f t="shared" ref="E43" si="64">+E40+E41+E42</f>
        <v>913</v>
      </c>
      <c r="F43" s="129">
        <f t="shared" ref="F43" si="65">+F40+F41+F42</f>
        <v>1277</v>
      </c>
      <c r="G43" s="131">
        <f t="shared" ref="G43" si="66">+G40+G41+G42</f>
        <v>1277</v>
      </c>
      <c r="H43" s="310">
        <f t="shared" ref="H43" si="67">+H40+H41+H42</f>
        <v>2554</v>
      </c>
      <c r="I43" s="132">
        <f t="shared" si="61"/>
        <v>179.73713033953999</v>
      </c>
      <c r="J43" s="3"/>
      <c r="L43" s="41" t="s">
        <v>61</v>
      </c>
      <c r="M43" s="45">
        <f>+M40+M41+M42</f>
        <v>65374</v>
      </c>
      <c r="N43" s="43">
        <f t="shared" ref="N43" si="68">+N40+N41+N42</f>
        <v>63850</v>
      </c>
      <c r="O43" s="312">
        <f t="shared" ref="O43" si="69">+O40+O41+O42</f>
        <v>129224</v>
      </c>
      <c r="P43" s="43">
        <f t="shared" ref="P43" si="70">+P40+P41+P42</f>
        <v>0</v>
      </c>
      <c r="Q43" s="312">
        <f t="shared" ref="Q43" si="71">+Q40+Q41+Q42</f>
        <v>129224</v>
      </c>
      <c r="R43" s="45">
        <f t="shared" ref="R43" si="72">+R40+R41+R42</f>
        <v>192539</v>
      </c>
      <c r="S43" s="43">
        <f t="shared" ref="S43" si="73">+S40+S41+S42</f>
        <v>186938</v>
      </c>
      <c r="T43" s="312">
        <f t="shared" ref="T43" si="74">+T40+T41+T42</f>
        <v>379477</v>
      </c>
      <c r="U43" s="43">
        <f t="shared" ref="U43" si="75">+U40+U41+U42</f>
        <v>293</v>
      </c>
      <c r="V43" s="312">
        <f t="shared" ref="V43" si="76">+V40+V41+V42</f>
        <v>379770</v>
      </c>
      <c r="W43" s="46">
        <f t="shared" si="62"/>
        <v>193.88503683526278</v>
      </c>
    </row>
    <row r="44" spans="1:23" ht="13.5" thickTop="1">
      <c r="A44" s="3" t="str">
        <f t="shared" si="60"/>
        <v xml:space="preserve"> </v>
      </c>
      <c r="B44" s="108" t="s">
        <v>16</v>
      </c>
      <c r="C44" s="134">
        <v>200</v>
      </c>
      <c r="D44" s="136">
        <v>200</v>
      </c>
      <c r="E44" s="306">
        <f t="shared" ref="E44" si="77">SUM(C44:D44)</f>
        <v>400</v>
      </c>
      <c r="F44" s="134">
        <v>542</v>
      </c>
      <c r="G44" s="136">
        <v>542</v>
      </c>
      <c r="H44" s="306">
        <f t="shared" ref="H44" si="78">SUM(F44:G44)</f>
        <v>1084</v>
      </c>
      <c r="I44" s="332">
        <f t="shared" si="61"/>
        <v>171</v>
      </c>
      <c r="J44" s="7"/>
      <c r="L44" s="13" t="s">
        <v>16</v>
      </c>
      <c r="M44" s="371">
        <v>28322</v>
      </c>
      <c r="N44" s="369">
        <v>27224</v>
      </c>
      <c r="O44" s="311">
        <f>+M44+N44</f>
        <v>55546</v>
      </c>
      <c r="P44" s="368">
        <v>0</v>
      </c>
      <c r="Q44" s="397">
        <f>O44+P44</f>
        <v>55546</v>
      </c>
      <c r="R44" s="39">
        <v>78698</v>
      </c>
      <c r="S44" s="37">
        <v>79430</v>
      </c>
      <c r="T44" s="311">
        <f>+R44+S44</f>
        <v>158128</v>
      </c>
      <c r="U44" s="144">
        <v>131</v>
      </c>
      <c r="V44" s="397">
        <f>T44+U44</f>
        <v>158259</v>
      </c>
      <c r="W44" s="630">
        <f t="shared" si="62"/>
        <v>184.91520541533143</v>
      </c>
    </row>
    <row r="45" spans="1:23">
      <c r="A45" s="3" t="str">
        <f t="shared" ref="A45" si="79">IF(ISERROR(F45/G45)," ",IF(F45/G45&gt;0.5,IF(F45/G45&lt;1.5," ","NOT OK"),"NOT OK"))</f>
        <v xml:space="preserve"> </v>
      </c>
      <c r="B45" s="108" t="s">
        <v>17</v>
      </c>
      <c r="C45" s="134">
        <v>218</v>
      </c>
      <c r="D45" s="136">
        <v>218</v>
      </c>
      <c r="E45" s="306">
        <f>SUM(C45:D45)</f>
        <v>436</v>
      </c>
      <c r="F45" s="134">
        <v>591</v>
      </c>
      <c r="G45" s="136">
        <v>591</v>
      </c>
      <c r="H45" s="306">
        <f>SUM(F45:G45)</f>
        <v>1182</v>
      </c>
      <c r="I45" s="332">
        <f t="shared" ref="I45" si="80">IF(E45=0,0,((H45/E45)-1)*100)</f>
        <v>171.10091743119264</v>
      </c>
      <c r="J45" s="3"/>
      <c r="L45" s="13" t="s">
        <v>17</v>
      </c>
      <c r="M45" s="371">
        <v>32152</v>
      </c>
      <c r="N45" s="369">
        <v>31839</v>
      </c>
      <c r="O45" s="311">
        <f t="shared" ref="O45" si="81">+M45+N45</f>
        <v>63991</v>
      </c>
      <c r="P45" s="368">
        <v>0</v>
      </c>
      <c r="Q45" s="311">
        <f>O45+P45</f>
        <v>63991</v>
      </c>
      <c r="R45" s="39">
        <v>84721</v>
      </c>
      <c r="S45" s="37">
        <v>82002</v>
      </c>
      <c r="T45" s="311">
        <f>+R45+S45</f>
        <v>166723</v>
      </c>
      <c r="U45" s="144">
        <v>0</v>
      </c>
      <c r="V45" s="311">
        <f>T45+U45</f>
        <v>166723</v>
      </c>
      <c r="W45" s="630">
        <f t="shared" ref="W45" si="82">IF(Q45=0,0,((V45/Q45)-1)*100)</f>
        <v>160.54132612398618</v>
      </c>
    </row>
    <row r="46" spans="1:23" ht="13.5" thickBot="1">
      <c r="A46" s="3" t="str">
        <f>IF(ISERROR(F46/G46)," ",IF(F46/G46&gt;0.5,IF(F46/G46&lt;1.5," ","NOT OK"),"NOT OK"))</f>
        <v xml:space="preserve"> </v>
      </c>
      <c r="B46" s="108" t="s">
        <v>18</v>
      </c>
      <c r="C46" s="134">
        <v>212</v>
      </c>
      <c r="D46" s="136">
        <v>212</v>
      </c>
      <c r="E46" s="306">
        <f>SUM(C46:D46)</f>
        <v>424</v>
      </c>
      <c r="F46" s="134">
        <v>440</v>
      </c>
      <c r="G46" s="136">
        <v>442</v>
      </c>
      <c r="H46" s="306">
        <f>SUM(F46:G46)</f>
        <v>882</v>
      </c>
      <c r="I46" s="332">
        <f>IF(E46=0,0,((H46/E46)-1)*100)</f>
        <v>108.01886792452828</v>
      </c>
      <c r="J46" s="3"/>
      <c r="L46" s="13" t="s">
        <v>18</v>
      </c>
      <c r="M46" s="371">
        <v>31309</v>
      </c>
      <c r="N46" s="369">
        <v>30585</v>
      </c>
      <c r="O46" s="311">
        <f>+M46+N46</f>
        <v>61894</v>
      </c>
      <c r="P46" s="368">
        <v>0</v>
      </c>
      <c r="Q46" s="311">
        <f>O46+P46</f>
        <v>61894</v>
      </c>
      <c r="R46" s="39">
        <v>62331</v>
      </c>
      <c r="S46" s="37">
        <v>62181</v>
      </c>
      <c r="T46" s="311">
        <f>+R46+S46</f>
        <v>124512</v>
      </c>
      <c r="U46" s="144">
        <v>156</v>
      </c>
      <c r="V46" s="311">
        <f>T46+U46</f>
        <v>124668</v>
      </c>
      <c r="W46" s="629">
        <f>IF(Q46=0,0,((V46/Q46)-1)*100)</f>
        <v>101.42178563350245</v>
      </c>
    </row>
    <row r="47" spans="1:23" ht="15.75" customHeight="1" thickTop="1" thickBot="1">
      <c r="A47" s="9" t="str">
        <f>IF(ISERROR(F47/G47)," ",IF(F47/G47&gt;0.5,IF(F47/G47&lt;1.5," ","NOT OK"),"NOT OK"))</f>
        <v xml:space="preserve"> </v>
      </c>
      <c r="B47" s="137" t="s">
        <v>19</v>
      </c>
      <c r="C47" s="129">
        <f>+C44+C45+C46</f>
        <v>630</v>
      </c>
      <c r="D47" s="139">
        <f t="shared" ref="D47" si="83">+D44+D45+D46</f>
        <v>630</v>
      </c>
      <c r="E47" s="398">
        <f t="shared" ref="E47" si="84">+E44+E45+E46</f>
        <v>1260</v>
      </c>
      <c r="F47" s="129">
        <f t="shared" ref="F47" si="85">+F44+F45+F46</f>
        <v>1573</v>
      </c>
      <c r="G47" s="139">
        <f t="shared" ref="G47" si="86">+G44+G45+G46</f>
        <v>1575</v>
      </c>
      <c r="H47" s="398">
        <f t="shared" ref="H47" si="87">+H44+H45+H46</f>
        <v>3148</v>
      </c>
      <c r="I47" s="132">
        <f>IF(E47=0,0,((H47/E47)-1)*100)</f>
        <v>149.84126984126985</v>
      </c>
      <c r="J47" s="3"/>
      <c r="K47" s="10"/>
      <c r="L47" s="47" t="s">
        <v>19</v>
      </c>
      <c r="M47" s="48">
        <f>+M44+M45+M46</f>
        <v>91783</v>
      </c>
      <c r="N47" s="49">
        <f t="shared" ref="N47" si="88">+N44+N45+N46</f>
        <v>89648</v>
      </c>
      <c r="O47" s="395">
        <f t="shared" ref="O47" si="89">+O44+O45+O46</f>
        <v>181431</v>
      </c>
      <c r="P47" s="49">
        <f t="shared" ref="P47" si="90">+P44+P45+P46</f>
        <v>0</v>
      </c>
      <c r="Q47" s="395">
        <f t="shared" ref="Q47" si="91">+Q44+Q45+Q46</f>
        <v>181431</v>
      </c>
      <c r="R47" s="48">
        <f t="shared" ref="R47" si="92">+R44+R45+R46</f>
        <v>225750</v>
      </c>
      <c r="S47" s="49">
        <f t="shared" ref="S47" si="93">+S44+S45+S46</f>
        <v>223613</v>
      </c>
      <c r="T47" s="395">
        <f t="shared" ref="T47" si="94">+T44+T45+T46</f>
        <v>449363</v>
      </c>
      <c r="U47" s="49">
        <f t="shared" ref="U47" si="95">+U44+U45+U46</f>
        <v>287</v>
      </c>
      <c r="V47" s="395">
        <f t="shared" ref="V47" si="96">+V44+V45+V46</f>
        <v>449650</v>
      </c>
      <c r="W47" s="50">
        <f>IF(Q47=0,0,((V47/Q47)-1)*100)</f>
        <v>147.83526519723753</v>
      </c>
    </row>
    <row r="48" spans="1:23" ht="13.5" thickTop="1">
      <c r="A48" s="3" t="str">
        <f>IF(ISERROR(F48/G48)," ",IF(F48/G48&gt;0.5,IF(F48/G48&lt;1.5," ","NOT OK"),"NOT OK"))</f>
        <v xml:space="preserve"> </v>
      </c>
      <c r="B48" s="108" t="s">
        <v>20</v>
      </c>
      <c r="C48" s="361">
        <v>217</v>
      </c>
      <c r="D48" s="362">
        <v>217</v>
      </c>
      <c r="E48" s="307">
        <f>SUM(C48:D48)</f>
        <v>434</v>
      </c>
      <c r="F48" s="122">
        <v>447</v>
      </c>
      <c r="G48" s="124">
        <v>446</v>
      </c>
      <c r="H48" s="307">
        <f>SUM(F48:G48)</f>
        <v>893</v>
      </c>
      <c r="I48" s="332">
        <f>IF(E48=0,0,((H48/E48)-1)*100)</f>
        <v>105.76036866359448</v>
      </c>
      <c r="J48" s="3"/>
      <c r="L48" s="13" t="s">
        <v>21</v>
      </c>
      <c r="M48" s="371">
        <v>32500</v>
      </c>
      <c r="N48" s="369">
        <v>32201</v>
      </c>
      <c r="O48" s="311">
        <f>+M48+N48</f>
        <v>64701</v>
      </c>
      <c r="P48" s="368">
        <v>0</v>
      </c>
      <c r="Q48" s="311">
        <f>O48+P48</f>
        <v>64701</v>
      </c>
      <c r="R48" s="39">
        <v>65692</v>
      </c>
      <c r="S48" s="37">
        <v>66907</v>
      </c>
      <c r="T48" s="311">
        <f>+R48+S48</f>
        <v>132599</v>
      </c>
      <c r="U48" s="144">
        <v>161</v>
      </c>
      <c r="V48" s="311">
        <f>T48+U48</f>
        <v>132760</v>
      </c>
      <c r="W48" s="629">
        <f>IF(Q48=0,0,((V48/Q48)-1)*100)</f>
        <v>105.19002797483812</v>
      </c>
    </row>
    <row r="49" spans="1:23" ht="13.5" thickBot="1">
      <c r="A49" s="3" t="str">
        <f t="shared" ref="A49:A51" si="97">IF(ISERROR(F49/G49)," ",IF(F49/G49&gt;0.5,IF(F49/G49&lt;1.5," ","NOT OK"),"NOT OK"))</f>
        <v xml:space="preserve"> </v>
      </c>
      <c r="B49" s="108" t="s">
        <v>22</v>
      </c>
      <c r="C49" s="361">
        <v>206</v>
      </c>
      <c r="D49" s="362">
        <v>207</v>
      </c>
      <c r="E49" s="308">
        <f>SUM(C49:D49)</f>
        <v>413</v>
      </c>
      <c r="F49" s="361">
        <v>486</v>
      </c>
      <c r="G49" s="362">
        <v>486</v>
      </c>
      <c r="H49" s="308">
        <f t="shared" ref="H49" si="98">SUM(F49:G49)</f>
        <v>972</v>
      </c>
      <c r="I49" s="332">
        <f t="shared" ref="I49:I51" si="99">IF(E49=0,0,((H49/E49)-1)*100)</f>
        <v>135.35108958837773</v>
      </c>
      <c r="J49" s="9"/>
      <c r="L49" s="13" t="s">
        <v>22</v>
      </c>
      <c r="M49" s="371">
        <v>30614</v>
      </c>
      <c r="N49" s="369">
        <v>28079</v>
      </c>
      <c r="O49" s="311">
        <f t="shared" ref="O49" si="100">+M49+N49</f>
        <v>58693</v>
      </c>
      <c r="P49" s="368">
        <v>0</v>
      </c>
      <c r="Q49" s="311">
        <f>O49+P49</f>
        <v>58693</v>
      </c>
      <c r="R49" s="371">
        <v>69147</v>
      </c>
      <c r="S49" s="369">
        <v>67341</v>
      </c>
      <c r="T49" s="311">
        <f t="shared" ref="T49" si="101">+R49+S49</f>
        <v>136488</v>
      </c>
      <c r="U49" s="368">
        <v>0</v>
      </c>
      <c r="V49" s="311">
        <f>T49+U49</f>
        <v>136488</v>
      </c>
      <c r="W49" s="629">
        <f t="shared" ref="W49:W51" si="102">IF(Q49=0,0,((V49/Q49)-1)*100)</f>
        <v>132.54561872795736</v>
      </c>
    </row>
    <row r="50" spans="1:23" ht="14.25" thickTop="1" thickBot="1">
      <c r="A50" s="345" t="str">
        <f t="shared" si="97"/>
        <v xml:space="preserve"> </v>
      </c>
      <c r="B50" s="128" t="s">
        <v>66</v>
      </c>
      <c r="C50" s="129">
        <f>+C43+C47+C48+C49</f>
        <v>1510</v>
      </c>
      <c r="D50" s="130">
        <f t="shared" ref="D50" si="103">+D43+D47+D48+D49</f>
        <v>1510</v>
      </c>
      <c r="E50" s="615">
        <f t="shared" ref="E50" si="104">+E43+E47+E48+E49</f>
        <v>3020</v>
      </c>
      <c r="F50" s="129">
        <f t="shared" ref="F50" si="105">+F43+F47+F48+F49</f>
        <v>3783</v>
      </c>
      <c r="G50" s="131">
        <f t="shared" ref="G50" si="106">+G43+G47+G48+G49</f>
        <v>3784</v>
      </c>
      <c r="H50" s="310">
        <f t="shared" ref="H50" si="107">+H43+H47+H48+H49</f>
        <v>7567</v>
      </c>
      <c r="I50" s="132">
        <f t="shared" si="99"/>
        <v>150.56291390728478</v>
      </c>
      <c r="J50" s="3"/>
      <c r="L50" s="399" t="s">
        <v>66</v>
      </c>
      <c r="M50" s="42">
        <f>+M43+M47+M48+M49</f>
        <v>220271</v>
      </c>
      <c r="N50" s="42">
        <f t="shared" ref="N50" si="108">+N43+N47+N48+N49</f>
        <v>213778</v>
      </c>
      <c r="O50" s="396">
        <f t="shared" ref="O50" si="109">+O43+O47+O48+O49</f>
        <v>434049</v>
      </c>
      <c r="P50" s="42">
        <f t="shared" ref="P50" si="110">+P43+P47+P48+P49</f>
        <v>0</v>
      </c>
      <c r="Q50" s="396">
        <f t="shared" ref="Q50" si="111">+Q43+Q47+Q48+Q49</f>
        <v>434049</v>
      </c>
      <c r="R50" s="42">
        <f t="shared" ref="R50" si="112">+R43+R47+R48+R49</f>
        <v>553128</v>
      </c>
      <c r="S50" s="42">
        <f t="shared" ref="S50" si="113">+S43+S47+S48+S49</f>
        <v>544799</v>
      </c>
      <c r="T50" s="396">
        <f t="shared" ref="T50" si="114">+T43+T47+T48+T49</f>
        <v>1097927</v>
      </c>
      <c r="U50" s="42">
        <f t="shared" ref="U50" si="115">+U43+U47+U48+U49</f>
        <v>741</v>
      </c>
      <c r="V50" s="396">
        <f t="shared" ref="V50" si="116">+V43+V47+V48+V49</f>
        <v>1098668</v>
      </c>
      <c r="W50" s="46">
        <f t="shared" si="102"/>
        <v>153.12073060875616</v>
      </c>
    </row>
    <row r="51" spans="1:23" ht="14.25" thickTop="1" thickBot="1">
      <c r="A51" s="345" t="str">
        <f t="shared" si="97"/>
        <v xml:space="preserve"> </v>
      </c>
      <c r="B51" s="128" t="s">
        <v>67</v>
      </c>
      <c r="C51" s="129">
        <f>+C39+C43+C47+C48+C49</f>
        <v>1914</v>
      </c>
      <c r="D51" s="131">
        <f t="shared" ref="D51:H51" si="117">+D39+D43+D47+D48+D49</f>
        <v>1915</v>
      </c>
      <c r="E51" s="310">
        <f t="shared" si="117"/>
        <v>3829</v>
      </c>
      <c r="F51" s="129">
        <f t="shared" si="117"/>
        <v>4751</v>
      </c>
      <c r="G51" s="131">
        <f t="shared" si="117"/>
        <v>4751</v>
      </c>
      <c r="H51" s="310">
        <f t="shared" si="117"/>
        <v>9502</v>
      </c>
      <c r="I51" s="132">
        <f t="shared" si="99"/>
        <v>148.15878819535126</v>
      </c>
      <c r="J51" s="3"/>
      <c r="L51" s="399" t="s">
        <v>67</v>
      </c>
      <c r="M51" s="45">
        <f>+M39+M43+M47+M48+M49</f>
        <v>272146</v>
      </c>
      <c r="N51" s="45">
        <f t="shared" ref="N51:V51" si="118">+N39+N43+N47+N48+N49</f>
        <v>267947</v>
      </c>
      <c r="O51" s="616">
        <f t="shared" si="118"/>
        <v>540093</v>
      </c>
      <c r="P51" s="45">
        <f t="shared" si="118"/>
        <v>0</v>
      </c>
      <c r="Q51" s="616">
        <f t="shared" si="118"/>
        <v>540093</v>
      </c>
      <c r="R51" s="45">
        <f t="shared" si="118"/>
        <v>693385</v>
      </c>
      <c r="S51" s="45">
        <f t="shared" si="118"/>
        <v>687769</v>
      </c>
      <c r="T51" s="616">
        <f t="shared" si="118"/>
        <v>1381154</v>
      </c>
      <c r="U51" s="45">
        <f t="shared" si="118"/>
        <v>741</v>
      </c>
      <c r="V51" s="616">
        <f t="shared" si="118"/>
        <v>1381895</v>
      </c>
      <c r="W51" s="46">
        <f t="shared" si="102"/>
        <v>155.86241628756531</v>
      </c>
    </row>
    <row r="52" spans="1:23" ht="14.25" thickTop="1" thickBot="1">
      <c r="A52" s="3" t="str">
        <f>IF(ISERROR(F52/G52)," ",IF(F52/G52&gt;0.5,IF(F52/G52&lt;1.5," ","NOT OK"),"NOT OK"))</f>
        <v xml:space="preserve"> </v>
      </c>
      <c r="B52" s="108" t="s">
        <v>23</v>
      </c>
      <c r="C52" s="361">
        <v>216</v>
      </c>
      <c r="D52" s="140">
        <v>216</v>
      </c>
      <c r="E52" s="309">
        <f t="shared" ref="E52" si="119">SUM(C52:D52)</f>
        <v>432</v>
      </c>
      <c r="F52" s="122"/>
      <c r="G52" s="140"/>
      <c r="H52" s="309">
        <f t="shared" ref="H52" si="120">SUM(F52:G52)</f>
        <v>0</v>
      </c>
      <c r="I52" s="334">
        <f>IF(E52=0,0,((H52/E52)-1)*100)</f>
        <v>-100</v>
      </c>
      <c r="J52" s="3"/>
      <c r="L52" s="13" t="s">
        <v>23</v>
      </c>
      <c r="M52" s="371">
        <v>30487</v>
      </c>
      <c r="N52" s="369">
        <v>31166</v>
      </c>
      <c r="O52" s="311">
        <f>+M52+N52</f>
        <v>61653</v>
      </c>
      <c r="P52" s="368">
        <v>0</v>
      </c>
      <c r="Q52" s="311">
        <f>O52+P52</f>
        <v>61653</v>
      </c>
      <c r="R52" s="39"/>
      <c r="S52" s="37"/>
      <c r="T52" s="311">
        <f>+R52+S52</f>
        <v>0</v>
      </c>
      <c r="U52" s="144">
        <v>0</v>
      </c>
      <c r="V52" s="311">
        <f>T52+U52</f>
        <v>0</v>
      </c>
      <c r="W52" s="629">
        <f>IF(Q52=0,0,((V52/Q52)-1)*100)</f>
        <v>-100</v>
      </c>
    </row>
    <row r="53" spans="1:23" ht="14.25" thickTop="1" thickBot="1">
      <c r="A53" s="345" t="str">
        <f>IF(ISERROR(F53/G53)," ",IF(F53/G53&gt;0.5,IF(F53/G53&lt;1.5," ","NOT OK"),"NOT OK"))</f>
        <v xml:space="preserve"> </v>
      </c>
      <c r="B53" s="128" t="s">
        <v>40</v>
      </c>
      <c r="C53" s="129">
        <f t="shared" ref="C53:H53" si="121">+C48+C49+C52</f>
        <v>639</v>
      </c>
      <c r="D53" s="129">
        <f t="shared" si="121"/>
        <v>640</v>
      </c>
      <c r="E53" s="129">
        <f t="shared" si="121"/>
        <v>1279</v>
      </c>
      <c r="F53" s="129">
        <f t="shared" si="121"/>
        <v>933</v>
      </c>
      <c r="G53" s="129">
        <f t="shared" si="121"/>
        <v>932</v>
      </c>
      <c r="H53" s="129">
        <f t="shared" si="121"/>
        <v>1865</v>
      </c>
      <c r="I53" s="132">
        <f t="shared" ref="I53:I54" si="122">IF(E53=0,0,((H53/E53)-1)*100)</f>
        <v>45.817044566067231</v>
      </c>
      <c r="J53" s="3"/>
      <c r="L53" s="399" t="s">
        <v>40</v>
      </c>
      <c r="M53" s="45">
        <f t="shared" ref="M53:V53" si="123">+M48+M49+M52</f>
        <v>93601</v>
      </c>
      <c r="N53" s="43">
        <f t="shared" si="123"/>
        <v>91446</v>
      </c>
      <c r="O53" s="312">
        <f t="shared" si="123"/>
        <v>185047</v>
      </c>
      <c r="P53" s="43">
        <f t="shared" si="123"/>
        <v>0</v>
      </c>
      <c r="Q53" s="312">
        <f t="shared" si="123"/>
        <v>185047</v>
      </c>
      <c r="R53" s="45">
        <f t="shared" si="123"/>
        <v>134839</v>
      </c>
      <c r="S53" s="43">
        <f t="shared" si="123"/>
        <v>134248</v>
      </c>
      <c r="T53" s="312">
        <f t="shared" si="123"/>
        <v>269087</v>
      </c>
      <c r="U53" s="43">
        <f t="shared" si="123"/>
        <v>161</v>
      </c>
      <c r="V53" s="312">
        <f t="shared" si="123"/>
        <v>269248</v>
      </c>
      <c r="W53" s="46">
        <f t="shared" ref="W53:W54" si="124">IF(Q53=0,0,((V53/Q53)-1)*100)</f>
        <v>45.502493960993682</v>
      </c>
    </row>
    <row r="54" spans="1:23" ht="14.25" thickTop="1" thickBot="1">
      <c r="A54" s="345" t="str">
        <f>IF(ISERROR(F54/G54)," ",IF(F54/G54&gt;0.5,IF(F54/G54&lt;1.5," ","NOT OK"),"NOT OK"))</f>
        <v xml:space="preserve"> </v>
      </c>
      <c r="B54" s="128" t="s">
        <v>63</v>
      </c>
      <c r="C54" s="129">
        <f t="shared" ref="C54:H54" si="125">+C39+C43+C47+C53</f>
        <v>2130</v>
      </c>
      <c r="D54" s="129">
        <f t="shared" si="125"/>
        <v>2131</v>
      </c>
      <c r="E54" s="129">
        <f t="shared" si="125"/>
        <v>4261</v>
      </c>
      <c r="F54" s="129">
        <f t="shared" si="125"/>
        <v>4751</v>
      </c>
      <c r="G54" s="129">
        <f t="shared" si="125"/>
        <v>4751</v>
      </c>
      <c r="H54" s="129">
        <f t="shared" si="125"/>
        <v>9502</v>
      </c>
      <c r="I54" s="132">
        <f t="shared" si="122"/>
        <v>122.9992959399202</v>
      </c>
      <c r="J54" s="3"/>
      <c r="L54" s="399" t="s">
        <v>63</v>
      </c>
      <c r="M54" s="45">
        <f t="shared" ref="M54:V54" si="126">+M39+M43+M47+M53</f>
        <v>302633</v>
      </c>
      <c r="N54" s="43">
        <f t="shared" si="126"/>
        <v>299113</v>
      </c>
      <c r="O54" s="312">
        <f t="shared" si="126"/>
        <v>601746</v>
      </c>
      <c r="P54" s="43">
        <f t="shared" si="126"/>
        <v>0</v>
      </c>
      <c r="Q54" s="312">
        <f t="shared" si="126"/>
        <v>601746</v>
      </c>
      <c r="R54" s="45">
        <f t="shared" si="126"/>
        <v>693385</v>
      </c>
      <c r="S54" s="43">
        <f t="shared" si="126"/>
        <v>687769</v>
      </c>
      <c r="T54" s="312">
        <f t="shared" si="126"/>
        <v>1381154</v>
      </c>
      <c r="U54" s="43">
        <f t="shared" si="126"/>
        <v>741</v>
      </c>
      <c r="V54" s="312">
        <f t="shared" si="126"/>
        <v>1381895</v>
      </c>
      <c r="W54" s="46">
        <f t="shared" si="124"/>
        <v>129.64755893682715</v>
      </c>
    </row>
    <row r="55" spans="1:23" ht="14.25" thickTop="1" thickBot="1">
      <c r="B55" s="142" t="s">
        <v>60</v>
      </c>
      <c r="C55" s="104"/>
      <c r="D55" s="104"/>
      <c r="E55" s="104"/>
      <c r="F55" s="104"/>
      <c r="G55" s="104"/>
      <c r="H55" s="104"/>
      <c r="I55" s="104"/>
      <c r="J55" s="3"/>
      <c r="L55" s="54" t="s">
        <v>60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ht="13.5" thickTop="1">
      <c r="B56" s="880" t="s">
        <v>27</v>
      </c>
      <c r="C56" s="881"/>
      <c r="D56" s="881"/>
      <c r="E56" s="881"/>
      <c r="F56" s="881"/>
      <c r="G56" s="881"/>
      <c r="H56" s="881"/>
      <c r="I56" s="882"/>
      <c r="J56" s="3"/>
      <c r="L56" s="883" t="s">
        <v>28</v>
      </c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5"/>
    </row>
    <row r="57" spans="1:23" ht="13.5" thickBot="1">
      <c r="B57" s="886" t="s">
        <v>30</v>
      </c>
      <c r="C57" s="887"/>
      <c r="D57" s="887"/>
      <c r="E57" s="887"/>
      <c r="F57" s="887"/>
      <c r="G57" s="887"/>
      <c r="H57" s="887"/>
      <c r="I57" s="888"/>
      <c r="J57" s="3"/>
      <c r="L57" s="889" t="s">
        <v>50</v>
      </c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1"/>
    </row>
    <row r="58" spans="1:23" ht="14.25" thickTop="1" thickBot="1">
      <c r="B58" s="103"/>
      <c r="C58" s="104"/>
      <c r="D58" s="104"/>
      <c r="E58" s="104"/>
      <c r="F58" s="104"/>
      <c r="G58" s="104"/>
      <c r="H58" s="104"/>
      <c r="I58" s="105"/>
      <c r="J58" s="3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</row>
    <row r="59" spans="1:23" ht="14.25" thickTop="1" thickBot="1">
      <c r="B59" s="106"/>
      <c r="C59" s="892" t="s">
        <v>64</v>
      </c>
      <c r="D59" s="893"/>
      <c r="E59" s="894"/>
      <c r="F59" s="892" t="s">
        <v>65</v>
      </c>
      <c r="G59" s="893"/>
      <c r="H59" s="894"/>
      <c r="I59" s="107" t="s">
        <v>2</v>
      </c>
      <c r="J59" s="3"/>
      <c r="L59" s="11"/>
      <c r="M59" s="895" t="s">
        <v>64</v>
      </c>
      <c r="N59" s="896"/>
      <c r="O59" s="896"/>
      <c r="P59" s="896"/>
      <c r="Q59" s="897"/>
      <c r="R59" s="895" t="s">
        <v>65</v>
      </c>
      <c r="S59" s="896"/>
      <c r="T59" s="896"/>
      <c r="U59" s="896"/>
      <c r="V59" s="897"/>
      <c r="W59" s="12" t="s">
        <v>2</v>
      </c>
    </row>
    <row r="60" spans="1:23" ht="13.5" thickTop="1">
      <c r="B60" s="108" t="s">
        <v>3</v>
      </c>
      <c r="C60" s="109"/>
      <c r="D60" s="110"/>
      <c r="E60" s="111"/>
      <c r="F60" s="109"/>
      <c r="G60" s="110"/>
      <c r="H60" s="111"/>
      <c r="I60" s="112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>
      <c r="B61" s="113" t="s">
        <v>29</v>
      </c>
      <c r="C61" s="114" t="s">
        <v>5</v>
      </c>
      <c r="D61" s="115" t="s">
        <v>6</v>
      </c>
      <c r="E61" s="603" t="s">
        <v>7</v>
      </c>
      <c r="F61" s="114" t="s">
        <v>5</v>
      </c>
      <c r="G61" s="115" t="s">
        <v>6</v>
      </c>
      <c r="H61" s="288" t="s">
        <v>7</v>
      </c>
      <c r="I61" s="117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>
      <c r="B62" s="108"/>
      <c r="C62" s="118"/>
      <c r="D62" s="119"/>
      <c r="E62" s="120"/>
      <c r="F62" s="118"/>
      <c r="G62" s="119"/>
      <c r="H62" s="120"/>
      <c r="I62" s="121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>
      <c r="A63" s="3" t="str">
        <f>IF(ISERROR(F63/G63)," ",IF(F63/G63&gt;0.5,IF(F63/G63&lt;1.5," ","NOT OK"),"NOT OK"))</f>
        <v xml:space="preserve"> </v>
      </c>
      <c r="B63" s="108" t="s">
        <v>10</v>
      </c>
      <c r="C63" s="361">
        <f t="shared" ref="C63:H65" si="127">+C9+C36</f>
        <v>1250</v>
      </c>
      <c r="D63" s="362">
        <f t="shared" si="127"/>
        <v>1250</v>
      </c>
      <c r="E63" s="306">
        <f t="shared" si="127"/>
        <v>2500</v>
      </c>
      <c r="F63" s="122">
        <f t="shared" si="127"/>
        <v>1583</v>
      </c>
      <c r="G63" s="124">
        <f t="shared" si="127"/>
        <v>1582</v>
      </c>
      <c r="H63" s="306">
        <f t="shared" si="127"/>
        <v>3165</v>
      </c>
      <c r="I63" s="125">
        <f t="shared" ref="I63:I65" si="128">IF(E63=0,0,((H63/E63)-1)*100)</f>
        <v>26.6</v>
      </c>
      <c r="J63" s="3"/>
      <c r="K63" s="6"/>
      <c r="L63" s="13" t="s">
        <v>10</v>
      </c>
      <c r="M63" s="371">
        <f t="shared" ref="M63:N65" si="129">+M9+M36</f>
        <v>179531</v>
      </c>
      <c r="N63" s="369">
        <f t="shared" si="129"/>
        <v>185628</v>
      </c>
      <c r="O63" s="311">
        <f>SUM(M63:N63)</f>
        <v>365159</v>
      </c>
      <c r="P63" s="370">
        <f>P9+P36</f>
        <v>6</v>
      </c>
      <c r="Q63" s="313">
        <f>+O63+P63</f>
        <v>365165</v>
      </c>
      <c r="R63" s="39">
        <f t="shared" ref="R63:S65" si="130">+R9+R36</f>
        <v>245949</v>
      </c>
      <c r="S63" s="37">
        <f t="shared" si="130"/>
        <v>255145</v>
      </c>
      <c r="T63" s="311">
        <f>SUM(R63:S63)</f>
        <v>501094</v>
      </c>
      <c r="U63" s="38">
        <f>U9+U36</f>
        <v>0</v>
      </c>
      <c r="V63" s="313">
        <f>+T63+U63</f>
        <v>501094</v>
      </c>
      <c r="W63" s="40">
        <f t="shared" ref="W63:W65" si="131">IF(Q63=0,0,((V63/Q63)-1)*100)</f>
        <v>37.223994632563361</v>
      </c>
    </row>
    <row r="64" spans="1:23">
      <c r="A64" s="3" t="str">
        <f>IF(ISERROR(F64/G64)," ",IF(F64/G64&gt;0.5,IF(F64/G64&lt;1.5," ","NOT OK"),"NOT OK"))</f>
        <v xml:space="preserve"> </v>
      </c>
      <c r="B64" s="108" t="s">
        <v>11</v>
      </c>
      <c r="C64" s="361">
        <f t="shared" si="127"/>
        <v>1239</v>
      </c>
      <c r="D64" s="362">
        <f t="shared" si="127"/>
        <v>1239</v>
      </c>
      <c r="E64" s="306">
        <f t="shared" si="127"/>
        <v>2478</v>
      </c>
      <c r="F64" s="122">
        <f t="shared" si="127"/>
        <v>1622</v>
      </c>
      <c r="G64" s="124">
        <f t="shared" si="127"/>
        <v>1626</v>
      </c>
      <c r="H64" s="306">
        <f t="shared" si="127"/>
        <v>3248</v>
      </c>
      <c r="I64" s="125">
        <f t="shared" si="128"/>
        <v>31.073446327683605</v>
      </c>
      <c r="J64" s="3"/>
      <c r="K64" s="6"/>
      <c r="L64" s="13" t="s">
        <v>11</v>
      </c>
      <c r="M64" s="371">
        <f t="shared" si="129"/>
        <v>188077</v>
      </c>
      <c r="N64" s="369">
        <f t="shared" si="129"/>
        <v>184071</v>
      </c>
      <c r="O64" s="311">
        <f t="shared" ref="O64:O65" si="132">SUM(M64:N64)</f>
        <v>372148</v>
      </c>
      <c r="P64" s="370">
        <f>P10+P37</f>
        <v>0</v>
      </c>
      <c r="Q64" s="313">
        <f>+O64+P64</f>
        <v>372148</v>
      </c>
      <c r="R64" s="39">
        <f t="shared" si="130"/>
        <v>264159</v>
      </c>
      <c r="S64" s="37">
        <f t="shared" si="130"/>
        <v>262711</v>
      </c>
      <c r="T64" s="311">
        <f t="shared" ref="T64:T65" si="133">SUM(R64:S64)</f>
        <v>526870</v>
      </c>
      <c r="U64" s="38">
        <f>U10+U37</f>
        <v>0</v>
      </c>
      <c r="V64" s="313">
        <f>+T64+U64</f>
        <v>526870</v>
      </c>
      <c r="W64" s="40">
        <f t="shared" si="131"/>
        <v>41.575394735427842</v>
      </c>
    </row>
    <row r="65" spans="1:23" ht="13.5" thickBot="1">
      <c r="A65" s="3" t="str">
        <f>IF(ISERROR(F65/G65)," ",IF(F65/G65&gt;0.5,IF(F65/G65&lt;1.5," ","NOT OK"),"NOT OK"))</f>
        <v xml:space="preserve"> </v>
      </c>
      <c r="B65" s="113" t="s">
        <v>12</v>
      </c>
      <c r="C65" s="363">
        <f t="shared" si="127"/>
        <v>1438</v>
      </c>
      <c r="D65" s="364">
        <f t="shared" si="127"/>
        <v>1438</v>
      </c>
      <c r="E65" s="306">
        <f t="shared" si="127"/>
        <v>2876</v>
      </c>
      <c r="F65" s="126">
        <f t="shared" si="127"/>
        <v>1747</v>
      </c>
      <c r="G65" s="127">
        <f t="shared" si="127"/>
        <v>1745</v>
      </c>
      <c r="H65" s="306">
        <f t="shared" si="127"/>
        <v>3492</v>
      </c>
      <c r="I65" s="125">
        <f t="shared" si="128"/>
        <v>21.418636995827534</v>
      </c>
      <c r="J65" s="3"/>
      <c r="K65" s="6"/>
      <c r="L65" s="22" t="s">
        <v>12</v>
      </c>
      <c r="M65" s="371">
        <f t="shared" si="129"/>
        <v>233741</v>
      </c>
      <c r="N65" s="369">
        <f t="shared" si="129"/>
        <v>227156</v>
      </c>
      <c r="O65" s="311">
        <f t="shared" si="132"/>
        <v>460897</v>
      </c>
      <c r="P65" s="370">
        <f>P11+P38</f>
        <v>0</v>
      </c>
      <c r="Q65" s="313">
        <f>+O65+P65</f>
        <v>460897</v>
      </c>
      <c r="R65" s="39">
        <f t="shared" si="130"/>
        <v>291920</v>
      </c>
      <c r="S65" s="37">
        <f t="shared" si="130"/>
        <v>291617</v>
      </c>
      <c r="T65" s="311">
        <f t="shared" si="133"/>
        <v>583537</v>
      </c>
      <c r="U65" s="38">
        <f>U11+U38</f>
        <v>0</v>
      </c>
      <c r="V65" s="313">
        <f>+T65+U65</f>
        <v>583537</v>
      </c>
      <c r="W65" s="40">
        <f t="shared" si="131"/>
        <v>26.608982050219467</v>
      </c>
    </row>
    <row r="66" spans="1:23" ht="14.25" thickTop="1" thickBot="1">
      <c r="A66" s="3" t="str">
        <f>IF(ISERROR(F66/G66)," ",IF(F66/G66&gt;0.5,IF(F66/G66&lt;1.5," ","NOT OK"),"NOT OK"))</f>
        <v xml:space="preserve"> </v>
      </c>
      <c r="B66" s="128" t="s">
        <v>57</v>
      </c>
      <c r="C66" s="129">
        <f t="shared" ref="C66:E66" si="134">+C63+C64+C65</f>
        <v>3927</v>
      </c>
      <c r="D66" s="131">
        <f t="shared" si="134"/>
        <v>3927</v>
      </c>
      <c r="E66" s="310">
        <f t="shared" si="134"/>
        <v>7854</v>
      </c>
      <c r="F66" s="129">
        <f t="shared" ref="F66:H66" si="135">+F63+F64+F65</f>
        <v>4952</v>
      </c>
      <c r="G66" s="131">
        <f t="shared" si="135"/>
        <v>4953</v>
      </c>
      <c r="H66" s="310">
        <f t="shared" si="135"/>
        <v>9905</v>
      </c>
      <c r="I66" s="132">
        <f>IF(E66=0,0,((H66/E66)-1)*100)</f>
        <v>26.114081996434948</v>
      </c>
      <c r="J66" s="3"/>
      <c r="L66" s="41" t="s">
        <v>57</v>
      </c>
      <c r="M66" s="45">
        <f t="shared" ref="M66:Q66" si="136">+M63+M64+M65</f>
        <v>601349</v>
      </c>
      <c r="N66" s="43">
        <f t="shared" si="136"/>
        <v>596855</v>
      </c>
      <c r="O66" s="312">
        <f t="shared" si="136"/>
        <v>1198204</v>
      </c>
      <c r="P66" s="43">
        <f t="shared" si="136"/>
        <v>6</v>
      </c>
      <c r="Q66" s="312">
        <f t="shared" si="136"/>
        <v>1198210</v>
      </c>
      <c r="R66" s="45">
        <f t="shared" ref="R66:V66" si="137">+R63+R64+R65</f>
        <v>802028</v>
      </c>
      <c r="S66" s="43">
        <f t="shared" si="137"/>
        <v>809473</v>
      </c>
      <c r="T66" s="312">
        <f t="shared" si="137"/>
        <v>1611501</v>
      </c>
      <c r="U66" s="43">
        <f t="shared" si="137"/>
        <v>0</v>
      </c>
      <c r="V66" s="312">
        <f t="shared" si="137"/>
        <v>1611501</v>
      </c>
      <c r="W66" s="46">
        <f>IF(Q66=0,0,((V66/Q66)-1)*100)</f>
        <v>34.492367781941404</v>
      </c>
    </row>
    <row r="67" spans="1:23" ht="13.5" thickTop="1">
      <c r="A67" s="3" t="str">
        <f t="shared" si="9"/>
        <v xml:space="preserve"> </v>
      </c>
      <c r="B67" s="108" t="s">
        <v>13</v>
      </c>
      <c r="C67" s="361">
        <f t="shared" ref="C67:H69" si="138">+C13+C40</f>
        <v>1448</v>
      </c>
      <c r="D67" s="362">
        <f t="shared" si="138"/>
        <v>1449</v>
      </c>
      <c r="E67" s="306">
        <f t="shared" si="138"/>
        <v>2897</v>
      </c>
      <c r="F67" s="122">
        <f t="shared" si="138"/>
        <v>1905</v>
      </c>
      <c r="G67" s="124">
        <f t="shared" si="138"/>
        <v>1904</v>
      </c>
      <c r="H67" s="306">
        <f t="shared" si="138"/>
        <v>3809</v>
      </c>
      <c r="I67" s="125">
        <f t="shared" ref="I67" si="139">IF(E67=0,0,((H67/E67)-1)*100)</f>
        <v>31.480842250604081</v>
      </c>
      <c r="J67" s="3"/>
      <c r="L67" s="13" t="s">
        <v>13</v>
      </c>
      <c r="M67" s="371">
        <f t="shared" ref="M67:N69" si="140">+M13+M40</f>
        <v>236521</v>
      </c>
      <c r="N67" s="369">
        <f t="shared" si="140"/>
        <v>230257</v>
      </c>
      <c r="O67" s="311">
        <f t="shared" ref="O67" si="141">SUM(M67:N67)</f>
        <v>466778</v>
      </c>
      <c r="P67" s="370">
        <f>P13+P40</f>
        <v>0</v>
      </c>
      <c r="Q67" s="313">
        <f>+O67+P67</f>
        <v>466778</v>
      </c>
      <c r="R67" s="39">
        <f t="shared" ref="R67:S69" si="142">+R13+R40</f>
        <v>318399</v>
      </c>
      <c r="S67" s="37">
        <f t="shared" si="142"/>
        <v>310734</v>
      </c>
      <c r="T67" s="311">
        <f t="shared" ref="T67" si="143">SUM(R67:S67)</f>
        <v>629133</v>
      </c>
      <c r="U67" s="38">
        <f>U13+U40</f>
        <v>0</v>
      </c>
      <c r="V67" s="313">
        <f>+T67+U67</f>
        <v>629133</v>
      </c>
      <c r="W67" s="40">
        <f t="shared" ref="W67" si="144">IF(Q67=0,0,((V67/Q67)-1)*100)</f>
        <v>34.78205913732009</v>
      </c>
    </row>
    <row r="68" spans="1:23">
      <c r="A68" s="3" t="str">
        <f t="shared" ref="A68:A71" si="145">IF(ISERROR(F68/G68)," ",IF(F68/G68&gt;0.5,IF(F68/G68&lt;1.5," ","NOT OK"),"NOT OK"))</f>
        <v xml:space="preserve"> </v>
      </c>
      <c r="B68" s="108" t="s">
        <v>14</v>
      </c>
      <c r="C68" s="361">
        <f t="shared" si="138"/>
        <v>1356</v>
      </c>
      <c r="D68" s="362">
        <f t="shared" si="138"/>
        <v>1354</v>
      </c>
      <c r="E68" s="306">
        <f t="shared" si="138"/>
        <v>2710</v>
      </c>
      <c r="F68" s="122">
        <f t="shared" si="138"/>
        <v>1767</v>
      </c>
      <c r="G68" s="124">
        <f t="shared" si="138"/>
        <v>1766</v>
      </c>
      <c r="H68" s="306">
        <f t="shared" si="138"/>
        <v>3533</v>
      </c>
      <c r="I68" s="125">
        <f t="shared" ref="I68:I71" si="146">IF(E68=0,0,((H68/E68)-1)*100)</f>
        <v>30.369003690036898</v>
      </c>
      <c r="J68" s="3"/>
      <c r="L68" s="13" t="s">
        <v>14</v>
      </c>
      <c r="M68" s="371">
        <f t="shared" si="140"/>
        <v>221580</v>
      </c>
      <c r="N68" s="369">
        <f t="shared" si="140"/>
        <v>231429</v>
      </c>
      <c r="O68" s="311">
        <f>SUM(M68:N68)</f>
        <v>453009</v>
      </c>
      <c r="P68" s="370">
        <f>P14+P41</f>
        <v>0</v>
      </c>
      <c r="Q68" s="313">
        <f>+O68+P68</f>
        <v>453009</v>
      </c>
      <c r="R68" s="39">
        <f t="shared" si="142"/>
        <v>297504</v>
      </c>
      <c r="S68" s="37">
        <f t="shared" si="142"/>
        <v>300773</v>
      </c>
      <c r="T68" s="311">
        <f>SUM(R68:S68)</f>
        <v>598277</v>
      </c>
      <c r="U68" s="38">
        <f>U14+U41</f>
        <v>460</v>
      </c>
      <c r="V68" s="313">
        <f>+T68+U68</f>
        <v>598737</v>
      </c>
      <c r="W68" s="40">
        <f t="shared" ref="W68:W71" si="147">IF(Q68=0,0,((V68/Q68)-1)*100)</f>
        <v>32.168897306676023</v>
      </c>
    </row>
    <row r="69" spans="1:23" ht="13.5" thickBot="1">
      <c r="A69" s="3" t="str">
        <f t="shared" si="145"/>
        <v xml:space="preserve"> </v>
      </c>
      <c r="B69" s="108" t="s">
        <v>15</v>
      </c>
      <c r="C69" s="361">
        <f t="shared" si="138"/>
        <v>1443</v>
      </c>
      <c r="D69" s="362">
        <f t="shared" si="138"/>
        <v>1446</v>
      </c>
      <c r="E69" s="306">
        <f t="shared" si="138"/>
        <v>2889</v>
      </c>
      <c r="F69" s="361">
        <f t="shared" si="138"/>
        <v>2349</v>
      </c>
      <c r="G69" s="362">
        <f t="shared" si="138"/>
        <v>2350</v>
      </c>
      <c r="H69" s="306">
        <f t="shared" si="138"/>
        <v>4699</v>
      </c>
      <c r="I69" s="125">
        <f t="shared" si="146"/>
        <v>62.651436483212187</v>
      </c>
      <c r="J69" s="3"/>
      <c r="L69" s="13" t="s">
        <v>15</v>
      </c>
      <c r="M69" s="371">
        <f t="shared" si="140"/>
        <v>233001</v>
      </c>
      <c r="N69" s="369">
        <f t="shared" si="140"/>
        <v>242941</v>
      </c>
      <c r="O69" s="311">
        <f>SUM(M69:N69)</f>
        <v>475942</v>
      </c>
      <c r="P69" s="370">
        <f>P15+P42</f>
        <v>0</v>
      </c>
      <c r="Q69" s="313">
        <f>+O69+P69</f>
        <v>475942</v>
      </c>
      <c r="R69" s="371">
        <f t="shared" si="142"/>
        <v>309833</v>
      </c>
      <c r="S69" s="369">
        <f t="shared" si="142"/>
        <v>321105</v>
      </c>
      <c r="T69" s="311">
        <f>SUM(R69:S69)</f>
        <v>630938</v>
      </c>
      <c r="U69" s="370">
        <f>U15+U42</f>
        <v>0</v>
      </c>
      <c r="V69" s="313">
        <f>+T69+U69</f>
        <v>630938</v>
      </c>
      <c r="W69" s="40">
        <f t="shared" si="147"/>
        <v>32.566153018645139</v>
      </c>
    </row>
    <row r="70" spans="1:23" ht="14.25" thickTop="1" thickBot="1">
      <c r="A70" s="345" t="str">
        <f t="shared" si="145"/>
        <v xml:space="preserve"> </v>
      </c>
      <c r="B70" s="128" t="s">
        <v>61</v>
      </c>
      <c r="C70" s="129">
        <f>+C67+C68+C69</f>
        <v>4247</v>
      </c>
      <c r="D70" s="131">
        <f t="shared" ref="D70" si="148">+D67+D68+D69</f>
        <v>4249</v>
      </c>
      <c r="E70" s="310">
        <f t="shared" ref="E70" si="149">+E67+E68+E69</f>
        <v>8496</v>
      </c>
      <c r="F70" s="129">
        <f t="shared" ref="F70" si="150">+F67+F68+F69</f>
        <v>6021</v>
      </c>
      <c r="G70" s="131">
        <f t="shared" ref="G70" si="151">+G67+G68+G69</f>
        <v>6020</v>
      </c>
      <c r="H70" s="310">
        <f t="shared" ref="H70" si="152">+H67+H68+H69</f>
        <v>12041</v>
      </c>
      <c r="I70" s="132">
        <f t="shared" si="146"/>
        <v>41.725517890772124</v>
      </c>
      <c r="J70" s="3"/>
      <c r="L70" s="41" t="s">
        <v>61</v>
      </c>
      <c r="M70" s="45">
        <f>+M67+M68+M69</f>
        <v>691102</v>
      </c>
      <c r="N70" s="43">
        <f t="shared" ref="N70" si="153">+N67+N68+N69</f>
        <v>704627</v>
      </c>
      <c r="O70" s="312">
        <f t="shared" ref="O70" si="154">+O67+O68+O69</f>
        <v>1395729</v>
      </c>
      <c r="P70" s="43">
        <f t="shared" ref="P70" si="155">+P67+P68+P69</f>
        <v>0</v>
      </c>
      <c r="Q70" s="312">
        <f t="shared" ref="Q70" si="156">+Q67+Q68+Q69</f>
        <v>1395729</v>
      </c>
      <c r="R70" s="45">
        <f t="shared" ref="R70" si="157">+R67+R68+R69</f>
        <v>925736</v>
      </c>
      <c r="S70" s="43">
        <f t="shared" ref="S70" si="158">+S67+S68+S69</f>
        <v>932612</v>
      </c>
      <c r="T70" s="312">
        <f t="shared" ref="T70" si="159">+T67+T68+T69</f>
        <v>1858348</v>
      </c>
      <c r="U70" s="43">
        <f t="shared" ref="U70" si="160">+U67+U68+U69</f>
        <v>460</v>
      </c>
      <c r="V70" s="312">
        <f t="shared" ref="V70" si="161">+V67+V68+V69</f>
        <v>1858808</v>
      </c>
      <c r="W70" s="46">
        <f t="shared" si="147"/>
        <v>33.178288908520216</v>
      </c>
    </row>
    <row r="71" spans="1:23" ht="13.5" thickTop="1">
      <c r="A71" s="3" t="str">
        <f t="shared" si="145"/>
        <v xml:space="preserve"> </v>
      </c>
      <c r="B71" s="108" t="s">
        <v>16</v>
      </c>
      <c r="C71" s="134">
        <f t="shared" ref="C71:H73" si="162">+C17+C44</f>
        <v>1466</v>
      </c>
      <c r="D71" s="136">
        <f t="shared" si="162"/>
        <v>1463</v>
      </c>
      <c r="E71" s="306">
        <f t="shared" si="162"/>
        <v>2929</v>
      </c>
      <c r="F71" s="134">
        <f t="shared" si="162"/>
        <v>1922</v>
      </c>
      <c r="G71" s="136">
        <f t="shared" si="162"/>
        <v>1924</v>
      </c>
      <c r="H71" s="306">
        <f t="shared" si="162"/>
        <v>3846</v>
      </c>
      <c r="I71" s="125">
        <f t="shared" si="146"/>
        <v>31.307613519972687</v>
      </c>
      <c r="J71" s="7"/>
      <c r="L71" s="13" t="s">
        <v>16</v>
      </c>
      <c r="M71" s="371">
        <f t="shared" ref="M71:N73" si="163">+M17+M44</f>
        <v>236930</v>
      </c>
      <c r="N71" s="369">
        <f t="shared" si="163"/>
        <v>235936</v>
      </c>
      <c r="O71" s="311">
        <f t="shared" ref="O71" si="164">SUM(M71:N71)</f>
        <v>472866</v>
      </c>
      <c r="P71" s="370">
        <f>P17+P44</f>
        <v>0</v>
      </c>
      <c r="Q71" s="313">
        <f>+O71+P71</f>
        <v>472866</v>
      </c>
      <c r="R71" s="39">
        <f t="shared" ref="R71:S73" si="165">+R17+R44</f>
        <v>306130</v>
      </c>
      <c r="S71" s="37">
        <f t="shared" si="165"/>
        <v>313999</v>
      </c>
      <c r="T71" s="311">
        <f t="shared" ref="T71" si="166">SUM(R71:S71)</f>
        <v>620129</v>
      </c>
      <c r="U71" s="38">
        <f>U17+U44</f>
        <v>131</v>
      </c>
      <c r="V71" s="313">
        <f>+T71+U71</f>
        <v>620260</v>
      </c>
      <c r="W71" s="40">
        <f t="shared" si="147"/>
        <v>31.170352700342164</v>
      </c>
    </row>
    <row r="72" spans="1:23">
      <c r="A72" s="3" t="str">
        <f t="shared" ref="A72" si="167">IF(ISERROR(F72/G72)," ",IF(F72/G72&gt;0.5,IF(F72/G72&lt;1.5," ","NOT OK"),"NOT OK"))</f>
        <v xml:space="preserve"> </v>
      </c>
      <c r="B72" s="108" t="s">
        <v>17</v>
      </c>
      <c r="C72" s="134">
        <f t="shared" si="162"/>
        <v>1532</v>
      </c>
      <c r="D72" s="136">
        <f t="shared" si="162"/>
        <v>1531</v>
      </c>
      <c r="E72" s="306">
        <f t="shared" si="162"/>
        <v>3063</v>
      </c>
      <c r="F72" s="134">
        <f t="shared" si="162"/>
        <v>2005</v>
      </c>
      <c r="G72" s="136">
        <f t="shared" si="162"/>
        <v>2002</v>
      </c>
      <c r="H72" s="306">
        <f t="shared" si="162"/>
        <v>4007</v>
      </c>
      <c r="I72" s="125">
        <f t="shared" ref="I72" si="168">IF(E72=0,0,((H72/E72)-1)*100)</f>
        <v>30.819458047665684</v>
      </c>
      <c r="J72" s="3"/>
      <c r="L72" s="13" t="s">
        <v>17</v>
      </c>
      <c r="M72" s="371">
        <f t="shared" si="163"/>
        <v>231734</v>
      </c>
      <c r="N72" s="369">
        <f t="shared" si="163"/>
        <v>233397</v>
      </c>
      <c r="O72" s="311">
        <f>SUM(M72:N72)</f>
        <v>465131</v>
      </c>
      <c r="P72" s="368">
        <f>P18+P45</f>
        <v>0</v>
      </c>
      <c r="Q72" s="311">
        <f>+O72+P72</f>
        <v>465131</v>
      </c>
      <c r="R72" s="39">
        <f t="shared" si="165"/>
        <v>311641</v>
      </c>
      <c r="S72" s="37">
        <f t="shared" si="165"/>
        <v>314879</v>
      </c>
      <c r="T72" s="311">
        <f>SUM(R72:S72)</f>
        <v>626520</v>
      </c>
      <c r="U72" s="144">
        <f>U18+U45</f>
        <v>0</v>
      </c>
      <c r="V72" s="311">
        <f>+T72+U72</f>
        <v>626520</v>
      </c>
      <c r="W72" s="40">
        <f t="shared" ref="W72" si="169">IF(Q72=0,0,((V72/Q72)-1)*100)</f>
        <v>34.697536822959549</v>
      </c>
    </row>
    <row r="73" spans="1:23" ht="13.5" thickBot="1">
      <c r="A73" s="3" t="str">
        <f>IF(ISERROR(F73/G73)," ",IF(F73/G73&gt;0.5,IF(F73/G73&lt;1.5," ","NOT OK"),"NOT OK"))</f>
        <v xml:space="preserve"> </v>
      </c>
      <c r="B73" s="108" t="s">
        <v>18</v>
      </c>
      <c r="C73" s="134">
        <f t="shared" si="162"/>
        <v>1449</v>
      </c>
      <c r="D73" s="136">
        <f t="shared" si="162"/>
        <v>1451</v>
      </c>
      <c r="E73" s="306">
        <f t="shared" si="162"/>
        <v>2900</v>
      </c>
      <c r="F73" s="134">
        <f t="shared" si="162"/>
        <v>1838</v>
      </c>
      <c r="G73" s="136">
        <f t="shared" si="162"/>
        <v>1839</v>
      </c>
      <c r="H73" s="306">
        <f t="shared" si="162"/>
        <v>3677</v>
      </c>
      <c r="I73" s="125">
        <f>IF(E73=0,0,((H73/E73)-1)*100)</f>
        <v>26.793103448275858</v>
      </c>
      <c r="J73" s="3"/>
      <c r="L73" s="13" t="s">
        <v>18</v>
      </c>
      <c r="M73" s="371">
        <f t="shared" si="163"/>
        <v>239009</v>
      </c>
      <c r="N73" s="369">
        <f t="shared" si="163"/>
        <v>233794</v>
      </c>
      <c r="O73" s="311">
        <f>SUM(M73:N73)</f>
        <v>472803</v>
      </c>
      <c r="P73" s="368">
        <f>P19+P46</f>
        <v>0</v>
      </c>
      <c r="Q73" s="311">
        <f>+O73+P73</f>
        <v>472803</v>
      </c>
      <c r="R73" s="39">
        <f t="shared" si="165"/>
        <v>302154</v>
      </c>
      <c r="S73" s="37">
        <f t="shared" si="165"/>
        <v>303500</v>
      </c>
      <c r="T73" s="311">
        <f>SUM(R73:S73)</f>
        <v>605654</v>
      </c>
      <c r="U73" s="144">
        <f>U19+U46</f>
        <v>156</v>
      </c>
      <c r="V73" s="311">
        <f>+T73+U73</f>
        <v>605810</v>
      </c>
      <c r="W73" s="40">
        <f>IF(Q73=0,0,((V73/Q73)-1)*100)</f>
        <v>28.131589689574721</v>
      </c>
    </row>
    <row r="74" spans="1:23" ht="15.75" customHeight="1" thickTop="1" thickBot="1">
      <c r="A74" s="9" t="str">
        <f>IF(ISERROR(F74/G74)," ",IF(F74/G74&gt;0.5,IF(F74/G74&lt;1.5," ","NOT OK"),"NOT OK"))</f>
        <v xml:space="preserve"> </v>
      </c>
      <c r="B74" s="137" t="s">
        <v>19</v>
      </c>
      <c r="C74" s="129">
        <f>+C71+C72+C73</f>
        <v>4447</v>
      </c>
      <c r="D74" s="139">
        <f t="shared" ref="D74" si="170">+D71+D72+D73</f>
        <v>4445</v>
      </c>
      <c r="E74" s="398">
        <f t="shared" ref="E74" si="171">+E71+E72+E73</f>
        <v>8892</v>
      </c>
      <c r="F74" s="129">
        <f t="shared" ref="F74" si="172">+F71+F72+F73</f>
        <v>5765</v>
      </c>
      <c r="G74" s="139">
        <f t="shared" ref="G74" si="173">+G71+G72+G73</f>
        <v>5765</v>
      </c>
      <c r="H74" s="398">
        <f t="shared" ref="H74" si="174">+H71+H72+H73</f>
        <v>11530</v>
      </c>
      <c r="I74" s="132">
        <f>IF(E74=0,0,((H74/E74)-1)*100)</f>
        <v>29.667116509221781</v>
      </c>
      <c r="J74" s="3"/>
      <c r="K74" s="10"/>
      <c r="L74" s="47" t="s">
        <v>19</v>
      </c>
      <c r="M74" s="48">
        <f>+M71+M72+M73</f>
        <v>707673</v>
      </c>
      <c r="N74" s="49">
        <f t="shared" ref="N74" si="175">+N71+N72+N73</f>
        <v>703127</v>
      </c>
      <c r="O74" s="395">
        <f t="shared" ref="O74" si="176">+O71+O72+O73</f>
        <v>1410800</v>
      </c>
      <c r="P74" s="49">
        <f t="shared" ref="P74" si="177">+P71+P72+P73</f>
        <v>0</v>
      </c>
      <c r="Q74" s="395">
        <f t="shared" ref="Q74" si="178">+Q71+Q72+Q73</f>
        <v>1410800</v>
      </c>
      <c r="R74" s="48">
        <f t="shared" ref="R74" si="179">+R71+R72+R73</f>
        <v>919925</v>
      </c>
      <c r="S74" s="49">
        <f t="shared" ref="S74" si="180">+S71+S72+S73</f>
        <v>932378</v>
      </c>
      <c r="T74" s="395">
        <f t="shared" ref="T74" si="181">+T71+T72+T73</f>
        <v>1852303</v>
      </c>
      <c r="U74" s="49">
        <f t="shared" ref="U74" si="182">+U71+U72+U73</f>
        <v>287</v>
      </c>
      <c r="V74" s="395">
        <f t="shared" ref="V74" si="183">+V71+V72+V73</f>
        <v>1852590</v>
      </c>
      <c r="W74" s="50">
        <f>IF(Q74=0,0,((V74/Q74)-1)*100)</f>
        <v>31.314856818826197</v>
      </c>
    </row>
    <row r="75" spans="1:23" ht="13.5" thickTop="1">
      <c r="A75" s="3" t="str">
        <f>IF(ISERROR(F75/G75)," ",IF(F75/G75&gt;0.5,IF(F75/G75&lt;1.5," ","NOT OK"),"NOT OK"))</f>
        <v xml:space="preserve"> </v>
      </c>
      <c r="B75" s="108" t="s">
        <v>21</v>
      </c>
      <c r="C75" s="361">
        <f t="shared" ref="C75:H76" si="184">+C21+C48</f>
        <v>1636</v>
      </c>
      <c r="D75" s="362">
        <f t="shared" si="184"/>
        <v>1637</v>
      </c>
      <c r="E75" s="307">
        <f t="shared" si="184"/>
        <v>3273</v>
      </c>
      <c r="F75" s="122">
        <f t="shared" si="184"/>
        <v>1856</v>
      </c>
      <c r="G75" s="124">
        <f t="shared" si="184"/>
        <v>1854</v>
      </c>
      <c r="H75" s="307">
        <f t="shared" si="184"/>
        <v>3710</v>
      </c>
      <c r="I75" s="125">
        <f>IF(E75=0,0,((H75/E75)-1)*100)</f>
        <v>13.3516651390162</v>
      </c>
      <c r="J75" s="3"/>
      <c r="L75" s="13" t="s">
        <v>21</v>
      </c>
      <c r="M75" s="371">
        <f>+M21+M48</f>
        <v>272851</v>
      </c>
      <c r="N75" s="369">
        <f>+N21+N48</f>
        <v>263668</v>
      </c>
      <c r="O75" s="311">
        <f>SUM(M75:N75)</f>
        <v>536519</v>
      </c>
      <c r="P75" s="368">
        <f>P21+P48</f>
        <v>0</v>
      </c>
      <c r="Q75" s="311">
        <f>+O75+P75</f>
        <v>536519</v>
      </c>
      <c r="R75" s="39">
        <f>+R21+R48</f>
        <v>308249</v>
      </c>
      <c r="S75" s="37">
        <f>+S21+S48</f>
        <v>310829</v>
      </c>
      <c r="T75" s="311">
        <f>SUM(R75:S75)</f>
        <v>619078</v>
      </c>
      <c r="U75" s="144">
        <f>U21+U48</f>
        <v>316</v>
      </c>
      <c r="V75" s="311">
        <f>+T75+U75</f>
        <v>619394</v>
      </c>
      <c r="W75" s="40">
        <f>IF(Q75=0,0,((V75/Q75)-1)*100)</f>
        <v>15.446796851556055</v>
      </c>
    </row>
    <row r="76" spans="1:23" ht="13.5" thickBot="1">
      <c r="A76" s="3" t="str">
        <f t="shared" ref="A76:A78" si="185">IF(ISERROR(F76/G76)," ",IF(F76/G76&gt;0.5,IF(F76/G76&lt;1.5," ","NOT OK"),"NOT OK"))</f>
        <v xml:space="preserve"> </v>
      </c>
      <c r="B76" s="108" t="s">
        <v>22</v>
      </c>
      <c r="C76" s="361">
        <f t="shared" si="184"/>
        <v>1584</v>
      </c>
      <c r="D76" s="362">
        <f t="shared" si="184"/>
        <v>1583</v>
      </c>
      <c r="E76" s="308">
        <f t="shared" si="184"/>
        <v>3167</v>
      </c>
      <c r="F76" s="361">
        <f t="shared" si="184"/>
        <v>1926</v>
      </c>
      <c r="G76" s="362">
        <f t="shared" si="184"/>
        <v>1929</v>
      </c>
      <c r="H76" s="308">
        <f t="shared" si="184"/>
        <v>3855</v>
      </c>
      <c r="I76" s="125">
        <f t="shared" ref="I76:I78" si="186">IF(E76=0,0,((H76/E76)-1)*100)</f>
        <v>21.724029049573733</v>
      </c>
      <c r="J76" s="9"/>
      <c r="L76" s="13" t="s">
        <v>22</v>
      </c>
      <c r="M76" s="371">
        <f>+M22+M49</f>
        <v>258001</v>
      </c>
      <c r="N76" s="369">
        <f>+N22+N49</f>
        <v>260938</v>
      </c>
      <c r="O76" s="311">
        <f>SUM(M76:N76)</f>
        <v>518939</v>
      </c>
      <c r="P76" s="368">
        <f>P22+P49</f>
        <v>163</v>
      </c>
      <c r="Q76" s="311">
        <f>+O76+P76</f>
        <v>519102</v>
      </c>
      <c r="R76" s="371">
        <f>+R22+R49</f>
        <v>302214</v>
      </c>
      <c r="S76" s="369">
        <f>+S22+S49</f>
        <v>305579</v>
      </c>
      <c r="T76" s="311">
        <f t="shared" ref="T76" si="187">SUM(R76:S76)</f>
        <v>607793</v>
      </c>
      <c r="U76" s="368">
        <f>U22+U49</f>
        <v>0</v>
      </c>
      <c r="V76" s="311">
        <f>+T76+U76</f>
        <v>607793</v>
      </c>
      <c r="W76" s="40">
        <f t="shared" ref="W76:W78" si="188">IF(Q76=0,0,((V76/Q76)-1)*100)</f>
        <v>17.085466825402328</v>
      </c>
    </row>
    <row r="77" spans="1:23" ht="14.25" thickTop="1" thickBot="1">
      <c r="A77" s="345" t="str">
        <f t="shared" si="185"/>
        <v xml:space="preserve"> </v>
      </c>
      <c r="B77" s="128" t="s">
        <v>66</v>
      </c>
      <c r="C77" s="129">
        <f>+C70+C74+C75+C76</f>
        <v>11914</v>
      </c>
      <c r="D77" s="130">
        <f t="shared" ref="D77" si="189">+D70+D74+D75+D76</f>
        <v>11914</v>
      </c>
      <c r="E77" s="615">
        <f t="shared" ref="E77" si="190">+E70+E74+E75+E76</f>
        <v>23828</v>
      </c>
      <c r="F77" s="129">
        <f t="shared" ref="F77" si="191">+F70+F74+F75+F76</f>
        <v>15568</v>
      </c>
      <c r="G77" s="131">
        <f t="shared" ref="G77" si="192">+G70+G74+G75+G76</f>
        <v>15568</v>
      </c>
      <c r="H77" s="310">
        <f t="shared" ref="H77" si="193">+H70+H74+H75+H76</f>
        <v>31136</v>
      </c>
      <c r="I77" s="132">
        <f t="shared" si="186"/>
        <v>30.669800235017618</v>
      </c>
      <c r="J77" s="3"/>
      <c r="L77" s="399" t="s">
        <v>66</v>
      </c>
      <c r="M77" s="42">
        <f>+M70+M74+M75+M76</f>
        <v>1929627</v>
      </c>
      <c r="N77" s="42">
        <f t="shared" ref="N77" si="194">+N70+N74+N75+N76</f>
        <v>1932360</v>
      </c>
      <c r="O77" s="396">
        <f t="shared" ref="O77" si="195">+O70+O74+O75+O76</f>
        <v>3861987</v>
      </c>
      <c r="P77" s="42">
        <f t="shared" ref="P77" si="196">+P70+P74+P75+P76</f>
        <v>163</v>
      </c>
      <c r="Q77" s="396">
        <f t="shared" ref="Q77" si="197">+Q70+Q74+Q75+Q76</f>
        <v>3862150</v>
      </c>
      <c r="R77" s="42">
        <f t="shared" ref="R77" si="198">+R70+R74+R75+R76</f>
        <v>2456124</v>
      </c>
      <c r="S77" s="42">
        <f t="shared" ref="S77" si="199">+S70+S74+S75+S76</f>
        <v>2481398</v>
      </c>
      <c r="T77" s="396">
        <f t="shared" ref="T77" si="200">+T70+T74+T75+T76</f>
        <v>4937522</v>
      </c>
      <c r="U77" s="42">
        <f t="shared" ref="U77" si="201">+U70+U74+U75+U76</f>
        <v>1063</v>
      </c>
      <c r="V77" s="396">
        <f t="shared" ref="V77" si="202">+V70+V74+V75+V76</f>
        <v>4938585</v>
      </c>
      <c r="W77" s="46">
        <f t="shared" si="188"/>
        <v>27.871392877024448</v>
      </c>
    </row>
    <row r="78" spans="1:23" ht="14.25" thickTop="1" thickBot="1">
      <c r="A78" s="345" t="str">
        <f t="shared" si="185"/>
        <v xml:space="preserve"> </v>
      </c>
      <c r="B78" s="128" t="s">
        <v>67</v>
      </c>
      <c r="C78" s="129">
        <f>+C66+C70+C74+C75+C76</f>
        <v>15841</v>
      </c>
      <c r="D78" s="131">
        <f t="shared" ref="D78:H78" si="203">+D66+D70+D74+D75+D76</f>
        <v>15841</v>
      </c>
      <c r="E78" s="310">
        <f t="shared" si="203"/>
        <v>31682</v>
      </c>
      <c r="F78" s="129">
        <f t="shared" si="203"/>
        <v>20520</v>
      </c>
      <c r="G78" s="131">
        <f t="shared" si="203"/>
        <v>20521</v>
      </c>
      <c r="H78" s="310">
        <f t="shared" si="203"/>
        <v>41041</v>
      </c>
      <c r="I78" s="132">
        <f t="shared" si="186"/>
        <v>29.540433053468853</v>
      </c>
      <c r="J78" s="3"/>
      <c r="L78" s="399" t="s">
        <v>67</v>
      </c>
      <c r="M78" s="45">
        <f>+M66+M70+M74+M75+M76</f>
        <v>2530976</v>
      </c>
      <c r="N78" s="45">
        <f t="shared" ref="N78:V78" si="204">+N66+N70+N74+N75+N76</f>
        <v>2529215</v>
      </c>
      <c r="O78" s="616">
        <f t="shared" si="204"/>
        <v>5060191</v>
      </c>
      <c r="P78" s="45">
        <f t="shared" si="204"/>
        <v>169</v>
      </c>
      <c r="Q78" s="616">
        <f t="shared" si="204"/>
        <v>5060360</v>
      </c>
      <c r="R78" s="45">
        <f t="shared" si="204"/>
        <v>3258152</v>
      </c>
      <c r="S78" s="45">
        <f t="shared" si="204"/>
        <v>3290871</v>
      </c>
      <c r="T78" s="616">
        <f t="shared" si="204"/>
        <v>6549023</v>
      </c>
      <c r="U78" s="45">
        <f t="shared" si="204"/>
        <v>1063</v>
      </c>
      <c r="V78" s="616">
        <f t="shared" si="204"/>
        <v>6550086</v>
      </c>
      <c r="W78" s="46">
        <f t="shared" si="188"/>
        <v>29.439130812827543</v>
      </c>
    </row>
    <row r="79" spans="1:23" ht="14.25" thickTop="1" thickBot="1">
      <c r="A79" s="3" t="str">
        <f t="shared" ref="A79" si="205">IF(ISERROR(F79/G79)," ",IF(F79/G79&gt;0.5,IF(F79/G79&lt;1.5," ","NOT OK"),"NOT OK"))</f>
        <v xml:space="preserve"> </v>
      </c>
      <c r="B79" s="108" t="s">
        <v>23</v>
      </c>
      <c r="C79" s="361">
        <f t="shared" ref="C79:H79" si="206">+C25+C52</f>
        <v>1444</v>
      </c>
      <c r="D79" s="140">
        <f t="shared" si="206"/>
        <v>1443</v>
      </c>
      <c r="E79" s="309">
        <f t="shared" si="206"/>
        <v>2887</v>
      </c>
      <c r="F79" s="122">
        <f t="shared" si="206"/>
        <v>0</v>
      </c>
      <c r="G79" s="140">
        <f t="shared" si="206"/>
        <v>0</v>
      </c>
      <c r="H79" s="309">
        <f t="shared" si="206"/>
        <v>0</v>
      </c>
      <c r="I79" s="141">
        <f>IF(E79=0,0,((H79/E79)-1)*100)</f>
        <v>-100</v>
      </c>
      <c r="J79" s="3"/>
      <c r="L79" s="13" t="s">
        <v>23</v>
      </c>
      <c r="M79" s="371">
        <f>+M25+M52</f>
        <v>228846</v>
      </c>
      <c r="N79" s="369">
        <f>+N25+N52</f>
        <v>230833</v>
      </c>
      <c r="O79" s="311">
        <f t="shared" ref="O79" si="207">SUM(M79:N79)</f>
        <v>459679</v>
      </c>
      <c r="P79" s="370">
        <f>P25+P52</f>
        <v>0</v>
      </c>
      <c r="Q79" s="313">
        <f>+O79+P79</f>
        <v>459679</v>
      </c>
      <c r="R79" s="39">
        <f>+R25+R52</f>
        <v>0</v>
      </c>
      <c r="S79" s="37">
        <f>+S25+S52</f>
        <v>0</v>
      </c>
      <c r="T79" s="311">
        <f t="shared" ref="T79" si="208">SUM(R79:S79)</f>
        <v>0</v>
      </c>
      <c r="U79" s="38">
        <f>U25+U52</f>
        <v>0</v>
      </c>
      <c r="V79" s="313">
        <f>+T79+U79</f>
        <v>0</v>
      </c>
      <c r="W79" s="40">
        <f>IF(Q79=0,0,((V79/Q79)-1)*100)</f>
        <v>-100</v>
      </c>
    </row>
    <row r="80" spans="1:23" ht="14.25" thickTop="1" thickBot="1">
      <c r="A80" s="345" t="str">
        <f>IF(ISERROR(F80/G80)," ",IF(F80/G80&gt;0.5,IF(F80/G80&lt;1.5," ","NOT OK"),"NOT OK"))</f>
        <v xml:space="preserve"> </v>
      </c>
      <c r="B80" s="128" t="s">
        <v>40</v>
      </c>
      <c r="C80" s="129">
        <f t="shared" ref="C80:H80" si="209">+C75+C76+C79</f>
        <v>4664</v>
      </c>
      <c r="D80" s="129">
        <f t="shared" si="209"/>
        <v>4663</v>
      </c>
      <c r="E80" s="129">
        <f t="shared" si="209"/>
        <v>9327</v>
      </c>
      <c r="F80" s="129">
        <f t="shared" si="209"/>
        <v>3782</v>
      </c>
      <c r="G80" s="129">
        <f t="shared" si="209"/>
        <v>3783</v>
      </c>
      <c r="H80" s="129">
        <f t="shared" si="209"/>
        <v>7565</v>
      </c>
      <c r="I80" s="132">
        <f t="shared" ref="I80:I81" si="210">IF(E80=0,0,((H80/E80)-1)*100)</f>
        <v>-18.891390586469392</v>
      </c>
      <c r="J80" s="3"/>
      <c r="L80" s="399" t="s">
        <v>40</v>
      </c>
      <c r="M80" s="45">
        <f t="shared" ref="M80:V80" si="211">+M75+M76+M79</f>
        <v>759698</v>
      </c>
      <c r="N80" s="43">
        <f t="shared" si="211"/>
        <v>755439</v>
      </c>
      <c r="O80" s="312">
        <f t="shared" si="211"/>
        <v>1515137</v>
      </c>
      <c r="P80" s="43">
        <f t="shared" si="211"/>
        <v>163</v>
      </c>
      <c r="Q80" s="312">
        <f t="shared" si="211"/>
        <v>1515300</v>
      </c>
      <c r="R80" s="45">
        <f t="shared" si="211"/>
        <v>610463</v>
      </c>
      <c r="S80" s="43">
        <f t="shared" si="211"/>
        <v>616408</v>
      </c>
      <c r="T80" s="312">
        <f t="shared" si="211"/>
        <v>1226871</v>
      </c>
      <c r="U80" s="43">
        <f t="shared" si="211"/>
        <v>316</v>
      </c>
      <c r="V80" s="312">
        <f t="shared" si="211"/>
        <v>1227187</v>
      </c>
      <c r="W80" s="46">
        <f t="shared" ref="W80:W81" si="212">IF(Q80=0,0,((V80/Q80)-1)*100)</f>
        <v>-19.013594667722565</v>
      </c>
    </row>
    <row r="81" spans="1:23" ht="14.25" thickTop="1" thickBot="1">
      <c r="A81" s="345" t="str">
        <f>IF(ISERROR(F81/G81)," ",IF(F81/G81&gt;0.5,IF(F81/G81&lt;1.5," ","NOT OK"),"NOT OK"))</f>
        <v xml:space="preserve"> </v>
      </c>
      <c r="B81" s="128" t="s">
        <v>63</v>
      </c>
      <c r="C81" s="129">
        <f t="shared" ref="C81:H81" si="213">+C66+C70+C74+C80</f>
        <v>17285</v>
      </c>
      <c r="D81" s="129">
        <f t="shared" si="213"/>
        <v>17284</v>
      </c>
      <c r="E81" s="129">
        <f t="shared" si="213"/>
        <v>34569</v>
      </c>
      <c r="F81" s="129">
        <f t="shared" si="213"/>
        <v>20520</v>
      </c>
      <c r="G81" s="129">
        <f t="shared" si="213"/>
        <v>20521</v>
      </c>
      <c r="H81" s="129">
        <f t="shared" si="213"/>
        <v>41041</v>
      </c>
      <c r="I81" s="132">
        <f t="shared" si="210"/>
        <v>18.721976337180713</v>
      </c>
      <c r="J81" s="3"/>
      <c r="L81" s="399" t="s">
        <v>63</v>
      </c>
      <c r="M81" s="45">
        <f t="shared" ref="M81:V81" si="214">+M66+M70+M74+M80</f>
        <v>2759822</v>
      </c>
      <c r="N81" s="43">
        <f t="shared" si="214"/>
        <v>2760048</v>
      </c>
      <c r="O81" s="312">
        <f t="shared" si="214"/>
        <v>5519870</v>
      </c>
      <c r="P81" s="43">
        <f t="shared" si="214"/>
        <v>169</v>
      </c>
      <c r="Q81" s="312">
        <f t="shared" si="214"/>
        <v>5520039</v>
      </c>
      <c r="R81" s="45">
        <f t="shared" si="214"/>
        <v>3258152</v>
      </c>
      <c r="S81" s="43">
        <f t="shared" si="214"/>
        <v>3290871</v>
      </c>
      <c r="T81" s="312">
        <f t="shared" si="214"/>
        <v>6549023</v>
      </c>
      <c r="U81" s="43">
        <f t="shared" si="214"/>
        <v>1063</v>
      </c>
      <c r="V81" s="312">
        <f t="shared" si="214"/>
        <v>6550086</v>
      </c>
      <c r="W81" s="46">
        <f t="shared" si="212"/>
        <v>18.660139901185492</v>
      </c>
    </row>
    <row r="82" spans="1:23" ht="14.25" thickTop="1" thickBot="1">
      <c r="B82" s="142" t="s">
        <v>60</v>
      </c>
      <c r="C82" s="104"/>
      <c r="D82" s="104"/>
      <c r="E82" s="104"/>
      <c r="F82" s="104"/>
      <c r="G82" s="104"/>
      <c r="H82" s="104"/>
      <c r="I82" s="104"/>
      <c r="J82" s="104"/>
      <c r="L82" s="54" t="s">
        <v>60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3.5" customHeight="1" thickTop="1">
      <c r="J83" s="3"/>
      <c r="L83" s="877" t="s">
        <v>33</v>
      </c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9"/>
    </row>
    <row r="84" spans="1:23" ht="13.5" customHeight="1" thickBot="1">
      <c r="J84" s="3"/>
      <c r="L84" s="874" t="s">
        <v>43</v>
      </c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6"/>
    </row>
    <row r="85" spans="1:23" ht="13.5" customHeight="1" thickTop="1" thickBot="1">
      <c r="L85" s="55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 t="s">
        <v>34</v>
      </c>
    </row>
    <row r="86" spans="1:23" ht="13.5" customHeight="1" thickTop="1" thickBot="1">
      <c r="L86" s="58"/>
      <c r="M86" s="195" t="s">
        <v>64</v>
      </c>
      <c r="N86" s="195"/>
      <c r="O86" s="195"/>
      <c r="P86" s="195"/>
      <c r="Q86" s="196"/>
      <c r="R86" s="195" t="s">
        <v>65</v>
      </c>
      <c r="S86" s="195"/>
      <c r="T86" s="195"/>
      <c r="U86" s="195"/>
      <c r="V86" s="196"/>
      <c r="W86" s="59" t="s">
        <v>2</v>
      </c>
    </row>
    <row r="87" spans="1:23" ht="13.5" thickTop="1">
      <c r="L87" s="60" t="s">
        <v>3</v>
      </c>
      <c r="M87" s="61"/>
      <c r="N87" s="62"/>
      <c r="O87" s="63"/>
      <c r="P87" s="64"/>
      <c r="Q87" s="63"/>
      <c r="R87" s="61"/>
      <c r="S87" s="62"/>
      <c r="T87" s="63"/>
      <c r="U87" s="64"/>
      <c r="V87" s="63"/>
      <c r="W87" s="65" t="s">
        <v>4</v>
      </c>
    </row>
    <row r="88" spans="1:23" ht="13.5" thickBot="1">
      <c r="L88" s="66"/>
      <c r="M88" s="67" t="s">
        <v>35</v>
      </c>
      <c r="N88" s="68" t="s">
        <v>36</v>
      </c>
      <c r="O88" s="69" t="s">
        <v>37</v>
      </c>
      <c r="P88" s="70" t="s">
        <v>32</v>
      </c>
      <c r="Q88" s="69" t="s">
        <v>7</v>
      </c>
      <c r="R88" s="67" t="s">
        <v>35</v>
      </c>
      <c r="S88" s="68" t="s">
        <v>36</v>
      </c>
      <c r="T88" s="69" t="s">
        <v>37</v>
      </c>
      <c r="U88" s="70" t="s">
        <v>32</v>
      </c>
      <c r="V88" s="69" t="s">
        <v>7</v>
      </c>
      <c r="W88" s="71"/>
    </row>
    <row r="89" spans="1:23" ht="6.75" customHeight="1" thickTop="1">
      <c r="L89" s="60"/>
      <c r="M89" s="72"/>
      <c r="N89" s="73"/>
      <c r="O89" s="74"/>
      <c r="P89" s="75"/>
      <c r="Q89" s="74"/>
      <c r="R89" s="72"/>
      <c r="S89" s="73"/>
      <c r="T89" s="74"/>
      <c r="U89" s="75"/>
      <c r="V89" s="74"/>
      <c r="W89" s="76"/>
    </row>
    <row r="90" spans="1:23">
      <c r="A90" s="348"/>
      <c r="L90" s="60" t="s">
        <v>10</v>
      </c>
      <c r="M90" s="376">
        <v>1028</v>
      </c>
      <c r="N90" s="377">
        <v>874</v>
      </c>
      <c r="O90" s="379">
        <f>+M90+N90</f>
        <v>1902</v>
      </c>
      <c r="P90" s="374">
        <v>0</v>
      </c>
      <c r="Q90" s="379">
        <f t="shared" ref="Q90" si="215">O90+P90</f>
        <v>1902</v>
      </c>
      <c r="R90" s="372">
        <v>1046</v>
      </c>
      <c r="S90" s="373">
        <v>1007</v>
      </c>
      <c r="T90" s="375">
        <f>+R90+S90</f>
        <v>2053</v>
      </c>
      <c r="U90" s="374">
        <v>0</v>
      </c>
      <c r="V90" s="178">
        <f t="shared" ref="V90:V92" si="216">T90+U90</f>
        <v>2053</v>
      </c>
      <c r="W90" s="80">
        <f>IF(Q90=0,0,((V90/Q90)-1)*100)</f>
        <v>7.9390115667718142</v>
      </c>
    </row>
    <row r="91" spans="1:23">
      <c r="A91" s="348"/>
      <c r="L91" s="60" t="s">
        <v>11</v>
      </c>
      <c r="M91" s="376">
        <v>999</v>
      </c>
      <c r="N91" s="377">
        <v>1012</v>
      </c>
      <c r="O91" s="379">
        <f t="shared" ref="O91:O94" si="217">+M91+N91</f>
        <v>2011</v>
      </c>
      <c r="P91" s="374">
        <v>0</v>
      </c>
      <c r="Q91" s="379">
        <f>O91+P91</f>
        <v>2011</v>
      </c>
      <c r="R91" s="372">
        <v>1235</v>
      </c>
      <c r="S91" s="373">
        <v>1238</v>
      </c>
      <c r="T91" s="375">
        <f t="shared" ref="T91:T94" si="218">+R91+S91</f>
        <v>2473</v>
      </c>
      <c r="U91" s="374">
        <v>0</v>
      </c>
      <c r="V91" s="178">
        <f>T91+U91</f>
        <v>2473</v>
      </c>
      <c r="W91" s="80">
        <f>IF(Q91=0,0,((V91/Q91)-1)*100)</f>
        <v>22.97364495275982</v>
      </c>
    </row>
    <row r="92" spans="1:23" ht="13.5" thickBot="1">
      <c r="A92" s="348"/>
      <c r="L92" s="66" t="s">
        <v>12</v>
      </c>
      <c r="M92" s="376">
        <v>967</v>
      </c>
      <c r="N92" s="377">
        <v>852</v>
      </c>
      <c r="O92" s="379">
        <f t="shared" si="217"/>
        <v>1819</v>
      </c>
      <c r="P92" s="374">
        <v>0</v>
      </c>
      <c r="Q92" s="379">
        <f t="shared" ref="Q92" si="219">O92+P92</f>
        <v>1819</v>
      </c>
      <c r="R92" s="372">
        <v>1217</v>
      </c>
      <c r="S92" s="373">
        <v>1343</v>
      </c>
      <c r="T92" s="375">
        <f t="shared" si="218"/>
        <v>2560</v>
      </c>
      <c r="U92" s="374">
        <v>0</v>
      </c>
      <c r="V92" s="178">
        <f t="shared" si="216"/>
        <v>2560</v>
      </c>
      <c r="W92" s="80">
        <f>IF(Q92=0,0,((V92/Q92)-1)*100)</f>
        <v>40.736668499175366</v>
      </c>
    </row>
    <row r="93" spans="1:23" ht="14.25" thickTop="1" thickBot="1">
      <c r="A93" s="348"/>
      <c r="L93" s="81" t="s">
        <v>57</v>
      </c>
      <c r="M93" s="82">
        <f t="shared" ref="M93:N93" si="220">+M90+M91+M92</f>
        <v>2994</v>
      </c>
      <c r="N93" s="83">
        <f t="shared" si="220"/>
        <v>2738</v>
      </c>
      <c r="O93" s="179">
        <f t="shared" si="217"/>
        <v>5732</v>
      </c>
      <c r="P93" s="82">
        <v>0</v>
      </c>
      <c r="Q93" s="179">
        <f t="shared" ref="Q93" si="221">+Q90+Q91+Q92</f>
        <v>5732</v>
      </c>
      <c r="R93" s="82">
        <f t="shared" ref="R93:V93" si="222">+R90+R91+R92</f>
        <v>3498</v>
      </c>
      <c r="S93" s="83">
        <f t="shared" si="222"/>
        <v>3588</v>
      </c>
      <c r="T93" s="179">
        <f t="shared" si="218"/>
        <v>7086</v>
      </c>
      <c r="U93" s="82">
        <v>0</v>
      </c>
      <c r="V93" s="179">
        <f t="shared" si="222"/>
        <v>7086</v>
      </c>
      <c r="W93" s="84">
        <f t="shared" ref="W93" si="223">IF(Q93=0,0,((V93/Q93)-1)*100)</f>
        <v>23.621772505233785</v>
      </c>
    </row>
    <row r="94" spans="1:23" ht="13.5" thickTop="1">
      <c r="A94" s="348"/>
      <c r="L94" s="60" t="s">
        <v>13</v>
      </c>
      <c r="M94" s="376">
        <v>918</v>
      </c>
      <c r="N94" s="377">
        <v>822</v>
      </c>
      <c r="O94" s="379">
        <f t="shared" si="217"/>
        <v>1740</v>
      </c>
      <c r="P94" s="374">
        <v>0</v>
      </c>
      <c r="Q94" s="379">
        <f>O94+P94</f>
        <v>1740</v>
      </c>
      <c r="R94" s="77">
        <v>1226</v>
      </c>
      <c r="S94" s="78">
        <v>1185</v>
      </c>
      <c r="T94" s="178">
        <f t="shared" si="218"/>
        <v>2411</v>
      </c>
      <c r="U94" s="79">
        <v>0</v>
      </c>
      <c r="V94" s="178">
        <f>T94+U94</f>
        <v>2411</v>
      </c>
      <c r="W94" s="80">
        <f t="shared" ref="W94" si="224">IF(Q94=0,0,((V94/Q94)-1)*100)</f>
        <v>38.563218390804586</v>
      </c>
    </row>
    <row r="95" spans="1:23">
      <c r="A95" s="348"/>
      <c r="L95" s="60" t="s">
        <v>14</v>
      </c>
      <c r="M95" s="376">
        <v>951</v>
      </c>
      <c r="N95" s="377">
        <v>849</v>
      </c>
      <c r="O95" s="379">
        <f>+M95+N95</f>
        <v>1800</v>
      </c>
      <c r="P95" s="374">
        <v>0</v>
      </c>
      <c r="Q95" s="379">
        <f>O95+P95</f>
        <v>1800</v>
      </c>
      <c r="R95" s="77">
        <v>1064</v>
      </c>
      <c r="S95" s="78">
        <v>1083</v>
      </c>
      <c r="T95" s="178">
        <f>+R95+S95</f>
        <v>2147</v>
      </c>
      <c r="U95" s="79">
        <v>2</v>
      </c>
      <c r="V95" s="178">
        <f>T95+U95</f>
        <v>2149</v>
      </c>
      <c r="W95" s="80">
        <f>IF(Q95=0,0,((V95/Q95)-1)*100)</f>
        <v>19.3888888888889</v>
      </c>
    </row>
    <row r="96" spans="1:23" ht="13.5" thickBot="1">
      <c r="A96" s="348"/>
      <c r="L96" s="60" t="s">
        <v>15</v>
      </c>
      <c r="M96" s="376">
        <v>1200</v>
      </c>
      <c r="N96" s="377">
        <v>1159</v>
      </c>
      <c r="O96" s="379">
        <f>+M96+N96</f>
        <v>2359</v>
      </c>
      <c r="P96" s="374">
        <v>0</v>
      </c>
      <c r="Q96" s="379">
        <f>O96+P96</f>
        <v>2359</v>
      </c>
      <c r="R96" s="376">
        <v>1394</v>
      </c>
      <c r="S96" s="377">
        <v>1279</v>
      </c>
      <c r="T96" s="379">
        <f>+R96+S96</f>
        <v>2673</v>
      </c>
      <c r="U96" s="374">
        <v>0</v>
      </c>
      <c r="V96" s="379">
        <f>T96+U96</f>
        <v>2673</v>
      </c>
      <c r="W96" s="80">
        <f>IF(Q96=0,0,((V96/Q96)-1)*100)</f>
        <v>13.310724883425173</v>
      </c>
    </row>
    <row r="97" spans="1:23" ht="14.25" thickTop="1" thickBot="1">
      <c r="A97" s="348"/>
      <c r="L97" s="81" t="s">
        <v>61</v>
      </c>
      <c r="M97" s="82">
        <f>+M94+M95+M96</f>
        <v>3069</v>
      </c>
      <c r="N97" s="83">
        <f t="shared" ref="N97:V97" si="225">+N94+N95+N96</f>
        <v>2830</v>
      </c>
      <c r="O97" s="179">
        <f t="shared" si="225"/>
        <v>5899</v>
      </c>
      <c r="P97" s="82">
        <f t="shared" si="225"/>
        <v>0</v>
      </c>
      <c r="Q97" s="179">
        <f t="shared" si="225"/>
        <v>5899</v>
      </c>
      <c r="R97" s="82">
        <f t="shared" si="225"/>
        <v>3684</v>
      </c>
      <c r="S97" s="83">
        <f t="shared" si="225"/>
        <v>3547</v>
      </c>
      <c r="T97" s="179">
        <f t="shared" si="225"/>
        <v>7231</v>
      </c>
      <c r="U97" s="82">
        <f t="shared" si="225"/>
        <v>2</v>
      </c>
      <c r="V97" s="179">
        <f t="shared" si="225"/>
        <v>7233</v>
      </c>
      <c r="W97" s="84">
        <f t="shared" ref="W97" si="226">IF(Q97=0,0,((V97/Q97)-1)*100)</f>
        <v>22.614002373283615</v>
      </c>
    </row>
    <row r="98" spans="1:23" ht="13.5" thickTop="1">
      <c r="A98" s="348"/>
      <c r="L98" s="60" t="s">
        <v>16</v>
      </c>
      <c r="M98" s="376">
        <v>1073</v>
      </c>
      <c r="N98" s="377">
        <v>1115</v>
      </c>
      <c r="O98" s="379">
        <f>+M98+N98</f>
        <v>2188</v>
      </c>
      <c r="P98" s="374">
        <v>0</v>
      </c>
      <c r="Q98" s="379">
        <f>O98+P98</f>
        <v>2188</v>
      </c>
      <c r="R98" s="77">
        <v>1178</v>
      </c>
      <c r="S98" s="78">
        <v>1288</v>
      </c>
      <c r="T98" s="178">
        <f>+R98+S98</f>
        <v>2466</v>
      </c>
      <c r="U98" s="79">
        <v>0</v>
      </c>
      <c r="V98" s="178">
        <f>T98+U98</f>
        <v>2466</v>
      </c>
      <c r="W98" s="80">
        <f>IF(Q98=0,0,((V98/Q98)-1)*100)</f>
        <v>12.70566727605118</v>
      </c>
    </row>
    <row r="99" spans="1:23">
      <c r="A99" s="348"/>
      <c r="L99" s="60" t="s">
        <v>17</v>
      </c>
      <c r="M99" s="376">
        <v>965</v>
      </c>
      <c r="N99" s="377">
        <v>1050</v>
      </c>
      <c r="O99" s="379">
        <f t="shared" ref="O99" si="227">+M99+N99</f>
        <v>2015</v>
      </c>
      <c r="P99" s="374">
        <v>0</v>
      </c>
      <c r="Q99" s="379">
        <f>O99+P99</f>
        <v>2015</v>
      </c>
      <c r="R99" s="77">
        <v>1254</v>
      </c>
      <c r="S99" s="78">
        <v>1421</v>
      </c>
      <c r="T99" s="178">
        <f>+R99+S99</f>
        <v>2675</v>
      </c>
      <c r="U99" s="79">
        <v>0</v>
      </c>
      <c r="V99" s="178">
        <f>T99+U99</f>
        <v>2675</v>
      </c>
      <c r="W99" s="80">
        <f t="shared" ref="W99" si="228">IF(Q99=0,0,((V99/Q99)-1)*100)</f>
        <v>32.754342431761785</v>
      </c>
    </row>
    <row r="100" spans="1:23" ht="13.5" thickBot="1">
      <c r="A100" s="348"/>
      <c r="L100" s="60" t="s">
        <v>18</v>
      </c>
      <c r="M100" s="376">
        <v>1069</v>
      </c>
      <c r="N100" s="377">
        <v>985</v>
      </c>
      <c r="O100" s="180">
        <f>+M100+N100</f>
        <v>2054</v>
      </c>
      <c r="P100" s="85">
        <v>0</v>
      </c>
      <c r="Q100" s="180">
        <f>O100+P100</f>
        <v>2054</v>
      </c>
      <c r="R100" s="77">
        <v>1084</v>
      </c>
      <c r="S100" s="78">
        <v>1178</v>
      </c>
      <c r="T100" s="180">
        <f>+R100+S100</f>
        <v>2262</v>
      </c>
      <c r="U100" s="85">
        <v>0</v>
      </c>
      <c r="V100" s="180">
        <f>T100+U100</f>
        <v>2262</v>
      </c>
      <c r="W100" s="80">
        <f>IF(Q100=0,0,((V100/Q100)-1)*100)</f>
        <v>10.126582278481022</v>
      </c>
    </row>
    <row r="101" spans="1:23" ht="14.25" thickTop="1" thickBot="1">
      <c r="A101" s="348" t="str">
        <f>IF(ISERROR(F101/G101)," ",IF(F101/G101&gt;0.5,IF(F101/G101&lt;1.5," ","NOT OK"),"NOT OK"))</f>
        <v xml:space="preserve"> </v>
      </c>
      <c r="L101" s="86" t="s">
        <v>19</v>
      </c>
      <c r="M101" s="87">
        <f>+M98+M99+M100</f>
        <v>3107</v>
      </c>
      <c r="N101" s="87">
        <f t="shared" ref="N101:V101" si="229">+N98+N99+N100</f>
        <v>3150</v>
      </c>
      <c r="O101" s="181">
        <f t="shared" si="229"/>
        <v>6257</v>
      </c>
      <c r="P101" s="88">
        <f t="shared" si="229"/>
        <v>0</v>
      </c>
      <c r="Q101" s="181">
        <f t="shared" si="229"/>
        <v>6257</v>
      </c>
      <c r="R101" s="87">
        <f t="shared" si="229"/>
        <v>3516</v>
      </c>
      <c r="S101" s="87">
        <f t="shared" si="229"/>
        <v>3887</v>
      </c>
      <c r="T101" s="181">
        <f t="shared" si="229"/>
        <v>7403</v>
      </c>
      <c r="U101" s="88">
        <f t="shared" si="229"/>
        <v>0</v>
      </c>
      <c r="V101" s="181">
        <f t="shared" si="229"/>
        <v>7403</v>
      </c>
      <c r="W101" s="89">
        <f>IF(Q101=0,0,((V101/Q101)-1)*100)</f>
        <v>18.315486654946469</v>
      </c>
    </row>
    <row r="102" spans="1:23" ht="13.5" thickTop="1">
      <c r="A102" s="348"/>
      <c r="L102" s="60" t="s">
        <v>21</v>
      </c>
      <c r="M102" s="376">
        <v>1138</v>
      </c>
      <c r="N102" s="377">
        <v>827</v>
      </c>
      <c r="O102" s="180">
        <f>+M102+N102</f>
        <v>1965</v>
      </c>
      <c r="P102" s="90">
        <v>0</v>
      </c>
      <c r="Q102" s="180">
        <f>O102+P102</f>
        <v>1965</v>
      </c>
      <c r="R102" s="77">
        <v>1193</v>
      </c>
      <c r="S102" s="78">
        <v>1108</v>
      </c>
      <c r="T102" s="180">
        <f>+R102+S102</f>
        <v>2301</v>
      </c>
      <c r="U102" s="90">
        <v>1</v>
      </c>
      <c r="V102" s="180">
        <f>T102+U102</f>
        <v>2302</v>
      </c>
      <c r="W102" s="80">
        <f>IF(Q102=0,0,((V102/Q102)-1)*100)</f>
        <v>17.150127226463098</v>
      </c>
    </row>
    <row r="103" spans="1:23" ht="13.5" thickBot="1">
      <c r="A103" s="348"/>
      <c r="L103" s="60" t="s">
        <v>22</v>
      </c>
      <c r="M103" s="376">
        <v>1106</v>
      </c>
      <c r="N103" s="377">
        <v>798</v>
      </c>
      <c r="O103" s="180">
        <f t="shared" ref="O103" si="230">+M103+N103</f>
        <v>1904</v>
      </c>
      <c r="P103" s="374">
        <v>0</v>
      </c>
      <c r="Q103" s="180">
        <f>O103+P103</f>
        <v>1904</v>
      </c>
      <c r="R103" s="376">
        <v>1126</v>
      </c>
      <c r="S103" s="377">
        <v>1085</v>
      </c>
      <c r="T103" s="180">
        <f t="shared" ref="T103" si="231">+R103+S103</f>
        <v>2211</v>
      </c>
      <c r="U103" s="374">
        <v>0</v>
      </c>
      <c r="V103" s="180">
        <f>T103+U103</f>
        <v>2211</v>
      </c>
      <c r="W103" s="80">
        <f t="shared" ref="W103" si="232">IF(Q103=0,0,((V103/Q103)-1)*100)</f>
        <v>16.123949579831944</v>
      </c>
    </row>
    <row r="104" spans="1:23" ht="14.25" thickTop="1" thickBot="1">
      <c r="A104" s="348"/>
      <c r="L104" s="81" t="s">
        <v>66</v>
      </c>
      <c r="M104" s="82">
        <f>+M97+M101+M102+M103</f>
        <v>8420</v>
      </c>
      <c r="N104" s="83">
        <f t="shared" ref="N104:V104" si="233">+N97+N101+N102+N103</f>
        <v>7605</v>
      </c>
      <c r="O104" s="179">
        <f t="shared" si="233"/>
        <v>16025</v>
      </c>
      <c r="P104" s="82">
        <f t="shared" si="233"/>
        <v>0</v>
      </c>
      <c r="Q104" s="179">
        <f t="shared" si="233"/>
        <v>16025</v>
      </c>
      <c r="R104" s="82">
        <f t="shared" si="233"/>
        <v>9519</v>
      </c>
      <c r="S104" s="83">
        <f t="shared" si="233"/>
        <v>9627</v>
      </c>
      <c r="T104" s="179">
        <f t="shared" si="233"/>
        <v>19146</v>
      </c>
      <c r="U104" s="82">
        <f t="shared" si="233"/>
        <v>3</v>
      </c>
      <c r="V104" s="179">
        <f t="shared" si="233"/>
        <v>19149</v>
      </c>
      <c r="W104" s="84">
        <f t="shared" ref="W104" si="234">IF(Q104=0,0,((V104/Q104)-1)*100)</f>
        <v>19.494539781591257</v>
      </c>
    </row>
    <row r="105" spans="1:23" ht="14.25" thickTop="1" thickBot="1">
      <c r="A105" s="348"/>
      <c r="L105" s="81" t="s">
        <v>67</v>
      </c>
      <c r="M105" s="82">
        <f>+M93+M97+M101+M102+M103</f>
        <v>11414</v>
      </c>
      <c r="N105" s="83">
        <f t="shared" ref="N105:V105" si="235">+N93+N97+N101+N102+N103</f>
        <v>10343</v>
      </c>
      <c r="O105" s="179">
        <f t="shared" si="235"/>
        <v>21757</v>
      </c>
      <c r="P105" s="82">
        <f t="shared" si="235"/>
        <v>0</v>
      </c>
      <c r="Q105" s="179">
        <f t="shared" si="235"/>
        <v>21757</v>
      </c>
      <c r="R105" s="82">
        <f t="shared" si="235"/>
        <v>13017</v>
      </c>
      <c r="S105" s="83">
        <f t="shared" si="235"/>
        <v>13215</v>
      </c>
      <c r="T105" s="179">
        <f t="shared" si="235"/>
        <v>26232</v>
      </c>
      <c r="U105" s="82">
        <f t="shared" si="235"/>
        <v>3</v>
      </c>
      <c r="V105" s="179">
        <f t="shared" si="235"/>
        <v>26235</v>
      </c>
      <c r="W105" s="84">
        <f>IF(Q105=0,0,((V105/Q105)-1)*100)</f>
        <v>20.58188169324815</v>
      </c>
    </row>
    <row r="106" spans="1:23" ht="14.25" thickTop="1" thickBot="1">
      <c r="A106" s="349"/>
      <c r="L106" s="60" t="s">
        <v>23</v>
      </c>
      <c r="M106" s="376">
        <v>1067</v>
      </c>
      <c r="N106" s="377">
        <v>911</v>
      </c>
      <c r="O106" s="180">
        <f>+M106+N106</f>
        <v>1978</v>
      </c>
      <c r="P106" s="374">
        <v>0</v>
      </c>
      <c r="Q106" s="180">
        <f>O106+P106</f>
        <v>1978</v>
      </c>
      <c r="R106" s="77"/>
      <c r="S106" s="78"/>
      <c r="T106" s="180">
        <f>+R106+S106</f>
        <v>0</v>
      </c>
      <c r="U106" s="79"/>
      <c r="V106" s="180">
        <f>T106+U106</f>
        <v>0</v>
      </c>
      <c r="W106" s="80">
        <f>IF(Q106=0,0,((V106/Q106)-1)*100)</f>
        <v>-100</v>
      </c>
    </row>
    <row r="107" spans="1:23" ht="14.25" thickTop="1" thickBot="1">
      <c r="A107" s="348"/>
      <c r="L107" s="81" t="s">
        <v>40</v>
      </c>
      <c r="M107" s="82">
        <f t="shared" ref="M107:V107" si="236">+M102+M103+M106</f>
        <v>3311</v>
      </c>
      <c r="N107" s="83">
        <f t="shared" si="236"/>
        <v>2536</v>
      </c>
      <c r="O107" s="179">
        <f t="shared" si="236"/>
        <v>5847</v>
      </c>
      <c r="P107" s="82">
        <f t="shared" si="236"/>
        <v>0</v>
      </c>
      <c r="Q107" s="179">
        <f t="shared" si="236"/>
        <v>5847</v>
      </c>
      <c r="R107" s="82">
        <f t="shared" si="236"/>
        <v>2319</v>
      </c>
      <c r="S107" s="83">
        <f t="shared" si="236"/>
        <v>2193</v>
      </c>
      <c r="T107" s="179">
        <f t="shared" si="236"/>
        <v>4512</v>
      </c>
      <c r="U107" s="82">
        <f t="shared" si="236"/>
        <v>1</v>
      </c>
      <c r="V107" s="179">
        <f t="shared" si="236"/>
        <v>4513</v>
      </c>
      <c r="W107" s="84">
        <f t="shared" ref="W107:W108" si="237">IF(Q107=0,0,((V107/Q107)-1)*100)</f>
        <v>-22.815118864374895</v>
      </c>
    </row>
    <row r="108" spans="1:23" ht="14.25" thickTop="1" thickBot="1">
      <c r="A108" s="348"/>
      <c r="L108" s="81" t="s">
        <v>63</v>
      </c>
      <c r="M108" s="82">
        <f t="shared" ref="M108:V108" si="238">+M93+M97+M101+M107</f>
        <v>12481</v>
      </c>
      <c r="N108" s="83">
        <f t="shared" si="238"/>
        <v>11254</v>
      </c>
      <c r="O108" s="179">
        <f t="shared" si="238"/>
        <v>23735</v>
      </c>
      <c r="P108" s="82">
        <f t="shared" si="238"/>
        <v>0</v>
      </c>
      <c r="Q108" s="179">
        <f t="shared" si="238"/>
        <v>23735</v>
      </c>
      <c r="R108" s="82">
        <f t="shared" si="238"/>
        <v>13017</v>
      </c>
      <c r="S108" s="83">
        <f t="shared" si="238"/>
        <v>13215</v>
      </c>
      <c r="T108" s="179">
        <f t="shared" si="238"/>
        <v>26232</v>
      </c>
      <c r="U108" s="82">
        <f t="shared" si="238"/>
        <v>3</v>
      </c>
      <c r="V108" s="179">
        <f t="shared" si="238"/>
        <v>26235</v>
      </c>
      <c r="W108" s="84">
        <f t="shared" si="237"/>
        <v>10.532968190436055</v>
      </c>
    </row>
    <row r="109" spans="1:23" ht="14.25" thickTop="1" thickBot="1">
      <c r="A109" s="348"/>
      <c r="L109" s="91" t="s">
        <v>60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1:23" ht="13.5" customHeight="1" thickTop="1">
      <c r="L110" s="877" t="s">
        <v>41</v>
      </c>
      <c r="M110" s="878"/>
      <c r="N110" s="878"/>
      <c r="O110" s="878"/>
      <c r="P110" s="878"/>
      <c r="Q110" s="878"/>
      <c r="R110" s="878"/>
      <c r="S110" s="878"/>
      <c r="T110" s="878"/>
      <c r="U110" s="878"/>
      <c r="V110" s="878"/>
      <c r="W110" s="879"/>
    </row>
    <row r="111" spans="1:23" ht="13.5" customHeight="1" thickBot="1">
      <c r="L111" s="874" t="s">
        <v>44</v>
      </c>
      <c r="M111" s="875"/>
      <c r="N111" s="875"/>
      <c r="O111" s="875"/>
      <c r="P111" s="875"/>
      <c r="Q111" s="875"/>
      <c r="R111" s="875"/>
      <c r="S111" s="875"/>
      <c r="T111" s="875"/>
      <c r="U111" s="875"/>
      <c r="V111" s="875"/>
      <c r="W111" s="876"/>
    </row>
    <row r="112" spans="1:23" ht="13.5" customHeight="1" thickTop="1" thickBot="1">
      <c r="L112" s="55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 t="s">
        <v>34</v>
      </c>
    </row>
    <row r="113" spans="1:23" ht="13.5" customHeight="1" thickTop="1" thickBot="1">
      <c r="L113" s="58"/>
      <c r="M113" s="195" t="s">
        <v>64</v>
      </c>
      <c r="N113" s="195"/>
      <c r="O113" s="195"/>
      <c r="P113" s="195"/>
      <c r="Q113" s="196"/>
      <c r="R113" s="195" t="s">
        <v>65</v>
      </c>
      <c r="S113" s="195"/>
      <c r="T113" s="195"/>
      <c r="U113" s="195"/>
      <c r="V113" s="196"/>
      <c r="W113" s="59" t="s">
        <v>2</v>
      </c>
    </row>
    <row r="114" spans="1:23" ht="13.5" thickTop="1">
      <c r="L114" s="60" t="s">
        <v>3</v>
      </c>
      <c r="M114" s="61"/>
      <c r="N114" s="62"/>
      <c r="O114" s="63"/>
      <c r="P114" s="92"/>
      <c r="Q114" s="63"/>
      <c r="R114" s="61"/>
      <c r="S114" s="62"/>
      <c r="T114" s="63"/>
      <c r="U114" s="92"/>
      <c r="V114" s="63"/>
      <c r="W114" s="65" t="s">
        <v>4</v>
      </c>
    </row>
    <row r="115" spans="1:23" ht="13.5" thickBot="1">
      <c r="L115" s="66"/>
      <c r="M115" s="67" t="s">
        <v>35</v>
      </c>
      <c r="N115" s="68" t="s">
        <v>36</v>
      </c>
      <c r="O115" s="69" t="s">
        <v>37</v>
      </c>
      <c r="P115" s="93" t="s">
        <v>32</v>
      </c>
      <c r="Q115" s="69" t="s">
        <v>7</v>
      </c>
      <c r="R115" s="67" t="s">
        <v>35</v>
      </c>
      <c r="S115" s="68" t="s">
        <v>36</v>
      </c>
      <c r="T115" s="69" t="s">
        <v>37</v>
      </c>
      <c r="U115" s="93" t="s">
        <v>32</v>
      </c>
      <c r="V115" s="69" t="s">
        <v>7</v>
      </c>
      <c r="W115" s="71"/>
    </row>
    <row r="116" spans="1:23" ht="5.25" customHeight="1" thickTop="1">
      <c r="L116" s="60"/>
      <c r="M116" s="72"/>
      <c r="N116" s="73"/>
      <c r="O116" s="74"/>
      <c r="P116" s="94"/>
      <c r="Q116" s="74"/>
      <c r="R116" s="72"/>
      <c r="S116" s="73"/>
      <c r="T116" s="74"/>
      <c r="U116" s="94"/>
      <c r="V116" s="74"/>
      <c r="W116" s="95"/>
    </row>
    <row r="117" spans="1:23">
      <c r="L117" s="60" t="s">
        <v>10</v>
      </c>
      <c r="M117" s="376">
        <v>0</v>
      </c>
      <c r="N117" s="377">
        <v>0</v>
      </c>
      <c r="O117" s="379">
        <f>+M117+N117</f>
        <v>0</v>
      </c>
      <c r="P117" s="378">
        <v>0</v>
      </c>
      <c r="Q117" s="379">
        <f>O117+P117</f>
        <v>0</v>
      </c>
      <c r="R117" s="376">
        <v>0</v>
      </c>
      <c r="S117" s="377">
        <v>0</v>
      </c>
      <c r="T117" s="379">
        <f>+R117+S117</f>
        <v>0</v>
      </c>
      <c r="U117" s="378">
        <v>0</v>
      </c>
      <c r="V117" s="178">
        <f>T117+U117</f>
        <v>0</v>
      </c>
      <c r="W117" s="209">
        <f>IF(Q117=0,0,((V117/Q117)-1)*100)</f>
        <v>0</v>
      </c>
    </row>
    <row r="118" spans="1:23">
      <c r="L118" s="60" t="s">
        <v>11</v>
      </c>
      <c r="M118" s="376">
        <v>0</v>
      </c>
      <c r="N118" s="377">
        <v>0</v>
      </c>
      <c r="O118" s="379">
        <f t="shared" ref="O118" si="239">+M118+N118</f>
        <v>0</v>
      </c>
      <c r="P118" s="378">
        <v>0</v>
      </c>
      <c r="Q118" s="379">
        <f>O118+P118</f>
        <v>0</v>
      </c>
      <c r="R118" s="376">
        <v>0</v>
      </c>
      <c r="S118" s="377">
        <v>0</v>
      </c>
      <c r="T118" s="379">
        <f t="shared" ref="T118" si="240">+R118+S118</f>
        <v>0</v>
      </c>
      <c r="U118" s="378">
        <v>0</v>
      </c>
      <c r="V118" s="178">
        <f>T118+U118</f>
        <v>0</v>
      </c>
      <c r="W118" s="209">
        <f>IF(Q118=0,0,((V118/Q118)-1)*100)</f>
        <v>0</v>
      </c>
    </row>
    <row r="119" spans="1:23" ht="13.5" thickBot="1">
      <c r="L119" s="66" t="s">
        <v>12</v>
      </c>
      <c r="M119" s="376">
        <v>0</v>
      </c>
      <c r="N119" s="377">
        <v>0</v>
      </c>
      <c r="O119" s="379">
        <v>0</v>
      </c>
      <c r="P119" s="378">
        <v>0</v>
      </c>
      <c r="Q119" s="379">
        <f>O119+P119</f>
        <v>0</v>
      </c>
      <c r="R119" s="376">
        <v>0</v>
      </c>
      <c r="S119" s="377">
        <v>0</v>
      </c>
      <c r="T119" s="379">
        <v>0</v>
      </c>
      <c r="U119" s="378">
        <v>0</v>
      </c>
      <c r="V119" s="178">
        <f>T119+U119</f>
        <v>0</v>
      </c>
      <c r="W119" s="209">
        <f>IF(Q119=0,0,((V119/Q119)-1)*100)</f>
        <v>0</v>
      </c>
    </row>
    <row r="120" spans="1:23" ht="14.25" thickTop="1" thickBot="1">
      <c r="L120" s="81" t="s">
        <v>38</v>
      </c>
      <c r="M120" s="82">
        <f t="shared" ref="M120:Q120" si="241">+M117+M118+M119</f>
        <v>0</v>
      </c>
      <c r="N120" s="83">
        <f t="shared" si="241"/>
        <v>0</v>
      </c>
      <c r="O120" s="179">
        <f t="shared" si="241"/>
        <v>0</v>
      </c>
      <c r="P120" s="82">
        <f t="shared" si="241"/>
        <v>0</v>
      </c>
      <c r="Q120" s="179">
        <f t="shared" si="241"/>
        <v>0</v>
      </c>
      <c r="R120" s="82">
        <f t="shared" ref="R120:V120" si="242">+R117+R118+R119</f>
        <v>0</v>
      </c>
      <c r="S120" s="83">
        <f t="shared" si="242"/>
        <v>0</v>
      </c>
      <c r="T120" s="179">
        <f t="shared" si="242"/>
        <v>0</v>
      </c>
      <c r="U120" s="82">
        <f t="shared" si="242"/>
        <v>0</v>
      </c>
      <c r="V120" s="179">
        <f t="shared" si="242"/>
        <v>0</v>
      </c>
      <c r="W120" s="337">
        <f t="shared" ref="W120" si="243">IF(Q120=0,0,((V120/Q120)-1)*100)</f>
        <v>0</v>
      </c>
    </row>
    <row r="121" spans="1:23" ht="13.5" thickTop="1">
      <c r="L121" s="60" t="s">
        <v>13</v>
      </c>
      <c r="M121" s="376">
        <v>0</v>
      </c>
      <c r="N121" s="377">
        <v>0</v>
      </c>
      <c r="O121" s="379">
        <f>M121+N121</f>
        <v>0</v>
      </c>
      <c r="P121" s="378"/>
      <c r="Q121" s="379">
        <f>O121+P121</f>
        <v>0</v>
      </c>
      <c r="R121" s="77">
        <v>0</v>
      </c>
      <c r="S121" s="78">
        <v>0</v>
      </c>
      <c r="T121" s="178">
        <f>R121+S121</f>
        <v>0</v>
      </c>
      <c r="U121" s="96">
        <v>0</v>
      </c>
      <c r="V121" s="178">
        <f>T121+U121</f>
        <v>0</v>
      </c>
      <c r="W121" s="209">
        <f t="shared" ref="W121" si="244">IF(Q121=0,0,((V121/Q121)-1)*100)</f>
        <v>0</v>
      </c>
    </row>
    <row r="122" spans="1:23">
      <c r="L122" s="60" t="s">
        <v>14</v>
      </c>
      <c r="M122" s="376">
        <v>0</v>
      </c>
      <c r="N122" s="377">
        <v>0</v>
      </c>
      <c r="O122" s="379">
        <f>M122+N122</f>
        <v>0</v>
      </c>
      <c r="P122" s="378">
        <v>0</v>
      </c>
      <c r="Q122" s="379">
        <f>O122+P122</f>
        <v>0</v>
      </c>
      <c r="R122" s="77">
        <v>0</v>
      </c>
      <c r="S122" s="78">
        <v>0</v>
      </c>
      <c r="T122" s="178">
        <f>R122+S122</f>
        <v>0</v>
      </c>
      <c r="U122" s="96">
        <v>0</v>
      </c>
      <c r="V122" s="178">
        <f>T122+U122</f>
        <v>0</v>
      </c>
      <c r="W122" s="209">
        <f>IF(Q122=0,0,((V122/Q122)-1)*100)</f>
        <v>0</v>
      </c>
    </row>
    <row r="123" spans="1:23" ht="13.5" thickBot="1">
      <c r="L123" s="60" t="s">
        <v>15</v>
      </c>
      <c r="M123" s="376">
        <v>0</v>
      </c>
      <c r="N123" s="377">
        <v>0</v>
      </c>
      <c r="O123" s="379">
        <f>M123+N123</f>
        <v>0</v>
      </c>
      <c r="P123" s="378">
        <v>0</v>
      </c>
      <c r="Q123" s="379">
        <f>O123+P123</f>
        <v>0</v>
      </c>
      <c r="R123" s="376">
        <v>0</v>
      </c>
      <c r="S123" s="377">
        <v>0</v>
      </c>
      <c r="T123" s="379">
        <f>R123+S123</f>
        <v>0</v>
      </c>
      <c r="U123" s="378">
        <v>0</v>
      </c>
      <c r="V123" s="379">
        <f>T123+U123</f>
        <v>0</v>
      </c>
      <c r="W123" s="209">
        <f>IF(Q123=0,0,((V123/Q123)-1)*100)</f>
        <v>0</v>
      </c>
    </row>
    <row r="124" spans="1:23" ht="14.25" thickTop="1" thickBot="1">
      <c r="A124" s="348"/>
      <c r="L124" s="81" t="s">
        <v>61</v>
      </c>
      <c r="M124" s="82">
        <f>+M121+M122+M123</f>
        <v>0</v>
      </c>
      <c r="N124" s="83">
        <f t="shared" ref="N124" si="245">+N121+N122+N123</f>
        <v>0</v>
      </c>
      <c r="O124" s="179">
        <f t="shared" ref="O124" si="246">+O121+O122+O123</f>
        <v>0</v>
      </c>
      <c r="P124" s="82">
        <f t="shared" ref="P124" si="247">+P121+P122+P123</f>
        <v>0</v>
      </c>
      <c r="Q124" s="179">
        <f t="shared" ref="Q124" si="248">+Q121+Q122+Q123</f>
        <v>0</v>
      </c>
      <c r="R124" s="82">
        <f t="shared" ref="R124" si="249">+R121+R122+R123</f>
        <v>0</v>
      </c>
      <c r="S124" s="83">
        <f t="shared" ref="S124" si="250">+S121+S122+S123</f>
        <v>0</v>
      </c>
      <c r="T124" s="179">
        <f t="shared" ref="T124" si="251">+T121+T122+T123</f>
        <v>0</v>
      </c>
      <c r="U124" s="82">
        <f t="shared" ref="U124" si="252">+U121+U122+U123</f>
        <v>0</v>
      </c>
      <c r="V124" s="179">
        <f t="shared" ref="V124" si="253">+V121+V122+V123</f>
        <v>0</v>
      </c>
      <c r="W124" s="620">
        <f t="shared" ref="W124" si="254">IF(Q124=0,0,((V124/Q124)-1)*100)</f>
        <v>0</v>
      </c>
    </row>
    <row r="125" spans="1:23" ht="13.5" thickTop="1">
      <c r="L125" s="60" t="s">
        <v>16</v>
      </c>
      <c r="M125" s="376">
        <v>0</v>
      </c>
      <c r="N125" s="377">
        <v>0</v>
      </c>
      <c r="O125" s="379">
        <f>SUM(M125:N125)</f>
        <v>0</v>
      </c>
      <c r="P125" s="378">
        <v>0</v>
      </c>
      <c r="Q125" s="379">
        <f>O125+P125</f>
        <v>0</v>
      </c>
      <c r="R125" s="77">
        <v>0</v>
      </c>
      <c r="S125" s="78">
        <v>0</v>
      </c>
      <c r="T125" s="178">
        <f>SUM(R125:S125)</f>
        <v>0</v>
      </c>
      <c r="U125" s="96">
        <v>0</v>
      </c>
      <c r="V125" s="178">
        <f>T125+U125</f>
        <v>0</v>
      </c>
      <c r="W125" s="621">
        <f>IF(Q125=0,0,((V125/Q125)-1)*100)</f>
        <v>0</v>
      </c>
    </row>
    <row r="126" spans="1:23">
      <c r="L126" s="60" t="s">
        <v>17</v>
      </c>
      <c r="M126" s="376">
        <v>0</v>
      </c>
      <c r="N126" s="377">
        <v>0</v>
      </c>
      <c r="O126" s="379">
        <f>SUM(M126:N126)</f>
        <v>0</v>
      </c>
      <c r="P126" s="378">
        <v>0</v>
      </c>
      <c r="Q126" s="379">
        <f>O126+P126</f>
        <v>0</v>
      </c>
      <c r="R126" s="77">
        <v>0</v>
      </c>
      <c r="S126" s="78">
        <v>0</v>
      </c>
      <c r="T126" s="178">
        <f>SUM(R126:S126)</f>
        <v>0</v>
      </c>
      <c r="U126" s="96">
        <v>0</v>
      </c>
      <c r="V126" s="178">
        <f>T126+U126</f>
        <v>0</v>
      </c>
      <c r="W126" s="621">
        <f t="shared" ref="W126" si="255">IF(Q126=0,0,((V126/Q126)-1)*100)</f>
        <v>0</v>
      </c>
    </row>
    <row r="127" spans="1:23" ht="13.5" thickBot="1">
      <c r="L127" s="60" t="s">
        <v>18</v>
      </c>
      <c r="M127" s="376">
        <v>0</v>
      </c>
      <c r="N127" s="377">
        <v>0</v>
      </c>
      <c r="O127" s="180">
        <f>SUM(M127:N127)</f>
        <v>0</v>
      </c>
      <c r="P127" s="98">
        <v>0</v>
      </c>
      <c r="Q127" s="379">
        <f>O127+P127</f>
        <v>0</v>
      </c>
      <c r="R127" s="77">
        <v>0</v>
      </c>
      <c r="S127" s="78">
        <v>0</v>
      </c>
      <c r="T127" s="180">
        <f>SUM(R127:S127)</f>
        <v>0</v>
      </c>
      <c r="U127" s="98">
        <v>0</v>
      </c>
      <c r="V127" s="178">
        <f>T127+U127</f>
        <v>0</v>
      </c>
      <c r="W127" s="209">
        <f>IF(Q127=0,0,((V127/Q127)-1)*100)</f>
        <v>0</v>
      </c>
    </row>
    <row r="128" spans="1:23" ht="14.25" thickTop="1" thickBot="1">
      <c r="A128" s="348" t="str">
        <f>IF(ISERROR(F128/G128)," ",IF(F128/G128&gt;0.5,IF(F128/G128&lt;1.5," ","NOT OK"),"NOT OK"))</f>
        <v xml:space="preserve"> </v>
      </c>
      <c r="L128" s="86" t="s">
        <v>19</v>
      </c>
      <c r="M128" s="87">
        <f>+M125+M126+M127</f>
        <v>0</v>
      </c>
      <c r="N128" s="87">
        <f t="shared" ref="N128" si="256">+N125+N126+N127</f>
        <v>0</v>
      </c>
      <c r="O128" s="181">
        <f t="shared" ref="O128" si="257">+O125+O126+O127</f>
        <v>0</v>
      </c>
      <c r="P128" s="88">
        <f t="shared" ref="P128" si="258">+P125+P126+P127</f>
        <v>0</v>
      </c>
      <c r="Q128" s="181">
        <f t="shared" ref="Q128" si="259">+Q125+Q126+Q127</f>
        <v>0</v>
      </c>
      <c r="R128" s="87">
        <f t="shared" ref="R128" si="260">+R125+R126+R127</f>
        <v>0</v>
      </c>
      <c r="S128" s="87">
        <f t="shared" ref="S128" si="261">+S125+S126+S127</f>
        <v>0</v>
      </c>
      <c r="T128" s="181">
        <f t="shared" ref="T128" si="262">+T125+T126+T127</f>
        <v>0</v>
      </c>
      <c r="U128" s="88">
        <f t="shared" ref="U128" si="263">+U125+U126+U127</f>
        <v>0</v>
      </c>
      <c r="V128" s="181">
        <f t="shared" ref="V128" si="264">+V125+V126+V127</f>
        <v>0</v>
      </c>
      <c r="W128" s="860">
        <f>IF(Q128=0,0,((V128/Q128)-1)*100)</f>
        <v>0</v>
      </c>
    </row>
    <row r="129" spans="1:23" ht="13.5" thickTop="1">
      <c r="A129" s="350"/>
      <c r="K129" s="350"/>
      <c r="L129" s="60" t="s">
        <v>21</v>
      </c>
      <c r="M129" s="376">
        <v>0</v>
      </c>
      <c r="N129" s="377">
        <v>0</v>
      </c>
      <c r="O129" s="180">
        <f>SUM(M129:N129)</f>
        <v>0</v>
      </c>
      <c r="P129" s="99">
        <v>0</v>
      </c>
      <c r="Q129" s="379">
        <f>O129+P129</f>
        <v>0</v>
      </c>
      <c r="R129" s="77">
        <v>0</v>
      </c>
      <c r="S129" s="78">
        <v>0</v>
      </c>
      <c r="T129" s="180">
        <f>SUM(R129:S129)</f>
        <v>0</v>
      </c>
      <c r="U129" s="99">
        <v>0</v>
      </c>
      <c r="V129" s="178">
        <f>T129+U129</f>
        <v>0</v>
      </c>
      <c r="W129" s="621">
        <f>IF(Q129=0,0,((V129/Q129)-1)*100)</f>
        <v>0</v>
      </c>
    </row>
    <row r="130" spans="1:23" ht="13.5" thickBot="1">
      <c r="A130" s="350"/>
      <c r="K130" s="350"/>
      <c r="L130" s="60" t="s">
        <v>22</v>
      </c>
      <c r="M130" s="376">
        <v>0</v>
      </c>
      <c r="N130" s="377">
        <v>0</v>
      </c>
      <c r="O130" s="180">
        <f>SUM(M130:N130)</f>
        <v>0</v>
      </c>
      <c r="P130" s="378">
        <v>0</v>
      </c>
      <c r="Q130" s="379">
        <f>O130+P130</f>
        <v>0</v>
      </c>
      <c r="R130" s="376">
        <v>0</v>
      </c>
      <c r="S130" s="377">
        <v>0</v>
      </c>
      <c r="T130" s="180">
        <f>SUM(R130:S130)</f>
        <v>0</v>
      </c>
      <c r="U130" s="378">
        <v>0</v>
      </c>
      <c r="V130" s="379">
        <f>T130+U130</f>
        <v>0</v>
      </c>
      <c r="W130" s="621">
        <f t="shared" ref="W130:W131" si="265">IF(Q130=0,0,((V130/Q130)-1)*100)</f>
        <v>0</v>
      </c>
    </row>
    <row r="131" spans="1:23" ht="14.25" thickTop="1" thickBot="1">
      <c r="A131" s="348"/>
      <c r="L131" s="81" t="s">
        <v>66</v>
      </c>
      <c r="M131" s="82">
        <f>+M124+M128+M129+M130</f>
        <v>0</v>
      </c>
      <c r="N131" s="83">
        <f t="shared" ref="N131" si="266">+N124+N128+N129+N130</f>
        <v>0</v>
      </c>
      <c r="O131" s="179">
        <f t="shared" ref="O131" si="267">+O124+O128+O129+O130</f>
        <v>0</v>
      </c>
      <c r="P131" s="82">
        <f t="shared" ref="P131" si="268">+P124+P128+P129+P130</f>
        <v>0</v>
      </c>
      <c r="Q131" s="179">
        <f t="shared" ref="Q131" si="269">+Q124+Q128+Q129+Q130</f>
        <v>0</v>
      </c>
      <c r="R131" s="82">
        <f t="shared" ref="R131" si="270">+R124+R128+R129+R130</f>
        <v>0</v>
      </c>
      <c r="S131" s="83">
        <f t="shared" ref="S131" si="271">+S124+S128+S129+S130</f>
        <v>0</v>
      </c>
      <c r="T131" s="179">
        <f t="shared" ref="T131" si="272">+T124+T128+T129+T130</f>
        <v>0</v>
      </c>
      <c r="U131" s="82">
        <f t="shared" ref="U131" si="273">+U124+U128+U129+U130</f>
        <v>0</v>
      </c>
      <c r="V131" s="179">
        <f t="shared" ref="V131" si="274">+V124+V128+V129+V130</f>
        <v>0</v>
      </c>
      <c r="W131" s="620">
        <f t="shared" si="265"/>
        <v>0</v>
      </c>
    </row>
    <row r="132" spans="1:23" ht="14.25" thickTop="1" thickBot="1">
      <c r="A132" s="348"/>
      <c r="L132" s="81" t="s">
        <v>67</v>
      </c>
      <c r="M132" s="82">
        <f>+M120+M124+M128+M129+M130</f>
        <v>0</v>
      </c>
      <c r="N132" s="83">
        <f t="shared" ref="N132:V132" si="275">+N120+N124+N128+N129+N130</f>
        <v>0</v>
      </c>
      <c r="O132" s="179">
        <f t="shared" si="275"/>
        <v>0</v>
      </c>
      <c r="P132" s="82">
        <f t="shared" si="275"/>
        <v>0</v>
      </c>
      <c r="Q132" s="179">
        <f t="shared" si="275"/>
        <v>0</v>
      </c>
      <c r="R132" s="82">
        <f t="shared" si="275"/>
        <v>0</v>
      </c>
      <c r="S132" s="83">
        <f t="shared" si="275"/>
        <v>0</v>
      </c>
      <c r="T132" s="179">
        <f t="shared" si="275"/>
        <v>0</v>
      </c>
      <c r="U132" s="82">
        <f t="shared" si="275"/>
        <v>0</v>
      </c>
      <c r="V132" s="179">
        <f t="shared" si="275"/>
        <v>0</v>
      </c>
      <c r="W132" s="620">
        <f>IF(Q132=0,0,((V132/Q132)-1)*100)</f>
        <v>0</v>
      </c>
    </row>
    <row r="133" spans="1:23" ht="14.25" thickTop="1" thickBot="1">
      <c r="A133" s="350"/>
      <c r="K133" s="350"/>
      <c r="L133" s="60" t="s">
        <v>23</v>
      </c>
      <c r="M133" s="376">
        <v>0</v>
      </c>
      <c r="N133" s="377">
        <v>0</v>
      </c>
      <c r="O133" s="180">
        <f>SUM(M133:N133)</f>
        <v>0</v>
      </c>
      <c r="P133" s="378">
        <v>0</v>
      </c>
      <c r="Q133" s="379">
        <f>O133+P133</f>
        <v>0</v>
      </c>
      <c r="R133" s="77"/>
      <c r="S133" s="78"/>
      <c r="T133" s="180">
        <f>SUM(R133:S133)</f>
        <v>0</v>
      </c>
      <c r="U133" s="96"/>
      <c r="V133" s="178">
        <f>T133+U133</f>
        <v>0</v>
      </c>
      <c r="W133" s="621">
        <f>IF(Q133=0,0,((V133/Q133)-1)*100)</f>
        <v>0</v>
      </c>
    </row>
    <row r="134" spans="1:23" ht="14.25" thickTop="1" thickBot="1">
      <c r="A134" s="348"/>
      <c r="L134" s="81" t="s">
        <v>40</v>
      </c>
      <c r="M134" s="82">
        <f t="shared" ref="M134:V134" si="276">+M129+M130+M133</f>
        <v>0</v>
      </c>
      <c r="N134" s="83">
        <f t="shared" si="276"/>
        <v>0</v>
      </c>
      <c r="O134" s="179">
        <f t="shared" si="276"/>
        <v>0</v>
      </c>
      <c r="P134" s="82">
        <f t="shared" si="276"/>
        <v>0</v>
      </c>
      <c r="Q134" s="179">
        <f t="shared" si="276"/>
        <v>0</v>
      </c>
      <c r="R134" s="82">
        <f t="shared" si="276"/>
        <v>0</v>
      </c>
      <c r="S134" s="83">
        <f t="shared" si="276"/>
        <v>0</v>
      </c>
      <c r="T134" s="179">
        <f t="shared" si="276"/>
        <v>0</v>
      </c>
      <c r="U134" s="82">
        <f t="shared" si="276"/>
        <v>0</v>
      </c>
      <c r="V134" s="179">
        <f t="shared" si="276"/>
        <v>0</v>
      </c>
      <c r="W134" s="620">
        <f t="shared" ref="W134:W135" si="277">IF(Q134=0,0,((V134/Q134)-1)*100)</f>
        <v>0</v>
      </c>
    </row>
    <row r="135" spans="1:23" ht="14.25" thickTop="1" thickBot="1">
      <c r="A135" s="348"/>
      <c r="L135" s="81" t="s">
        <v>63</v>
      </c>
      <c r="M135" s="82">
        <f t="shared" ref="M135:V135" si="278">+M120+M124+M128+M134</f>
        <v>0</v>
      </c>
      <c r="N135" s="83">
        <f t="shared" si="278"/>
        <v>0</v>
      </c>
      <c r="O135" s="179">
        <f t="shared" si="278"/>
        <v>0</v>
      </c>
      <c r="P135" s="82">
        <f t="shared" si="278"/>
        <v>0</v>
      </c>
      <c r="Q135" s="179">
        <f t="shared" si="278"/>
        <v>0</v>
      </c>
      <c r="R135" s="82">
        <f t="shared" si="278"/>
        <v>0</v>
      </c>
      <c r="S135" s="83">
        <f t="shared" si="278"/>
        <v>0</v>
      </c>
      <c r="T135" s="179">
        <f t="shared" si="278"/>
        <v>0</v>
      </c>
      <c r="U135" s="82">
        <f t="shared" si="278"/>
        <v>0</v>
      </c>
      <c r="V135" s="179">
        <f t="shared" si="278"/>
        <v>0</v>
      </c>
      <c r="W135" s="620">
        <f t="shared" si="277"/>
        <v>0</v>
      </c>
    </row>
    <row r="136" spans="1:23" ht="12.75" customHeight="1" thickTop="1" thickBot="1">
      <c r="L136" s="91" t="s">
        <v>60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1:23" ht="12.75" customHeight="1" thickTop="1">
      <c r="L137" s="877" t="s">
        <v>42</v>
      </c>
      <c r="M137" s="878"/>
      <c r="N137" s="878"/>
      <c r="O137" s="878"/>
      <c r="P137" s="878"/>
      <c r="Q137" s="878"/>
      <c r="R137" s="878"/>
      <c r="S137" s="878"/>
      <c r="T137" s="878"/>
      <c r="U137" s="878"/>
      <c r="V137" s="878"/>
      <c r="W137" s="879"/>
    </row>
    <row r="138" spans="1:23" ht="13.5" thickBot="1">
      <c r="L138" s="874" t="s">
        <v>45</v>
      </c>
      <c r="M138" s="875"/>
      <c r="N138" s="875"/>
      <c r="O138" s="875"/>
      <c r="P138" s="875"/>
      <c r="Q138" s="875"/>
      <c r="R138" s="875"/>
      <c r="S138" s="875"/>
      <c r="T138" s="875"/>
      <c r="U138" s="875"/>
      <c r="V138" s="875"/>
      <c r="W138" s="876"/>
    </row>
    <row r="139" spans="1:23" ht="13.5" customHeight="1" thickTop="1" thickBot="1">
      <c r="L139" s="55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 t="s">
        <v>34</v>
      </c>
    </row>
    <row r="140" spans="1:23" ht="13.5" customHeight="1" thickTop="1" thickBot="1">
      <c r="L140" s="58"/>
      <c r="M140" s="195" t="s">
        <v>64</v>
      </c>
      <c r="N140" s="195"/>
      <c r="O140" s="195"/>
      <c r="P140" s="195"/>
      <c r="Q140" s="196"/>
      <c r="R140" s="195" t="s">
        <v>65</v>
      </c>
      <c r="S140" s="195"/>
      <c r="T140" s="195"/>
      <c r="U140" s="195"/>
      <c r="V140" s="196"/>
      <c r="W140" s="59" t="s">
        <v>2</v>
      </c>
    </row>
    <row r="141" spans="1:23" ht="13.5" thickTop="1">
      <c r="L141" s="60" t="s">
        <v>3</v>
      </c>
      <c r="M141" s="61"/>
      <c r="N141" s="62"/>
      <c r="O141" s="63"/>
      <c r="P141" s="92"/>
      <c r="Q141" s="63"/>
      <c r="R141" s="61"/>
      <c r="S141" s="62"/>
      <c r="T141" s="63"/>
      <c r="U141" s="92"/>
      <c r="V141" s="63"/>
      <c r="W141" s="65" t="s">
        <v>4</v>
      </c>
    </row>
    <row r="142" spans="1:23" ht="13.5" thickBot="1">
      <c r="L142" s="66"/>
      <c r="M142" s="67" t="s">
        <v>35</v>
      </c>
      <c r="N142" s="68" t="s">
        <v>36</v>
      </c>
      <c r="O142" s="69" t="s">
        <v>37</v>
      </c>
      <c r="P142" s="93" t="s">
        <v>32</v>
      </c>
      <c r="Q142" s="69" t="s">
        <v>7</v>
      </c>
      <c r="R142" s="67" t="s">
        <v>35</v>
      </c>
      <c r="S142" s="68" t="s">
        <v>36</v>
      </c>
      <c r="T142" s="69" t="s">
        <v>37</v>
      </c>
      <c r="U142" s="93" t="s">
        <v>32</v>
      </c>
      <c r="V142" s="69" t="s">
        <v>7</v>
      </c>
      <c r="W142" s="71"/>
    </row>
    <row r="143" spans="1:23" ht="5.25" customHeight="1" thickTop="1">
      <c r="L143" s="60"/>
      <c r="M143" s="72"/>
      <c r="N143" s="73"/>
      <c r="O143" s="74"/>
      <c r="P143" s="94"/>
      <c r="Q143" s="74"/>
      <c r="R143" s="72"/>
      <c r="S143" s="73"/>
      <c r="T143" s="74"/>
      <c r="U143" s="94"/>
      <c r="V143" s="74"/>
      <c r="W143" s="95"/>
    </row>
    <row r="144" spans="1:23">
      <c r="L144" s="60" t="s">
        <v>10</v>
      </c>
      <c r="M144" s="376">
        <f t="shared" ref="M144:N146" si="279">+M90+M117</f>
        <v>1028</v>
      </c>
      <c r="N144" s="377">
        <f t="shared" si="279"/>
        <v>874</v>
      </c>
      <c r="O144" s="379">
        <f>M144+N144</f>
        <v>1902</v>
      </c>
      <c r="P144" s="378">
        <f>+P90+P117</f>
        <v>0</v>
      </c>
      <c r="Q144" s="379">
        <f>O144+P144</f>
        <v>1902</v>
      </c>
      <c r="R144" s="77">
        <f t="shared" ref="R144:S146" si="280">+R90+R117</f>
        <v>1046</v>
      </c>
      <c r="S144" s="78">
        <f t="shared" si="280"/>
        <v>1007</v>
      </c>
      <c r="T144" s="178">
        <f>R144+S144</f>
        <v>2053</v>
      </c>
      <c r="U144" s="96">
        <f>+U90+U117</f>
        <v>0</v>
      </c>
      <c r="V144" s="178">
        <f>T144+U144</f>
        <v>2053</v>
      </c>
      <c r="W144" s="97">
        <f>IF(Q144=0,0,((V144/Q144)-1)*100)</f>
        <v>7.9390115667718142</v>
      </c>
    </row>
    <row r="145" spans="1:23">
      <c r="L145" s="60" t="s">
        <v>11</v>
      </c>
      <c r="M145" s="376">
        <f t="shared" si="279"/>
        <v>999</v>
      </c>
      <c r="N145" s="377">
        <f t="shared" si="279"/>
        <v>1012</v>
      </c>
      <c r="O145" s="379">
        <f>M145+N145</f>
        <v>2011</v>
      </c>
      <c r="P145" s="378">
        <f>+P91+P118</f>
        <v>0</v>
      </c>
      <c r="Q145" s="379">
        <f>O145+P145</f>
        <v>2011</v>
      </c>
      <c r="R145" s="77">
        <f t="shared" si="280"/>
        <v>1235</v>
      </c>
      <c r="S145" s="78">
        <f t="shared" si="280"/>
        <v>1238</v>
      </c>
      <c r="T145" s="178">
        <f>R145+S145</f>
        <v>2473</v>
      </c>
      <c r="U145" s="96">
        <f>+U91+U118</f>
        <v>0</v>
      </c>
      <c r="V145" s="178">
        <f>T145+U145</f>
        <v>2473</v>
      </c>
      <c r="W145" s="97">
        <f>IF(Q145=0,0,((V145/Q145)-1)*100)</f>
        <v>22.97364495275982</v>
      </c>
    </row>
    <row r="146" spans="1:23" ht="13.5" thickBot="1">
      <c r="L146" s="66" t="s">
        <v>12</v>
      </c>
      <c r="M146" s="376">
        <f t="shared" si="279"/>
        <v>967</v>
      </c>
      <c r="N146" s="377">
        <f t="shared" si="279"/>
        <v>852</v>
      </c>
      <c r="O146" s="379">
        <f>M146+N146</f>
        <v>1819</v>
      </c>
      <c r="P146" s="378">
        <f>+P92+P119</f>
        <v>0</v>
      </c>
      <c r="Q146" s="379">
        <f>O146+P146</f>
        <v>1819</v>
      </c>
      <c r="R146" s="77">
        <f t="shared" si="280"/>
        <v>1217</v>
      </c>
      <c r="S146" s="78">
        <f t="shared" si="280"/>
        <v>1343</v>
      </c>
      <c r="T146" s="178">
        <f>R146+S146</f>
        <v>2560</v>
      </c>
      <c r="U146" s="96">
        <f>+U92+U119</f>
        <v>0</v>
      </c>
      <c r="V146" s="178">
        <f>T146+U146</f>
        <v>2560</v>
      </c>
      <c r="W146" s="97">
        <f>IF(Q146=0,0,((V146/Q146)-1)*100)</f>
        <v>40.736668499175366</v>
      </c>
    </row>
    <row r="147" spans="1:23" ht="14.25" thickTop="1" thickBot="1">
      <c r="L147" s="81" t="s">
        <v>38</v>
      </c>
      <c r="M147" s="82">
        <f t="shared" ref="M147:Q147" si="281">+M144+M145+M146</f>
        <v>2994</v>
      </c>
      <c r="N147" s="83">
        <f t="shared" si="281"/>
        <v>2738</v>
      </c>
      <c r="O147" s="179">
        <f t="shared" si="281"/>
        <v>5732</v>
      </c>
      <c r="P147" s="82">
        <f t="shared" si="281"/>
        <v>0</v>
      </c>
      <c r="Q147" s="179">
        <f t="shared" si="281"/>
        <v>5732</v>
      </c>
      <c r="R147" s="82">
        <f t="shared" ref="R147:V147" si="282">+R144+R145+R146</f>
        <v>3498</v>
      </c>
      <c r="S147" s="83">
        <f t="shared" si="282"/>
        <v>3588</v>
      </c>
      <c r="T147" s="179">
        <f t="shared" si="282"/>
        <v>7086</v>
      </c>
      <c r="U147" s="82">
        <f t="shared" si="282"/>
        <v>0</v>
      </c>
      <c r="V147" s="179">
        <f t="shared" si="282"/>
        <v>7086</v>
      </c>
      <c r="W147" s="84">
        <f t="shared" ref="W147" si="283">IF(Q147=0,0,((V147/Q147)-1)*100)</f>
        <v>23.621772505233785</v>
      </c>
    </row>
    <row r="148" spans="1:23" ht="13.5" thickTop="1">
      <c r="L148" s="60" t="s">
        <v>13</v>
      </c>
      <c r="M148" s="376">
        <f t="shared" ref="M148:N150" si="284">+M94+M121</f>
        <v>918</v>
      </c>
      <c r="N148" s="377">
        <f t="shared" si="284"/>
        <v>822</v>
      </c>
      <c r="O148" s="379">
        <f t="shared" ref="O148" si="285">M148+N148</f>
        <v>1740</v>
      </c>
      <c r="P148" s="378">
        <f>+P94+P121</f>
        <v>0</v>
      </c>
      <c r="Q148" s="379">
        <f>O148+P148</f>
        <v>1740</v>
      </c>
      <c r="R148" s="77">
        <f t="shared" ref="R148:S150" si="286">+R94+R121</f>
        <v>1226</v>
      </c>
      <c r="S148" s="78">
        <f t="shared" si="286"/>
        <v>1185</v>
      </c>
      <c r="T148" s="178">
        <f t="shared" ref="T148" si="287">R148+S148</f>
        <v>2411</v>
      </c>
      <c r="U148" s="96">
        <f>+U94+U121</f>
        <v>0</v>
      </c>
      <c r="V148" s="178">
        <f>T148+U148</f>
        <v>2411</v>
      </c>
      <c r="W148" s="97">
        <f>IF(Q148=0,0,((V148/Q148)-1)*100)</f>
        <v>38.563218390804586</v>
      </c>
    </row>
    <row r="149" spans="1:23">
      <c r="L149" s="60" t="s">
        <v>14</v>
      </c>
      <c r="M149" s="376">
        <f t="shared" si="284"/>
        <v>951</v>
      </c>
      <c r="N149" s="377">
        <f t="shared" si="284"/>
        <v>849</v>
      </c>
      <c r="O149" s="379">
        <f>M149+N149</f>
        <v>1800</v>
      </c>
      <c r="P149" s="378">
        <f>+P95+P122</f>
        <v>0</v>
      </c>
      <c r="Q149" s="379">
        <f>O149+P149</f>
        <v>1800</v>
      </c>
      <c r="R149" s="77">
        <f t="shared" si="286"/>
        <v>1064</v>
      </c>
      <c r="S149" s="78">
        <f t="shared" si="286"/>
        <v>1083</v>
      </c>
      <c r="T149" s="178">
        <f>R149+S149</f>
        <v>2147</v>
      </c>
      <c r="U149" s="96">
        <f>+U95+U122</f>
        <v>2</v>
      </c>
      <c r="V149" s="178">
        <f>T149+U149</f>
        <v>2149</v>
      </c>
      <c r="W149" s="97">
        <f>IF(Q149=0,0,((V149/Q149)-1)*100)</f>
        <v>19.3888888888889</v>
      </c>
    </row>
    <row r="150" spans="1:23" ht="13.5" thickBot="1">
      <c r="L150" s="60" t="s">
        <v>15</v>
      </c>
      <c r="M150" s="376">
        <f t="shared" si="284"/>
        <v>1200</v>
      </c>
      <c r="N150" s="377">
        <f t="shared" si="284"/>
        <v>1159</v>
      </c>
      <c r="O150" s="379">
        <f>M150+N150</f>
        <v>2359</v>
      </c>
      <c r="P150" s="378">
        <f>+P96+P123</f>
        <v>0</v>
      </c>
      <c r="Q150" s="379">
        <f>O150+P150</f>
        <v>2359</v>
      </c>
      <c r="R150" s="376">
        <f t="shared" si="286"/>
        <v>1394</v>
      </c>
      <c r="S150" s="377">
        <f t="shared" si="286"/>
        <v>1279</v>
      </c>
      <c r="T150" s="379">
        <f>R150+S150</f>
        <v>2673</v>
      </c>
      <c r="U150" s="378">
        <f>+U96+U123</f>
        <v>0</v>
      </c>
      <c r="V150" s="379">
        <f>T150+U150</f>
        <v>2673</v>
      </c>
      <c r="W150" s="97">
        <f>IF(Q150=0,0,((V150/Q150)-1)*100)</f>
        <v>13.310724883425173</v>
      </c>
    </row>
    <row r="151" spans="1:23" ht="14.25" thickTop="1" thickBot="1">
      <c r="A151" s="348"/>
      <c r="L151" s="81" t="s">
        <v>61</v>
      </c>
      <c r="M151" s="82">
        <f>+M148+M149+M150</f>
        <v>3069</v>
      </c>
      <c r="N151" s="83">
        <f t="shared" ref="N151" si="288">+N148+N149+N150</f>
        <v>2830</v>
      </c>
      <c r="O151" s="179">
        <f t="shared" ref="O151" si="289">+O148+O149+O150</f>
        <v>5899</v>
      </c>
      <c r="P151" s="82">
        <f t="shared" ref="P151" si="290">+P148+P149+P150</f>
        <v>0</v>
      </c>
      <c r="Q151" s="179">
        <f t="shared" ref="Q151" si="291">+Q148+Q149+Q150</f>
        <v>5899</v>
      </c>
      <c r="R151" s="82">
        <f t="shared" ref="R151" si="292">+R148+R149+R150</f>
        <v>3684</v>
      </c>
      <c r="S151" s="83">
        <f t="shared" ref="S151" si="293">+S148+S149+S150</f>
        <v>3547</v>
      </c>
      <c r="T151" s="179">
        <f t="shared" ref="T151" si="294">+T148+T149+T150</f>
        <v>7231</v>
      </c>
      <c r="U151" s="82">
        <f t="shared" ref="U151" si="295">+U148+U149+U150</f>
        <v>2</v>
      </c>
      <c r="V151" s="179">
        <f t="shared" ref="V151" si="296">+V148+V149+V150</f>
        <v>7233</v>
      </c>
      <c r="W151" s="84">
        <f t="shared" ref="W151" si="297">IF(Q151=0,0,((V151/Q151)-1)*100)</f>
        <v>22.614002373283615</v>
      </c>
    </row>
    <row r="152" spans="1:23" ht="13.5" thickTop="1">
      <c r="L152" s="60" t="s">
        <v>16</v>
      </c>
      <c r="M152" s="376">
        <f t="shared" ref="M152:N154" si="298">+M98+M125</f>
        <v>1073</v>
      </c>
      <c r="N152" s="377">
        <f t="shared" si="298"/>
        <v>1115</v>
      </c>
      <c r="O152" s="379">
        <f t="shared" ref="O152" si="299">M152+N152</f>
        <v>2188</v>
      </c>
      <c r="P152" s="378">
        <f>+P98+P125</f>
        <v>0</v>
      </c>
      <c r="Q152" s="379">
        <f>O152+P152</f>
        <v>2188</v>
      </c>
      <c r="R152" s="77">
        <f t="shared" ref="R152:S154" si="300">+R98+R125</f>
        <v>1178</v>
      </c>
      <c r="S152" s="78">
        <f t="shared" si="300"/>
        <v>1288</v>
      </c>
      <c r="T152" s="178">
        <f>R152+S152</f>
        <v>2466</v>
      </c>
      <c r="U152" s="96">
        <f>+U98+U125</f>
        <v>0</v>
      </c>
      <c r="V152" s="178">
        <f>T152+U152</f>
        <v>2466</v>
      </c>
      <c r="W152" s="97">
        <f t="shared" ref="W152" si="301">IF(Q152=0,0,((V152/Q152)-1)*100)</f>
        <v>12.70566727605118</v>
      </c>
    </row>
    <row r="153" spans="1:23">
      <c r="L153" s="60" t="s">
        <v>17</v>
      </c>
      <c r="M153" s="376">
        <f t="shared" si="298"/>
        <v>965</v>
      </c>
      <c r="N153" s="377">
        <f t="shared" si="298"/>
        <v>1050</v>
      </c>
      <c r="O153" s="379">
        <f>M153+N153</f>
        <v>2015</v>
      </c>
      <c r="P153" s="378">
        <f>+P99+P126</f>
        <v>0</v>
      </c>
      <c r="Q153" s="379">
        <f>O153+P153</f>
        <v>2015</v>
      </c>
      <c r="R153" s="77">
        <f t="shared" si="300"/>
        <v>1254</v>
      </c>
      <c r="S153" s="78">
        <f t="shared" si="300"/>
        <v>1421</v>
      </c>
      <c r="T153" s="178">
        <f>R153+S153</f>
        <v>2675</v>
      </c>
      <c r="U153" s="96">
        <f>+U99+U126</f>
        <v>0</v>
      </c>
      <c r="V153" s="178">
        <f>T153+U153</f>
        <v>2675</v>
      </c>
      <c r="W153" s="97">
        <f t="shared" ref="W153" si="302">IF(Q153=0,0,((V153/Q153)-1)*100)</f>
        <v>32.754342431761785</v>
      </c>
    </row>
    <row r="154" spans="1:23" ht="13.5" thickBot="1">
      <c r="L154" s="60" t="s">
        <v>18</v>
      </c>
      <c r="M154" s="376">
        <f t="shared" si="298"/>
        <v>1069</v>
      </c>
      <c r="N154" s="377">
        <f t="shared" si="298"/>
        <v>985</v>
      </c>
      <c r="O154" s="180">
        <f>M154+N154</f>
        <v>2054</v>
      </c>
      <c r="P154" s="98">
        <f>+P100+P127</f>
        <v>0</v>
      </c>
      <c r="Q154" s="379">
        <f>O154+P154</f>
        <v>2054</v>
      </c>
      <c r="R154" s="77">
        <f t="shared" si="300"/>
        <v>1084</v>
      </c>
      <c r="S154" s="78">
        <f t="shared" si="300"/>
        <v>1178</v>
      </c>
      <c r="T154" s="180">
        <f>R154+S154</f>
        <v>2262</v>
      </c>
      <c r="U154" s="98">
        <f>+U100+U127</f>
        <v>0</v>
      </c>
      <c r="V154" s="178">
        <f>T154+U154</f>
        <v>2262</v>
      </c>
      <c r="W154" s="97">
        <f>IF(Q154=0,0,((V154/Q154)-1)*100)</f>
        <v>10.126582278481022</v>
      </c>
    </row>
    <row r="155" spans="1:23" ht="14.25" thickTop="1" thickBot="1">
      <c r="A155" s="348" t="str">
        <f>IF(ISERROR(F155/G155)," ",IF(F155/G155&gt;0.5,IF(F155/G155&lt;1.5," ","NOT OK"),"NOT OK"))</f>
        <v xml:space="preserve"> </v>
      </c>
      <c r="L155" s="86" t="s">
        <v>19</v>
      </c>
      <c r="M155" s="87">
        <f>+M152+M153+M154</f>
        <v>3107</v>
      </c>
      <c r="N155" s="87">
        <f t="shared" ref="N155" si="303">+N152+N153+N154</f>
        <v>3150</v>
      </c>
      <c r="O155" s="181">
        <f t="shared" ref="O155" si="304">+O152+O153+O154</f>
        <v>6257</v>
      </c>
      <c r="P155" s="88">
        <f t="shared" ref="P155" si="305">+P152+P153+P154</f>
        <v>0</v>
      </c>
      <c r="Q155" s="181">
        <f t="shared" ref="Q155" si="306">+Q152+Q153+Q154</f>
        <v>6257</v>
      </c>
      <c r="R155" s="87">
        <f t="shared" ref="R155" si="307">+R152+R153+R154</f>
        <v>3516</v>
      </c>
      <c r="S155" s="87">
        <f t="shared" ref="S155" si="308">+S152+S153+S154</f>
        <v>3887</v>
      </c>
      <c r="T155" s="181">
        <f t="shared" ref="T155" si="309">+T152+T153+T154</f>
        <v>7403</v>
      </c>
      <c r="U155" s="88">
        <f t="shared" ref="U155" si="310">+U152+U153+U154</f>
        <v>0</v>
      </c>
      <c r="V155" s="181">
        <f t="shared" ref="V155" si="311">+V152+V153+V154</f>
        <v>7403</v>
      </c>
      <c r="W155" s="89">
        <f>IF(Q155=0,0,((V155/Q155)-1)*100)</f>
        <v>18.315486654946469</v>
      </c>
    </row>
    <row r="156" spans="1:23" ht="13.5" thickTop="1">
      <c r="A156" s="348"/>
      <c r="L156" s="60" t="s">
        <v>21</v>
      </c>
      <c r="M156" s="376">
        <f>+M102+M129</f>
        <v>1138</v>
      </c>
      <c r="N156" s="377">
        <f>+N102+N129</f>
        <v>827</v>
      </c>
      <c r="O156" s="180">
        <f>M156+N156</f>
        <v>1965</v>
      </c>
      <c r="P156" s="99">
        <f>+P102+P129</f>
        <v>0</v>
      </c>
      <c r="Q156" s="379">
        <f>O156+P156</f>
        <v>1965</v>
      </c>
      <c r="R156" s="77">
        <f>+R102+R129</f>
        <v>1193</v>
      </c>
      <c r="S156" s="78">
        <f>+S102+S129</f>
        <v>1108</v>
      </c>
      <c r="T156" s="180">
        <f>R156+S156</f>
        <v>2301</v>
      </c>
      <c r="U156" s="99">
        <f>+U102+U129</f>
        <v>1</v>
      </c>
      <c r="V156" s="178">
        <f>T156+U156</f>
        <v>2302</v>
      </c>
      <c r="W156" s="97">
        <f>IF(Q156=0,0,((V156/Q156)-1)*100)</f>
        <v>17.150127226463098</v>
      </c>
    </row>
    <row r="157" spans="1:23" ht="13.5" thickBot="1">
      <c r="A157" s="348"/>
      <c r="L157" s="60" t="s">
        <v>22</v>
      </c>
      <c r="M157" s="376">
        <f>+M103+M130</f>
        <v>1106</v>
      </c>
      <c r="N157" s="377">
        <f>+N103+N130</f>
        <v>798</v>
      </c>
      <c r="O157" s="180">
        <f t="shared" ref="O157" si="312">M157+N157</f>
        <v>1904</v>
      </c>
      <c r="P157" s="378">
        <f>+P103+P130</f>
        <v>0</v>
      </c>
      <c r="Q157" s="379">
        <f>O157+P157</f>
        <v>1904</v>
      </c>
      <c r="R157" s="376">
        <f>+R103+R130</f>
        <v>1126</v>
      </c>
      <c r="S157" s="377">
        <f>+S103+S130</f>
        <v>1085</v>
      </c>
      <c r="T157" s="180">
        <f t="shared" ref="T157" si="313">R157+S157</f>
        <v>2211</v>
      </c>
      <c r="U157" s="378">
        <f>+U103+U130</f>
        <v>0</v>
      </c>
      <c r="V157" s="379">
        <f>T157+U157</f>
        <v>2211</v>
      </c>
      <c r="W157" s="97">
        <f t="shared" ref="W157:W158" si="314">IF(Q157=0,0,((V157/Q157)-1)*100)</f>
        <v>16.123949579831944</v>
      </c>
    </row>
    <row r="158" spans="1:23" ht="14.25" thickTop="1" thickBot="1">
      <c r="A158" s="348"/>
      <c r="L158" s="81" t="s">
        <v>66</v>
      </c>
      <c r="M158" s="82">
        <f>+M151+M155+M156+M157</f>
        <v>8420</v>
      </c>
      <c r="N158" s="83">
        <f t="shared" ref="N158" si="315">+N151+N155+N156+N157</f>
        <v>7605</v>
      </c>
      <c r="O158" s="179">
        <f t="shared" ref="O158" si="316">+O151+O155+O156+O157</f>
        <v>16025</v>
      </c>
      <c r="P158" s="82">
        <f t="shared" ref="P158" si="317">+P151+P155+P156+P157</f>
        <v>0</v>
      </c>
      <c r="Q158" s="179">
        <f t="shared" ref="Q158" si="318">+Q151+Q155+Q156+Q157</f>
        <v>16025</v>
      </c>
      <c r="R158" s="82">
        <f t="shared" ref="R158" si="319">+R151+R155+R156+R157</f>
        <v>9519</v>
      </c>
      <c r="S158" s="83">
        <f t="shared" ref="S158" si="320">+S151+S155+S156+S157</f>
        <v>9627</v>
      </c>
      <c r="T158" s="179">
        <f t="shared" ref="T158" si="321">+T151+T155+T156+T157</f>
        <v>19146</v>
      </c>
      <c r="U158" s="82">
        <f t="shared" ref="U158" si="322">+U151+U155+U156+U157</f>
        <v>3</v>
      </c>
      <c r="V158" s="179">
        <f t="shared" ref="V158" si="323">+V151+V155+V156+V157</f>
        <v>19149</v>
      </c>
      <c r="W158" s="84">
        <f t="shared" si="314"/>
        <v>19.494539781591257</v>
      </c>
    </row>
    <row r="159" spans="1:23" ht="14.25" thickTop="1" thickBot="1">
      <c r="A159" s="348"/>
      <c r="L159" s="81" t="s">
        <v>67</v>
      </c>
      <c r="M159" s="82">
        <f>+M147+M151+M155+M156+M157</f>
        <v>11414</v>
      </c>
      <c r="N159" s="83">
        <f t="shared" ref="N159:V159" si="324">+N147+N151+N155+N156+N157</f>
        <v>10343</v>
      </c>
      <c r="O159" s="179">
        <f t="shared" si="324"/>
        <v>21757</v>
      </c>
      <c r="P159" s="82">
        <f t="shared" si="324"/>
        <v>0</v>
      </c>
      <c r="Q159" s="179">
        <f t="shared" si="324"/>
        <v>21757</v>
      </c>
      <c r="R159" s="82">
        <f t="shared" si="324"/>
        <v>13017</v>
      </c>
      <c r="S159" s="83">
        <f t="shared" si="324"/>
        <v>13215</v>
      </c>
      <c r="T159" s="179">
        <f t="shared" si="324"/>
        <v>26232</v>
      </c>
      <c r="U159" s="82">
        <f t="shared" si="324"/>
        <v>3</v>
      </c>
      <c r="V159" s="179">
        <f t="shared" si="324"/>
        <v>26235</v>
      </c>
      <c r="W159" s="84">
        <f>IF(Q159=0,0,((V159/Q159)-1)*100)</f>
        <v>20.58188169324815</v>
      </c>
    </row>
    <row r="160" spans="1:23" ht="14.25" thickTop="1" thickBot="1">
      <c r="A160" s="350"/>
      <c r="K160" s="350"/>
      <c r="L160" s="60" t="s">
        <v>23</v>
      </c>
      <c r="M160" s="376">
        <f>+M106+M133</f>
        <v>1067</v>
      </c>
      <c r="N160" s="377">
        <f>+N106+N133</f>
        <v>911</v>
      </c>
      <c r="O160" s="180">
        <f>M160+N160</f>
        <v>1978</v>
      </c>
      <c r="P160" s="378">
        <f>+P106+P133</f>
        <v>0</v>
      </c>
      <c r="Q160" s="379">
        <f>O160+P160</f>
        <v>1978</v>
      </c>
      <c r="R160" s="77">
        <f>+R106+R133</f>
        <v>0</v>
      </c>
      <c r="S160" s="78">
        <f>+S106+S133</f>
        <v>0</v>
      </c>
      <c r="T160" s="180">
        <f>R160+S160</f>
        <v>0</v>
      </c>
      <c r="U160" s="96">
        <f>+U106+U133</f>
        <v>0</v>
      </c>
      <c r="V160" s="178">
        <f>T160+U160</f>
        <v>0</v>
      </c>
      <c r="W160" s="97">
        <f>IF(Q160=0,0,((V160/Q160)-1)*100)</f>
        <v>-100</v>
      </c>
    </row>
    <row r="161" spans="1:23" ht="14.25" thickTop="1" thickBot="1">
      <c r="A161" s="348"/>
      <c r="L161" s="81" t="s">
        <v>40</v>
      </c>
      <c r="M161" s="82">
        <f t="shared" ref="M161:V161" si="325">+M156+M157+M160</f>
        <v>3311</v>
      </c>
      <c r="N161" s="83">
        <f t="shared" si="325"/>
        <v>2536</v>
      </c>
      <c r="O161" s="179">
        <f t="shared" si="325"/>
        <v>5847</v>
      </c>
      <c r="P161" s="82">
        <f t="shared" si="325"/>
        <v>0</v>
      </c>
      <c r="Q161" s="179">
        <f t="shared" si="325"/>
        <v>5847</v>
      </c>
      <c r="R161" s="82">
        <f t="shared" si="325"/>
        <v>2319</v>
      </c>
      <c r="S161" s="83">
        <f t="shared" si="325"/>
        <v>2193</v>
      </c>
      <c r="T161" s="179">
        <f t="shared" si="325"/>
        <v>4512</v>
      </c>
      <c r="U161" s="82">
        <f t="shared" si="325"/>
        <v>1</v>
      </c>
      <c r="V161" s="179">
        <f t="shared" si="325"/>
        <v>4513</v>
      </c>
      <c r="W161" s="84">
        <f t="shared" ref="W161:W162" si="326">IF(Q161=0,0,((V161/Q161)-1)*100)</f>
        <v>-22.815118864374895</v>
      </c>
    </row>
    <row r="162" spans="1:23" ht="14.25" thickTop="1" thickBot="1">
      <c r="A162" s="348"/>
      <c r="L162" s="81" t="s">
        <v>63</v>
      </c>
      <c r="M162" s="82">
        <f t="shared" ref="M162:V162" si="327">+M147+M151+M155+M161</f>
        <v>12481</v>
      </c>
      <c r="N162" s="83">
        <f t="shared" si="327"/>
        <v>11254</v>
      </c>
      <c r="O162" s="179">
        <f t="shared" si="327"/>
        <v>23735</v>
      </c>
      <c r="P162" s="82">
        <f t="shared" si="327"/>
        <v>0</v>
      </c>
      <c r="Q162" s="179">
        <f t="shared" si="327"/>
        <v>23735</v>
      </c>
      <c r="R162" s="82">
        <f t="shared" si="327"/>
        <v>13017</v>
      </c>
      <c r="S162" s="83">
        <f t="shared" si="327"/>
        <v>13215</v>
      </c>
      <c r="T162" s="179">
        <f t="shared" si="327"/>
        <v>26232</v>
      </c>
      <c r="U162" s="82">
        <f t="shared" si="327"/>
        <v>3</v>
      </c>
      <c r="V162" s="179">
        <f t="shared" si="327"/>
        <v>26235</v>
      </c>
      <c r="W162" s="84">
        <f t="shared" si="326"/>
        <v>10.532968190436055</v>
      </c>
    </row>
    <row r="163" spans="1:23" ht="13.5" customHeight="1" thickTop="1" thickBot="1">
      <c r="L163" s="91" t="s">
        <v>60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</row>
    <row r="164" spans="1:23" ht="13.5" customHeight="1" thickTop="1">
      <c r="L164" s="898" t="s">
        <v>54</v>
      </c>
      <c r="M164" s="899"/>
      <c r="N164" s="899"/>
      <c r="O164" s="899"/>
      <c r="P164" s="899"/>
      <c r="Q164" s="899"/>
      <c r="R164" s="899"/>
      <c r="S164" s="899"/>
      <c r="T164" s="899"/>
      <c r="U164" s="899"/>
      <c r="V164" s="899"/>
      <c r="W164" s="900"/>
    </row>
    <row r="165" spans="1:23" ht="13.5" customHeight="1" thickBot="1">
      <c r="L165" s="901" t="s">
        <v>51</v>
      </c>
      <c r="M165" s="902"/>
      <c r="N165" s="902"/>
      <c r="O165" s="902"/>
      <c r="P165" s="902"/>
      <c r="Q165" s="902"/>
      <c r="R165" s="902"/>
      <c r="S165" s="902"/>
      <c r="T165" s="902"/>
      <c r="U165" s="902"/>
      <c r="V165" s="902"/>
      <c r="W165" s="903"/>
    </row>
    <row r="166" spans="1:23" ht="14.25" thickTop="1" thickBot="1">
      <c r="L166" s="219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 t="s">
        <v>34</v>
      </c>
    </row>
    <row r="167" spans="1:23" ht="14.25" thickTop="1" thickBot="1">
      <c r="L167" s="222"/>
      <c r="M167" s="223" t="s">
        <v>64</v>
      </c>
      <c r="N167" s="223"/>
      <c r="O167" s="223"/>
      <c r="P167" s="223"/>
      <c r="Q167" s="224"/>
      <c r="R167" s="223" t="s">
        <v>65</v>
      </c>
      <c r="S167" s="223"/>
      <c r="T167" s="223"/>
      <c r="U167" s="223"/>
      <c r="V167" s="224"/>
      <c r="W167" s="225" t="s">
        <v>2</v>
      </c>
    </row>
    <row r="168" spans="1:23" ht="13.5" thickTop="1">
      <c r="L168" s="226" t="s">
        <v>3</v>
      </c>
      <c r="M168" s="227"/>
      <c r="N168" s="228"/>
      <c r="O168" s="229"/>
      <c r="P168" s="230"/>
      <c r="Q168" s="229"/>
      <c r="R168" s="227"/>
      <c r="S168" s="228"/>
      <c r="T168" s="229"/>
      <c r="U168" s="230"/>
      <c r="V168" s="229"/>
      <c r="W168" s="231" t="s">
        <v>4</v>
      </c>
    </row>
    <row r="169" spans="1:23" ht="13.5" thickBot="1">
      <c r="L169" s="232"/>
      <c r="M169" s="233" t="s">
        <v>35</v>
      </c>
      <c r="N169" s="234" t="s">
        <v>36</v>
      </c>
      <c r="O169" s="235" t="s">
        <v>37</v>
      </c>
      <c r="P169" s="236" t="s">
        <v>32</v>
      </c>
      <c r="Q169" s="235" t="s">
        <v>7</v>
      </c>
      <c r="R169" s="233" t="s">
        <v>35</v>
      </c>
      <c r="S169" s="234" t="s">
        <v>36</v>
      </c>
      <c r="T169" s="235" t="s">
        <v>37</v>
      </c>
      <c r="U169" s="236" t="s">
        <v>32</v>
      </c>
      <c r="V169" s="235" t="s">
        <v>7</v>
      </c>
      <c r="W169" s="237"/>
    </row>
    <row r="170" spans="1:23" ht="5.25" customHeight="1" thickTop="1">
      <c r="L170" s="226"/>
      <c r="M170" s="238"/>
      <c r="N170" s="239"/>
      <c r="O170" s="240"/>
      <c r="P170" s="241"/>
      <c r="Q170" s="240"/>
      <c r="R170" s="238"/>
      <c r="S170" s="239"/>
      <c r="T170" s="240"/>
      <c r="U170" s="241"/>
      <c r="V170" s="240"/>
      <c r="W170" s="242"/>
    </row>
    <row r="171" spans="1:23">
      <c r="L171" s="226" t="s">
        <v>10</v>
      </c>
      <c r="M171" s="384">
        <v>0</v>
      </c>
      <c r="N171" s="385">
        <v>0</v>
      </c>
      <c r="O171" s="386">
        <f>+M171+N171</f>
        <v>0</v>
      </c>
      <c r="P171" s="387">
        <v>0</v>
      </c>
      <c r="Q171" s="386">
        <f>O171+P171</f>
        <v>0</v>
      </c>
      <c r="R171" s="380">
        <v>0</v>
      </c>
      <c r="S171" s="381">
        <v>0</v>
      </c>
      <c r="T171" s="382">
        <f>+R171+S171</f>
        <v>0</v>
      </c>
      <c r="U171" s="383">
        <v>0</v>
      </c>
      <c r="V171" s="245">
        <f>T171+U171</f>
        <v>0</v>
      </c>
      <c r="W171" s="246">
        <f>IF(Q171=0,0,((V171/Q171)-1)*100)</f>
        <v>0</v>
      </c>
    </row>
    <row r="172" spans="1:23">
      <c r="L172" s="226" t="s">
        <v>11</v>
      </c>
      <c r="M172" s="384">
        <v>0</v>
      </c>
      <c r="N172" s="385">
        <v>0</v>
      </c>
      <c r="O172" s="386">
        <f t="shared" ref="O172:O173" si="328">+M172+N172</f>
        <v>0</v>
      </c>
      <c r="P172" s="387">
        <v>0</v>
      </c>
      <c r="Q172" s="386">
        <f>O172+P172</f>
        <v>0</v>
      </c>
      <c r="R172" s="380">
        <v>0</v>
      </c>
      <c r="S172" s="381">
        <v>0</v>
      </c>
      <c r="T172" s="382">
        <f t="shared" ref="T172:T173" si="329">+R172+S172</f>
        <v>0</v>
      </c>
      <c r="U172" s="383">
        <v>0</v>
      </c>
      <c r="V172" s="245">
        <f>T172+U172</f>
        <v>0</v>
      </c>
      <c r="W172" s="246">
        <f>IF(Q172=0,0,((V172/Q172)-1)*100)</f>
        <v>0</v>
      </c>
    </row>
    <row r="173" spans="1:23" ht="13.5" thickBot="1">
      <c r="L173" s="232" t="s">
        <v>12</v>
      </c>
      <c r="M173" s="384">
        <v>0</v>
      </c>
      <c r="N173" s="385">
        <v>0</v>
      </c>
      <c r="O173" s="386">
        <f t="shared" si="328"/>
        <v>0</v>
      </c>
      <c r="P173" s="387">
        <v>0</v>
      </c>
      <c r="Q173" s="386">
        <f>O173+P173</f>
        <v>0</v>
      </c>
      <c r="R173" s="380">
        <v>0</v>
      </c>
      <c r="S173" s="381">
        <v>0</v>
      </c>
      <c r="T173" s="382">
        <f t="shared" si="329"/>
        <v>0</v>
      </c>
      <c r="U173" s="383">
        <v>0</v>
      </c>
      <c r="V173" s="245">
        <f>T173+U173</f>
        <v>0</v>
      </c>
      <c r="W173" s="246">
        <f>IF(Q173=0,0,((V173/Q173)-1)*100)</f>
        <v>0</v>
      </c>
    </row>
    <row r="174" spans="1:23" ht="14.25" thickTop="1" thickBot="1">
      <c r="L174" s="248" t="s">
        <v>57</v>
      </c>
      <c r="M174" s="249">
        <f t="shared" ref="M174:Q174" si="330">+M171+M172+M173</f>
        <v>0</v>
      </c>
      <c r="N174" s="250">
        <f t="shared" si="330"/>
        <v>0</v>
      </c>
      <c r="O174" s="251">
        <f t="shared" si="330"/>
        <v>0</v>
      </c>
      <c r="P174" s="249">
        <f t="shared" si="330"/>
        <v>0</v>
      </c>
      <c r="Q174" s="251">
        <f t="shared" si="330"/>
        <v>0</v>
      </c>
      <c r="R174" s="249">
        <f t="shared" ref="R174:V174" si="331">+R171+R172+R173</f>
        <v>0</v>
      </c>
      <c r="S174" s="250">
        <f t="shared" si="331"/>
        <v>0</v>
      </c>
      <c r="T174" s="251">
        <f t="shared" si="331"/>
        <v>0</v>
      </c>
      <c r="U174" s="249">
        <f t="shared" si="331"/>
        <v>0</v>
      </c>
      <c r="V174" s="251">
        <f t="shared" si="331"/>
        <v>0</v>
      </c>
      <c r="W174" s="338">
        <f t="shared" ref="W174" si="332">IF(Q174=0,0,((V174/Q174)-1)*100)</f>
        <v>0</v>
      </c>
    </row>
    <row r="175" spans="1:23" ht="13.5" thickTop="1">
      <c r="L175" s="226" t="s">
        <v>13</v>
      </c>
      <c r="M175" s="384">
        <v>0</v>
      </c>
      <c r="N175" s="385">
        <v>0</v>
      </c>
      <c r="O175" s="386">
        <f>M175+N175</f>
        <v>0</v>
      </c>
      <c r="P175" s="387">
        <v>0</v>
      </c>
      <c r="Q175" s="386">
        <f>O175+P175</f>
        <v>0</v>
      </c>
      <c r="R175" s="243">
        <v>0</v>
      </c>
      <c r="S175" s="244">
        <v>0</v>
      </c>
      <c r="T175" s="245">
        <f>R175+S175</f>
        <v>0</v>
      </c>
      <c r="U175" s="246">
        <v>0</v>
      </c>
      <c r="V175" s="245">
        <f>T175+U175</f>
        <v>0</v>
      </c>
      <c r="W175" s="246">
        <f t="shared" ref="W175" si="333">IF(Q175=0,0,((V175/Q175)-1)*100)</f>
        <v>0</v>
      </c>
    </row>
    <row r="176" spans="1:23">
      <c r="L176" s="226" t="s">
        <v>14</v>
      </c>
      <c r="M176" s="384">
        <v>0</v>
      </c>
      <c r="N176" s="385">
        <v>0</v>
      </c>
      <c r="O176" s="386">
        <f>M176+N176</f>
        <v>0</v>
      </c>
      <c r="P176" s="387">
        <v>0</v>
      </c>
      <c r="Q176" s="386">
        <f>O176+P176</f>
        <v>0</v>
      </c>
      <c r="R176" s="243">
        <v>0</v>
      </c>
      <c r="S176" s="244">
        <v>0</v>
      </c>
      <c r="T176" s="245">
        <f>R176+S176</f>
        <v>0</v>
      </c>
      <c r="U176" s="246">
        <v>0</v>
      </c>
      <c r="V176" s="245">
        <f>T176+U176</f>
        <v>0</v>
      </c>
      <c r="W176" s="246">
        <f>IF(Q176=0,0,((V176/Q176)-1)*100)</f>
        <v>0</v>
      </c>
    </row>
    <row r="177" spans="1:23" ht="13.5" thickBot="1">
      <c r="L177" s="226" t="s">
        <v>15</v>
      </c>
      <c r="M177" s="384">
        <v>0</v>
      </c>
      <c r="N177" s="385">
        <v>0</v>
      </c>
      <c r="O177" s="386">
        <f>M177+N177</f>
        <v>0</v>
      </c>
      <c r="P177" s="387">
        <v>0</v>
      </c>
      <c r="Q177" s="386">
        <f>O177+P177</f>
        <v>0</v>
      </c>
      <c r="R177" s="384">
        <v>0</v>
      </c>
      <c r="S177" s="385">
        <v>0</v>
      </c>
      <c r="T177" s="386">
        <f>R177+S177</f>
        <v>0</v>
      </c>
      <c r="U177" s="387">
        <v>0</v>
      </c>
      <c r="V177" s="386">
        <f>T177+U177</f>
        <v>0</v>
      </c>
      <c r="W177" s="387">
        <f>IF(Q177=0,0,((V177/Q177)-1)*100)</f>
        <v>0</v>
      </c>
    </row>
    <row r="178" spans="1:23" ht="14.25" thickTop="1" thickBot="1">
      <c r="L178" s="248" t="s">
        <v>61</v>
      </c>
      <c r="M178" s="249">
        <f>+M175+M176+M177</f>
        <v>0</v>
      </c>
      <c r="N178" s="250">
        <f t="shared" ref="N178:V178" si="334">+N175+N176+N177</f>
        <v>0</v>
      </c>
      <c r="O178" s="251">
        <f t="shared" si="334"/>
        <v>0</v>
      </c>
      <c r="P178" s="249">
        <f t="shared" si="334"/>
        <v>0</v>
      </c>
      <c r="Q178" s="251">
        <f t="shared" si="334"/>
        <v>0</v>
      </c>
      <c r="R178" s="249">
        <f t="shared" si="334"/>
        <v>0</v>
      </c>
      <c r="S178" s="250">
        <f t="shared" si="334"/>
        <v>0</v>
      </c>
      <c r="T178" s="251">
        <f t="shared" si="334"/>
        <v>0</v>
      </c>
      <c r="U178" s="249">
        <f t="shared" si="334"/>
        <v>0</v>
      </c>
      <c r="V178" s="251">
        <f t="shared" si="334"/>
        <v>0</v>
      </c>
      <c r="W178" s="338">
        <f t="shared" ref="W178" si="335">IF(Q178=0,0,((V178/Q178)-1)*100)</f>
        <v>0</v>
      </c>
    </row>
    <row r="179" spans="1:23" ht="13.5" thickTop="1">
      <c r="L179" s="226" t="s">
        <v>16</v>
      </c>
      <c r="M179" s="384">
        <v>0</v>
      </c>
      <c r="N179" s="385">
        <v>0</v>
      </c>
      <c r="O179" s="386">
        <f>SUM(M179:N179)</f>
        <v>0</v>
      </c>
      <c r="P179" s="387">
        <v>0</v>
      </c>
      <c r="Q179" s="386">
        <f t="shared" ref="Q179" si="336">O179+P179</f>
        <v>0</v>
      </c>
      <c r="R179" s="243">
        <v>0</v>
      </c>
      <c r="S179" s="244">
        <v>0</v>
      </c>
      <c r="T179" s="245">
        <f>SUM(R179:S179)</f>
        <v>0</v>
      </c>
      <c r="U179" s="246">
        <v>0</v>
      </c>
      <c r="V179" s="245">
        <f t="shared" ref="V179" si="337">T179+U179</f>
        <v>0</v>
      </c>
      <c r="W179" s="246">
        <f>IF(Q179=0,0,((V179/Q179)-1)*100)</f>
        <v>0</v>
      </c>
    </row>
    <row r="180" spans="1:23">
      <c r="L180" s="226" t="s">
        <v>17</v>
      </c>
      <c r="M180" s="384">
        <v>0</v>
      </c>
      <c r="N180" s="385">
        <v>0</v>
      </c>
      <c r="O180" s="386">
        <f>SUM(M180:N180)</f>
        <v>0</v>
      </c>
      <c r="P180" s="387">
        <v>0</v>
      </c>
      <c r="Q180" s="386">
        <f>O180+P180</f>
        <v>0</v>
      </c>
      <c r="R180" s="243">
        <v>0</v>
      </c>
      <c r="S180" s="244">
        <v>0</v>
      </c>
      <c r="T180" s="245">
        <f>SUM(R180:S180)</f>
        <v>0</v>
      </c>
      <c r="U180" s="246">
        <v>0</v>
      </c>
      <c r="V180" s="245">
        <f>T180+U180</f>
        <v>0</v>
      </c>
      <c r="W180" s="246">
        <f t="shared" ref="W180" si="338">IF(Q180=0,0,((V180/Q180)-1)*100)</f>
        <v>0</v>
      </c>
    </row>
    <row r="181" spans="1:23" ht="13.5" thickBot="1">
      <c r="L181" s="226" t="s">
        <v>18</v>
      </c>
      <c r="M181" s="384">
        <v>0</v>
      </c>
      <c r="N181" s="385">
        <v>0</v>
      </c>
      <c r="O181" s="253">
        <f>SUM(M181:N181)</f>
        <v>0</v>
      </c>
      <c r="P181" s="254">
        <v>0</v>
      </c>
      <c r="Q181" s="253">
        <f>O181+P181</f>
        <v>0</v>
      </c>
      <c r="R181" s="243">
        <v>0</v>
      </c>
      <c r="S181" s="244">
        <v>0</v>
      </c>
      <c r="T181" s="253">
        <f>SUM(R181:S181)</f>
        <v>0</v>
      </c>
      <c r="U181" s="254">
        <v>0</v>
      </c>
      <c r="V181" s="253">
        <f>T181+U181</f>
        <v>0</v>
      </c>
      <c r="W181" s="623">
        <f>IF(Q181=0,0,((V181/Q181)-1)*100)</f>
        <v>0</v>
      </c>
    </row>
    <row r="182" spans="1:23" ht="14.25" thickTop="1" thickBot="1">
      <c r="L182" s="255" t="s">
        <v>19</v>
      </c>
      <c r="M182" s="256">
        <f>+M179+M180+M181</f>
        <v>0</v>
      </c>
      <c r="N182" s="256">
        <f t="shared" ref="N182:V182" si="339">+N179+N180+N181</f>
        <v>0</v>
      </c>
      <c r="O182" s="257">
        <f t="shared" si="339"/>
        <v>0</v>
      </c>
      <c r="P182" s="258">
        <f t="shared" si="339"/>
        <v>0</v>
      </c>
      <c r="Q182" s="257">
        <f t="shared" si="339"/>
        <v>0</v>
      </c>
      <c r="R182" s="256">
        <f t="shared" si="339"/>
        <v>0</v>
      </c>
      <c r="S182" s="256">
        <f t="shared" si="339"/>
        <v>0</v>
      </c>
      <c r="T182" s="257">
        <f t="shared" si="339"/>
        <v>0</v>
      </c>
      <c r="U182" s="258">
        <f t="shared" si="339"/>
        <v>0</v>
      </c>
      <c r="V182" s="257">
        <f t="shared" si="339"/>
        <v>0</v>
      </c>
      <c r="W182" s="624">
        <f>IF(Q182=0,0,((V182/Q182)-1)*100)</f>
        <v>0</v>
      </c>
    </row>
    <row r="183" spans="1:23" ht="13.5" thickTop="1">
      <c r="A183" s="350"/>
      <c r="K183" s="350"/>
      <c r="L183" s="226" t="s">
        <v>21</v>
      </c>
      <c r="M183" s="384">
        <v>0</v>
      </c>
      <c r="N183" s="385">
        <v>0</v>
      </c>
      <c r="O183" s="253">
        <f>SUM(M183:N183)</f>
        <v>0</v>
      </c>
      <c r="P183" s="260">
        <v>0</v>
      </c>
      <c r="Q183" s="253">
        <f>O183+P183</f>
        <v>0</v>
      </c>
      <c r="R183" s="243">
        <v>0</v>
      </c>
      <c r="S183" s="244">
        <v>0</v>
      </c>
      <c r="T183" s="253">
        <f>SUM(R183:S183)</f>
        <v>0</v>
      </c>
      <c r="U183" s="260">
        <v>0</v>
      </c>
      <c r="V183" s="253">
        <f>T183+U183</f>
        <v>0</v>
      </c>
      <c r="W183" s="623">
        <f>IF(Q183=0,0,((V183/Q183)-1)*100)</f>
        <v>0</v>
      </c>
    </row>
    <row r="184" spans="1:23" ht="13.5" thickBot="1">
      <c r="A184" s="350"/>
      <c r="K184" s="350"/>
      <c r="L184" s="226" t="s">
        <v>22</v>
      </c>
      <c r="M184" s="384">
        <v>0</v>
      </c>
      <c r="N184" s="385">
        <v>0</v>
      </c>
      <c r="O184" s="253">
        <f>SUM(M184:N184)</f>
        <v>0</v>
      </c>
      <c r="P184" s="387">
        <v>0</v>
      </c>
      <c r="Q184" s="253">
        <f>O184+P184</f>
        <v>0</v>
      </c>
      <c r="R184" s="384">
        <v>0</v>
      </c>
      <c r="S184" s="385">
        <v>0</v>
      </c>
      <c r="T184" s="253">
        <f>SUM(R184:S184)</f>
        <v>0</v>
      </c>
      <c r="U184" s="387">
        <v>0</v>
      </c>
      <c r="V184" s="253">
        <f>T184+U184</f>
        <v>0</v>
      </c>
      <c r="W184" s="623">
        <f t="shared" ref="W184" si="340">IF(Q184=0,0,((V184/Q184)-1)*100)</f>
        <v>0</v>
      </c>
    </row>
    <row r="185" spans="1:23" ht="14.25" thickTop="1" thickBot="1">
      <c r="L185" s="248" t="s">
        <v>66</v>
      </c>
      <c r="M185" s="249">
        <f>+M178+M182+M183+M184</f>
        <v>0</v>
      </c>
      <c r="N185" s="250">
        <f t="shared" ref="N185:V185" si="341">+N178+N182+N183+N184</f>
        <v>0</v>
      </c>
      <c r="O185" s="251">
        <f t="shared" si="341"/>
        <v>0</v>
      </c>
      <c r="P185" s="249">
        <f t="shared" si="341"/>
        <v>0</v>
      </c>
      <c r="Q185" s="251">
        <f t="shared" si="341"/>
        <v>0</v>
      </c>
      <c r="R185" s="249">
        <f t="shared" si="341"/>
        <v>0</v>
      </c>
      <c r="S185" s="250">
        <f t="shared" si="341"/>
        <v>0</v>
      </c>
      <c r="T185" s="251">
        <f t="shared" si="341"/>
        <v>0</v>
      </c>
      <c r="U185" s="249">
        <f t="shared" si="341"/>
        <v>0</v>
      </c>
      <c r="V185" s="251">
        <f t="shared" si="341"/>
        <v>0</v>
      </c>
      <c r="W185" s="622">
        <f t="shared" ref="W185" si="342">IF(Q185=0,0,((V185/Q185)-1)*100)</f>
        <v>0</v>
      </c>
    </row>
    <row r="186" spans="1:23" ht="14.25" thickTop="1" thickBot="1">
      <c r="L186" s="248" t="s">
        <v>67</v>
      </c>
      <c r="M186" s="249">
        <f>+M174+M178+M182+M183+M184</f>
        <v>0</v>
      </c>
      <c r="N186" s="250">
        <f t="shared" ref="N186:V186" si="343">+N174+N178+N182+N183+N184</f>
        <v>0</v>
      </c>
      <c r="O186" s="251">
        <f t="shared" si="343"/>
        <v>0</v>
      </c>
      <c r="P186" s="249">
        <f t="shared" si="343"/>
        <v>0</v>
      </c>
      <c r="Q186" s="251">
        <f t="shared" si="343"/>
        <v>0</v>
      </c>
      <c r="R186" s="249">
        <f t="shared" si="343"/>
        <v>0</v>
      </c>
      <c r="S186" s="250">
        <f t="shared" si="343"/>
        <v>0</v>
      </c>
      <c r="T186" s="251">
        <f t="shared" si="343"/>
        <v>0</v>
      </c>
      <c r="U186" s="249">
        <f t="shared" si="343"/>
        <v>0</v>
      </c>
      <c r="V186" s="251">
        <f t="shared" si="343"/>
        <v>0</v>
      </c>
      <c r="W186" s="622">
        <f>IF(Q186=0,0,((V186/Q186)-1)*100)</f>
        <v>0</v>
      </c>
    </row>
    <row r="187" spans="1:23" ht="14.25" thickTop="1" thickBot="1">
      <c r="A187" s="350"/>
      <c r="K187" s="350"/>
      <c r="L187" s="226" t="s">
        <v>23</v>
      </c>
      <c r="M187" s="384">
        <v>0</v>
      </c>
      <c r="N187" s="385">
        <v>0</v>
      </c>
      <c r="O187" s="253">
        <f>SUM(M187:N187)</f>
        <v>0</v>
      </c>
      <c r="P187" s="387">
        <v>0</v>
      </c>
      <c r="Q187" s="253">
        <f>O187+P187</f>
        <v>0</v>
      </c>
      <c r="R187" s="243"/>
      <c r="S187" s="244"/>
      <c r="T187" s="253">
        <f>SUM(R187:S187)</f>
        <v>0</v>
      </c>
      <c r="U187" s="246"/>
      <c r="V187" s="253">
        <f>T187+U187</f>
        <v>0</v>
      </c>
      <c r="W187" s="623">
        <f>IF(Q187=0,0,((V187/Q187)-1)*100)</f>
        <v>0</v>
      </c>
    </row>
    <row r="188" spans="1:23" ht="13.5" customHeight="1" thickTop="1" thickBot="1">
      <c r="L188" s="248" t="s">
        <v>40</v>
      </c>
      <c r="M188" s="249">
        <f t="shared" ref="M188:V188" si="344">+M183+M184+M187</f>
        <v>0</v>
      </c>
      <c r="N188" s="250">
        <f t="shared" si="344"/>
        <v>0</v>
      </c>
      <c r="O188" s="251">
        <f t="shared" si="344"/>
        <v>0</v>
      </c>
      <c r="P188" s="249">
        <f t="shared" si="344"/>
        <v>0</v>
      </c>
      <c r="Q188" s="251">
        <f t="shared" si="344"/>
        <v>0</v>
      </c>
      <c r="R188" s="249">
        <f t="shared" si="344"/>
        <v>0</v>
      </c>
      <c r="S188" s="250">
        <f t="shared" si="344"/>
        <v>0</v>
      </c>
      <c r="T188" s="251">
        <f t="shared" si="344"/>
        <v>0</v>
      </c>
      <c r="U188" s="249">
        <f t="shared" si="344"/>
        <v>0</v>
      </c>
      <c r="V188" s="251">
        <f t="shared" si="344"/>
        <v>0</v>
      </c>
      <c r="W188" s="622">
        <f t="shared" ref="W188:W189" si="345">IF(Q188=0,0,((V188/Q188)-1)*100)</f>
        <v>0</v>
      </c>
    </row>
    <row r="189" spans="1:23" ht="14.25" thickTop="1" thickBot="1">
      <c r="L189" s="248" t="s">
        <v>63</v>
      </c>
      <c r="M189" s="249">
        <f t="shared" ref="M189:V189" si="346">+M174+M178+M182+M188</f>
        <v>0</v>
      </c>
      <c r="N189" s="250">
        <f t="shared" si="346"/>
        <v>0</v>
      </c>
      <c r="O189" s="251">
        <f t="shared" si="346"/>
        <v>0</v>
      </c>
      <c r="P189" s="249">
        <f t="shared" si="346"/>
        <v>0</v>
      </c>
      <c r="Q189" s="251">
        <f t="shared" si="346"/>
        <v>0</v>
      </c>
      <c r="R189" s="249">
        <f t="shared" si="346"/>
        <v>0</v>
      </c>
      <c r="S189" s="250">
        <f t="shared" si="346"/>
        <v>0</v>
      </c>
      <c r="T189" s="251">
        <f t="shared" si="346"/>
        <v>0</v>
      </c>
      <c r="U189" s="249">
        <f t="shared" si="346"/>
        <v>0</v>
      </c>
      <c r="V189" s="251">
        <f t="shared" si="346"/>
        <v>0</v>
      </c>
      <c r="W189" s="338">
        <f t="shared" si="345"/>
        <v>0</v>
      </c>
    </row>
    <row r="190" spans="1:23" ht="13.5" customHeight="1" thickTop="1" thickBot="1">
      <c r="L190" s="261" t="s">
        <v>60</v>
      </c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1:23" ht="13.5" customHeight="1" thickTop="1">
      <c r="L191" s="898" t="s">
        <v>55</v>
      </c>
      <c r="M191" s="899"/>
      <c r="N191" s="899"/>
      <c r="O191" s="899"/>
      <c r="P191" s="899"/>
      <c r="Q191" s="899"/>
      <c r="R191" s="899"/>
      <c r="S191" s="899"/>
      <c r="T191" s="899"/>
      <c r="U191" s="899"/>
      <c r="V191" s="899"/>
      <c r="W191" s="900"/>
    </row>
    <row r="192" spans="1:23" ht="13.5" thickBot="1">
      <c r="L192" s="901" t="s">
        <v>52</v>
      </c>
      <c r="M192" s="902"/>
      <c r="N192" s="902"/>
      <c r="O192" s="902"/>
      <c r="P192" s="902"/>
      <c r="Q192" s="902"/>
      <c r="R192" s="902"/>
      <c r="S192" s="902"/>
      <c r="T192" s="902"/>
      <c r="U192" s="902"/>
      <c r="V192" s="902"/>
      <c r="W192" s="903"/>
    </row>
    <row r="193" spans="12:23" ht="14.25" thickTop="1" thickBot="1">
      <c r="L193" s="219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 t="s">
        <v>34</v>
      </c>
    </row>
    <row r="194" spans="12:23" ht="14.25" thickTop="1" thickBot="1">
      <c r="L194" s="222"/>
      <c r="M194" s="223" t="s">
        <v>64</v>
      </c>
      <c r="N194" s="223"/>
      <c r="O194" s="223"/>
      <c r="P194" s="223"/>
      <c r="Q194" s="224"/>
      <c r="R194" s="223" t="s">
        <v>65</v>
      </c>
      <c r="S194" s="223"/>
      <c r="T194" s="223"/>
      <c r="U194" s="223"/>
      <c r="V194" s="224"/>
      <c r="W194" s="225" t="s">
        <v>2</v>
      </c>
    </row>
    <row r="195" spans="12:23" ht="13.5" thickTop="1">
      <c r="L195" s="226" t="s">
        <v>3</v>
      </c>
      <c r="M195" s="227"/>
      <c r="N195" s="228"/>
      <c r="O195" s="229"/>
      <c r="P195" s="263"/>
      <c r="Q195" s="229"/>
      <c r="R195" s="227"/>
      <c r="S195" s="228"/>
      <c r="T195" s="229"/>
      <c r="U195" s="263"/>
      <c r="V195" s="229"/>
      <c r="W195" s="231" t="s">
        <v>4</v>
      </c>
    </row>
    <row r="196" spans="12:23" ht="13.5" thickBot="1">
      <c r="L196" s="232"/>
      <c r="M196" s="233" t="s">
        <v>35</v>
      </c>
      <c r="N196" s="234" t="s">
        <v>36</v>
      </c>
      <c r="O196" s="235" t="s">
        <v>37</v>
      </c>
      <c r="P196" s="264" t="s">
        <v>32</v>
      </c>
      <c r="Q196" s="235" t="s">
        <v>7</v>
      </c>
      <c r="R196" s="233" t="s">
        <v>35</v>
      </c>
      <c r="S196" s="234" t="s">
        <v>36</v>
      </c>
      <c r="T196" s="235" t="s">
        <v>37</v>
      </c>
      <c r="U196" s="264" t="s">
        <v>32</v>
      </c>
      <c r="V196" s="235" t="s">
        <v>7</v>
      </c>
      <c r="W196" s="237"/>
    </row>
    <row r="197" spans="12:23" ht="6" customHeight="1" thickTop="1">
      <c r="L197" s="226"/>
      <c r="M197" s="238"/>
      <c r="N197" s="239"/>
      <c r="O197" s="240"/>
      <c r="P197" s="265"/>
      <c r="Q197" s="240"/>
      <c r="R197" s="238"/>
      <c r="S197" s="239"/>
      <c r="T197" s="240"/>
      <c r="U197" s="265"/>
      <c r="V197" s="240"/>
      <c r="W197" s="266"/>
    </row>
    <row r="198" spans="12:23">
      <c r="L198" s="226" t="s">
        <v>10</v>
      </c>
      <c r="M198" s="384">
        <v>0</v>
      </c>
      <c r="N198" s="385">
        <v>0</v>
      </c>
      <c r="O198" s="386">
        <f>+M198+N198</f>
        <v>0</v>
      </c>
      <c r="P198" s="387">
        <v>0</v>
      </c>
      <c r="Q198" s="386">
        <f>O198+P198</f>
        <v>0</v>
      </c>
      <c r="R198" s="384">
        <v>0</v>
      </c>
      <c r="S198" s="385">
        <v>0</v>
      </c>
      <c r="T198" s="386">
        <f>+R198+S198</f>
        <v>0</v>
      </c>
      <c r="U198" s="387">
        <v>0</v>
      </c>
      <c r="V198" s="245">
        <f>T198+U198</f>
        <v>0</v>
      </c>
      <c r="W198" s="283">
        <f>IF(Q198=0,0,((V198/Q198)-1)*100)</f>
        <v>0</v>
      </c>
    </row>
    <row r="199" spans="12:23">
      <c r="L199" s="226" t="s">
        <v>11</v>
      </c>
      <c r="M199" s="384">
        <v>0</v>
      </c>
      <c r="N199" s="385">
        <v>0</v>
      </c>
      <c r="O199" s="386">
        <f t="shared" ref="O199:O200" si="347">+M199+N199</f>
        <v>0</v>
      </c>
      <c r="P199" s="387">
        <v>0</v>
      </c>
      <c r="Q199" s="386">
        <f>O199+P199</f>
        <v>0</v>
      </c>
      <c r="R199" s="384">
        <v>0</v>
      </c>
      <c r="S199" s="385">
        <v>0</v>
      </c>
      <c r="T199" s="386">
        <f t="shared" ref="T199:T200" si="348">+R199+S199</f>
        <v>0</v>
      </c>
      <c r="U199" s="387">
        <v>0</v>
      </c>
      <c r="V199" s="245">
        <f>T199+U199</f>
        <v>0</v>
      </c>
      <c r="W199" s="283">
        <f>IF(Q199=0,0,((V199/Q199)-1)*100)</f>
        <v>0</v>
      </c>
    </row>
    <row r="200" spans="12:23" ht="13.5" thickBot="1">
      <c r="L200" s="232" t="s">
        <v>12</v>
      </c>
      <c r="M200" s="384">
        <v>0</v>
      </c>
      <c r="N200" s="385">
        <v>0</v>
      </c>
      <c r="O200" s="386">
        <f t="shared" si="347"/>
        <v>0</v>
      </c>
      <c r="P200" s="387">
        <v>0</v>
      </c>
      <c r="Q200" s="386">
        <f>O200+P200</f>
        <v>0</v>
      </c>
      <c r="R200" s="384">
        <v>0</v>
      </c>
      <c r="S200" s="385">
        <v>0</v>
      </c>
      <c r="T200" s="386">
        <f t="shared" si="348"/>
        <v>0</v>
      </c>
      <c r="U200" s="387">
        <v>0</v>
      </c>
      <c r="V200" s="245">
        <f>T200+U200</f>
        <v>0</v>
      </c>
      <c r="W200" s="283">
        <f>IF(Q200=0,0,((V200/Q200)-1)*100)</f>
        <v>0</v>
      </c>
    </row>
    <row r="201" spans="12:23" ht="14.25" thickTop="1" thickBot="1">
      <c r="L201" s="248" t="s">
        <v>38</v>
      </c>
      <c r="M201" s="249">
        <f t="shared" ref="M201:Q201" si="349">+M198+M199+M200</f>
        <v>0</v>
      </c>
      <c r="N201" s="250">
        <f t="shared" si="349"/>
        <v>0</v>
      </c>
      <c r="O201" s="251">
        <f t="shared" si="349"/>
        <v>0</v>
      </c>
      <c r="P201" s="249">
        <f t="shared" si="349"/>
        <v>0</v>
      </c>
      <c r="Q201" s="251">
        <f t="shared" si="349"/>
        <v>0</v>
      </c>
      <c r="R201" s="249">
        <f t="shared" ref="R201:V201" si="350">+R198+R199+R200</f>
        <v>0</v>
      </c>
      <c r="S201" s="250">
        <f t="shared" si="350"/>
        <v>0</v>
      </c>
      <c r="T201" s="251">
        <f t="shared" si="350"/>
        <v>0</v>
      </c>
      <c r="U201" s="249">
        <f t="shared" si="350"/>
        <v>0</v>
      </c>
      <c r="V201" s="251">
        <f t="shared" si="350"/>
        <v>0</v>
      </c>
      <c r="W201" s="338">
        <f t="shared" ref="W201" si="351">IF(Q201=0,0,((V201/Q201)-1)*100)</f>
        <v>0</v>
      </c>
    </row>
    <row r="202" spans="12:23" ht="13.5" thickTop="1">
      <c r="L202" s="226" t="s">
        <v>13</v>
      </c>
      <c r="M202" s="384">
        <v>0</v>
      </c>
      <c r="N202" s="385">
        <v>0</v>
      </c>
      <c r="O202" s="386">
        <f>M202+N202</f>
        <v>0</v>
      </c>
      <c r="P202" s="387">
        <v>0</v>
      </c>
      <c r="Q202" s="386">
        <f>O202+P202</f>
        <v>0</v>
      </c>
      <c r="R202" s="243">
        <v>0</v>
      </c>
      <c r="S202" s="244">
        <v>0</v>
      </c>
      <c r="T202" s="386">
        <f>R202+S202</f>
        <v>0</v>
      </c>
      <c r="U202" s="246">
        <v>0</v>
      </c>
      <c r="V202" s="245">
        <f>T202+U202</f>
        <v>0</v>
      </c>
      <c r="W202" s="283">
        <f t="shared" ref="W202" si="352">IF(Q202=0,0,((V202/Q202)-1)*100)</f>
        <v>0</v>
      </c>
    </row>
    <row r="203" spans="12:23">
      <c r="L203" s="226" t="s">
        <v>14</v>
      </c>
      <c r="M203" s="384">
        <v>0</v>
      </c>
      <c r="N203" s="385">
        <v>0</v>
      </c>
      <c r="O203" s="386">
        <f>M203+N203</f>
        <v>0</v>
      </c>
      <c r="P203" s="387">
        <v>0</v>
      </c>
      <c r="Q203" s="386">
        <f>O203+P203</f>
        <v>0</v>
      </c>
      <c r="R203" s="243">
        <v>0</v>
      </c>
      <c r="S203" s="244">
        <v>0</v>
      </c>
      <c r="T203" s="386">
        <f>R203+S203</f>
        <v>0</v>
      </c>
      <c r="U203" s="246">
        <v>0</v>
      </c>
      <c r="V203" s="245">
        <f>T203+U203</f>
        <v>0</v>
      </c>
      <c r="W203" s="283">
        <f>IF(Q203=0,0,((V203/Q203)-1)*100)</f>
        <v>0</v>
      </c>
    </row>
    <row r="204" spans="12:23" ht="13.5" thickBot="1">
      <c r="L204" s="226" t="s">
        <v>15</v>
      </c>
      <c r="M204" s="384">
        <v>0</v>
      </c>
      <c r="N204" s="385">
        <v>0</v>
      </c>
      <c r="O204" s="386">
        <f>M204+N204</f>
        <v>0</v>
      </c>
      <c r="P204" s="387">
        <v>0</v>
      </c>
      <c r="Q204" s="386">
        <f>O204+P204</f>
        <v>0</v>
      </c>
      <c r="R204" s="384">
        <v>0</v>
      </c>
      <c r="S204" s="385">
        <v>0</v>
      </c>
      <c r="T204" s="386">
        <f>R204+S204</f>
        <v>0</v>
      </c>
      <c r="U204" s="387">
        <v>0</v>
      </c>
      <c r="V204" s="386">
        <f>T204+U204</f>
        <v>0</v>
      </c>
      <c r="W204" s="283">
        <f>IF(Q204=0,0,((V204/Q204)-1)*100)</f>
        <v>0</v>
      </c>
    </row>
    <row r="205" spans="12:23" ht="14.25" thickTop="1" thickBot="1">
      <c r="L205" s="248" t="s">
        <v>61</v>
      </c>
      <c r="M205" s="249">
        <f>+M202+M203+M204</f>
        <v>0</v>
      </c>
      <c r="N205" s="250">
        <f t="shared" ref="N205" si="353">+N202+N203+N204</f>
        <v>0</v>
      </c>
      <c r="O205" s="251">
        <f t="shared" ref="O205" si="354">+O202+O203+O204</f>
        <v>0</v>
      </c>
      <c r="P205" s="249">
        <f t="shared" ref="P205" si="355">+P202+P203+P204</f>
        <v>0</v>
      </c>
      <c r="Q205" s="251">
        <f t="shared" ref="Q205" si="356">+Q202+Q203+Q204</f>
        <v>0</v>
      </c>
      <c r="R205" s="249">
        <f t="shared" ref="R205" si="357">+R202+R203+R204</f>
        <v>0</v>
      </c>
      <c r="S205" s="250">
        <f t="shared" ref="S205" si="358">+S202+S203+S204</f>
        <v>0</v>
      </c>
      <c r="T205" s="251">
        <f t="shared" ref="T205" si="359">+T202+T203+T204</f>
        <v>0</v>
      </c>
      <c r="U205" s="249">
        <f t="shared" ref="U205" si="360">+U202+U203+U204</f>
        <v>0</v>
      </c>
      <c r="V205" s="251">
        <f t="shared" ref="V205" si="361">+V202+V203+V204</f>
        <v>0</v>
      </c>
      <c r="W205" s="338">
        <f t="shared" ref="W205" si="362">IF(Q205=0,0,((V205/Q205)-1)*100)</f>
        <v>0</v>
      </c>
    </row>
    <row r="206" spans="12:23" ht="13.5" thickTop="1">
      <c r="L206" s="226" t="s">
        <v>16</v>
      </c>
      <c r="M206" s="384">
        <v>0</v>
      </c>
      <c r="N206" s="385">
        <v>0</v>
      </c>
      <c r="O206" s="386">
        <f>SUM(M206:N206)</f>
        <v>0</v>
      </c>
      <c r="P206" s="387">
        <v>0</v>
      </c>
      <c r="Q206" s="386">
        <f>O206+P206</f>
        <v>0</v>
      </c>
      <c r="R206" s="243">
        <v>0</v>
      </c>
      <c r="S206" s="244">
        <v>0</v>
      </c>
      <c r="T206" s="386">
        <f>SUM(R206:S206)</f>
        <v>0</v>
      </c>
      <c r="U206" s="246">
        <v>0</v>
      </c>
      <c r="V206" s="245">
        <f>T206+U206</f>
        <v>0</v>
      </c>
      <c r="W206" s="283">
        <f>IF(Q206=0,0,((V206/Q206)-1)*100)</f>
        <v>0</v>
      </c>
    </row>
    <row r="207" spans="12:23">
      <c r="L207" s="226" t="s">
        <v>17</v>
      </c>
      <c r="M207" s="384">
        <v>0</v>
      </c>
      <c r="N207" s="385">
        <v>0</v>
      </c>
      <c r="O207" s="386">
        <f>SUM(M207:N207)</f>
        <v>0</v>
      </c>
      <c r="P207" s="387">
        <v>0</v>
      </c>
      <c r="Q207" s="386">
        <f>O207+P207</f>
        <v>0</v>
      </c>
      <c r="R207" s="243">
        <v>0</v>
      </c>
      <c r="S207" s="244">
        <v>0</v>
      </c>
      <c r="T207" s="386">
        <f>SUM(R207:S207)</f>
        <v>0</v>
      </c>
      <c r="U207" s="246">
        <v>0</v>
      </c>
      <c r="V207" s="245">
        <f>T207+U207</f>
        <v>0</v>
      </c>
      <c r="W207" s="283">
        <f t="shared" ref="W207" si="363">IF(Q207=0,0,((V207/Q207)-1)*100)</f>
        <v>0</v>
      </c>
    </row>
    <row r="208" spans="12:23" ht="13.5" thickBot="1">
      <c r="L208" s="226" t="s">
        <v>18</v>
      </c>
      <c r="M208" s="384">
        <v>0</v>
      </c>
      <c r="N208" s="385">
        <v>0</v>
      </c>
      <c r="O208" s="253">
        <f>SUM(M208:N208)</f>
        <v>0</v>
      </c>
      <c r="P208" s="254">
        <v>0</v>
      </c>
      <c r="Q208" s="386">
        <f>O208+P208</f>
        <v>0</v>
      </c>
      <c r="R208" s="243">
        <v>0</v>
      </c>
      <c r="S208" s="244">
        <v>0</v>
      </c>
      <c r="T208" s="253">
        <f>SUM(R208:S208)</f>
        <v>0</v>
      </c>
      <c r="U208" s="254">
        <v>0</v>
      </c>
      <c r="V208" s="245">
        <f>T208+U208</f>
        <v>0</v>
      </c>
      <c r="W208" s="625">
        <f>IF(Q208=0,0,((V208/Q208)-1)*100)</f>
        <v>0</v>
      </c>
    </row>
    <row r="209" spans="1:23" ht="14.25" thickTop="1" thickBot="1">
      <c r="L209" s="255" t="s">
        <v>19</v>
      </c>
      <c r="M209" s="256">
        <f>+M206+M207+M208</f>
        <v>0</v>
      </c>
      <c r="N209" s="256">
        <f t="shared" ref="N209" si="364">+N206+N207+N208</f>
        <v>0</v>
      </c>
      <c r="O209" s="257">
        <f t="shared" ref="O209" si="365">+O206+O207+O208</f>
        <v>0</v>
      </c>
      <c r="P209" s="258">
        <f t="shared" ref="P209" si="366">+P206+P207+P208</f>
        <v>0</v>
      </c>
      <c r="Q209" s="257">
        <f t="shared" ref="Q209" si="367">+Q206+Q207+Q208</f>
        <v>0</v>
      </c>
      <c r="R209" s="256">
        <f t="shared" ref="R209" si="368">+R206+R207+R208</f>
        <v>0</v>
      </c>
      <c r="S209" s="256">
        <f t="shared" ref="S209" si="369">+S206+S207+S208</f>
        <v>0</v>
      </c>
      <c r="T209" s="257">
        <f t="shared" ref="T209" si="370">+T206+T207+T208</f>
        <v>0</v>
      </c>
      <c r="U209" s="258">
        <f t="shared" ref="U209" si="371">+U206+U207+U208</f>
        <v>0</v>
      </c>
      <c r="V209" s="257">
        <f t="shared" ref="V209" si="372">+V206+V207+V208</f>
        <v>0</v>
      </c>
      <c r="W209" s="624">
        <f>IF(Q209=0,0,((V209/Q209)-1)*100)</f>
        <v>0</v>
      </c>
    </row>
    <row r="210" spans="1:23" ht="13.5" thickTop="1">
      <c r="A210" s="350"/>
      <c r="K210" s="350"/>
      <c r="L210" s="226" t="s">
        <v>21</v>
      </c>
      <c r="M210" s="384">
        <v>0</v>
      </c>
      <c r="N210" s="385">
        <v>0</v>
      </c>
      <c r="O210" s="253">
        <f>SUM(M210:N210)</f>
        <v>0</v>
      </c>
      <c r="P210" s="260">
        <v>0</v>
      </c>
      <c r="Q210" s="386">
        <f>O210+P210</f>
        <v>0</v>
      </c>
      <c r="R210" s="243">
        <v>0</v>
      </c>
      <c r="S210" s="244">
        <v>0</v>
      </c>
      <c r="T210" s="253">
        <f>SUM(R210:S210)</f>
        <v>0</v>
      </c>
      <c r="U210" s="260">
        <v>0</v>
      </c>
      <c r="V210" s="245">
        <f>T210+U210</f>
        <v>0</v>
      </c>
      <c r="W210" s="625">
        <f>IF(Q210=0,0,((V210/Q210)-1)*100)</f>
        <v>0</v>
      </c>
    </row>
    <row r="211" spans="1:23" ht="13.5" thickBot="1">
      <c r="A211" s="350"/>
      <c r="K211" s="350"/>
      <c r="L211" s="226" t="s">
        <v>22</v>
      </c>
      <c r="M211" s="384">
        <v>0</v>
      </c>
      <c r="N211" s="385">
        <v>0</v>
      </c>
      <c r="O211" s="253">
        <f>SUM(M211:N211)</f>
        <v>0</v>
      </c>
      <c r="P211" s="387">
        <v>0</v>
      </c>
      <c r="Q211" s="386">
        <f>O211+P211</f>
        <v>0</v>
      </c>
      <c r="R211" s="384">
        <v>0</v>
      </c>
      <c r="S211" s="385">
        <v>0</v>
      </c>
      <c r="T211" s="253">
        <f>SUM(R211:S211)</f>
        <v>0</v>
      </c>
      <c r="U211" s="387">
        <v>0</v>
      </c>
      <c r="V211" s="386">
        <f>T211+U211</f>
        <v>0</v>
      </c>
      <c r="W211" s="625">
        <f t="shared" ref="W211:W212" si="373">IF(Q211=0,0,((V211/Q211)-1)*100)</f>
        <v>0</v>
      </c>
    </row>
    <row r="212" spans="1:23" ht="14.25" thickTop="1" thickBot="1">
      <c r="L212" s="248" t="s">
        <v>66</v>
      </c>
      <c r="M212" s="249">
        <f>+M205+M209+M210+M211</f>
        <v>0</v>
      </c>
      <c r="N212" s="250">
        <f t="shared" ref="N212" si="374">+N205+N209+N210+N211</f>
        <v>0</v>
      </c>
      <c r="O212" s="251">
        <f t="shared" ref="O212" si="375">+O205+O209+O210+O211</f>
        <v>0</v>
      </c>
      <c r="P212" s="249">
        <f t="shared" ref="P212" si="376">+P205+P209+P210+P211</f>
        <v>0</v>
      </c>
      <c r="Q212" s="251">
        <f t="shared" ref="Q212" si="377">+Q205+Q209+Q210+Q211</f>
        <v>0</v>
      </c>
      <c r="R212" s="249">
        <f t="shared" ref="R212" si="378">+R205+R209+R210+R211</f>
        <v>0</v>
      </c>
      <c r="S212" s="250">
        <f t="shared" ref="S212" si="379">+S205+S209+S210+S211</f>
        <v>0</v>
      </c>
      <c r="T212" s="251">
        <f t="shared" ref="T212" si="380">+T205+T209+T210+T211</f>
        <v>0</v>
      </c>
      <c r="U212" s="249">
        <f t="shared" ref="U212" si="381">+U205+U209+U210+U211</f>
        <v>0</v>
      </c>
      <c r="V212" s="251">
        <f t="shared" ref="V212" si="382">+V205+V209+V210+V211</f>
        <v>0</v>
      </c>
      <c r="W212" s="622">
        <f t="shared" si="373"/>
        <v>0</v>
      </c>
    </row>
    <row r="213" spans="1:23" ht="14.25" thickTop="1" thickBot="1">
      <c r="L213" s="248" t="s">
        <v>67</v>
      </c>
      <c r="M213" s="249">
        <f>+M201+M205+M209+M210+M211</f>
        <v>0</v>
      </c>
      <c r="N213" s="250">
        <f t="shared" ref="N213:V213" si="383">+N201+N205+N209+N210+N211</f>
        <v>0</v>
      </c>
      <c r="O213" s="251">
        <f t="shared" si="383"/>
        <v>0</v>
      </c>
      <c r="P213" s="249">
        <f t="shared" si="383"/>
        <v>0</v>
      </c>
      <c r="Q213" s="251">
        <f t="shared" si="383"/>
        <v>0</v>
      </c>
      <c r="R213" s="249">
        <f t="shared" si="383"/>
        <v>0</v>
      </c>
      <c r="S213" s="250">
        <f t="shared" si="383"/>
        <v>0</v>
      </c>
      <c r="T213" s="251">
        <f t="shared" si="383"/>
        <v>0</v>
      </c>
      <c r="U213" s="249">
        <f t="shared" si="383"/>
        <v>0</v>
      </c>
      <c r="V213" s="251">
        <f t="shared" si="383"/>
        <v>0</v>
      </c>
      <c r="W213" s="622">
        <f>IF(Q213=0,0,((V213/Q213)-1)*100)</f>
        <v>0</v>
      </c>
    </row>
    <row r="214" spans="1:23" ht="12.75" customHeight="1" thickTop="1" thickBot="1">
      <c r="A214" s="350"/>
      <c r="K214" s="350"/>
      <c r="L214" s="226" t="s">
        <v>23</v>
      </c>
      <c r="M214" s="384">
        <v>0</v>
      </c>
      <c r="N214" s="385">
        <v>0</v>
      </c>
      <c r="O214" s="253">
        <f>SUM(M214:N214)</f>
        <v>0</v>
      </c>
      <c r="P214" s="387">
        <v>0</v>
      </c>
      <c r="Q214" s="386">
        <f>O214+P214</f>
        <v>0</v>
      </c>
      <c r="R214" s="243"/>
      <c r="S214" s="244"/>
      <c r="T214" s="253">
        <f>SUM(R214:S214)</f>
        <v>0</v>
      </c>
      <c r="U214" s="246"/>
      <c r="V214" s="245">
        <f>T214+U214</f>
        <v>0</v>
      </c>
      <c r="W214" s="625">
        <f>IF(Q214=0,0,((V214/Q214)-1)*100)</f>
        <v>0</v>
      </c>
    </row>
    <row r="215" spans="1:23" ht="13.5" customHeight="1" thickTop="1" thickBot="1">
      <c r="L215" s="248" t="s">
        <v>40</v>
      </c>
      <c r="M215" s="249">
        <f t="shared" ref="M215:V215" si="384">+M210+M211+M214</f>
        <v>0</v>
      </c>
      <c r="N215" s="250">
        <f t="shared" si="384"/>
        <v>0</v>
      </c>
      <c r="O215" s="251">
        <f t="shared" si="384"/>
        <v>0</v>
      </c>
      <c r="P215" s="249">
        <f t="shared" si="384"/>
        <v>0</v>
      </c>
      <c r="Q215" s="251">
        <f t="shared" si="384"/>
        <v>0</v>
      </c>
      <c r="R215" s="249">
        <f t="shared" si="384"/>
        <v>0</v>
      </c>
      <c r="S215" s="250">
        <f t="shared" si="384"/>
        <v>0</v>
      </c>
      <c r="T215" s="251">
        <f t="shared" si="384"/>
        <v>0</v>
      </c>
      <c r="U215" s="249">
        <f t="shared" si="384"/>
        <v>0</v>
      </c>
      <c r="V215" s="251">
        <f t="shared" si="384"/>
        <v>0</v>
      </c>
      <c r="W215" s="622">
        <f t="shared" ref="W215:W216" si="385">IF(Q215=0,0,((V215/Q215)-1)*100)</f>
        <v>0</v>
      </c>
    </row>
    <row r="216" spans="1:23" ht="14.25" thickTop="1" thickBot="1">
      <c r="L216" s="248" t="s">
        <v>63</v>
      </c>
      <c r="M216" s="249">
        <f t="shared" ref="M216:V216" si="386">+M201+M205+M209+M215</f>
        <v>0</v>
      </c>
      <c r="N216" s="250">
        <f t="shared" si="386"/>
        <v>0</v>
      </c>
      <c r="O216" s="251">
        <f t="shared" si="386"/>
        <v>0</v>
      </c>
      <c r="P216" s="249">
        <f t="shared" si="386"/>
        <v>0</v>
      </c>
      <c r="Q216" s="251">
        <f t="shared" si="386"/>
        <v>0</v>
      </c>
      <c r="R216" s="249">
        <f t="shared" si="386"/>
        <v>0</v>
      </c>
      <c r="S216" s="250">
        <f t="shared" si="386"/>
        <v>0</v>
      </c>
      <c r="T216" s="251">
        <f t="shared" si="386"/>
        <v>0</v>
      </c>
      <c r="U216" s="249">
        <f t="shared" si="386"/>
        <v>0</v>
      </c>
      <c r="V216" s="251">
        <f t="shared" si="386"/>
        <v>0</v>
      </c>
      <c r="W216" s="338">
        <f t="shared" si="385"/>
        <v>0</v>
      </c>
    </row>
    <row r="217" spans="1:23" ht="13.5" customHeight="1" thickTop="1" thickBot="1">
      <c r="L217" s="261" t="s">
        <v>60</v>
      </c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1:23" ht="13.5" thickTop="1">
      <c r="L218" s="868" t="s">
        <v>56</v>
      </c>
      <c r="M218" s="869"/>
      <c r="N218" s="869"/>
      <c r="O218" s="869"/>
      <c r="P218" s="869"/>
      <c r="Q218" s="869"/>
      <c r="R218" s="869"/>
      <c r="S218" s="869"/>
      <c r="T218" s="869"/>
      <c r="U218" s="869"/>
      <c r="V218" s="869"/>
      <c r="W218" s="870"/>
    </row>
    <row r="219" spans="1:23" ht="13.5" thickBot="1">
      <c r="L219" s="871" t="s">
        <v>53</v>
      </c>
      <c r="M219" s="872"/>
      <c r="N219" s="872"/>
      <c r="O219" s="872"/>
      <c r="P219" s="872"/>
      <c r="Q219" s="872"/>
      <c r="R219" s="872"/>
      <c r="S219" s="872"/>
      <c r="T219" s="872"/>
      <c r="U219" s="872"/>
      <c r="V219" s="872"/>
      <c r="W219" s="873"/>
    </row>
    <row r="220" spans="1:23" ht="14.25" thickTop="1" thickBot="1">
      <c r="L220" s="219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 t="s">
        <v>34</v>
      </c>
    </row>
    <row r="221" spans="1:23" ht="14.25" thickTop="1" thickBot="1">
      <c r="L221" s="222"/>
      <c r="M221" s="223" t="s">
        <v>64</v>
      </c>
      <c r="N221" s="223"/>
      <c r="O221" s="223"/>
      <c r="P221" s="223"/>
      <c r="Q221" s="224"/>
      <c r="R221" s="223" t="s">
        <v>65</v>
      </c>
      <c r="S221" s="223"/>
      <c r="T221" s="223"/>
      <c r="U221" s="223"/>
      <c r="V221" s="224"/>
      <c r="W221" s="225" t="s">
        <v>2</v>
      </c>
    </row>
    <row r="222" spans="1:23" ht="13.5" thickTop="1">
      <c r="L222" s="226" t="s">
        <v>3</v>
      </c>
      <c r="M222" s="227"/>
      <c r="N222" s="228"/>
      <c r="O222" s="229"/>
      <c r="P222" s="263"/>
      <c r="Q222" s="229"/>
      <c r="R222" s="227"/>
      <c r="S222" s="228"/>
      <c r="T222" s="229"/>
      <c r="U222" s="263"/>
      <c r="V222" s="229"/>
      <c r="W222" s="231" t="s">
        <v>4</v>
      </c>
    </row>
    <row r="223" spans="1:23" ht="13.5" thickBot="1">
      <c r="L223" s="232"/>
      <c r="M223" s="233" t="s">
        <v>35</v>
      </c>
      <c r="N223" s="234" t="s">
        <v>36</v>
      </c>
      <c r="O223" s="235" t="s">
        <v>37</v>
      </c>
      <c r="P223" s="264" t="s">
        <v>32</v>
      </c>
      <c r="Q223" s="235" t="s">
        <v>7</v>
      </c>
      <c r="R223" s="233" t="s">
        <v>35</v>
      </c>
      <c r="S223" s="234" t="s">
        <v>36</v>
      </c>
      <c r="T223" s="235" t="s">
        <v>37</v>
      </c>
      <c r="U223" s="264" t="s">
        <v>32</v>
      </c>
      <c r="V223" s="235" t="s">
        <v>7</v>
      </c>
      <c r="W223" s="237"/>
    </row>
    <row r="224" spans="1:23" ht="4.5" customHeight="1" thickTop="1">
      <c r="L224" s="226"/>
      <c r="M224" s="238"/>
      <c r="N224" s="239"/>
      <c r="O224" s="240"/>
      <c r="P224" s="265"/>
      <c r="Q224" s="240"/>
      <c r="R224" s="238"/>
      <c r="S224" s="239"/>
      <c r="T224" s="240"/>
      <c r="U224" s="265"/>
      <c r="V224" s="240"/>
      <c r="W224" s="266"/>
    </row>
    <row r="225" spans="1:23">
      <c r="L225" s="226" t="s">
        <v>10</v>
      </c>
      <c r="M225" s="384">
        <f t="shared" ref="M225:N227" si="387">+M171+M198</f>
        <v>0</v>
      </c>
      <c r="N225" s="385">
        <f t="shared" si="387"/>
        <v>0</v>
      </c>
      <c r="O225" s="386">
        <f>M225+N225</f>
        <v>0</v>
      </c>
      <c r="P225" s="267">
        <f>+P171+P198</f>
        <v>0</v>
      </c>
      <c r="Q225" s="386">
        <f>O225+P225</f>
        <v>0</v>
      </c>
      <c r="R225" s="243">
        <f t="shared" ref="R225:S227" si="388">+R171+R198</f>
        <v>0</v>
      </c>
      <c r="S225" s="244">
        <f t="shared" si="388"/>
        <v>0</v>
      </c>
      <c r="T225" s="245">
        <f>R225+S225</f>
        <v>0</v>
      </c>
      <c r="U225" s="267">
        <f>+U171+U198</f>
        <v>0</v>
      </c>
      <c r="V225" s="245">
        <f>T225+U225</f>
        <v>0</v>
      </c>
      <c r="W225" s="283">
        <f>IF(Q225=0,0,((V225/Q225)-1)*100)</f>
        <v>0</v>
      </c>
    </row>
    <row r="226" spans="1:23">
      <c r="L226" s="226" t="s">
        <v>11</v>
      </c>
      <c r="M226" s="384">
        <f t="shared" si="387"/>
        <v>0</v>
      </c>
      <c r="N226" s="385">
        <f t="shared" si="387"/>
        <v>0</v>
      </c>
      <c r="O226" s="386">
        <f t="shared" ref="O226:O227" si="389">M226+N226</f>
        <v>0</v>
      </c>
      <c r="P226" s="267">
        <f>+P172+P199</f>
        <v>0</v>
      </c>
      <c r="Q226" s="386">
        <f>O226+P226</f>
        <v>0</v>
      </c>
      <c r="R226" s="243">
        <f t="shared" si="388"/>
        <v>0</v>
      </c>
      <c r="S226" s="244">
        <f t="shared" si="388"/>
        <v>0</v>
      </c>
      <c r="T226" s="245">
        <f t="shared" ref="T226:T227" si="390">R226+S226</f>
        <v>0</v>
      </c>
      <c r="U226" s="267">
        <f>+U172+U199</f>
        <v>0</v>
      </c>
      <c r="V226" s="245">
        <f>T226+U226</f>
        <v>0</v>
      </c>
      <c r="W226" s="283">
        <f>IF(Q226=0,0,((V226/Q226)-1)*100)</f>
        <v>0</v>
      </c>
    </row>
    <row r="227" spans="1:23" ht="13.5" thickBot="1">
      <c r="L227" s="232" t="s">
        <v>12</v>
      </c>
      <c r="M227" s="384">
        <f t="shared" si="387"/>
        <v>0</v>
      </c>
      <c r="N227" s="385">
        <f t="shared" si="387"/>
        <v>0</v>
      </c>
      <c r="O227" s="386">
        <f t="shared" si="389"/>
        <v>0</v>
      </c>
      <c r="P227" s="267">
        <f>+P173+P200</f>
        <v>0</v>
      </c>
      <c r="Q227" s="386">
        <f>O227+P227</f>
        <v>0</v>
      </c>
      <c r="R227" s="243">
        <f t="shared" si="388"/>
        <v>0</v>
      </c>
      <c r="S227" s="244">
        <f t="shared" si="388"/>
        <v>0</v>
      </c>
      <c r="T227" s="245">
        <f t="shared" si="390"/>
        <v>0</v>
      </c>
      <c r="U227" s="267">
        <f>+U173+U200</f>
        <v>0</v>
      </c>
      <c r="V227" s="245">
        <f>T227+U227</f>
        <v>0</v>
      </c>
      <c r="W227" s="283">
        <f>IF(Q227=0,0,((V227/Q227)-1)*100)</f>
        <v>0</v>
      </c>
    </row>
    <row r="228" spans="1:23" ht="14.25" thickTop="1" thickBot="1">
      <c r="L228" s="248" t="s">
        <v>38</v>
      </c>
      <c r="M228" s="249">
        <f t="shared" ref="M228:Q228" si="391">+M225+M226+M227</f>
        <v>0</v>
      </c>
      <c r="N228" s="250">
        <f t="shared" si="391"/>
        <v>0</v>
      </c>
      <c r="O228" s="251">
        <f t="shared" si="391"/>
        <v>0</v>
      </c>
      <c r="P228" s="249">
        <f t="shared" si="391"/>
        <v>0</v>
      </c>
      <c r="Q228" s="251">
        <f t="shared" si="391"/>
        <v>0</v>
      </c>
      <c r="R228" s="249">
        <f t="shared" ref="R228:V228" si="392">+R225+R226+R227</f>
        <v>0</v>
      </c>
      <c r="S228" s="250">
        <f t="shared" si="392"/>
        <v>0</v>
      </c>
      <c r="T228" s="251">
        <f t="shared" si="392"/>
        <v>0</v>
      </c>
      <c r="U228" s="249">
        <f t="shared" si="392"/>
        <v>0</v>
      </c>
      <c r="V228" s="251">
        <f t="shared" si="392"/>
        <v>0</v>
      </c>
      <c r="W228" s="338">
        <f t="shared" ref="W228" si="393">IF(Q228=0,0,((V228/Q228)-1)*100)</f>
        <v>0</v>
      </c>
    </row>
    <row r="229" spans="1:23" ht="13.5" thickTop="1">
      <c r="L229" s="226" t="s">
        <v>13</v>
      </c>
      <c r="M229" s="384">
        <f t="shared" ref="M229:N231" si="394">+M175+M202</f>
        <v>0</v>
      </c>
      <c r="N229" s="385">
        <f t="shared" si="394"/>
        <v>0</v>
      </c>
      <c r="O229" s="386">
        <f t="shared" ref="O229" si="395">M229+N229</f>
        <v>0</v>
      </c>
      <c r="P229" s="267">
        <f>+P175+P202</f>
        <v>0</v>
      </c>
      <c r="Q229" s="386">
        <f>O229+P229</f>
        <v>0</v>
      </c>
      <c r="R229" s="243">
        <f t="shared" ref="R229:S231" si="396">+R175+R202</f>
        <v>0</v>
      </c>
      <c r="S229" s="244">
        <f t="shared" si="396"/>
        <v>0</v>
      </c>
      <c r="T229" s="245">
        <f t="shared" ref="T229" si="397">R229+S229</f>
        <v>0</v>
      </c>
      <c r="U229" s="267">
        <f>+U175+U202</f>
        <v>0</v>
      </c>
      <c r="V229" s="611">
        <f>T229+U229</f>
        <v>0</v>
      </c>
      <c r="W229" s="283">
        <f>IF(Q229=0,0,((V229/Q229)-1)*100)</f>
        <v>0</v>
      </c>
    </row>
    <row r="230" spans="1:23">
      <c r="L230" s="226" t="s">
        <v>14</v>
      </c>
      <c r="M230" s="384">
        <f t="shared" si="394"/>
        <v>0</v>
      </c>
      <c r="N230" s="385">
        <f t="shared" si="394"/>
        <v>0</v>
      </c>
      <c r="O230" s="253">
        <f t="shared" ref="O230" si="398">M230+N230</f>
        <v>0</v>
      </c>
      <c r="P230" s="267">
        <f>+P176+P203</f>
        <v>0</v>
      </c>
      <c r="Q230" s="253">
        <f>O230+P230</f>
        <v>0</v>
      </c>
      <c r="R230" s="384">
        <f t="shared" si="396"/>
        <v>0</v>
      </c>
      <c r="S230" s="385">
        <f t="shared" si="396"/>
        <v>0</v>
      </c>
      <c r="T230" s="253">
        <f t="shared" ref="T230" si="399">R230+S230</f>
        <v>0</v>
      </c>
      <c r="U230" s="267">
        <f>+U176+U203</f>
        <v>0</v>
      </c>
      <c r="V230" s="386">
        <f>T230+U230</f>
        <v>0</v>
      </c>
      <c r="W230" s="283">
        <f>IF(Q230=0,0,((V230/Q230)-1)*100)</f>
        <v>0</v>
      </c>
    </row>
    <row r="231" spans="1:23" ht="13.5" thickBot="1">
      <c r="L231" s="226" t="s">
        <v>15</v>
      </c>
      <c r="M231" s="384">
        <f t="shared" si="394"/>
        <v>0</v>
      </c>
      <c r="N231" s="385">
        <f t="shared" si="394"/>
        <v>0</v>
      </c>
      <c r="O231" s="386">
        <f t="shared" ref="O231" si="400">M231+N231</f>
        <v>0</v>
      </c>
      <c r="P231" s="267">
        <f>+P177+P204</f>
        <v>0</v>
      </c>
      <c r="Q231" s="386">
        <f>O231+P231</f>
        <v>0</v>
      </c>
      <c r="R231" s="384">
        <f t="shared" si="396"/>
        <v>0</v>
      </c>
      <c r="S231" s="385">
        <f t="shared" si="396"/>
        <v>0</v>
      </c>
      <c r="T231" s="386">
        <f t="shared" ref="T231" si="401">R231+S231</f>
        <v>0</v>
      </c>
      <c r="U231" s="267">
        <f>+U177+U204</f>
        <v>0</v>
      </c>
      <c r="V231" s="275">
        <f t="shared" ref="V231" si="402">+V226+V227+V229</f>
        <v>0</v>
      </c>
      <c r="W231" s="283">
        <f t="shared" ref="W231:W232" si="403">IF(Q231=0,0,((V231/Q231)-1)*100)</f>
        <v>0</v>
      </c>
    </row>
    <row r="232" spans="1:23" ht="14.25" thickTop="1" thickBot="1">
      <c r="L232" s="248" t="s">
        <v>61</v>
      </c>
      <c r="M232" s="249">
        <f>+M229+M230+M231</f>
        <v>0</v>
      </c>
      <c r="N232" s="250">
        <f t="shared" ref="N232" si="404">+N229+N230+N231</f>
        <v>0</v>
      </c>
      <c r="O232" s="251">
        <f t="shared" ref="O232" si="405">+O229+O230+O231</f>
        <v>0</v>
      </c>
      <c r="P232" s="249">
        <f t="shared" ref="P232" si="406">+P229+P230+P231</f>
        <v>0</v>
      </c>
      <c r="Q232" s="251">
        <f t="shared" ref="Q232" si="407">+Q229+Q230+Q231</f>
        <v>0</v>
      </c>
      <c r="R232" s="249">
        <f t="shared" ref="R232" si="408">+R229+R230+R231</f>
        <v>0</v>
      </c>
      <c r="S232" s="250">
        <f t="shared" ref="S232" si="409">+S229+S230+S231</f>
        <v>0</v>
      </c>
      <c r="T232" s="251">
        <f t="shared" ref="T232" si="410">+T229+T230+T231</f>
        <v>0</v>
      </c>
      <c r="U232" s="249">
        <f t="shared" ref="U232" si="411">+U229+U230+U231</f>
        <v>0</v>
      </c>
      <c r="V232" s="251">
        <f t="shared" ref="V232" si="412">+V229+V230+V231</f>
        <v>0</v>
      </c>
      <c r="W232" s="338">
        <f t="shared" si="403"/>
        <v>0</v>
      </c>
    </row>
    <row r="233" spans="1:23" ht="13.5" thickTop="1">
      <c r="L233" s="226" t="s">
        <v>16</v>
      </c>
      <c r="M233" s="384">
        <f t="shared" ref="M233:N235" si="413">+M179+M206</f>
        <v>0</v>
      </c>
      <c r="N233" s="385">
        <f t="shared" si="413"/>
        <v>0</v>
      </c>
      <c r="O233" s="386">
        <f t="shared" ref="O233" si="414">M233+N233</f>
        <v>0</v>
      </c>
      <c r="P233" s="267">
        <f>+P179+P206</f>
        <v>0</v>
      </c>
      <c r="Q233" s="386">
        <f>O233+P233</f>
        <v>0</v>
      </c>
      <c r="R233" s="243">
        <f t="shared" ref="R233:S235" si="415">+R179+R206</f>
        <v>0</v>
      </c>
      <c r="S233" s="244">
        <f t="shared" si="415"/>
        <v>0</v>
      </c>
      <c r="T233" s="245">
        <f t="shared" ref="T233" si="416">R233+S233</f>
        <v>0</v>
      </c>
      <c r="U233" s="267">
        <f>+U179+U206</f>
        <v>0</v>
      </c>
      <c r="V233" s="245">
        <f>T233+U233</f>
        <v>0</v>
      </c>
      <c r="W233" s="283">
        <f t="shared" ref="W233" si="417">IF(Q233=0,0,((V233/Q233)-1)*100)</f>
        <v>0</v>
      </c>
    </row>
    <row r="234" spans="1:23">
      <c r="L234" s="226" t="s">
        <v>17</v>
      </c>
      <c r="M234" s="384">
        <f t="shared" si="413"/>
        <v>0</v>
      </c>
      <c r="N234" s="385">
        <f t="shared" si="413"/>
        <v>0</v>
      </c>
      <c r="O234" s="386">
        <f>M234+N234</f>
        <v>0</v>
      </c>
      <c r="P234" s="267">
        <f>+P180+P207</f>
        <v>0</v>
      </c>
      <c r="Q234" s="386">
        <f>O234+P234</f>
        <v>0</v>
      </c>
      <c r="R234" s="243">
        <f t="shared" si="415"/>
        <v>0</v>
      </c>
      <c r="S234" s="244">
        <f t="shared" si="415"/>
        <v>0</v>
      </c>
      <c r="T234" s="245">
        <f>R234+S234</f>
        <v>0</v>
      </c>
      <c r="U234" s="267">
        <f>+U180+U207</f>
        <v>0</v>
      </c>
      <c r="V234" s="245">
        <f>T234+U234</f>
        <v>0</v>
      </c>
      <c r="W234" s="283">
        <f t="shared" ref="W234" si="418">IF(Q234=0,0,((V234/Q234)-1)*100)</f>
        <v>0</v>
      </c>
    </row>
    <row r="235" spans="1:23" ht="13.5" thickBot="1">
      <c r="L235" s="226" t="s">
        <v>18</v>
      </c>
      <c r="M235" s="384">
        <f t="shared" si="413"/>
        <v>0</v>
      </c>
      <c r="N235" s="385">
        <f t="shared" si="413"/>
        <v>0</v>
      </c>
      <c r="O235" s="253">
        <f>M235+N235</f>
        <v>0</v>
      </c>
      <c r="P235" s="268">
        <f>+P181+P208</f>
        <v>0</v>
      </c>
      <c r="Q235" s="386">
        <f>O235+P235</f>
        <v>0</v>
      </c>
      <c r="R235" s="243">
        <f t="shared" si="415"/>
        <v>0</v>
      </c>
      <c r="S235" s="244">
        <f t="shared" si="415"/>
        <v>0</v>
      </c>
      <c r="T235" s="253">
        <f>R235+S235</f>
        <v>0</v>
      </c>
      <c r="U235" s="268">
        <f>+U181+U208</f>
        <v>0</v>
      </c>
      <c r="V235" s="245">
        <f>T235+U235</f>
        <v>0</v>
      </c>
      <c r="W235" s="283">
        <f>IF(Q235=0,0,((V235/Q235)-1)*100)</f>
        <v>0</v>
      </c>
    </row>
    <row r="236" spans="1:23" ht="14.25" thickTop="1" thickBot="1">
      <c r="L236" s="255" t="s">
        <v>19</v>
      </c>
      <c r="M236" s="256">
        <f>+M233+M234+M235</f>
        <v>0</v>
      </c>
      <c r="N236" s="256">
        <f t="shared" ref="N236" si="419">+N233+N234+N235</f>
        <v>0</v>
      </c>
      <c r="O236" s="257">
        <f t="shared" ref="O236" si="420">+O233+O234+O235</f>
        <v>0</v>
      </c>
      <c r="P236" s="258">
        <f t="shared" ref="P236" si="421">+P233+P234+P235</f>
        <v>0</v>
      </c>
      <c r="Q236" s="257">
        <f t="shared" ref="Q236" si="422">+Q233+Q234+Q235</f>
        <v>0</v>
      </c>
      <c r="R236" s="256">
        <f t="shared" ref="R236" si="423">+R233+R234+R235</f>
        <v>0</v>
      </c>
      <c r="S236" s="256">
        <f t="shared" ref="S236" si="424">+S233+S234+S235</f>
        <v>0</v>
      </c>
      <c r="T236" s="257">
        <f t="shared" ref="T236" si="425">+T233+T234+T235</f>
        <v>0</v>
      </c>
      <c r="U236" s="258">
        <f t="shared" ref="U236" si="426">+U233+U234+U235</f>
        <v>0</v>
      </c>
      <c r="V236" s="257">
        <f t="shared" ref="V236" si="427">+V233+V234+V235</f>
        <v>0</v>
      </c>
      <c r="W236" s="624">
        <f>IF(Q236=0,0,((V236/Q236)-1)*100)</f>
        <v>0</v>
      </c>
    </row>
    <row r="237" spans="1:23" ht="13.5" thickTop="1">
      <c r="A237" s="350"/>
      <c r="K237" s="350"/>
      <c r="L237" s="226" t="s">
        <v>21</v>
      </c>
      <c r="M237" s="384">
        <f>+M183+M210</f>
        <v>0</v>
      </c>
      <c r="N237" s="385">
        <f>+N183+N210</f>
        <v>0</v>
      </c>
      <c r="O237" s="253">
        <f>M237+N237</f>
        <v>0</v>
      </c>
      <c r="P237" s="269">
        <f>+P183+P210</f>
        <v>0</v>
      </c>
      <c r="Q237" s="386">
        <f>O237+P237</f>
        <v>0</v>
      </c>
      <c r="R237" s="243">
        <f>+R183+R210</f>
        <v>0</v>
      </c>
      <c r="S237" s="244">
        <f>+S183+S210</f>
        <v>0</v>
      </c>
      <c r="T237" s="253">
        <f>R237+S237</f>
        <v>0</v>
      </c>
      <c r="U237" s="269">
        <f>+U183+U210</f>
        <v>0</v>
      </c>
      <c r="V237" s="245">
        <f>T237+U237</f>
        <v>0</v>
      </c>
      <c r="W237" s="283">
        <f>IF(Q237=0,0,((V237/Q237)-1)*100)</f>
        <v>0</v>
      </c>
    </row>
    <row r="238" spans="1:23" ht="13.5" thickBot="1">
      <c r="A238" s="350"/>
      <c r="K238" s="350"/>
      <c r="L238" s="226" t="s">
        <v>22</v>
      </c>
      <c r="M238" s="384">
        <f>+M184+M211</f>
        <v>0</v>
      </c>
      <c r="N238" s="385">
        <f>+N184+N211</f>
        <v>0</v>
      </c>
      <c r="O238" s="253">
        <f>M238+N238</f>
        <v>0</v>
      </c>
      <c r="P238" s="267">
        <f>+P184+P211</f>
        <v>0</v>
      </c>
      <c r="Q238" s="386">
        <f>O238+P238</f>
        <v>0</v>
      </c>
      <c r="R238" s="384">
        <f>+R184+R211</f>
        <v>0</v>
      </c>
      <c r="S238" s="385">
        <f>+S184+S211</f>
        <v>0</v>
      </c>
      <c r="T238" s="253">
        <f t="shared" ref="T238" si="428">R238+S238</f>
        <v>0</v>
      </c>
      <c r="U238" s="267">
        <f>+U184+U211</f>
        <v>0</v>
      </c>
      <c r="V238" s="386">
        <f>T238+U238</f>
        <v>0</v>
      </c>
      <c r="W238" s="283">
        <f t="shared" ref="W238:W239" si="429">IF(Q238=0,0,((V238/Q238)-1)*100)</f>
        <v>0</v>
      </c>
    </row>
    <row r="239" spans="1:23" ht="14.25" thickTop="1" thickBot="1">
      <c r="L239" s="248" t="s">
        <v>66</v>
      </c>
      <c r="M239" s="249">
        <f>+M232+M236+M237+M238</f>
        <v>0</v>
      </c>
      <c r="N239" s="250">
        <f t="shared" ref="N239" si="430">+N232+N236+N237+N238</f>
        <v>0</v>
      </c>
      <c r="O239" s="251">
        <f t="shared" ref="O239" si="431">+O232+O236+O237+O238</f>
        <v>0</v>
      </c>
      <c r="P239" s="249">
        <f t="shared" ref="P239" si="432">+P232+P236+P237+P238</f>
        <v>0</v>
      </c>
      <c r="Q239" s="251">
        <f t="shared" ref="Q239" si="433">+Q232+Q236+Q237+Q238</f>
        <v>0</v>
      </c>
      <c r="R239" s="249">
        <f t="shared" ref="R239" si="434">+R232+R236+R237+R238</f>
        <v>0</v>
      </c>
      <c r="S239" s="250">
        <f t="shared" ref="S239" si="435">+S232+S236+S237+S238</f>
        <v>0</v>
      </c>
      <c r="T239" s="251">
        <f t="shared" ref="T239" si="436">+T232+T236+T237+T238</f>
        <v>0</v>
      </c>
      <c r="U239" s="249">
        <f t="shared" ref="U239" si="437">+U232+U236+U237+U238</f>
        <v>0</v>
      </c>
      <c r="V239" s="251">
        <f t="shared" ref="V239" si="438">+V232+V236+V237+V238</f>
        <v>0</v>
      </c>
      <c r="W239" s="622">
        <f t="shared" si="429"/>
        <v>0</v>
      </c>
    </row>
    <row r="240" spans="1:23" ht="14.25" thickTop="1" thickBot="1">
      <c r="L240" s="248" t="s">
        <v>67</v>
      </c>
      <c r="M240" s="249">
        <f>+M228+M232+M236+M237+M238</f>
        <v>0</v>
      </c>
      <c r="N240" s="250">
        <f t="shared" ref="N240:V240" si="439">+N228+N232+N236+N237+N238</f>
        <v>0</v>
      </c>
      <c r="O240" s="251">
        <f t="shared" si="439"/>
        <v>0</v>
      </c>
      <c r="P240" s="249">
        <f t="shared" si="439"/>
        <v>0</v>
      </c>
      <c r="Q240" s="251">
        <f t="shared" si="439"/>
        <v>0</v>
      </c>
      <c r="R240" s="249">
        <f t="shared" si="439"/>
        <v>0</v>
      </c>
      <c r="S240" s="250">
        <f t="shared" si="439"/>
        <v>0</v>
      </c>
      <c r="T240" s="251">
        <f t="shared" si="439"/>
        <v>0</v>
      </c>
      <c r="U240" s="249">
        <f t="shared" si="439"/>
        <v>0</v>
      </c>
      <c r="V240" s="251">
        <f t="shared" si="439"/>
        <v>0</v>
      </c>
      <c r="W240" s="622">
        <f>IF(Q240=0,0,((V240/Q240)-1)*100)</f>
        <v>0</v>
      </c>
    </row>
    <row r="241" spans="1:23" ht="14.25" thickTop="1" thickBot="1">
      <c r="A241" s="350"/>
      <c r="K241" s="350"/>
      <c r="L241" s="226" t="s">
        <v>23</v>
      </c>
      <c r="M241" s="384">
        <f>+M187+M214</f>
        <v>0</v>
      </c>
      <c r="N241" s="385">
        <f>+N187+N214</f>
        <v>0</v>
      </c>
      <c r="O241" s="253">
        <f t="shared" ref="O241" si="440">M241+N241</f>
        <v>0</v>
      </c>
      <c r="P241" s="267">
        <f>+P187+P214</f>
        <v>0</v>
      </c>
      <c r="Q241" s="386">
        <f>O241+P241</f>
        <v>0</v>
      </c>
      <c r="R241" s="243">
        <f>+R187+R214</f>
        <v>0</v>
      </c>
      <c r="S241" s="244">
        <f>+S187+S214</f>
        <v>0</v>
      </c>
      <c r="T241" s="253">
        <f t="shared" ref="T241" si="441">R241+S241</f>
        <v>0</v>
      </c>
      <c r="U241" s="267">
        <f>+U187+U214</f>
        <v>0</v>
      </c>
      <c r="V241" s="245">
        <f>T241+U241</f>
        <v>0</v>
      </c>
      <c r="W241" s="283">
        <f>IF(Q241=0,0,((V241/Q241)-1)*100)</f>
        <v>0</v>
      </c>
    </row>
    <row r="242" spans="1:23" ht="13.5" customHeight="1" thickTop="1" thickBot="1">
      <c r="L242" s="248" t="s">
        <v>40</v>
      </c>
      <c r="M242" s="249">
        <f t="shared" ref="M242:V242" si="442">+M237+M238+M241</f>
        <v>0</v>
      </c>
      <c r="N242" s="250">
        <f t="shared" si="442"/>
        <v>0</v>
      </c>
      <c r="O242" s="251">
        <f t="shared" si="442"/>
        <v>0</v>
      </c>
      <c r="P242" s="249">
        <f t="shared" si="442"/>
        <v>0</v>
      </c>
      <c r="Q242" s="251">
        <f t="shared" si="442"/>
        <v>0</v>
      </c>
      <c r="R242" s="249">
        <f t="shared" si="442"/>
        <v>0</v>
      </c>
      <c r="S242" s="250">
        <f t="shared" si="442"/>
        <v>0</v>
      </c>
      <c r="T242" s="251">
        <f t="shared" si="442"/>
        <v>0</v>
      </c>
      <c r="U242" s="249">
        <f t="shared" si="442"/>
        <v>0</v>
      </c>
      <c r="V242" s="251">
        <f t="shared" si="442"/>
        <v>0</v>
      </c>
      <c r="W242" s="338">
        <f t="shared" ref="W242:W243" si="443">IF(Q242=0,0,((V242/Q242)-1)*100)</f>
        <v>0</v>
      </c>
    </row>
    <row r="243" spans="1:23" ht="14.25" thickTop="1" thickBot="1">
      <c r="L243" s="248" t="s">
        <v>63</v>
      </c>
      <c r="M243" s="249">
        <f t="shared" ref="M243:V243" si="444">+M228+M232+M236+M242</f>
        <v>0</v>
      </c>
      <c r="N243" s="250">
        <f t="shared" si="444"/>
        <v>0</v>
      </c>
      <c r="O243" s="251">
        <f t="shared" si="444"/>
        <v>0</v>
      </c>
      <c r="P243" s="249">
        <f t="shared" si="444"/>
        <v>0</v>
      </c>
      <c r="Q243" s="251">
        <f t="shared" si="444"/>
        <v>0</v>
      </c>
      <c r="R243" s="249">
        <f t="shared" si="444"/>
        <v>0</v>
      </c>
      <c r="S243" s="250">
        <f t="shared" si="444"/>
        <v>0</v>
      </c>
      <c r="T243" s="251">
        <f t="shared" si="444"/>
        <v>0</v>
      </c>
      <c r="U243" s="249">
        <f t="shared" si="444"/>
        <v>0</v>
      </c>
      <c r="V243" s="251">
        <f t="shared" si="444"/>
        <v>0</v>
      </c>
      <c r="W243" s="338">
        <f t="shared" si="443"/>
        <v>0</v>
      </c>
    </row>
    <row r="244" spans="1:23" ht="13.5" thickTop="1">
      <c r="L244" s="261" t="s">
        <v>60</v>
      </c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</sheetData>
  <sheetProtection password="CF53" sheet="1" objects="1" scenarios="1"/>
  <mergeCells count="36">
    <mergeCell ref="B2:I2"/>
    <mergeCell ref="B3:I3"/>
    <mergeCell ref="C5:E5"/>
    <mergeCell ref="F5:H5"/>
    <mergeCell ref="L2:W2"/>
    <mergeCell ref="L3:W3"/>
    <mergeCell ref="M5:Q5"/>
    <mergeCell ref="R5:V5"/>
    <mergeCell ref="B29:I29"/>
    <mergeCell ref="B30:I30"/>
    <mergeCell ref="C32:E32"/>
    <mergeCell ref="F32:H32"/>
    <mergeCell ref="L29:W29"/>
    <mergeCell ref="L30:W30"/>
    <mergeCell ref="M32:Q32"/>
    <mergeCell ref="R32:V32"/>
    <mergeCell ref="L111:W111"/>
    <mergeCell ref="L137:W137"/>
    <mergeCell ref="L138:W138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L218:W218"/>
    <mergeCell ref="L219:W219"/>
    <mergeCell ref="L164:W164"/>
    <mergeCell ref="L165:W165"/>
    <mergeCell ref="L191:W191"/>
    <mergeCell ref="L192:W192"/>
  </mergeCells>
  <conditionalFormatting sqref="A55:A58 K55:K58 K136:K139 A136:A139 K217:K220 A217:A220 K244:K1048576 A244:A1048576 A222:A230 K222:K230 A1:A14 K1:K14 K33:K41 A33:A41 K60:K68 A60:A68 K82:K95 A82:A95 A114:A122 K114:K122 K141:K149 A141:A149 A163:A176 K163:K176 K195:K203 A195:A203 K44:K46 A44:A46 K71:K73 A71:A73 K125:K127 A125:A127 K151:K154 A151:A154 K206:K208 A206:A208 K233:K235 A233:A235 K25:K31 K17:K22 A25:A31 A17:A22 A52 A48:A49 K52 K48:K49 A79 A75:A76 K79 K75:K76 A106:A112 A98:A103 K106:K112 K98:K103 K133 K129:K130 A133 A129:A130 K160 K156:K157 A160 A156:A157 K187:K193 K179:K184 A187:A193 A179:A184 K214 K210:K211 A214 A210:A211 K241 K237:K238 A241 A237:A238">
    <cfRule type="containsText" dxfId="475" priority="297" operator="containsText" text="NOT OK">
      <formula>NOT(ISERROR(SEARCH("NOT OK",A1)))</formula>
    </cfRule>
  </conditionalFormatting>
  <conditionalFormatting sqref="K53:K54 A53:A54">
    <cfRule type="containsText" dxfId="474" priority="192" operator="containsText" text="NOT OK">
      <formula>NOT(ISERROR(SEARCH("NOT OK",A53)))</formula>
    </cfRule>
  </conditionalFormatting>
  <conditionalFormatting sqref="K53 A53">
    <cfRule type="containsText" dxfId="473" priority="190" operator="containsText" text="NOT OK">
      <formula>NOT(ISERROR(SEARCH("NOT OK",A53)))</formula>
    </cfRule>
  </conditionalFormatting>
  <conditionalFormatting sqref="K80 A80">
    <cfRule type="containsText" dxfId="472" priority="189" operator="containsText" text="NOT OK">
      <formula>NOT(ISERROR(SEARCH("NOT OK",A80)))</formula>
    </cfRule>
  </conditionalFormatting>
  <conditionalFormatting sqref="K80 A80">
    <cfRule type="containsText" dxfId="471" priority="187" operator="containsText" text="NOT OK">
      <formula>NOT(ISERROR(SEARCH("NOT OK",A80)))</formula>
    </cfRule>
  </conditionalFormatting>
  <conditionalFormatting sqref="A134 K134">
    <cfRule type="containsText" dxfId="470" priority="186" operator="containsText" text="NOT OK">
      <formula>NOT(ISERROR(SEARCH("NOT OK",A134)))</formula>
    </cfRule>
  </conditionalFormatting>
  <conditionalFormatting sqref="A134 K134">
    <cfRule type="containsText" dxfId="469" priority="184" operator="containsText" text="NOT OK">
      <formula>NOT(ISERROR(SEARCH("NOT OK",A134)))</formula>
    </cfRule>
  </conditionalFormatting>
  <conditionalFormatting sqref="A161 K161">
    <cfRule type="containsText" dxfId="468" priority="183" operator="containsText" text="NOT OK">
      <formula>NOT(ISERROR(SEARCH("NOT OK",A161)))</formula>
    </cfRule>
  </conditionalFormatting>
  <conditionalFormatting sqref="A161 K161">
    <cfRule type="containsText" dxfId="467" priority="181" operator="containsText" text="NOT OK">
      <formula>NOT(ISERROR(SEARCH("NOT OK",A161)))</formula>
    </cfRule>
  </conditionalFormatting>
  <conditionalFormatting sqref="K215 A215">
    <cfRule type="containsText" dxfId="466" priority="180" operator="containsText" text="NOT OK">
      <formula>NOT(ISERROR(SEARCH("NOT OK",A215)))</formula>
    </cfRule>
  </conditionalFormatting>
  <conditionalFormatting sqref="K215 A215">
    <cfRule type="containsText" dxfId="465" priority="178" operator="containsText" text="NOT OK">
      <formula>NOT(ISERROR(SEARCH("NOT OK",A215)))</formula>
    </cfRule>
  </conditionalFormatting>
  <conditionalFormatting sqref="K242 A242">
    <cfRule type="containsText" dxfId="464" priority="177" operator="containsText" text="NOT OK">
      <formula>NOT(ISERROR(SEARCH("NOT OK",A242)))</formula>
    </cfRule>
  </conditionalFormatting>
  <conditionalFormatting sqref="K242 A242">
    <cfRule type="containsText" dxfId="463" priority="175" operator="containsText" text="NOT OK">
      <formula>NOT(ISERROR(SEARCH("NOT OK",A242)))</formula>
    </cfRule>
  </conditionalFormatting>
  <conditionalFormatting sqref="A32 K32">
    <cfRule type="containsText" dxfId="462" priority="133" operator="containsText" text="NOT OK">
      <formula>NOT(ISERROR(SEARCH("NOT OK",A32)))</formula>
    </cfRule>
  </conditionalFormatting>
  <conditionalFormatting sqref="A59 K59">
    <cfRule type="containsText" dxfId="461" priority="132" operator="containsText" text="NOT OK">
      <formula>NOT(ISERROR(SEARCH("NOT OK",A59)))</formula>
    </cfRule>
  </conditionalFormatting>
  <conditionalFormatting sqref="A194 K194">
    <cfRule type="containsText" dxfId="460" priority="129" operator="containsText" text="NOT OK">
      <formula>NOT(ISERROR(SEARCH("NOT OK",A194)))</formula>
    </cfRule>
  </conditionalFormatting>
  <conditionalFormatting sqref="K113 A113">
    <cfRule type="containsText" dxfId="459" priority="131" operator="containsText" text="NOT OK">
      <formula>NOT(ISERROR(SEARCH("NOT OK",A113)))</formula>
    </cfRule>
  </conditionalFormatting>
  <conditionalFormatting sqref="K140 A140">
    <cfRule type="containsText" dxfId="458" priority="130" operator="containsText" text="NOT OK">
      <formula>NOT(ISERROR(SEARCH("NOT OK",A140)))</formula>
    </cfRule>
  </conditionalFormatting>
  <conditionalFormatting sqref="A221 K221">
    <cfRule type="containsText" dxfId="457" priority="128" operator="containsText" text="NOT OK">
      <formula>NOT(ISERROR(SEARCH("NOT OK",A221)))</formula>
    </cfRule>
  </conditionalFormatting>
  <conditionalFormatting sqref="A15:A16 K15:K16">
    <cfRule type="containsText" dxfId="456" priority="127" operator="containsText" text="NOT OK">
      <formula>NOT(ISERROR(SEARCH("NOT OK",A15)))</formula>
    </cfRule>
  </conditionalFormatting>
  <conditionalFormatting sqref="K42 A42">
    <cfRule type="containsText" dxfId="455" priority="126" operator="containsText" text="NOT OK">
      <formula>NOT(ISERROR(SEARCH("NOT OK",A42)))</formula>
    </cfRule>
  </conditionalFormatting>
  <conditionalFormatting sqref="K69 A69">
    <cfRule type="containsText" dxfId="454" priority="124" operator="containsText" text="NOT OK">
      <formula>NOT(ISERROR(SEARCH("NOT OK",A69)))</formula>
    </cfRule>
  </conditionalFormatting>
  <conditionalFormatting sqref="K96:K103 A96:A103">
    <cfRule type="containsText" dxfId="453" priority="122" operator="containsText" text="NOT OK">
      <formula>NOT(ISERROR(SEARCH("NOT OK",A96)))</formula>
    </cfRule>
  </conditionalFormatting>
  <conditionalFormatting sqref="A123 K123">
    <cfRule type="containsText" dxfId="452" priority="121" operator="containsText" text="NOT OK">
      <formula>NOT(ISERROR(SEARCH("NOT OK",A123)))</formula>
    </cfRule>
  </conditionalFormatting>
  <conditionalFormatting sqref="K150 A150">
    <cfRule type="containsText" dxfId="451" priority="119" operator="containsText" text="NOT OK">
      <formula>NOT(ISERROR(SEARCH("NOT OK",A150)))</formula>
    </cfRule>
  </conditionalFormatting>
  <conditionalFormatting sqref="A177:A184 K177:K184">
    <cfRule type="containsText" dxfId="450" priority="117" operator="containsText" text="NOT OK">
      <formula>NOT(ISERROR(SEARCH("NOT OK",A177)))</formula>
    </cfRule>
  </conditionalFormatting>
  <conditionalFormatting sqref="K204 A204">
    <cfRule type="containsText" dxfId="449" priority="116" operator="containsText" text="NOT OK">
      <formula>NOT(ISERROR(SEARCH("NOT OK",A204)))</formula>
    </cfRule>
  </conditionalFormatting>
  <conditionalFormatting sqref="K231 A231">
    <cfRule type="containsText" dxfId="448" priority="114" operator="containsText" text="NOT OK">
      <formula>NOT(ISERROR(SEARCH("NOT OK",A231)))</formula>
    </cfRule>
  </conditionalFormatting>
  <conditionalFormatting sqref="A231 K231">
    <cfRule type="containsText" dxfId="447" priority="112" operator="containsText" text="NOT OK">
      <formula>NOT(ISERROR(SEARCH("NOT OK",A231)))</formula>
    </cfRule>
  </conditionalFormatting>
  <conditionalFormatting sqref="A43:A46 K43:K46">
    <cfRule type="containsText" dxfId="446" priority="110" operator="containsText" text="NOT OK">
      <formula>NOT(ISERROR(SEARCH("NOT OK",A43)))</formula>
    </cfRule>
  </conditionalFormatting>
  <conditionalFormatting sqref="A70:A73 K70:K73">
    <cfRule type="containsText" dxfId="445" priority="108" operator="containsText" text="NOT OK">
      <formula>NOT(ISERROR(SEARCH("NOT OK",A70)))</formula>
    </cfRule>
  </conditionalFormatting>
  <conditionalFormatting sqref="K81 A81">
    <cfRule type="containsText" dxfId="444" priority="107" operator="containsText" text="NOT OK">
      <formula>NOT(ISERROR(SEARCH("NOT OK",A81)))</formula>
    </cfRule>
  </conditionalFormatting>
  <conditionalFormatting sqref="A135 K135">
    <cfRule type="containsText" dxfId="443" priority="105" operator="containsText" text="NOT OK">
      <formula>NOT(ISERROR(SEARCH("NOT OK",A135)))</formula>
    </cfRule>
  </conditionalFormatting>
  <conditionalFormatting sqref="A162 K162">
    <cfRule type="containsText" dxfId="442" priority="103" operator="containsText" text="NOT OK">
      <formula>NOT(ISERROR(SEARCH("NOT OK",A162)))</formula>
    </cfRule>
  </conditionalFormatting>
  <conditionalFormatting sqref="K124:K127 A124:A127">
    <cfRule type="containsText" dxfId="441" priority="100" operator="containsText" text="NOT OK">
      <formula>NOT(ISERROR(SEARCH("NOT OK",A124)))</formula>
    </cfRule>
  </conditionalFormatting>
  <conditionalFormatting sqref="A205:A208 K205:K208">
    <cfRule type="containsText" dxfId="440" priority="96" operator="containsText" text="NOT OK">
      <formula>NOT(ISERROR(SEARCH("NOT OK",A205)))</formula>
    </cfRule>
  </conditionalFormatting>
  <conditionalFormatting sqref="A232:A235 K232:K235">
    <cfRule type="containsText" dxfId="439" priority="94" operator="containsText" text="NOT OK">
      <formula>NOT(ISERROR(SEARCH("NOT OK",A232)))</formula>
    </cfRule>
  </conditionalFormatting>
  <conditionalFormatting sqref="K216 A216">
    <cfRule type="containsText" dxfId="438" priority="93" operator="containsText" text="NOT OK">
      <formula>NOT(ISERROR(SEARCH("NOT OK",A216)))</formula>
    </cfRule>
  </conditionalFormatting>
  <conditionalFormatting sqref="K243 A243">
    <cfRule type="containsText" dxfId="437" priority="91" operator="containsText" text="NOT OK">
      <formula>NOT(ISERROR(SEARCH("NOT OK",A243)))</formula>
    </cfRule>
  </conditionalFormatting>
  <conditionalFormatting sqref="K23 A23">
    <cfRule type="containsText" dxfId="436" priority="88" operator="containsText" text="NOT OK">
      <formula>NOT(ISERROR(SEARCH("NOT OK",A23)))</formula>
    </cfRule>
  </conditionalFormatting>
  <conditionalFormatting sqref="A24 K24">
    <cfRule type="containsText" dxfId="435" priority="87" operator="containsText" text="NOT OK">
      <formula>NOT(ISERROR(SEARCH("NOT OK",A24)))</formula>
    </cfRule>
  </conditionalFormatting>
  <conditionalFormatting sqref="K105 A105">
    <cfRule type="containsText" dxfId="434" priority="82" operator="containsText" text="NOT OK">
      <formula>NOT(ISERROR(SEARCH("NOT OK",A105)))</formula>
    </cfRule>
  </conditionalFormatting>
  <conditionalFormatting sqref="K104 A104">
    <cfRule type="containsText" dxfId="433" priority="81" operator="containsText" text="NOT OK">
      <formula>NOT(ISERROR(SEARCH("NOT OK",A104)))</formula>
    </cfRule>
  </conditionalFormatting>
  <conditionalFormatting sqref="A186 K186">
    <cfRule type="containsText" dxfId="432" priority="76" operator="containsText" text="NOT OK">
      <formula>NOT(ISERROR(SEARCH("NOT OK",A186)))</formula>
    </cfRule>
  </conditionalFormatting>
  <conditionalFormatting sqref="K185 A185">
    <cfRule type="containsText" dxfId="431" priority="75" operator="containsText" text="NOT OK">
      <formula>NOT(ISERROR(SEARCH("NOT OK",A185)))</formula>
    </cfRule>
  </conditionalFormatting>
  <conditionalFormatting sqref="A47:A49 K47:K49">
    <cfRule type="containsText" dxfId="430" priority="46" operator="containsText" text="NOT OK">
      <formula>NOT(ISERROR(SEARCH("NOT OK",A47)))</formula>
    </cfRule>
  </conditionalFormatting>
  <conditionalFormatting sqref="A74:A76 K74:K76">
    <cfRule type="containsText" dxfId="429" priority="43" operator="containsText" text="NOT OK">
      <formula>NOT(ISERROR(SEARCH("NOT OK",A74)))</formula>
    </cfRule>
  </conditionalFormatting>
  <conditionalFormatting sqref="K128:K130 A128:A130">
    <cfRule type="containsText" dxfId="428" priority="40" operator="containsText" text="NOT OK">
      <formula>NOT(ISERROR(SEARCH("NOT OK",A128)))</formula>
    </cfRule>
  </conditionalFormatting>
  <conditionalFormatting sqref="K128:K130 A128:A130">
    <cfRule type="containsText" dxfId="427" priority="39" operator="containsText" text="NOT OK">
      <formula>NOT(ISERROR(SEARCH("NOT OK",A128)))</formula>
    </cfRule>
  </conditionalFormatting>
  <conditionalFormatting sqref="K155:K157 A155:A157">
    <cfRule type="containsText" dxfId="426" priority="36" operator="containsText" text="NOT OK">
      <formula>NOT(ISERROR(SEARCH("NOT OK",A155)))</formula>
    </cfRule>
  </conditionalFormatting>
  <conditionalFormatting sqref="K155:K157 A155:A157">
    <cfRule type="containsText" dxfId="425" priority="35" operator="containsText" text="NOT OK">
      <formula>NOT(ISERROR(SEARCH("NOT OK",A155)))</formula>
    </cfRule>
  </conditionalFormatting>
  <conditionalFormatting sqref="A209:A211 K209:K211">
    <cfRule type="containsText" dxfId="424" priority="32" operator="containsText" text="NOT OK">
      <formula>NOT(ISERROR(SEARCH("NOT OK",A209)))</formula>
    </cfRule>
  </conditionalFormatting>
  <conditionalFormatting sqref="A209:A211 K209:K211">
    <cfRule type="containsText" dxfId="423" priority="31" operator="containsText" text="NOT OK">
      <formula>NOT(ISERROR(SEARCH("NOT OK",A209)))</formula>
    </cfRule>
  </conditionalFormatting>
  <conditionalFormatting sqref="A236:A238 K236:K238">
    <cfRule type="containsText" dxfId="422" priority="28" operator="containsText" text="NOT OK">
      <formula>NOT(ISERROR(SEARCH("NOT OK",A236)))</formula>
    </cfRule>
  </conditionalFormatting>
  <conditionalFormatting sqref="A236:A238 K236:K238">
    <cfRule type="containsText" dxfId="421" priority="27" operator="containsText" text="NOT OK">
      <formula>NOT(ISERROR(SEARCH("NOT OK",A236)))</formula>
    </cfRule>
  </conditionalFormatting>
  <conditionalFormatting sqref="K50 A50">
    <cfRule type="containsText" dxfId="420" priority="12" operator="containsText" text="NOT OK">
      <formula>NOT(ISERROR(SEARCH("NOT OK",A50)))</formula>
    </cfRule>
  </conditionalFormatting>
  <conditionalFormatting sqref="A51 K51">
    <cfRule type="containsText" dxfId="419" priority="11" operator="containsText" text="NOT OK">
      <formula>NOT(ISERROR(SEARCH("NOT OK",A51)))</formula>
    </cfRule>
  </conditionalFormatting>
  <conditionalFormatting sqref="K77 A77">
    <cfRule type="containsText" dxfId="418" priority="10" operator="containsText" text="NOT OK">
      <formula>NOT(ISERROR(SEARCH("NOT OK",A77)))</formula>
    </cfRule>
  </conditionalFormatting>
  <conditionalFormatting sqref="A78 K78">
    <cfRule type="containsText" dxfId="417" priority="9" operator="containsText" text="NOT OK">
      <formula>NOT(ISERROR(SEARCH("NOT OK",A78)))</formula>
    </cfRule>
  </conditionalFormatting>
  <conditionalFormatting sqref="K132 A132">
    <cfRule type="containsText" dxfId="416" priority="8" operator="containsText" text="NOT OK">
      <formula>NOT(ISERROR(SEARCH("NOT OK",A132)))</formula>
    </cfRule>
  </conditionalFormatting>
  <conditionalFormatting sqref="K131 A131">
    <cfRule type="containsText" dxfId="415" priority="7" operator="containsText" text="NOT OK">
      <formula>NOT(ISERROR(SEARCH("NOT OK",A131)))</formula>
    </cfRule>
  </conditionalFormatting>
  <conditionalFormatting sqref="K159 A159">
    <cfRule type="containsText" dxfId="414" priority="6" operator="containsText" text="NOT OK">
      <formula>NOT(ISERROR(SEARCH("NOT OK",A159)))</formula>
    </cfRule>
  </conditionalFormatting>
  <conditionalFormatting sqref="K158 A158">
    <cfRule type="containsText" dxfId="413" priority="5" operator="containsText" text="NOT OK">
      <formula>NOT(ISERROR(SEARCH("NOT OK",A158)))</formula>
    </cfRule>
  </conditionalFormatting>
  <conditionalFormatting sqref="A213 K213">
    <cfRule type="containsText" dxfId="412" priority="4" operator="containsText" text="NOT OK">
      <formula>NOT(ISERROR(SEARCH("NOT OK",A213)))</formula>
    </cfRule>
  </conditionalFormatting>
  <conditionalFormatting sqref="K212 A212">
    <cfRule type="containsText" dxfId="411" priority="3" operator="containsText" text="NOT OK">
      <formula>NOT(ISERROR(SEARCH("NOT OK",A212)))</formula>
    </cfRule>
  </conditionalFormatting>
  <conditionalFormatting sqref="A240 K240">
    <cfRule type="containsText" dxfId="410" priority="2" operator="containsText" text="NOT OK">
      <formula>NOT(ISERROR(SEARCH("NOT OK",A240)))</formula>
    </cfRule>
  </conditionalFormatting>
  <conditionalFormatting sqref="K239 A239">
    <cfRule type="containsText" dxfId="409" priority="1" operator="containsText" text="NOT OK">
      <formula>NOT(ISERROR(SEARCH("NOT OK",A239)))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&amp;LMonthly Air Transport Statistics : Suvarnabhumi Airport</oddHeader>
  </headerFooter>
  <rowBreaks count="2" manualBreakCount="2">
    <brk id="82" min="11" max="22" man="1"/>
    <brk id="163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244"/>
  <sheetViews>
    <sheetView topLeftCell="E1" zoomScaleNormal="100" workbookViewId="0">
      <selection activeCell="U1" activeCellId="2" sqref="L1:W1048576 L1:W1048576 L1:W1048576"/>
    </sheetView>
  </sheetViews>
  <sheetFormatPr defaultColWidth="9.140625" defaultRowHeight="12.75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2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0.5703125" style="2" customWidth="1"/>
    <col min="10" max="10" width="7" style="1" customWidth="1"/>
    <col min="11" max="11" width="9.140625" style="3"/>
    <col min="12" max="12" width="13" style="1" customWidth="1"/>
    <col min="13" max="14" width="12.7109375" style="1" customWidth="1"/>
    <col min="15" max="15" width="14.140625" style="1" bestFit="1" customWidth="1"/>
    <col min="16" max="16" width="11" style="1" customWidth="1"/>
    <col min="17" max="19" width="12.7109375" style="1" customWidth="1"/>
    <col min="20" max="20" width="14.140625" style="1" bestFit="1" customWidth="1"/>
    <col min="21" max="22" width="12.7109375" style="1" customWidth="1"/>
    <col min="23" max="23" width="12.140625" style="2" bestFit="1" customWidth="1"/>
    <col min="24" max="16384" width="9.140625" style="1"/>
  </cols>
  <sheetData>
    <row r="1" spans="1:23" ht="13.5" thickBot="1"/>
    <row r="2" spans="1:23" ht="13.5" thickTop="1">
      <c r="B2" s="880" t="s">
        <v>0</v>
      </c>
      <c r="C2" s="881"/>
      <c r="D2" s="881"/>
      <c r="E2" s="881"/>
      <c r="F2" s="881"/>
      <c r="G2" s="881"/>
      <c r="H2" s="881"/>
      <c r="I2" s="882"/>
      <c r="J2" s="3"/>
      <c r="L2" s="883" t="s">
        <v>1</v>
      </c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5"/>
    </row>
    <row r="3" spans="1:23" ht="13.5" thickBot="1">
      <c r="B3" s="886" t="s">
        <v>46</v>
      </c>
      <c r="C3" s="887"/>
      <c r="D3" s="887"/>
      <c r="E3" s="887"/>
      <c r="F3" s="887"/>
      <c r="G3" s="887"/>
      <c r="H3" s="887"/>
      <c r="I3" s="888"/>
      <c r="J3" s="3"/>
      <c r="L3" s="889" t="s">
        <v>48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1"/>
    </row>
    <row r="4" spans="1:23" ht="14.25" thickTop="1" thickBot="1">
      <c r="B4" s="103"/>
      <c r="C4" s="104"/>
      <c r="D4" s="104"/>
      <c r="E4" s="104"/>
      <c r="F4" s="104"/>
      <c r="G4" s="104"/>
      <c r="H4" s="104"/>
      <c r="I4" s="105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6"/>
      <c r="C5" s="892" t="s">
        <v>64</v>
      </c>
      <c r="D5" s="893"/>
      <c r="E5" s="894"/>
      <c r="F5" s="892" t="s">
        <v>65</v>
      </c>
      <c r="G5" s="893"/>
      <c r="H5" s="894"/>
      <c r="I5" s="107" t="s">
        <v>2</v>
      </c>
      <c r="J5" s="3"/>
      <c r="L5" s="11"/>
      <c r="M5" s="895" t="s">
        <v>64</v>
      </c>
      <c r="N5" s="896"/>
      <c r="O5" s="896"/>
      <c r="P5" s="896"/>
      <c r="Q5" s="897"/>
      <c r="R5" s="895" t="s">
        <v>65</v>
      </c>
      <c r="S5" s="896"/>
      <c r="T5" s="896"/>
      <c r="U5" s="896"/>
      <c r="V5" s="897"/>
      <c r="W5" s="12" t="s">
        <v>2</v>
      </c>
    </row>
    <row r="6" spans="1:23" ht="13.5" thickTop="1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3"/>
      <c r="C7" s="114" t="s">
        <v>5</v>
      </c>
      <c r="D7" s="115" t="s">
        <v>6</v>
      </c>
      <c r="E7" s="618" t="s">
        <v>7</v>
      </c>
      <c r="F7" s="114" t="s">
        <v>5</v>
      </c>
      <c r="G7" s="115" t="s">
        <v>6</v>
      </c>
      <c r="H7" s="618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08"/>
      <c r="C8" s="118"/>
      <c r="D8" s="119"/>
      <c r="E8" s="161"/>
      <c r="F8" s="118"/>
      <c r="G8" s="119"/>
      <c r="H8" s="161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45" t="str">
        <f>IF(ISERROR(F9/G9)," ",IF(F9/G9&gt;0.5,IF(F9/G9&lt;1.5," ","NOT OK"),"NOT OK"))</f>
        <v xml:space="preserve"> </v>
      </c>
      <c r="B9" s="108" t="s">
        <v>10</v>
      </c>
      <c r="C9" s="361">
        <v>2799</v>
      </c>
      <c r="D9" s="362">
        <v>2793</v>
      </c>
      <c r="E9" s="162">
        <f>SUM(C9:D9)</f>
        <v>5592</v>
      </c>
      <c r="F9" s="361">
        <v>3562</v>
      </c>
      <c r="G9" s="362">
        <v>3552</v>
      </c>
      <c r="H9" s="162">
        <f>SUM(F9:G9)</f>
        <v>7114</v>
      </c>
      <c r="I9" s="125">
        <f>IF(E9=0,0,((H9/E9)-1)*100)</f>
        <v>27.21745350500715</v>
      </c>
      <c r="J9" s="3"/>
      <c r="L9" s="13" t="s">
        <v>10</v>
      </c>
      <c r="M9" s="371">
        <v>412746</v>
      </c>
      <c r="N9" s="369">
        <v>430747</v>
      </c>
      <c r="O9" s="173">
        <f>+M9+N9</f>
        <v>843493</v>
      </c>
      <c r="P9" s="368">
        <v>1556</v>
      </c>
      <c r="Q9" s="173">
        <f>O9+P9</f>
        <v>845049</v>
      </c>
      <c r="R9" s="371">
        <v>570028</v>
      </c>
      <c r="S9" s="369">
        <v>589312</v>
      </c>
      <c r="T9" s="173">
        <f>+R9+S9</f>
        <v>1159340</v>
      </c>
      <c r="U9" s="368">
        <v>1612</v>
      </c>
      <c r="V9" s="173">
        <f>T9+U9</f>
        <v>1160952</v>
      </c>
      <c r="W9" s="40">
        <f>IF(Q9=0,0,((V9/Q9)-1)*100)</f>
        <v>37.382802654047275</v>
      </c>
    </row>
    <row r="10" spans="1:23">
      <c r="A10" s="345" t="str">
        <f>IF(ISERROR(F10/G10)," ",IF(F10/G10&gt;0.5,IF(F10/G10&lt;1.5," ","NOT OK"),"NOT OK"))</f>
        <v xml:space="preserve"> </v>
      </c>
      <c r="B10" s="108" t="s">
        <v>11</v>
      </c>
      <c r="C10" s="361">
        <v>2712</v>
      </c>
      <c r="D10" s="362">
        <v>2712</v>
      </c>
      <c r="E10" s="162">
        <f>SUM(C10:D10)</f>
        <v>5424</v>
      </c>
      <c r="F10" s="361">
        <v>3420</v>
      </c>
      <c r="G10" s="362">
        <v>3415</v>
      </c>
      <c r="H10" s="162">
        <f>SUM(F10:G10)</f>
        <v>6835</v>
      </c>
      <c r="I10" s="125">
        <f>IF(E10=0,0,((H10/E10)-1)*100)</f>
        <v>26.014011799410032</v>
      </c>
      <c r="J10" s="3"/>
      <c r="K10" s="6"/>
      <c r="L10" s="13" t="s">
        <v>11</v>
      </c>
      <c r="M10" s="371">
        <v>421990</v>
      </c>
      <c r="N10" s="369">
        <v>413457</v>
      </c>
      <c r="O10" s="173">
        <f t="shared" ref="O10:O11" si="0">+M10+N10</f>
        <v>835447</v>
      </c>
      <c r="P10" s="368">
        <v>2224</v>
      </c>
      <c r="Q10" s="173">
        <f>O10+P10</f>
        <v>837671</v>
      </c>
      <c r="R10" s="371">
        <v>591022</v>
      </c>
      <c r="S10" s="369">
        <v>590860</v>
      </c>
      <c r="T10" s="173">
        <f t="shared" ref="T10:T13" si="1">+R10+S10</f>
        <v>1181882</v>
      </c>
      <c r="U10" s="368">
        <v>2096</v>
      </c>
      <c r="V10" s="173">
        <f>T10+U10</f>
        <v>1183978</v>
      </c>
      <c r="W10" s="40">
        <f>IF(Q10=0,0,((V10/Q10)-1)*100)</f>
        <v>41.34164845148036</v>
      </c>
    </row>
    <row r="11" spans="1:23" ht="13.5" thickBot="1">
      <c r="A11" s="345" t="str">
        <f>IF(ISERROR(F11/G11)," ",IF(F11/G11&gt;0.5,IF(F11/G11&lt;1.5," ","NOT OK"),"NOT OK"))</f>
        <v xml:space="preserve"> </v>
      </c>
      <c r="B11" s="113" t="s">
        <v>12</v>
      </c>
      <c r="C11" s="363">
        <v>2842</v>
      </c>
      <c r="D11" s="364">
        <v>2839</v>
      </c>
      <c r="E11" s="162">
        <f>SUM(C11:D11)</f>
        <v>5681</v>
      </c>
      <c r="F11" s="363">
        <v>3626</v>
      </c>
      <c r="G11" s="364">
        <v>3628</v>
      </c>
      <c r="H11" s="162">
        <f>SUM(F11:G11)</f>
        <v>7254</v>
      </c>
      <c r="I11" s="125">
        <f>IF(E11=0,0,((H11/E11)-1)*100)</f>
        <v>27.688787185354702</v>
      </c>
      <c r="J11" s="3"/>
      <c r="K11" s="6"/>
      <c r="L11" s="22" t="s">
        <v>12</v>
      </c>
      <c r="M11" s="371">
        <v>476997</v>
      </c>
      <c r="N11" s="369">
        <v>465615</v>
      </c>
      <c r="O11" s="173">
        <f t="shared" si="0"/>
        <v>942612</v>
      </c>
      <c r="P11" s="370">
        <v>4940</v>
      </c>
      <c r="Q11" s="276">
        <f t="shared" ref="Q11" si="2">O11+P11</f>
        <v>947552</v>
      </c>
      <c r="R11" s="371">
        <v>631695</v>
      </c>
      <c r="S11" s="369">
        <v>637981</v>
      </c>
      <c r="T11" s="173">
        <f t="shared" si="1"/>
        <v>1269676</v>
      </c>
      <c r="U11" s="370">
        <v>5044</v>
      </c>
      <c r="V11" s="276">
        <f t="shared" ref="V11" si="3">T11+U11</f>
        <v>1274720</v>
      </c>
      <c r="W11" s="40">
        <f>IF(Q11=0,0,((V11/Q11)-1)*100)</f>
        <v>34.527709297220625</v>
      </c>
    </row>
    <row r="12" spans="1:23" ht="14.25" thickTop="1" thickBot="1">
      <c r="A12" s="345" t="str">
        <f>IF(ISERROR(F12/G12)," ",IF(F12/G12&gt;0.5,IF(F12/G12&lt;1.5," ","NOT OK"),"NOT OK"))</f>
        <v xml:space="preserve"> </v>
      </c>
      <c r="B12" s="128" t="s">
        <v>57</v>
      </c>
      <c r="C12" s="129">
        <f t="shared" ref="C12:H12" si="4">+C9+C10+C11</f>
        <v>8353</v>
      </c>
      <c r="D12" s="131">
        <f t="shared" si="4"/>
        <v>8344</v>
      </c>
      <c r="E12" s="166">
        <f t="shared" si="4"/>
        <v>16697</v>
      </c>
      <c r="F12" s="129">
        <f t="shared" si="4"/>
        <v>10608</v>
      </c>
      <c r="G12" s="131">
        <f t="shared" si="4"/>
        <v>10595</v>
      </c>
      <c r="H12" s="166">
        <f t="shared" si="4"/>
        <v>21203</v>
      </c>
      <c r="I12" s="132">
        <f>IF(E12=0,0,((H12/E12)-1)*100)</f>
        <v>26.986883871354127</v>
      </c>
      <c r="J12" s="3"/>
      <c r="L12" s="41" t="s">
        <v>57</v>
      </c>
      <c r="M12" s="45">
        <f t="shared" ref="M12:N12" si="5">+M9+M10+M11</f>
        <v>1311733</v>
      </c>
      <c r="N12" s="43">
        <f t="shared" si="5"/>
        <v>1309819</v>
      </c>
      <c r="O12" s="174">
        <f>+O9+O10+O11</f>
        <v>2621552</v>
      </c>
      <c r="P12" s="43">
        <f t="shared" ref="P12:V12" si="6">+P9+P10+P11</f>
        <v>8720</v>
      </c>
      <c r="Q12" s="174">
        <f t="shared" si="6"/>
        <v>2630272</v>
      </c>
      <c r="R12" s="45">
        <f t="shared" si="6"/>
        <v>1792745</v>
      </c>
      <c r="S12" s="43">
        <f t="shared" si="6"/>
        <v>1818153</v>
      </c>
      <c r="T12" s="174">
        <f>+T9+T10+T11</f>
        <v>3610898</v>
      </c>
      <c r="U12" s="43">
        <f t="shared" si="6"/>
        <v>8752</v>
      </c>
      <c r="V12" s="174">
        <f t="shared" si="6"/>
        <v>3619650</v>
      </c>
      <c r="W12" s="46">
        <f>IF(Q12=0,0,((V12/Q12)-1)*100)</f>
        <v>37.615045136016349</v>
      </c>
    </row>
    <row r="13" spans="1:23" ht="13.5" thickTop="1">
      <c r="A13" s="345" t="str">
        <f t="shared" ref="A13:A71" si="7">IF(ISERROR(F13/G13)," ",IF(F13/G13&gt;0.5,IF(F13/G13&lt;1.5," ","NOT OK"),"NOT OK"))</f>
        <v xml:space="preserve"> </v>
      </c>
      <c r="B13" s="108" t="s">
        <v>13</v>
      </c>
      <c r="C13" s="361">
        <v>2943</v>
      </c>
      <c r="D13" s="362">
        <v>2936</v>
      </c>
      <c r="E13" s="162">
        <f>SUM(C13:D13)</f>
        <v>5879</v>
      </c>
      <c r="F13" s="361">
        <v>3658</v>
      </c>
      <c r="G13" s="362">
        <v>3649</v>
      </c>
      <c r="H13" s="162">
        <f>SUM(F13:G13)</f>
        <v>7307</v>
      </c>
      <c r="I13" s="125">
        <f t="shared" ref="I13:I24" si="8">IF(E13=0,0,((H13/E13)-1)*100)</f>
        <v>24.289845211770711</v>
      </c>
      <c r="J13" s="7"/>
      <c r="L13" s="13" t="s">
        <v>13</v>
      </c>
      <c r="M13" s="371">
        <v>509486</v>
      </c>
      <c r="N13" s="369">
        <v>487874</v>
      </c>
      <c r="O13" s="173">
        <f t="shared" ref="O13" si="9">+M13+N13</f>
        <v>997360</v>
      </c>
      <c r="P13" s="368">
        <v>1835</v>
      </c>
      <c r="Q13" s="173">
        <f>O13+P13</f>
        <v>999195</v>
      </c>
      <c r="R13" s="371">
        <v>636804</v>
      </c>
      <c r="S13" s="369">
        <v>633269</v>
      </c>
      <c r="T13" s="173">
        <f t="shared" si="1"/>
        <v>1270073</v>
      </c>
      <c r="U13" s="368">
        <v>1709</v>
      </c>
      <c r="V13" s="173">
        <f>T13+U13</f>
        <v>1271782</v>
      </c>
      <c r="W13" s="40">
        <f t="shared" ref="W13:W24" si="10">IF(Q13=0,0,((V13/Q13)-1)*100)</f>
        <v>27.280660932050303</v>
      </c>
    </row>
    <row r="14" spans="1:23">
      <c r="A14" s="345" t="str">
        <f t="shared" si="7"/>
        <v xml:space="preserve"> </v>
      </c>
      <c r="B14" s="108" t="s">
        <v>14</v>
      </c>
      <c r="C14" s="361">
        <v>2682</v>
      </c>
      <c r="D14" s="362">
        <v>2682</v>
      </c>
      <c r="E14" s="162">
        <f>SUM(C14:D14)</f>
        <v>5364</v>
      </c>
      <c r="F14" s="361">
        <v>3374</v>
      </c>
      <c r="G14" s="362">
        <v>3373</v>
      </c>
      <c r="H14" s="162">
        <f>SUM(F14:G14)</f>
        <v>6747</v>
      </c>
      <c r="I14" s="125">
        <f t="shared" si="8"/>
        <v>25.782997762863523</v>
      </c>
      <c r="J14" s="3"/>
      <c r="L14" s="13" t="s">
        <v>14</v>
      </c>
      <c r="M14" s="371">
        <v>464618</v>
      </c>
      <c r="N14" s="369">
        <v>493366</v>
      </c>
      <c r="O14" s="311">
        <f>+M14+N14</f>
        <v>957984</v>
      </c>
      <c r="P14" s="368">
        <v>2757</v>
      </c>
      <c r="Q14" s="173">
        <f>O14+P14</f>
        <v>960741</v>
      </c>
      <c r="R14" s="371">
        <v>609776</v>
      </c>
      <c r="S14" s="369">
        <v>625797</v>
      </c>
      <c r="T14" s="173">
        <f>+R14+S14</f>
        <v>1235573</v>
      </c>
      <c r="U14" s="368">
        <v>2577</v>
      </c>
      <c r="V14" s="173">
        <f>T14+U14</f>
        <v>1238150</v>
      </c>
      <c r="W14" s="40">
        <f t="shared" si="10"/>
        <v>28.87448334150411</v>
      </c>
    </row>
    <row r="15" spans="1:23" ht="13.5" thickBot="1">
      <c r="A15" s="346" t="str">
        <f t="shared" si="7"/>
        <v xml:space="preserve"> </v>
      </c>
      <c r="B15" s="108" t="s">
        <v>15</v>
      </c>
      <c r="C15" s="361">
        <v>3048</v>
      </c>
      <c r="D15" s="362">
        <v>3048</v>
      </c>
      <c r="E15" s="162">
        <f>SUM(C15:D15)</f>
        <v>6096</v>
      </c>
      <c r="F15" s="361">
        <v>3678</v>
      </c>
      <c r="G15" s="362">
        <v>3669</v>
      </c>
      <c r="H15" s="162">
        <f>SUM(F15:G15)</f>
        <v>7347</v>
      </c>
      <c r="I15" s="125">
        <f t="shared" si="8"/>
        <v>20.521653543307082</v>
      </c>
      <c r="J15" s="7"/>
      <c r="L15" s="13" t="s">
        <v>15</v>
      </c>
      <c r="M15" s="371">
        <v>530429</v>
      </c>
      <c r="N15" s="369">
        <v>542638</v>
      </c>
      <c r="O15" s="173">
        <f>+M15+N15</f>
        <v>1073067</v>
      </c>
      <c r="P15" s="368">
        <v>3019</v>
      </c>
      <c r="Q15" s="173">
        <f>O15+P15</f>
        <v>1076086</v>
      </c>
      <c r="R15" s="371">
        <v>654618</v>
      </c>
      <c r="S15" s="369">
        <v>669337</v>
      </c>
      <c r="T15" s="173">
        <f>+R15+S15</f>
        <v>1323955</v>
      </c>
      <c r="U15" s="368">
        <v>3195</v>
      </c>
      <c r="V15" s="173">
        <f>T15+U15</f>
        <v>1327150</v>
      </c>
      <c r="W15" s="40">
        <f t="shared" si="10"/>
        <v>23.331220738862889</v>
      </c>
    </row>
    <row r="16" spans="1:23" ht="14.25" thickTop="1" thickBot="1">
      <c r="A16" s="345" t="str">
        <f t="shared" si="7"/>
        <v xml:space="preserve"> </v>
      </c>
      <c r="B16" s="128" t="s">
        <v>61</v>
      </c>
      <c r="C16" s="129">
        <f>+C13+C14+C15</f>
        <v>8673</v>
      </c>
      <c r="D16" s="131">
        <f t="shared" ref="D16:H16" si="11">+D13+D14+D15</f>
        <v>8666</v>
      </c>
      <c r="E16" s="166">
        <f t="shared" si="11"/>
        <v>17339</v>
      </c>
      <c r="F16" s="129">
        <f t="shared" si="11"/>
        <v>10710</v>
      </c>
      <c r="G16" s="131">
        <f t="shared" si="11"/>
        <v>10691</v>
      </c>
      <c r="H16" s="166">
        <f t="shared" si="11"/>
        <v>21401</v>
      </c>
      <c r="I16" s="132">
        <f t="shared" si="8"/>
        <v>23.426956571889956</v>
      </c>
      <c r="J16" s="3"/>
      <c r="L16" s="41" t="s">
        <v>61</v>
      </c>
      <c r="M16" s="45">
        <f>+M13+M14+M15</f>
        <v>1504533</v>
      </c>
      <c r="N16" s="43">
        <f t="shared" ref="N16:V16" si="12">+N13+N14+N15</f>
        <v>1523878</v>
      </c>
      <c r="O16" s="174">
        <f t="shared" si="12"/>
        <v>3028411</v>
      </c>
      <c r="P16" s="43">
        <f t="shared" si="12"/>
        <v>7611</v>
      </c>
      <c r="Q16" s="174">
        <f t="shared" si="12"/>
        <v>3036022</v>
      </c>
      <c r="R16" s="45">
        <f t="shared" si="12"/>
        <v>1901198</v>
      </c>
      <c r="S16" s="43">
        <f t="shared" si="12"/>
        <v>1928403</v>
      </c>
      <c r="T16" s="174">
        <f t="shared" si="12"/>
        <v>3829601</v>
      </c>
      <c r="U16" s="43">
        <f t="shared" si="12"/>
        <v>7481</v>
      </c>
      <c r="V16" s="174">
        <f t="shared" si="12"/>
        <v>3837082</v>
      </c>
      <c r="W16" s="46">
        <f t="shared" si="10"/>
        <v>26.385184297083498</v>
      </c>
    </row>
    <row r="17" spans="1:23" ht="13.5" thickTop="1">
      <c r="A17" s="345" t="str">
        <f t="shared" si="7"/>
        <v xml:space="preserve"> </v>
      </c>
      <c r="B17" s="108" t="s">
        <v>16</v>
      </c>
      <c r="C17" s="134">
        <v>3101</v>
      </c>
      <c r="D17" s="136">
        <v>3067</v>
      </c>
      <c r="E17" s="162">
        <f t="shared" ref="E17" si="13">SUM(C17:D17)</f>
        <v>6168</v>
      </c>
      <c r="F17" s="134">
        <v>3518</v>
      </c>
      <c r="G17" s="136">
        <v>3522</v>
      </c>
      <c r="H17" s="162">
        <f t="shared" ref="H17" si="14">SUM(F17:G17)</f>
        <v>7040</v>
      </c>
      <c r="I17" s="125">
        <f t="shared" si="8"/>
        <v>14.137483787289229</v>
      </c>
      <c r="J17" s="7"/>
      <c r="L17" s="13" t="s">
        <v>16</v>
      </c>
      <c r="M17" s="371">
        <v>548507</v>
      </c>
      <c r="N17" s="369">
        <v>541855</v>
      </c>
      <c r="O17" s="173">
        <f>+M17+N17</f>
        <v>1090362</v>
      </c>
      <c r="P17" s="368">
        <v>1056</v>
      </c>
      <c r="Q17" s="173">
        <f>O17+P17</f>
        <v>1091418</v>
      </c>
      <c r="R17" s="371">
        <v>628453</v>
      </c>
      <c r="S17" s="369">
        <v>636881</v>
      </c>
      <c r="T17" s="173">
        <f>+R17+S17</f>
        <v>1265334</v>
      </c>
      <c r="U17" s="368">
        <v>1898</v>
      </c>
      <c r="V17" s="173">
        <f>T17+U17</f>
        <v>1267232</v>
      </c>
      <c r="W17" s="40">
        <f t="shared" si="10"/>
        <v>16.108768592784806</v>
      </c>
    </row>
    <row r="18" spans="1:23">
      <c r="A18" s="345" t="str">
        <f>IF(ISERROR(F18/G18)," ",IF(F18/G18&gt;0.5,IF(F18/G18&lt;1.5," ","NOT OK"),"NOT OK"))</f>
        <v xml:space="preserve"> </v>
      </c>
      <c r="B18" s="108" t="s">
        <v>17</v>
      </c>
      <c r="C18" s="134">
        <v>3125</v>
      </c>
      <c r="D18" s="136">
        <v>3086</v>
      </c>
      <c r="E18" s="162">
        <f>SUM(C18:D18)</f>
        <v>6211</v>
      </c>
      <c r="F18" s="134">
        <v>3666</v>
      </c>
      <c r="G18" s="136">
        <v>3656</v>
      </c>
      <c r="H18" s="162">
        <f>SUM(F18:G18)</f>
        <v>7322</v>
      </c>
      <c r="I18" s="125">
        <f>IF(E18=0,0,((H18/E18)-1)*100)</f>
        <v>17.887618740943488</v>
      </c>
      <c r="L18" s="13" t="s">
        <v>17</v>
      </c>
      <c r="M18" s="371">
        <v>522972</v>
      </c>
      <c r="N18" s="369">
        <v>521379</v>
      </c>
      <c r="O18" s="173">
        <f t="shared" ref="O18" si="15">+M18+N18</f>
        <v>1044351</v>
      </c>
      <c r="P18" s="368">
        <v>1959</v>
      </c>
      <c r="Q18" s="173">
        <f>O18+P18</f>
        <v>1046310</v>
      </c>
      <c r="R18" s="371">
        <v>620812</v>
      </c>
      <c r="S18" s="369">
        <v>635513</v>
      </c>
      <c r="T18" s="173">
        <f>+R18+S18</f>
        <v>1256325</v>
      </c>
      <c r="U18" s="368">
        <v>1987</v>
      </c>
      <c r="V18" s="173">
        <f>T18+U18</f>
        <v>1258312</v>
      </c>
      <c r="W18" s="40">
        <f>IF(Q18=0,0,((V18/Q18)-1)*100)</f>
        <v>20.261872676357861</v>
      </c>
    </row>
    <row r="19" spans="1:23" ht="13.5" thickBot="1">
      <c r="A19" s="347" t="str">
        <f>IF(ISERROR(F19/G19)," ",IF(F19/G19&gt;0.5,IF(F19/G19&lt;1.5," ","NOT OK"),"NOT OK"))</f>
        <v xml:space="preserve"> </v>
      </c>
      <c r="B19" s="108" t="s">
        <v>18</v>
      </c>
      <c r="C19" s="134">
        <v>3107</v>
      </c>
      <c r="D19" s="136">
        <v>3089</v>
      </c>
      <c r="E19" s="162">
        <f>SUM(C19:D19)</f>
        <v>6196</v>
      </c>
      <c r="F19" s="134">
        <v>3617</v>
      </c>
      <c r="G19" s="136">
        <v>3615</v>
      </c>
      <c r="H19" s="162">
        <f>SUM(F19:G19)</f>
        <v>7232</v>
      </c>
      <c r="I19" s="125">
        <f>IF(E19=0,0,((H19/E19)-1)*100)</f>
        <v>16.720464816010328</v>
      </c>
      <c r="J19" s="8"/>
      <c r="L19" s="13" t="s">
        <v>18</v>
      </c>
      <c r="M19" s="371">
        <v>522992</v>
      </c>
      <c r="N19" s="369">
        <v>511264</v>
      </c>
      <c r="O19" s="173">
        <f>+M19+N19</f>
        <v>1034256</v>
      </c>
      <c r="P19" s="368">
        <v>1886</v>
      </c>
      <c r="Q19" s="173">
        <f>O19+P19</f>
        <v>1036142</v>
      </c>
      <c r="R19" s="371">
        <v>621724</v>
      </c>
      <c r="S19" s="369">
        <v>619780</v>
      </c>
      <c r="T19" s="173">
        <f>+R19+S19</f>
        <v>1241504</v>
      </c>
      <c r="U19" s="368">
        <v>2545</v>
      </c>
      <c r="V19" s="173">
        <f>T19+U19</f>
        <v>1244049</v>
      </c>
      <c r="W19" s="40">
        <f>IF(Q19=0,0,((V19/Q19)-1)*100)</f>
        <v>20.065492953668507</v>
      </c>
    </row>
    <row r="20" spans="1:23" ht="15.75" customHeight="1" thickTop="1" thickBot="1">
      <c r="A20" s="9" t="str">
        <f>IF(ISERROR(F20/G20)," ",IF(F20/G20&gt;0.5,IF(F20/G20&lt;1.5," ","NOT OK"),"NOT OK"))</f>
        <v xml:space="preserve"> </v>
      </c>
      <c r="B20" s="137" t="s">
        <v>19</v>
      </c>
      <c r="C20" s="129">
        <f>+C17+C18+C19</f>
        <v>9333</v>
      </c>
      <c r="D20" s="139">
        <f t="shared" ref="D20:H20" si="16">+D17+D18+D19</f>
        <v>9242</v>
      </c>
      <c r="E20" s="164">
        <f t="shared" si="16"/>
        <v>18575</v>
      </c>
      <c r="F20" s="129">
        <f t="shared" si="16"/>
        <v>10801</v>
      </c>
      <c r="G20" s="139">
        <f t="shared" si="16"/>
        <v>10793</v>
      </c>
      <c r="H20" s="164">
        <f t="shared" si="16"/>
        <v>21594</v>
      </c>
      <c r="I20" s="132">
        <f>IF(E20=0,0,((H20/E20)-1)*100)</f>
        <v>16.253028263795422</v>
      </c>
      <c r="J20" s="9"/>
      <c r="K20" s="10"/>
      <c r="L20" s="47" t="s">
        <v>19</v>
      </c>
      <c r="M20" s="48">
        <f>+M17+M18+M19</f>
        <v>1594471</v>
      </c>
      <c r="N20" s="49">
        <f t="shared" ref="N20:V20" si="17">+N17+N18+N19</f>
        <v>1574498</v>
      </c>
      <c r="O20" s="175">
        <f t="shared" si="17"/>
        <v>3168969</v>
      </c>
      <c r="P20" s="49">
        <f t="shared" si="17"/>
        <v>4901</v>
      </c>
      <c r="Q20" s="175">
        <f t="shared" si="17"/>
        <v>3173870</v>
      </c>
      <c r="R20" s="48">
        <f t="shared" si="17"/>
        <v>1870989</v>
      </c>
      <c r="S20" s="49">
        <f t="shared" si="17"/>
        <v>1892174</v>
      </c>
      <c r="T20" s="175">
        <f t="shared" si="17"/>
        <v>3763163</v>
      </c>
      <c r="U20" s="49">
        <f t="shared" si="17"/>
        <v>6430</v>
      </c>
      <c r="V20" s="175">
        <f t="shared" si="17"/>
        <v>3769593</v>
      </c>
      <c r="W20" s="50">
        <f>IF(Q20=0,0,((V20/Q20)-1)*100)</f>
        <v>18.769609341277359</v>
      </c>
    </row>
    <row r="21" spans="1:23" ht="13.5" thickTop="1">
      <c r="A21" s="345" t="str">
        <f>IF(ISERROR(F21/G21)," ",IF(F21/G21&gt;0.5,IF(F21/G21&lt;1.5," ","NOT OK"),"NOT OK"))</f>
        <v xml:space="preserve"> </v>
      </c>
      <c r="B21" s="108" t="s">
        <v>20</v>
      </c>
      <c r="C21" s="361">
        <v>3377</v>
      </c>
      <c r="D21" s="362">
        <v>3364</v>
      </c>
      <c r="E21" s="165">
        <f>SUM(C21:D21)</f>
        <v>6741</v>
      </c>
      <c r="F21" s="361">
        <v>3813</v>
      </c>
      <c r="G21" s="362">
        <v>3795</v>
      </c>
      <c r="H21" s="165">
        <f>SUM(F21:G21)</f>
        <v>7608</v>
      </c>
      <c r="I21" s="125">
        <f>IF(E21=0,0,((H21/E21)-1)*100)</f>
        <v>12.861593235425017</v>
      </c>
      <c r="J21" s="3"/>
      <c r="L21" s="13" t="s">
        <v>21</v>
      </c>
      <c r="M21" s="371">
        <v>571559</v>
      </c>
      <c r="N21" s="369">
        <v>573238</v>
      </c>
      <c r="O21" s="173">
        <f>+M21+N21</f>
        <v>1144797</v>
      </c>
      <c r="P21" s="368">
        <v>1638</v>
      </c>
      <c r="Q21" s="173">
        <f>O21+P21</f>
        <v>1146435</v>
      </c>
      <c r="R21" s="371">
        <v>638062</v>
      </c>
      <c r="S21" s="369">
        <v>648358</v>
      </c>
      <c r="T21" s="173">
        <f>+R21+S21</f>
        <v>1286420</v>
      </c>
      <c r="U21" s="368">
        <v>2638</v>
      </c>
      <c r="V21" s="173">
        <f>T21+U21</f>
        <v>1289058</v>
      </c>
      <c r="W21" s="40">
        <f>IF(Q21=0,0,((V21/Q21)-1)*100)</f>
        <v>12.440565753836896</v>
      </c>
    </row>
    <row r="22" spans="1:23" ht="13.5" thickBot="1">
      <c r="A22" s="345" t="str">
        <f t="shared" ref="A22" si="18">IF(ISERROR(F22/G22)," ",IF(F22/G22&gt;0.5,IF(F22/G22&lt;1.5," ","NOT OK"),"NOT OK"))</f>
        <v xml:space="preserve"> </v>
      </c>
      <c r="B22" s="108" t="s">
        <v>22</v>
      </c>
      <c r="C22" s="361">
        <v>3314</v>
      </c>
      <c r="D22" s="362">
        <v>3308</v>
      </c>
      <c r="E22" s="156">
        <f t="shared" ref="E22" si="19">SUM(C22:D22)</f>
        <v>6622</v>
      </c>
      <c r="F22" s="361">
        <v>3829</v>
      </c>
      <c r="G22" s="362">
        <v>3831</v>
      </c>
      <c r="H22" s="156">
        <f t="shared" ref="H22" si="20">SUM(F22:G22)</f>
        <v>7660</v>
      </c>
      <c r="I22" s="125">
        <f t="shared" ref="I22" si="21">IF(E22=0,0,((H22/E22)-1)*100)</f>
        <v>15.675022651766835</v>
      </c>
      <c r="J22" s="3"/>
      <c r="L22" s="13" t="s">
        <v>22</v>
      </c>
      <c r="M22" s="371">
        <v>561457</v>
      </c>
      <c r="N22" s="369">
        <v>559215</v>
      </c>
      <c r="O22" s="173">
        <f t="shared" ref="O22" si="22">+M22+N22</f>
        <v>1120672</v>
      </c>
      <c r="P22" s="368">
        <v>566</v>
      </c>
      <c r="Q22" s="173">
        <f>O22+P22</f>
        <v>1121238</v>
      </c>
      <c r="R22" s="371">
        <v>645053</v>
      </c>
      <c r="S22" s="369">
        <v>647971</v>
      </c>
      <c r="T22" s="173">
        <f t="shared" ref="T22" si="23">+R22+S22</f>
        <v>1293024</v>
      </c>
      <c r="U22" s="368">
        <v>4434</v>
      </c>
      <c r="V22" s="173">
        <f>T22+U22</f>
        <v>1297458</v>
      </c>
      <c r="W22" s="40">
        <f t="shared" ref="W22" si="24">IF(Q22=0,0,((V22/Q22)-1)*100)</f>
        <v>15.716556163811779</v>
      </c>
    </row>
    <row r="23" spans="1:23" ht="14.25" thickTop="1" thickBot="1">
      <c r="A23" s="345" t="str">
        <f t="shared" si="7"/>
        <v xml:space="preserve"> </v>
      </c>
      <c r="B23" s="128" t="s">
        <v>66</v>
      </c>
      <c r="C23" s="129">
        <f>+C16+C20+C21+C22</f>
        <v>24697</v>
      </c>
      <c r="D23" s="130">
        <f t="shared" ref="D23:H23" si="25">+D16+D20+D21+D22</f>
        <v>24580</v>
      </c>
      <c r="E23" s="615">
        <f t="shared" si="25"/>
        <v>49277</v>
      </c>
      <c r="F23" s="129">
        <f t="shared" si="25"/>
        <v>29153</v>
      </c>
      <c r="G23" s="131">
        <f t="shared" si="25"/>
        <v>29110</v>
      </c>
      <c r="H23" s="310">
        <f t="shared" si="25"/>
        <v>58263</v>
      </c>
      <c r="I23" s="132">
        <f t="shared" si="8"/>
        <v>18.23568804919131</v>
      </c>
      <c r="J23" s="3"/>
      <c r="L23" s="399" t="s">
        <v>66</v>
      </c>
      <c r="M23" s="42">
        <f>+M16+M20+M21+M22</f>
        <v>4232020</v>
      </c>
      <c r="N23" s="42">
        <f t="shared" ref="N23:V23" si="26">+N16+N20+N21+N22</f>
        <v>4230829</v>
      </c>
      <c r="O23" s="396">
        <f t="shared" si="26"/>
        <v>8462849</v>
      </c>
      <c r="P23" s="42">
        <f t="shared" si="26"/>
        <v>14716</v>
      </c>
      <c r="Q23" s="396">
        <f t="shared" si="26"/>
        <v>8477565</v>
      </c>
      <c r="R23" s="42">
        <f t="shared" si="26"/>
        <v>5055302</v>
      </c>
      <c r="S23" s="42">
        <f t="shared" si="26"/>
        <v>5116906</v>
      </c>
      <c r="T23" s="396">
        <f t="shared" si="26"/>
        <v>10172208</v>
      </c>
      <c r="U23" s="42">
        <f t="shared" si="26"/>
        <v>20983</v>
      </c>
      <c r="V23" s="396">
        <f t="shared" si="26"/>
        <v>10193191</v>
      </c>
      <c r="W23" s="46">
        <f t="shared" si="10"/>
        <v>20.237249729138028</v>
      </c>
    </row>
    <row r="24" spans="1:23" ht="14.25" thickTop="1" thickBot="1">
      <c r="A24" s="345" t="str">
        <f t="shared" si="7"/>
        <v xml:space="preserve"> </v>
      </c>
      <c r="B24" s="128" t="s">
        <v>67</v>
      </c>
      <c r="C24" s="129">
        <f>+C12+C16+C20+C21+C22</f>
        <v>33050</v>
      </c>
      <c r="D24" s="131">
        <f t="shared" ref="D24:H24" si="27">+D12+D16+D20+D21+D22</f>
        <v>32924</v>
      </c>
      <c r="E24" s="310">
        <f t="shared" si="27"/>
        <v>65974</v>
      </c>
      <c r="F24" s="129">
        <f t="shared" si="27"/>
        <v>39761</v>
      </c>
      <c r="G24" s="131">
        <f t="shared" si="27"/>
        <v>39705</v>
      </c>
      <c r="H24" s="310">
        <f t="shared" si="27"/>
        <v>79466</v>
      </c>
      <c r="I24" s="132">
        <f t="shared" si="8"/>
        <v>20.450480492315148</v>
      </c>
      <c r="J24" s="3"/>
      <c r="L24" s="399" t="s">
        <v>67</v>
      </c>
      <c r="M24" s="45">
        <f>+M12+M16+M20+M21+M22</f>
        <v>5543753</v>
      </c>
      <c r="N24" s="45">
        <f t="shared" ref="N24:V24" si="28">+N12+N16+N20+N21+N22</f>
        <v>5540648</v>
      </c>
      <c r="O24" s="616">
        <f t="shared" si="28"/>
        <v>11084401</v>
      </c>
      <c r="P24" s="45">
        <f t="shared" si="28"/>
        <v>23436</v>
      </c>
      <c r="Q24" s="616">
        <f t="shared" si="28"/>
        <v>11107837</v>
      </c>
      <c r="R24" s="45">
        <f t="shared" si="28"/>
        <v>6848047</v>
      </c>
      <c r="S24" s="45">
        <f t="shared" si="28"/>
        <v>6935059</v>
      </c>
      <c r="T24" s="616">
        <f t="shared" si="28"/>
        <v>13783106</v>
      </c>
      <c r="U24" s="45">
        <f t="shared" si="28"/>
        <v>29735</v>
      </c>
      <c r="V24" s="616">
        <f t="shared" si="28"/>
        <v>13812841</v>
      </c>
      <c r="W24" s="46">
        <f t="shared" si="10"/>
        <v>24.352211866270636</v>
      </c>
    </row>
    <row r="25" spans="1:23" ht="14.25" thickTop="1" thickBot="1">
      <c r="A25" s="345" t="str">
        <f>IF(ISERROR(F25/G25)," ",IF(F25/G25&gt;0.5,IF(F25/G25&lt;1.5," ","NOT OK"),"NOT OK"))</f>
        <v xml:space="preserve"> </v>
      </c>
      <c r="B25" s="108" t="s">
        <v>23</v>
      </c>
      <c r="C25" s="361">
        <v>3090</v>
      </c>
      <c r="D25" s="140">
        <v>3092</v>
      </c>
      <c r="E25" s="160">
        <f>SUM(C25:D25)</f>
        <v>6182</v>
      </c>
      <c r="F25" s="361"/>
      <c r="G25" s="140"/>
      <c r="H25" s="160">
        <f>SUM(F25:G25)</f>
        <v>0</v>
      </c>
      <c r="I25" s="141">
        <f>IF(E25=0,0,((H25/E25)-1)*100)</f>
        <v>-100</v>
      </c>
      <c r="J25" s="3"/>
      <c r="L25" s="13" t="s">
        <v>23</v>
      </c>
      <c r="M25" s="371">
        <v>493570</v>
      </c>
      <c r="N25" s="369">
        <v>503062</v>
      </c>
      <c r="O25" s="173">
        <f>+M25+N25</f>
        <v>996632</v>
      </c>
      <c r="P25" s="368">
        <v>333</v>
      </c>
      <c r="Q25" s="173">
        <f>O25+P25</f>
        <v>996965</v>
      </c>
      <c r="R25" s="371"/>
      <c r="S25" s="369"/>
      <c r="T25" s="173">
        <f>+R25+S25</f>
        <v>0</v>
      </c>
      <c r="U25" s="368"/>
      <c r="V25" s="173">
        <f>T25+U25</f>
        <v>0</v>
      </c>
      <c r="W25" s="40">
        <f>IF(Q25=0,0,((V25/Q25)-1)*100)</f>
        <v>-100</v>
      </c>
    </row>
    <row r="26" spans="1:23" ht="14.25" thickTop="1" thickBot="1">
      <c r="A26" s="345" t="str">
        <f>IF(ISERROR(F26/G26)," ",IF(F26/G26&gt;0.5,IF(F26/G26&lt;1.5," ","NOT OK"),"NOT OK"))</f>
        <v xml:space="preserve"> </v>
      </c>
      <c r="B26" s="128" t="s">
        <v>40</v>
      </c>
      <c r="C26" s="129">
        <f t="shared" ref="C26:H26" si="29">+C21+C22+C25</f>
        <v>9781</v>
      </c>
      <c r="D26" s="129">
        <f t="shared" si="29"/>
        <v>9764</v>
      </c>
      <c r="E26" s="129">
        <f t="shared" si="29"/>
        <v>19545</v>
      </c>
      <c r="F26" s="129">
        <f t="shared" si="29"/>
        <v>7642</v>
      </c>
      <c r="G26" s="129">
        <f t="shared" si="29"/>
        <v>7626</v>
      </c>
      <c r="H26" s="129">
        <f t="shared" si="29"/>
        <v>15268</v>
      </c>
      <c r="I26" s="132">
        <f t="shared" ref="I26:I27" si="30">IF(E26=0,0,((H26/E26)-1)*100)</f>
        <v>-21.882834484522895</v>
      </c>
      <c r="J26" s="3"/>
      <c r="L26" s="399" t="s">
        <v>40</v>
      </c>
      <c r="M26" s="45">
        <f t="shared" ref="M26:V26" si="31">+M21+M22+M25</f>
        <v>1626586</v>
      </c>
      <c r="N26" s="43">
        <f t="shared" si="31"/>
        <v>1635515</v>
      </c>
      <c r="O26" s="174">
        <f t="shared" si="31"/>
        <v>3262101</v>
      </c>
      <c r="P26" s="43">
        <f t="shared" si="31"/>
        <v>2537</v>
      </c>
      <c r="Q26" s="174">
        <f t="shared" si="31"/>
        <v>3264638</v>
      </c>
      <c r="R26" s="45">
        <f t="shared" si="31"/>
        <v>1283115</v>
      </c>
      <c r="S26" s="43">
        <f t="shared" si="31"/>
        <v>1296329</v>
      </c>
      <c r="T26" s="174">
        <f t="shared" si="31"/>
        <v>2579444</v>
      </c>
      <c r="U26" s="43">
        <f t="shared" si="31"/>
        <v>7072</v>
      </c>
      <c r="V26" s="174">
        <f t="shared" si="31"/>
        <v>2586516</v>
      </c>
      <c r="W26" s="46">
        <f t="shared" ref="W26:W27" si="32">IF(Q26=0,0,((V26/Q26)-1)*100)</f>
        <v>-20.771736406915565</v>
      </c>
    </row>
    <row r="27" spans="1:23" ht="14.25" thickTop="1" thickBot="1">
      <c r="A27" s="345" t="str">
        <f>IF(ISERROR(F27/G27)," ",IF(F27/G27&gt;0.5,IF(F27/G27&lt;1.5," ","NOT OK"),"NOT OK"))</f>
        <v xml:space="preserve"> </v>
      </c>
      <c r="B27" s="128" t="s">
        <v>63</v>
      </c>
      <c r="C27" s="129">
        <f t="shared" ref="C27:H27" si="33">+C12+C16+C20+C26</f>
        <v>36140</v>
      </c>
      <c r="D27" s="129">
        <f t="shared" si="33"/>
        <v>36016</v>
      </c>
      <c r="E27" s="129">
        <f t="shared" si="33"/>
        <v>72156</v>
      </c>
      <c r="F27" s="129">
        <f t="shared" si="33"/>
        <v>39761</v>
      </c>
      <c r="G27" s="129">
        <f t="shared" si="33"/>
        <v>39705</v>
      </c>
      <c r="H27" s="129">
        <f t="shared" si="33"/>
        <v>79466</v>
      </c>
      <c r="I27" s="132">
        <f t="shared" si="30"/>
        <v>10.130827651200169</v>
      </c>
      <c r="J27" s="3"/>
      <c r="L27" s="399" t="s">
        <v>63</v>
      </c>
      <c r="M27" s="45">
        <f t="shared" ref="M27:V27" si="34">+M12+M16+M20+M26</f>
        <v>6037323</v>
      </c>
      <c r="N27" s="43">
        <f t="shared" si="34"/>
        <v>6043710</v>
      </c>
      <c r="O27" s="174">
        <f t="shared" si="34"/>
        <v>12081033</v>
      </c>
      <c r="P27" s="43">
        <f t="shared" si="34"/>
        <v>23769</v>
      </c>
      <c r="Q27" s="174">
        <f t="shared" si="34"/>
        <v>12104802</v>
      </c>
      <c r="R27" s="45">
        <f t="shared" si="34"/>
        <v>6848047</v>
      </c>
      <c r="S27" s="43">
        <f t="shared" si="34"/>
        <v>6935059</v>
      </c>
      <c r="T27" s="174">
        <f t="shared" si="34"/>
        <v>13783106</v>
      </c>
      <c r="U27" s="43">
        <f t="shared" si="34"/>
        <v>29735</v>
      </c>
      <c r="V27" s="174">
        <f t="shared" si="34"/>
        <v>13812841</v>
      </c>
      <c r="W27" s="46">
        <f t="shared" si="32"/>
        <v>14.110424937144783</v>
      </c>
    </row>
    <row r="28" spans="1:23" ht="14.25" thickTop="1" thickBot="1">
      <c r="B28" s="142" t="s">
        <v>60</v>
      </c>
      <c r="C28" s="104"/>
      <c r="D28" s="104"/>
      <c r="E28" s="104"/>
      <c r="F28" s="104"/>
      <c r="G28" s="104"/>
      <c r="H28" s="104"/>
      <c r="I28" s="104"/>
      <c r="J28" s="104"/>
      <c r="L28" s="54" t="s">
        <v>60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 thickTop="1">
      <c r="B29" s="880" t="s">
        <v>25</v>
      </c>
      <c r="C29" s="881"/>
      <c r="D29" s="881"/>
      <c r="E29" s="881"/>
      <c r="F29" s="881"/>
      <c r="G29" s="881"/>
      <c r="H29" s="881"/>
      <c r="I29" s="882"/>
      <c r="J29" s="3"/>
      <c r="L29" s="883" t="s">
        <v>26</v>
      </c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5"/>
    </row>
    <row r="30" spans="1:23" ht="13.5" thickBot="1">
      <c r="B30" s="886" t="s">
        <v>47</v>
      </c>
      <c r="C30" s="887"/>
      <c r="D30" s="887"/>
      <c r="E30" s="887"/>
      <c r="F30" s="887"/>
      <c r="G30" s="887"/>
      <c r="H30" s="887"/>
      <c r="I30" s="888"/>
      <c r="J30" s="3"/>
      <c r="L30" s="889" t="s">
        <v>49</v>
      </c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1"/>
    </row>
    <row r="31" spans="1:23" ht="14.25" thickTop="1" thickBot="1">
      <c r="B31" s="103"/>
      <c r="C31" s="104"/>
      <c r="D31" s="104"/>
      <c r="E31" s="104"/>
      <c r="F31" s="104"/>
      <c r="G31" s="104"/>
      <c r="H31" s="104"/>
      <c r="I31" s="105"/>
      <c r="J31" s="3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1:23" ht="14.25" thickTop="1" thickBot="1">
      <c r="B32" s="106"/>
      <c r="C32" s="892" t="s">
        <v>64</v>
      </c>
      <c r="D32" s="893"/>
      <c r="E32" s="894"/>
      <c r="F32" s="892" t="s">
        <v>65</v>
      </c>
      <c r="G32" s="893"/>
      <c r="H32" s="894"/>
      <c r="I32" s="107" t="s">
        <v>2</v>
      </c>
      <c r="J32" s="3"/>
      <c r="L32" s="11"/>
      <c r="M32" s="895" t="s">
        <v>64</v>
      </c>
      <c r="N32" s="896"/>
      <c r="O32" s="896"/>
      <c r="P32" s="896"/>
      <c r="Q32" s="897"/>
      <c r="R32" s="895" t="s">
        <v>65</v>
      </c>
      <c r="S32" s="896"/>
      <c r="T32" s="896"/>
      <c r="U32" s="896"/>
      <c r="V32" s="897"/>
      <c r="W32" s="12" t="s">
        <v>2</v>
      </c>
    </row>
    <row r="33" spans="1:23" ht="13.5" thickTop="1">
      <c r="B33" s="108" t="s">
        <v>3</v>
      </c>
      <c r="C33" s="109"/>
      <c r="D33" s="110"/>
      <c r="E33" s="111"/>
      <c r="F33" s="109"/>
      <c r="G33" s="110"/>
      <c r="H33" s="111"/>
      <c r="I33" s="112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>
      <c r="B34" s="113"/>
      <c r="C34" s="114" t="s">
        <v>5</v>
      </c>
      <c r="D34" s="115" t="s">
        <v>6</v>
      </c>
      <c r="E34" s="618" t="s">
        <v>7</v>
      </c>
      <c r="F34" s="114" t="s">
        <v>5</v>
      </c>
      <c r="G34" s="115" t="s">
        <v>6</v>
      </c>
      <c r="H34" s="618" t="s">
        <v>7</v>
      </c>
      <c r="I34" s="117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>
      <c r="B35" s="108"/>
      <c r="C35" s="118"/>
      <c r="D35" s="119"/>
      <c r="E35" s="120"/>
      <c r="F35" s="118"/>
      <c r="G35" s="119"/>
      <c r="H35" s="120"/>
      <c r="I35" s="121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>
      <c r="A36" s="3" t="str">
        <f>IF(ISERROR(F36/G36)," ",IF(F36/G36&gt;0.5,IF(F36/G36&lt;1.5," ","NOT OK"),"NOT OK"))</f>
        <v xml:space="preserve"> </v>
      </c>
      <c r="B36" s="108" t="s">
        <v>10</v>
      </c>
      <c r="C36" s="361">
        <v>6609</v>
      </c>
      <c r="D36" s="362">
        <v>6609</v>
      </c>
      <c r="E36" s="162">
        <f t="shared" ref="E36" si="35">SUM(C36:D36)</f>
        <v>13218</v>
      </c>
      <c r="F36" s="361">
        <v>6749</v>
      </c>
      <c r="G36" s="362">
        <v>6767</v>
      </c>
      <c r="H36" s="162">
        <f t="shared" ref="H36:H38" si="36">SUM(F36:G36)</f>
        <v>13516</v>
      </c>
      <c r="I36" s="125">
        <f t="shared" ref="I36:I38" si="37">IF(E36=0,0,((H36/E36)-1)*100)</f>
        <v>2.2545014374337979</v>
      </c>
      <c r="J36" s="3"/>
      <c r="K36" s="6"/>
      <c r="L36" s="13" t="s">
        <v>10</v>
      </c>
      <c r="M36" s="371">
        <v>976551</v>
      </c>
      <c r="N36" s="369">
        <v>965518</v>
      </c>
      <c r="O36" s="173">
        <f>+M36+N36</f>
        <v>1942069</v>
      </c>
      <c r="P36" s="368">
        <v>300</v>
      </c>
      <c r="Q36" s="173">
        <f>O36+P36</f>
        <v>1942369</v>
      </c>
      <c r="R36" s="371">
        <v>976551</v>
      </c>
      <c r="S36" s="369">
        <v>985796</v>
      </c>
      <c r="T36" s="173">
        <f>+R36+S36</f>
        <v>1962347</v>
      </c>
      <c r="U36" s="368">
        <v>969</v>
      </c>
      <c r="V36" s="173">
        <f>T36+U36</f>
        <v>1963316</v>
      </c>
      <c r="W36" s="40">
        <f t="shared" ref="W36:W38" si="38">IF(Q36=0,0,((V36/Q36)-1)*100)</f>
        <v>1.0784253661379584</v>
      </c>
    </row>
    <row r="37" spans="1:23">
      <c r="A37" s="3" t="str">
        <f>IF(ISERROR(F37/G37)," ",IF(F37/G37&gt;0.5,IF(F37/G37&lt;1.5," ","NOT OK"),"NOT OK"))</f>
        <v xml:space="preserve"> </v>
      </c>
      <c r="B37" s="108" t="s">
        <v>11</v>
      </c>
      <c r="C37" s="361">
        <v>6941</v>
      </c>
      <c r="D37" s="362">
        <v>6938</v>
      </c>
      <c r="E37" s="162">
        <f>SUM(C37:D37)</f>
        <v>13879</v>
      </c>
      <c r="F37" s="361">
        <v>6897</v>
      </c>
      <c r="G37" s="362">
        <v>6896</v>
      </c>
      <c r="H37" s="162">
        <f>SUM(F37:G37)</f>
        <v>13793</v>
      </c>
      <c r="I37" s="125">
        <f t="shared" si="37"/>
        <v>-0.61964118452337846</v>
      </c>
      <c r="J37" s="3"/>
      <c r="K37" s="6"/>
      <c r="L37" s="13" t="s">
        <v>11</v>
      </c>
      <c r="M37" s="371">
        <v>942989</v>
      </c>
      <c r="N37" s="369">
        <v>950473</v>
      </c>
      <c r="O37" s="173">
        <f t="shared" ref="O37:O38" si="39">+M37+N37</f>
        <v>1893462</v>
      </c>
      <c r="P37" s="368">
        <v>325</v>
      </c>
      <c r="Q37" s="173">
        <f>O37+P37</f>
        <v>1893787</v>
      </c>
      <c r="R37" s="371">
        <v>1014663</v>
      </c>
      <c r="S37" s="369">
        <v>1009590</v>
      </c>
      <c r="T37" s="173">
        <f t="shared" ref="T37:T40" si="40">+R37+S37</f>
        <v>2024253</v>
      </c>
      <c r="U37" s="368">
        <v>361</v>
      </c>
      <c r="V37" s="173">
        <f>T37+U37</f>
        <v>2024614</v>
      </c>
      <c r="W37" s="40">
        <f t="shared" si="38"/>
        <v>6.908221463131814</v>
      </c>
    </row>
    <row r="38" spans="1:23" ht="13.5" thickBot="1">
      <c r="A38" s="3" t="str">
        <f>IF(ISERROR(F38/G38)," ",IF(F38/G38&gt;0.5,IF(F38/G38&lt;1.5," ","NOT OK"),"NOT OK"))</f>
        <v xml:space="preserve"> </v>
      </c>
      <c r="B38" s="113" t="s">
        <v>12</v>
      </c>
      <c r="C38" s="363">
        <v>7256</v>
      </c>
      <c r="D38" s="364">
        <v>7253</v>
      </c>
      <c r="E38" s="162">
        <f t="shared" ref="E38" si="41">SUM(C38:D38)</f>
        <v>14509</v>
      </c>
      <c r="F38" s="363">
        <v>7220</v>
      </c>
      <c r="G38" s="364">
        <v>7222</v>
      </c>
      <c r="H38" s="162">
        <f t="shared" si="36"/>
        <v>14442</v>
      </c>
      <c r="I38" s="125">
        <f t="shared" si="37"/>
        <v>-0.46178234199462098</v>
      </c>
      <c r="J38" s="3"/>
      <c r="K38" s="6"/>
      <c r="L38" s="22" t="s">
        <v>12</v>
      </c>
      <c r="M38" s="371">
        <v>1005759</v>
      </c>
      <c r="N38" s="369">
        <v>1076819</v>
      </c>
      <c r="O38" s="173">
        <f t="shared" si="39"/>
        <v>2082578</v>
      </c>
      <c r="P38" s="370">
        <v>343</v>
      </c>
      <c r="Q38" s="176">
        <f t="shared" ref="Q38" si="42">O38+P38</f>
        <v>2082921</v>
      </c>
      <c r="R38" s="371">
        <v>1047716</v>
      </c>
      <c r="S38" s="369">
        <v>1120367</v>
      </c>
      <c r="T38" s="173">
        <f t="shared" si="40"/>
        <v>2168083</v>
      </c>
      <c r="U38" s="370">
        <v>176</v>
      </c>
      <c r="V38" s="176">
        <f t="shared" ref="V38" si="43">T38+U38</f>
        <v>2168259</v>
      </c>
      <c r="W38" s="40">
        <f t="shared" si="38"/>
        <v>4.0970348851444571</v>
      </c>
    </row>
    <row r="39" spans="1:23" ht="14.25" thickTop="1" thickBot="1">
      <c r="A39" s="3" t="str">
        <f>IF(ISERROR(F39/G39)," ",IF(F39/G39&gt;0.5,IF(F39/G39&lt;1.5," ","NOT OK"),"NOT OK"))</f>
        <v xml:space="preserve"> </v>
      </c>
      <c r="B39" s="128" t="s">
        <v>57</v>
      </c>
      <c r="C39" s="129">
        <f t="shared" ref="C39:H39" si="44">+C36+C37+C38</f>
        <v>20806</v>
      </c>
      <c r="D39" s="131">
        <f t="shared" si="44"/>
        <v>20800</v>
      </c>
      <c r="E39" s="166">
        <f t="shared" si="44"/>
        <v>41606</v>
      </c>
      <c r="F39" s="129">
        <f t="shared" si="44"/>
        <v>20866</v>
      </c>
      <c r="G39" s="131">
        <f t="shared" si="44"/>
        <v>20885</v>
      </c>
      <c r="H39" s="166">
        <f t="shared" si="44"/>
        <v>41751</v>
      </c>
      <c r="I39" s="132">
        <f>IF(E39=0,0,((H39/E39)-1)*100)</f>
        <v>0.34850742681344915</v>
      </c>
      <c r="J39" s="3"/>
      <c r="L39" s="41" t="s">
        <v>57</v>
      </c>
      <c r="M39" s="45">
        <f t="shared" ref="M39:N39" si="45">+M36+M37+M38</f>
        <v>2925299</v>
      </c>
      <c r="N39" s="43">
        <f t="shared" si="45"/>
        <v>2992810</v>
      </c>
      <c r="O39" s="174">
        <f>+O36+O37+O38</f>
        <v>5918109</v>
      </c>
      <c r="P39" s="43">
        <f t="shared" ref="P39:V39" si="46">+P36+P37+P38</f>
        <v>968</v>
      </c>
      <c r="Q39" s="174">
        <f t="shared" si="46"/>
        <v>5919077</v>
      </c>
      <c r="R39" s="45">
        <f t="shared" si="46"/>
        <v>3038930</v>
      </c>
      <c r="S39" s="43">
        <f t="shared" si="46"/>
        <v>3115753</v>
      </c>
      <c r="T39" s="174">
        <f>+T36+T37+T38</f>
        <v>6154683</v>
      </c>
      <c r="U39" s="43">
        <f t="shared" si="46"/>
        <v>1506</v>
      </c>
      <c r="V39" s="174">
        <f t="shared" si="46"/>
        <v>6156189</v>
      </c>
      <c r="W39" s="46">
        <f>IF(Q39=0,0,((V39/Q39)-1)*100)</f>
        <v>4.0058948379958492</v>
      </c>
    </row>
    <row r="40" spans="1:23" ht="13.5" thickTop="1">
      <c r="A40" s="3" t="str">
        <f t="shared" si="7"/>
        <v xml:space="preserve"> </v>
      </c>
      <c r="B40" s="108" t="s">
        <v>13</v>
      </c>
      <c r="C40" s="361">
        <v>7183</v>
      </c>
      <c r="D40" s="362">
        <v>7200</v>
      </c>
      <c r="E40" s="162">
        <f t="shared" ref="E40" si="47">SUM(C40:D40)</f>
        <v>14383</v>
      </c>
      <c r="F40" s="361">
        <v>7151</v>
      </c>
      <c r="G40" s="362">
        <v>7164</v>
      </c>
      <c r="H40" s="162">
        <f t="shared" ref="H40" si="48">SUM(F40:G40)</f>
        <v>14315</v>
      </c>
      <c r="I40" s="125">
        <f t="shared" ref="I40:I44" si="49">IF(E40=0,0,((H40/E40)-1)*100)</f>
        <v>-0.4727803657095131</v>
      </c>
      <c r="L40" s="13" t="s">
        <v>13</v>
      </c>
      <c r="M40" s="371">
        <v>1101538</v>
      </c>
      <c r="N40" s="369">
        <v>1061471</v>
      </c>
      <c r="O40" s="173">
        <f t="shared" ref="O40" si="50">+M40+N40</f>
        <v>2163009</v>
      </c>
      <c r="P40" s="370">
        <v>590</v>
      </c>
      <c r="Q40" s="176">
        <f>O40+P40</f>
        <v>2163599</v>
      </c>
      <c r="R40" s="371">
        <v>1117433</v>
      </c>
      <c r="S40" s="369">
        <v>1068804</v>
      </c>
      <c r="T40" s="173">
        <f t="shared" si="40"/>
        <v>2186237</v>
      </c>
      <c r="U40" s="370">
        <v>168</v>
      </c>
      <c r="V40" s="176">
        <f>T40+U40</f>
        <v>2186405</v>
      </c>
      <c r="W40" s="40">
        <f t="shared" ref="W40:W44" si="51">IF(Q40=0,0,((V40/Q40)-1)*100)</f>
        <v>1.0540770262881471</v>
      </c>
    </row>
    <row r="41" spans="1:23">
      <c r="A41" s="3" t="str">
        <f t="shared" si="7"/>
        <v xml:space="preserve"> </v>
      </c>
      <c r="B41" s="108" t="s">
        <v>14</v>
      </c>
      <c r="C41" s="361">
        <v>6467</v>
      </c>
      <c r="D41" s="362">
        <v>6467</v>
      </c>
      <c r="E41" s="162">
        <f>SUM(C41:D41)</f>
        <v>12934</v>
      </c>
      <c r="F41" s="361">
        <v>6341</v>
      </c>
      <c r="G41" s="362">
        <v>6348</v>
      </c>
      <c r="H41" s="162">
        <f>SUM(F41:G41)</f>
        <v>12689</v>
      </c>
      <c r="I41" s="125">
        <f t="shared" si="49"/>
        <v>-1.8942322560692726</v>
      </c>
      <c r="J41" s="3"/>
      <c r="L41" s="13" t="s">
        <v>14</v>
      </c>
      <c r="M41" s="371">
        <v>980299</v>
      </c>
      <c r="N41" s="369">
        <v>965775</v>
      </c>
      <c r="O41" s="173">
        <f>+M41+N41</f>
        <v>1946074</v>
      </c>
      <c r="P41" s="370">
        <v>202</v>
      </c>
      <c r="Q41" s="176">
        <f>O41+P41</f>
        <v>1946276</v>
      </c>
      <c r="R41" s="371">
        <v>984583</v>
      </c>
      <c r="S41" s="369">
        <v>979888</v>
      </c>
      <c r="T41" s="173">
        <f>+R41+S41</f>
        <v>1964471</v>
      </c>
      <c r="U41" s="370">
        <v>487</v>
      </c>
      <c r="V41" s="176">
        <f>T41+U41</f>
        <v>1964958</v>
      </c>
      <c r="W41" s="40">
        <f t="shared" si="51"/>
        <v>0.95988441516003942</v>
      </c>
    </row>
    <row r="42" spans="1:23" ht="13.5" thickBot="1">
      <c r="A42" s="3" t="str">
        <f t="shared" si="7"/>
        <v xml:space="preserve"> </v>
      </c>
      <c r="B42" s="108" t="s">
        <v>15</v>
      </c>
      <c r="C42" s="361">
        <v>7077</v>
      </c>
      <c r="D42" s="362">
        <v>7083</v>
      </c>
      <c r="E42" s="162">
        <f>SUM(C42:D42)</f>
        <v>14160</v>
      </c>
      <c r="F42" s="361">
        <v>7278</v>
      </c>
      <c r="G42" s="362">
        <v>7275</v>
      </c>
      <c r="H42" s="162">
        <f>SUM(F42:G42)</f>
        <v>14553</v>
      </c>
      <c r="I42" s="125">
        <f t="shared" si="49"/>
        <v>2.7754237288135641</v>
      </c>
      <c r="J42" s="3"/>
      <c r="L42" s="13" t="s">
        <v>15</v>
      </c>
      <c r="M42" s="371">
        <v>1075642</v>
      </c>
      <c r="N42" s="369">
        <v>1061830</v>
      </c>
      <c r="O42" s="173">
        <f>+M42+N42</f>
        <v>2137472</v>
      </c>
      <c r="P42" s="370">
        <v>509</v>
      </c>
      <c r="Q42" s="176">
        <f>O42+P42</f>
        <v>2137981</v>
      </c>
      <c r="R42" s="371">
        <v>1117269</v>
      </c>
      <c r="S42" s="369">
        <v>1091078</v>
      </c>
      <c r="T42" s="173">
        <f>+R42+S42</f>
        <v>2208347</v>
      </c>
      <c r="U42" s="370">
        <v>0</v>
      </c>
      <c r="V42" s="176">
        <f>T42+U42</f>
        <v>2208347</v>
      </c>
      <c r="W42" s="40">
        <f t="shared" si="51"/>
        <v>3.2912359838557892</v>
      </c>
    </row>
    <row r="43" spans="1:23" ht="14.25" thickTop="1" thickBot="1">
      <c r="A43" s="345" t="str">
        <f t="shared" si="7"/>
        <v xml:space="preserve"> </v>
      </c>
      <c r="B43" s="128" t="s">
        <v>61</v>
      </c>
      <c r="C43" s="129">
        <f>+C40+C41+C42</f>
        <v>20727</v>
      </c>
      <c r="D43" s="131">
        <f t="shared" ref="D43:H43" si="52">+D40+D41+D42</f>
        <v>20750</v>
      </c>
      <c r="E43" s="166">
        <f t="shared" si="52"/>
        <v>41477</v>
      </c>
      <c r="F43" s="129">
        <f t="shared" si="52"/>
        <v>20770</v>
      </c>
      <c r="G43" s="131">
        <f t="shared" si="52"/>
        <v>20787</v>
      </c>
      <c r="H43" s="166">
        <f t="shared" si="52"/>
        <v>41557</v>
      </c>
      <c r="I43" s="132">
        <f t="shared" si="49"/>
        <v>0.19287798056755179</v>
      </c>
      <c r="J43" s="3"/>
      <c r="L43" s="41" t="s">
        <v>61</v>
      </c>
      <c r="M43" s="45">
        <f>+M40+M41+M42</f>
        <v>3157479</v>
      </c>
      <c r="N43" s="43">
        <f t="shared" ref="N43:V43" si="53">+N40+N41+N42</f>
        <v>3089076</v>
      </c>
      <c r="O43" s="174">
        <f t="shared" si="53"/>
        <v>6246555</v>
      </c>
      <c r="P43" s="43">
        <f t="shared" si="53"/>
        <v>1301</v>
      </c>
      <c r="Q43" s="174">
        <f t="shared" si="53"/>
        <v>6247856</v>
      </c>
      <c r="R43" s="45">
        <f t="shared" si="53"/>
        <v>3219285</v>
      </c>
      <c r="S43" s="43">
        <f t="shared" si="53"/>
        <v>3139770</v>
      </c>
      <c r="T43" s="174">
        <f t="shared" si="53"/>
        <v>6359055</v>
      </c>
      <c r="U43" s="43">
        <f t="shared" si="53"/>
        <v>655</v>
      </c>
      <c r="V43" s="174">
        <f t="shared" si="53"/>
        <v>6359710</v>
      </c>
      <c r="W43" s="46">
        <f t="shared" si="51"/>
        <v>1.7902781370121135</v>
      </c>
    </row>
    <row r="44" spans="1:23" ht="13.5" thickTop="1">
      <c r="A44" s="3" t="str">
        <f t="shared" si="7"/>
        <v xml:space="preserve"> </v>
      </c>
      <c r="B44" s="108" t="s">
        <v>16</v>
      </c>
      <c r="C44" s="134">
        <v>6704</v>
      </c>
      <c r="D44" s="136">
        <v>6738</v>
      </c>
      <c r="E44" s="162">
        <f t="shared" ref="E44" si="54">SUM(C44:D44)</f>
        <v>13442</v>
      </c>
      <c r="F44" s="134">
        <v>7221</v>
      </c>
      <c r="G44" s="136">
        <v>7224</v>
      </c>
      <c r="H44" s="162">
        <f t="shared" ref="H44" si="55">SUM(F44:G44)</f>
        <v>14445</v>
      </c>
      <c r="I44" s="125">
        <f t="shared" si="49"/>
        <v>7.4616872489212893</v>
      </c>
      <c r="J44" s="7"/>
      <c r="L44" s="13" t="s">
        <v>16</v>
      </c>
      <c r="M44" s="371">
        <v>1005695</v>
      </c>
      <c r="N44" s="369">
        <v>1005803</v>
      </c>
      <c r="O44" s="173">
        <f>+M44+N44</f>
        <v>2011498</v>
      </c>
      <c r="P44" s="368">
        <v>727</v>
      </c>
      <c r="Q44" s="278">
        <f>O44+P44</f>
        <v>2012225</v>
      </c>
      <c r="R44" s="371">
        <v>1095315</v>
      </c>
      <c r="S44" s="369">
        <v>1082243</v>
      </c>
      <c r="T44" s="173">
        <f>+R44+S44</f>
        <v>2177558</v>
      </c>
      <c r="U44" s="368">
        <v>477</v>
      </c>
      <c r="V44" s="278">
        <f>T44+U44</f>
        <v>2178035</v>
      </c>
      <c r="W44" s="40">
        <f t="shared" si="51"/>
        <v>8.2401321919765458</v>
      </c>
    </row>
    <row r="45" spans="1:23">
      <c r="A45" s="3" t="str">
        <f>IF(ISERROR(F45/G45)," ",IF(F45/G45&gt;0.5,IF(F45/G45&lt;1.5," ","NOT OK"),"NOT OK"))</f>
        <v xml:space="preserve"> </v>
      </c>
      <c r="B45" s="108" t="s">
        <v>17</v>
      </c>
      <c r="C45" s="134">
        <v>6733</v>
      </c>
      <c r="D45" s="136">
        <v>6772</v>
      </c>
      <c r="E45" s="162">
        <f>SUM(C45:D45)</f>
        <v>13505</v>
      </c>
      <c r="F45" s="134">
        <v>7304</v>
      </c>
      <c r="G45" s="136">
        <v>7313</v>
      </c>
      <c r="H45" s="162">
        <f>SUM(F45:G45)</f>
        <v>14617</v>
      </c>
      <c r="I45" s="125">
        <f>IF(E45=0,0,((H45/E45)-1)*100)</f>
        <v>8.2339874120695988</v>
      </c>
      <c r="J45" s="3"/>
      <c r="L45" s="13" t="s">
        <v>17</v>
      </c>
      <c r="M45" s="371">
        <v>955273</v>
      </c>
      <c r="N45" s="369">
        <v>956053</v>
      </c>
      <c r="O45" s="173">
        <f t="shared" ref="O45" si="56">+M45+N45</f>
        <v>1911326</v>
      </c>
      <c r="P45" s="368">
        <v>640</v>
      </c>
      <c r="Q45" s="173">
        <f>O45+P45</f>
        <v>1911966</v>
      </c>
      <c r="R45" s="371">
        <v>1055939</v>
      </c>
      <c r="S45" s="369">
        <v>1046286</v>
      </c>
      <c r="T45" s="173">
        <f>+R45+S45</f>
        <v>2102225</v>
      </c>
      <c r="U45" s="368">
        <v>506</v>
      </c>
      <c r="V45" s="173">
        <f>T45+U45</f>
        <v>2102731</v>
      </c>
      <c r="W45" s="40">
        <f>IF(Q45=0,0,((V45/Q45)-1)*100)</f>
        <v>9.9774263768288804</v>
      </c>
    </row>
    <row r="46" spans="1:23" ht="13.5" thickBot="1">
      <c r="A46" s="3" t="str">
        <f>IF(ISERROR(F46/G46)," ",IF(F46/G46&gt;0.5,IF(F46/G46&lt;1.5," ","NOT OK"),"NOT OK"))</f>
        <v xml:space="preserve"> </v>
      </c>
      <c r="B46" s="108" t="s">
        <v>18</v>
      </c>
      <c r="C46" s="134">
        <v>6339</v>
      </c>
      <c r="D46" s="136">
        <v>6361</v>
      </c>
      <c r="E46" s="162">
        <f>SUM(C46:D46)</f>
        <v>12700</v>
      </c>
      <c r="F46" s="134">
        <v>7083</v>
      </c>
      <c r="G46" s="136">
        <v>7082</v>
      </c>
      <c r="H46" s="162">
        <f>SUM(F46:G46)</f>
        <v>14165</v>
      </c>
      <c r="I46" s="125">
        <f>IF(E46=0,0,((H46/E46)-1)*100)</f>
        <v>11.535433070866151</v>
      </c>
      <c r="J46" s="3"/>
      <c r="L46" s="13" t="s">
        <v>18</v>
      </c>
      <c r="M46" s="371">
        <v>897069</v>
      </c>
      <c r="N46" s="369">
        <v>903393</v>
      </c>
      <c r="O46" s="173">
        <f>+M46+N46</f>
        <v>1800462</v>
      </c>
      <c r="P46" s="368">
        <v>474</v>
      </c>
      <c r="Q46" s="173">
        <f>O46+P46</f>
        <v>1800936</v>
      </c>
      <c r="R46" s="371">
        <v>980677</v>
      </c>
      <c r="S46" s="369">
        <v>978753</v>
      </c>
      <c r="T46" s="173">
        <f>+R46+S46</f>
        <v>1959430</v>
      </c>
      <c r="U46" s="368">
        <v>384</v>
      </c>
      <c r="V46" s="173">
        <f>T46+U46</f>
        <v>1959814</v>
      </c>
      <c r="W46" s="40">
        <f>IF(Q46=0,0,((V46/Q46)-1)*100)</f>
        <v>8.8219681321268553</v>
      </c>
    </row>
    <row r="47" spans="1:23" ht="15.75" customHeight="1" thickTop="1" thickBot="1">
      <c r="A47" s="9" t="str">
        <f>IF(ISERROR(F47/G47)," ",IF(F47/G47&gt;0.5,IF(F47/G47&lt;1.5," ","NOT OK"),"NOT OK"))</f>
        <v xml:space="preserve"> </v>
      </c>
      <c r="B47" s="137" t="s">
        <v>19</v>
      </c>
      <c r="C47" s="129">
        <f>+C44+C45+C46</f>
        <v>19776</v>
      </c>
      <c r="D47" s="139">
        <f t="shared" ref="D47" si="57">+D44+D45+D46</f>
        <v>19871</v>
      </c>
      <c r="E47" s="164">
        <f t="shared" ref="E47" si="58">+E44+E45+E46</f>
        <v>39647</v>
      </c>
      <c r="F47" s="129">
        <f t="shared" ref="F47" si="59">+F44+F45+F46</f>
        <v>21608</v>
      </c>
      <c r="G47" s="139">
        <f t="shared" ref="G47" si="60">+G44+G45+G46</f>
        <v>21619</v>
      </c>
      <c r="H47" s="164">
        <f t="shared" ref="H47" si="61">+H44+H45+H46</f>
        <v>43227</v>
      </c>
      <c r="I47" s="132">
        <f>IF(E47=0,0,((H47/E47)-1)*100)</f>
        <v>9.0296869876661532</v>
      </c>
      <c r="J47" s="9"/>
      <c r="K47" s="10"/>
      <c r="L47" s="47" t="s">
        <v>19</v>
      </c>
      <c r="M47" s="48">
        <f>+M44+M45+M46</f>
        <v>2858037</v>
      </c>
      <c r="N47" s="49">
        <f t="shared" ref="N47" si="62">+N44+N45+N46</f>
        <v>2865249</v>
      </c>
      <c r="O47" s="175">
        <f t="shared" ref="O47" si="63">+O44+O45+O46</f>
        <v>5723286</v>
      </c>
      <c r="P47" s="49">
        <f t="shared" ref="P47" si="64">+P44+P45+P46</f>
        <v>1841</v>
      </c>
      <c r="Q47" s="175">
        <f t="shared" ref="Q47" si="65">+Q44+Q45+Q46</f>
        <v>5725127</v>
      </c>
      <c r="R47" s="48">
        <f t="shared" ref="R47" si="66">+R44+R45+R46</f>
        <v>3131931</v>
      </c>
      <c r="S47" s="49">
        <f t="shared" ref="S47" si="67">+S44+S45+S46</f>
        <v>3107282</v>
      </c>
      <c r="T47" s="175">
        <f t="shared" ref="T47" si="68">+T44+T45+T46</f>
        <v>6239213</v>
      </c>
      <c r="U47" s="49">
        <f t="shared" ref="U47" si="69">+U44+U45+U46</f>
        <v>1367</v>
      </c>
      <c r="V47" s="175">
        <f t="shared" ref="V47" si="70">+V44+V45+V46</f>
        <v>6240580</v>
      </c>
      <c r="W47" s="50">
        <f>IF(Q47=0,0,((V47/Q47)-1)*100)</f>
        <v>9.0033461266448853</v>
      </c>
    </row>
    <row r="48" spans="1:23" ht="13.5" thickTop="1">
      <c r="A48" s="3" t="str">
        <f>IF(ISERROR(F48/G48)," ",IF(F48/G48&gt;0.5,IF(F48/G48&lt;1.5," ","NOT OK"),"NOT OK"))</f>
        <v xml:space="preserve"> </v>
      </c>
      <c r="B48" s="108" t="s">
        <v>20</v>
      </c>
      <c r="C48" s="361">
        <v>6579</v>
      </c>
      <c r="D48" s="362">
        <v>6599</v>
      </c>
      <c r="E48" s="165">
        <f>SUM(C48:D48)</f>
        <v>13178</v>
      </c>
      <c r="F48" s="361">
        <v>7229</v>
      </c>
      <c r="G48" s="362">
        <v>7252</v>
      </c>
      <c r="H48" s="165">
        <f>SUM(F48:G48)</f>
        <v>14481</v>
      </c>
      <c r="I48" s="125">
        <f>IF(E48=0,0,((H48/E48)-1)*100)</f>
        <v>9.8876916072241592</v>
      </c>
      <c r="J48" s="3"/>
      <c r="L48" s="13" t="s">
        <v>21</v>
      </c>
      <c r="M48" s="371">
        <v>958625</v>
      </c>
      <c r="N48" s="369">
        <v>968580</v>
      </c>
      <c r="O48" s="173">
        <f>+M48+N48</f>
        <v>1927205</v>
      </c>
      <c r="P48" s="368">
        <v>181</v>
      </c>
      <c r="Q48" s="173">
        <f>O48+P48</f>
        <v>1927386</v>
      </c>
      <c r="R48" s="371">
        <v>1020213</v>
      </c>
      <c r="S48" s="369">
        <v>1028212</v>
      </c>
      <c r="T48" s="173">
        <f>+R48+S48</f>
        <v>2048425</v>
      </c>
      <c r="U48" s="368">
        <v>225</v>
      </c>
      <c r="V48" s="173">
        <f>T48+U48</f>
        <v>2048650</v>
      </c>
      <c r="W48" s="40">
        <f>IF(Q48=0,0,((V48/Q48)-1)*100)</f>
        <v>6.2916302183371631</v>
      </c>
    </row>
    <row r="49" spans="1:23" ht="13.5" thickBot="1">
      <c r="A49" s="3" t="str">
        <f t="shared" ref="A49:A51" si="71">IF(ISERROR(F49/G49)," ",IF(F49/G49&gt;0.5,IF(F49/G49&lt;1.5," ","NOT OK"),"NOT OK"))</f>
        <v xml:space="preserve"> </v>
      </c>
      <c r="B49" s="108" t="s">
        <v>22</v>
      </c>
      <c r="C49" s="361">
        <v>6720</v>
      </c>
      <c r="D49" s="362">
        <v>6719</v>
      </c>
      <c r="E49" s="156">
        <f>SUM(C49:D49)</f>
        <v>13439</v>
      </c>
      <c r="F49" s="361">
        <v>7072</v>
      </c>
      <c r="G49" s="362">
        <v>7071</v>
      </c>
      <c r="H49" s="156">
        <f>SUM(F49:G49)</f>
        <v>14143</v>
      </c>
      <c r="I49" s="125">
        <f t="shared" ref="I49:I51" si="72">IF(E49=0,0,((H49/E49)-1)*100)</f>
        <v>5.2384850063248667</v>
      </c>
      <c r="J49" s="3"/>
      <c r="L49" s="13" t="s">
        <v>22</v>
      </c>
      <c r="M49" s="371">
        <v>999583</v>
      </c>
      <c r="N49" s="369">
        <v>979702</v>
      </c>
      <c r="O49" s="173">
        <f t="shared" ref="O49" si="73">+M49+N49</f>
        <v>1979285</v>
      </c>
      <c r="P49" s="368">
        <v>219</v>
      </c>
      <c r="Q49" s="173">
        <f>O49+P49</f>
        <v>1979504</v>
      </c>
      <c r="R49" s="371">
        <v>1042515</v>
      </c>
      <c r="S49" s="369">
        <v>1009099</v>
      </c>
      <c r="T49" s="173">
        <f t="shared" ref="T49" si="74">+R49+S49</f>
        <v>2051614</v>
      </c>
      <c r="U49" s="368">
        <v>268</v>
      </c>
      <c r="V49" s="173">
        <f>T49+U49</f>
        <v>2051882</v>
      </c>
      <c r="W49" s="40">
        <f t="shared" ref="W49:W51" si="75">IF(Q49=0,0,((V49/Q49)-1)*100)</f>
        <v>3.6563704847274892</v>
      </c>
    </row>
    <row r="50" spans="1:23" ht="14.25" thickTop="1" thickBot="1">
      <c r="A50" s="345" t="str">
        <f t="shared" si="71"/>
        <v xml:space="preserve"> </v>
      </c>
      <c r="B50" s="128" t="s">
        <v>66</v>
      </c>
      <c r="C50" s="129">
        <f>+C43+C47+C48+C49</f>
        <v>53802</v>
      </c>
      <c r="D50" s="130">
        <f t="shared" ref="D50" si="76">+D43+D47+D48+D49</f>
        <v>53939</v>
      </c>
      <c r="E50" s="615">
        <f t="shared" ref="E50" si="77">+E43+E47+E48+E49</f>
        <v>107741</v>
      </c>
      <c r="F50" s="129">
        <f t="shared" ref="F50" si="78">+F43+F47+F48+F49</f>
        <v>56679</v>
      </c>
      <c r="G50" s="131">
        <f t="shared" ref="G50" si="79">+G43+G47+G48+G49</f>
        <v>56729</v>
      </c>
      <c r="H50" s="310">
        <f t="shared" ref="H50" si="80">+H43+H47+H48+H49</f>
        <v>113408</v>
      </c>
      <c r="I50" s="132">
        <f t="shared" si="72"/>
        <v>5.259836088397174</v>
      </c>
      <c r="J50" s="3"/>
      <c r="L50" s="399" t="s">
        <v>66</v>
      </c>
      <c r="M50" s="42">
        <f>+M43+M47+M48+M49</f>
        <v>7973724</v>
      </c>
      <c r="N50" s="42">
        <f t="shared" ref="N50" si="81">+N43+N47+N48+N49</f>
        <v>7902607</v>
      </c>
      <c r="O50" s="396">
        <f t="shared" ref="O50" si="82">+O43+O47+O48+O49</f>
        <v>15876331</v>
      </c>
      <c r="P50" s="42">
        <f t="shared" ref="P50" si="83">+P43+P47+P48+P49</f>
        <v>3542</v>
      </c>
      <c r="Q50" s="396">
        <f t="shared" ref="Q50" si="84">+Q43+Q47+Q48+Q49</f>
        <v>15879873</v>
      </c>
      <c r="R50" s="42">
        <f t="shared" ref="R50" si="85">+R43+R47+R48+R49</f>
        <v>8413944</v>
      </c>
      <c r="S50" s="42">
        <f t="shared" ref="S50" si="86">+S43+S47+S48+S49</f>
        <v>8284363</v>
      </c>
      <c r="T50" s="396">
        <f t="shared" ref="T50" si="87">+T43+T47+T48+T49</f>
        <v>16698307</v>
      </c>
      <c r="U50" s="42">
        <f t="shared" ref="U50" si="88">+U43+U47+U48+U49</f>
        <v>2515</v>
      </c>
      <c r="V50" s="396">
        <f t="shared" ref="V50" si="89">+V43+V47+V48+V49</f>
        <v>16700822</v>
      </c>
      <c r="W50" s="46">
        <f t="shared" si="75"/>
        <v>5.1697453751676781</v>
      </c>
    </row>
    <row r="51" spans="1:23" ht="14.25" thickTop="1" thickBot="1">
      <c r="A51" s="345" t="str">
        <f t="shared" si="71"/>
        <v xml:space="preserve"> </v>
      </c>
      <c r="B51" s="128" t="s">
        <v>67</v>
      </c>
      <c r="C51" s="129">
        <f>+C39+C43+C47+C48+C49</f>
        <v>74608</v>
      </c>
      <c r="D51" s="131">
        <f t="shared" ref="D51:H51" si="90">+D39+D43+D47+D48+D49</f>
        <v>74739</v>
      </c>
      <c r="E51" s="310">
        <f t="shared" si="90"/>
        <v>149347</v>
      </c>
      <c r="F51" s="129">
        <f t="shared" si="90"/>
        <v>77545</v>
      </c>
      <c r="G51" s="131">
        <f t="shared" si="90"/>
        <v>77614</v>
      </c>
      <c r="H51" s="310">
        <f t="shared" si="90"/>
        <v>155159</v>
      </c>
      <c r="I51" s="132">
        <f t="shared" si="72"/>
        <v>3.891608134077007</v>
      </c>
      <c r="J51" s="3"/>
      <c r="L51" s="399" t="s">
        <v>67</v>
      </c>
      <c r="M51" s="45">
        <f>+M39+M43+M47+M48+M49</f>
        <v>10899023</v>
      </c>
      <c r="N51" s="45">
        <f t="shared" ref="N51:V51" si="91">+N39+N43+N47+N48+N49</f>
        <v>10895417</v>
      </c>
      <c r="O51" s="616">
        <f t="shared" si="91"/>
        <v>21794440</v>
      </c>
      <c r="P51" s="45">
        <f t="shared" si="91"/>
        <v>4510</v>
      </c>
      <c r="Q51" s="616">
        <f t="shared" si="91"/>
        <v>21798950</v>
      </c>
      <c r="R51" s="45">
        <f t="shared" si="91"/>
        <v>11452874</v>
      </c>
      <c r="S51" s="45">
        <f t="shared" si="91"/>
        <v>11400116</v>
      </c>
      <c r="T51" s="616">
        <f t="shared" si="91"/>
        <v>22852990</v>
      </c>
      <c r="U51" s="45">
        <f t="shared" si="91"/>
        <v>4021</v>
      </c>
      <c r="V51" s="616">
        <f t="shared" si="91"/>
        <v>22857011</v>
      </c>
      <c r="W51" s="46">
        <f t="shared" si="75"/>
        <v>4.8537246060016637</v>
      </c>
    </row>
    <row r="52" spans="1:23" ht="14.25" thickTop="1" thickBot="1">
      <c r="A52" s="3" t="str">
        <f>IF(ISERROR(F52/G52)," ",IF(F52/G52&gt;0.5,IF(F52/G52&lt;1.5," ","NOT OK"),"NOT OK"))</f>
        <v xml:space="preserve"> </v>
      </c>
      <c r="B52" s="108" t="s">
        <v>23</v>
      </c>
      <c r="C52" s="361">
        <v>6283</v>
      </c>
      <c r="D52" s="140">
        <v>6283</v>
      </c>
      <c r="E52" s="160">
        <f t="shared" ref="E52" si="92">SUM(C52:D52)</f>
        <v>12566</v>
      </c>
      <c r="F52" s="361"/>
      <c r="G52" s="140"/>
      <c r="H52" s="160">
        <f t="shared" ref="H52" si="93">SUM(F52:G52)</f>
        <v>0</v>
      </c>
      <c r="I52" s="141">
        <f>IF(E52=0,0,((H52/E52)-1)*100)</f>
        <v>-100</v>
      </c>
      <c r="J52" s="3"/>
      <c r="L52" s="13" t="s">
        <v>23</v>
      </c>
      <c r="M52" s="371">
        <v>906925</v>
      </c>
      <c r="N52" s="369">
        <v>902272</v>
      </c>
      <c r="O52" s="173">
        <f>+M52+N52</f>
        <v>1809197</v>
      </c>
      <c r="P52" s="368">
        <v>511</v>
      </c>
      <c r="Q52" s="173">
        <f>O52+P52</f>
        <v>1809708</v>
      </c>
      <c r="R52" s="371"/>
      <c r="S52" s="369"/>
      <c r="T52" s="173">
        <f>+R52+S52</f>
        <v>0</v>
      </c>
      <c r="U52" s="368"/>
      <c r="V52" s="173">
        <f>T52+U52</f>
        <v>0</v>
      </c>
      <c r="W52" s="40">
        <f>IF(Q52=0,0,((V52/Q52)-1)*100)</f>
        <v>-100</v>
      </c>
    </row>
    <row r="53" spans="1:23" ht="14.25" thickTop="1" thickBot="1">
      <c r="A53" s="345" t="str">
        <f>IF(ISERROR(F53/G53)," ",IF(F53/G53&gt;0.5,IF(F53/G53&lt;1.5," ","NOT OK"),"NOT OK"))</f>
        <v xml:space="preserve"> </v>
      </c>
      <c r="B53" s="128" t="s">
        <v>40</v>
      </c>
      <c r="C53" s="129">
        <f t="shared" ref="C53:H53" si="94">+C48+C49+C52</f>
        <v>19582</v>
      </c>
      <c r="D53" s="129">
        <f t="shared" si="94"/>
        <v>19601</v>
      </c>
      <c r="E53" s="129">
        <f t="shared" si="94"/>
        <v>39183</v>
      </c>
      <c r="F53" s="129">
        <f t="shared" si="94"/>
        <v>14301</v>
      </c>
      <c r="G53" s="129">
        <f t="shared" si="94"/>
        <v>14323</v>
      </c>
      <c r="H53" s="129">
        <f t="shared" si="94"/>
        <v>28624</v>
      </c>
      <c r="I53" s="132">
        <f t="shared" ref="I53:I54" si="95">IF(E53=0,0,((H53/E53)-1)*100)</f>
        <v>-26.947911083888421</v>
      </c>
      <c r="J53" s="3"/>
      <c r="L53" s="399" t="s">
        <v>40</v>
      </c>
      <c r="M53" s="45">
        <f t="shared" ref="M53:V53" si="96">+M48+M49+M52</f>
        <v>2865133</v>
      </c>
      <c r="N53" s="43">
        <f t="shared" si="96"/>
        <v>2850554</v>
      </c>
      <c r="O53" s="174">
        <f t="shared" si="96"/>
        <v>5715687</v>
      </c>
      <c r="P53" s="43">
        <f t="shared" si="96"/>
        <v>911</v>
      </c>
      <c r="Q53" s="174">
        <f t="shared" si="96"/>
        <v>5716598</v>
      </c>
      <c r="R53" s="45">
        <f t="shared" si="96"/>
        <v>2062728</v>
      </c>
      <c r="S53" s="43">
        <f t="shared" si="96"/>
        <v>2037311</v>
      </c>
      <c r="T53" s="174">
        <f t="shared" si="96"/>
        <v>4100039</v>
      </c>
      <c r="U53" s="43">
        <f t="shared" si="96"/>
        <v>493</v>
      </c>
      <c r="V53" s="174">
        <f t="shared" si="96"/>
        <v>4100532</v>
      </c>
      <c r="W53" s="46">
        <f t="shared" ref="W53:W54" si="97">IF(Q53=0,0,((V53/Q53)-1)*100)</f>
        <v>-28.269715659558358</v>
      </c>
    </row>
    <row r="54" spans="1:23" ht="14.25" thickTop="1" thickBot="1">
      <c r="A54" s="345" t="str">
        <f>IF(ISERROR(F54/G54)," ",IF(F54/G54&gt;0.5,IF(F54/G54&lt;1.5," ","NOT OK"),"NOT OK"))</f>
        <v xml:space="preserve"> </v>
      </c>
      <c r="B54" s="128" t="s">
        <v>63</v>
      </c>
      <c r="C54" s="129">
        <f t="shared" ref="C54:H54" si="98">+C39+C43+C47+C53</f>
        <v>80891</v>
      </c>
      <c r="D54" s="129">
        <f t="shared" si="98"/>
        <v>81022</v>
      </c>
      <c r="E54" s="129">
        <f t="shared" si="98"/>
        <v>161913</v>
      </c>
      <c r="F54" s="129">
        <f t="shared" si="98"/>
        <v>77545</v>
      </c>
      <c r="G54" s="129">
        <f t="shared" si="98"/>
        <v>77614</v>
      </c>
      <c r="H54" s="129">
        <f t="shared" si="98"/>
        <v>155159</v>
      </c>
      <c r="I54" s="132">
        <f t="shared" si="95"/>
        <v>-4.1713759858689521</v>
      </c>
      <c r="J54" s="3"/>
      <c r="L54" s="399" t="s">
        <v>63</v>
      </c>
      <c r="M54" s="45">
        <f t="shared" ref="M54:V54" si="99">+M39+M43+M47+M53</f>
        <v>11805948</v>
      </c>
      <c r="N54" s="43">
        <f t="shared" si="99"/>
        <v>11797689</v>
      </c>
      <c r="O54" s="174">
        <f t="shared" si="99"/>
        <v>23603637</v>
      </c>
      <c r="P54" s="43">
        <f t="shared" si="99"/>
        <v>5021</v>
      </c>
      <c r="Q54" s="174">
        <f t="shared" si="99"/>
        <v>23608658</v>
      </c>
      <c r="R54" s="45">
        <f t="shared" si="99"/>
        <v>11452874</v>
      </c>
      <c r="S54" s="43">
        <f t="shared" si="99"/>
        <v>11400116</v>
      </c>
      <c r="T54" s="174">
        <f t="shared" si="99"/>
        <v>22852990</v>
      </c>
      <c r="U54" s="43">
        <f t="shared" si="99"/>
        <v>4021</v>
      </c>
      <c r="V54" s="174">
        <f t="shared" si="99"/>
        <v>22857011</v>
      </c>
      <c r="W54" s="46">
        <f t="shared" si="97"/>
        <v>-3.183776900830193</v>
      </c>
    </row>
    <row r="55" spans="1:23" ht="14.25" thickTop="1" thickBot="1">
      <c r="B55" s="142" t="s">
        <v>60</v>
      </c>
      <c r="C55" s="104"/>
      <c r="D55" s="104"/>
      <c r="E55" s="104"/>
      <c r="F55" s="104"/>
      <c r="G55" s="104"/>
      <c r="H55" s="104"/>
      <c r="I55" s="104"/>
      <c r="J55" s="3"/>
      <c r="L55" s="54" t="s">
        <v>60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ht="13.5" thickTop="1">
      <c r="B56" s="880" t="s">
        <v>27</v>
      </c>
      <c r="C56" s="881"/>
      <c r="D56" s="881"/>
      <c r="E56" s="881"/>
      <c r="F56" s="881"/>
      <c r="G56" s="881"/>
      <c r="H56" s="881"/>
      <c r="I56" s="882"/>
      <c r="J56" s="3"/>
      <c r="L56" s="883" t="s">
        <v>28</v>
      </c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5"/>
    </row>
    <row r="57" spans="1:23" ht="13.5" thickBot="1">
      <c r="B57" s="886" t="s">
        <v>30</v>
      </c>
      <c r="C57" s="887"/>
      <c r="D57" s="887"/>
      <c r="E57" s="887"/>
      <c r="F57" s="887"/>
      <c r="G57" s="887"/>
      <c r="H57" s="887"/>
      <c r="I57" s="888"/>
      <c r="J57" s="3"/>
      <c r="L57" s="889" t="s">
        <v>50</v>
      </c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1"/>
    </row>
    <row r="58" spans="1:23" ht="14.25" thickTop="1" thickBot="1">
      <c r="B58" s="103"/>
      <c r="C58" s="104"/>
      <c r="D58" s="104"/>
      <c r="E58" s="104"/>
      <c r="F58" s="104"/>
      <c r="G58" s="104"/>
      <c r="H58" s="104"/>
      <c r="I58" s="105"/>
      <c r="J58" s="3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</row>
    <row r="59" spans="1:23" ht="14.25" thickTop="1" thickBot="1">
      <c r="B59" s="106"/>
      <c r="C59" s="892" t="s">
        <v>64</v>
      </c>
      <c r="D59" s="893"/>
      <c r="E59" s="894"/>
      <c r="F59" s="892" t="s">
        <v>65</v>
      </c>
      <c r="G59" s="893"/>
      <c r="H59" s="894"/>
      <c r="I59" s="107" t="s">
        <v>2</v>
      </c>
      <c r="J59" s="3"/>
      <c r="L59" s="11"/>
      <c r="M59" s="895" t="s">
        <v>64</v>
      </c>
      <c r="N59" s="896"/>
      <c r="O59" s="896"/>
      <c r="P59" s="896"/>
      <c r="Q59" s="897"/>
      <c r="R59" s="895" t="s">
        <v>65</v>
      </c>
      <c r="S59" s="896"/>
      <c r="T59" s="896"/>
      <c r="U59" s="896"/>
      <c r="V59" s="897"/>
      <c r="W59" s="12" t="s">
        <v>2</v>
      </c>
    </row>
    <row r="60" spans="1:23" ht="13.5" thickTop="1">
      <c r="B60" s="108" t="s">
        <v>3</v>
      </c>
      <c r="C60" s="109"/>
      <c r="D60" s="110"/>
      <c r="E60" s="111"/>
      <c r="F60" s="109"/>
      <c r="G60" s="110"/>
      <c r="H60" s="111"/>
      <c r="I60" s="112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>
      <c r="B61" s="113" t="s">
        <v>29</v>
      </c>
      <c r="C61" s="114" t="s">
        <v>5</v>
      </c>
      <c r="D61" s="115" t="s">
        <v>6</v>
      </c>
      <c r="E61" s="618" t="s">
        <v>7</v>
      </c>
      <c r="F61" s="114" t="s">
        <v>5</v>
      </c>
      <c r="G61" s="115" t="s">
        <v>6</v>
      </c>
      <c r="H61" s="618" t="s">
        <v>7</v>
      </c>
      <c r="I61" s="117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>
      <c r="B62" s="108"/>
      <c r="C62" s="118"/>
      <c r="D62" s="119"/>
      <c r="E62" s="120"/>
      <c r="F62" s="118"/>
      <c r="G62" s="119"/>
      <c r="H62" s="120"/>
      <c r="I62" s="121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>
      <c r="A63" s="3" t="str">
        <f>IF(ISERROR(F63/G63)," ",IF(F63/G63&gt;0.5,IF(F63/G63&lt;1.5," ","NOT OK"),"NOT OK"))</f>
        <v xml:space="preserve"> </v>
      </c>
      <c r="B63" s="108" t="s">
        <v>10</v>
      </c>
      <c r="C63" s="361">
        <f t="shared" ref="C63:H65" si="100">+C9+C36</f>
        <v>9408</v>
      </c>
      <c r="D63" s="362">
        <f t="shared" si="100"/>
        <v>9402</v>
      </c>
      <c r="E63" s="162">
        <f t="shared" si="100"/>
        <v>18810</v>
      </c>
      <c r="F63" s="361">
        <f t="shared" si="100"/>
        <v>10311</v>
      </c>
      <c r="G63" s="362">
        <f t="shared" si="100"/>
        <v>10319</v>
      </c>
      <c r="H63" s="162">
        <f t="shared" si="100"/>
        <v>20630</v>
      </c>
      <c r="I63" s="125">
        <f t="shared" ref="I63:I65" si="101">IF(E63=0,0,((H63/E63)-1)*100)</f>
        <v>9.6757044125465264</v>
      </c>
      <c r="J63" s="3"/>
      <c r="K63" s="6"/>
      <c r="L63" s="13" t="s">
        <v>10</v>
      </c>
      <c r="M63" s="371">
        <f t="shared" ref="M63:N65" si="102">+M9+M36</f>
        <v>1389297</v>
      </c>
      <c r="N63" s="369">
        <f t="shared" si="102"/>
        <v>1396265</v>
      </c>
      <c r="O63" s="173">
        <f>SUM(M63:N63)</f>
        <v>2785562</v>
      </c>
      <c r="P63" s="370">
        <f>P9+P36</f>
        <v>1856</v>
      </c>
      <c r="Q63" s="176">
        <f>+O63+P63</f>
        <v>2787418</v>
      </c>
      <c r="R63" s="371">
        <f t="shared" ref="R63:S65" si="103">+R9+R36</f>
        <v>1546579</v>
      </c>
      <c r="S63" s="369">
        <f t="shared" si="103"/>
        <v>1575108</v>
      </c>
      <c r="T63" s="173">
        <f>SUM(R63:S63)</f>
        <v>3121687</v>
      </c>
      <c r="U63" s="370">
        <f>U9+U36</f>
        <v>2581</v>
      </c>
      <c r="V63" s="176">
        <f>+T63+U63</f>
        <v>3124268</v>
      </c>
      <c r="W63" s="40">
        <f t="shared" ref="W63:W65" si="104">IF(Q63=0,0,((V63/Q63)-1)*100)</f>
        <v>12.084660427678951</v>
      </c>
    </row>
    <row r="64" spans="1:23">
      <c r="A64" s="3" t="str">
        <f>IF(ISERROR(F64/G64)," ",IF(F64/G64&gt;0.5,IF(F64/G64&lt;1.5," ","NOT OK"),"NOT OK"))</f>
        <v xml:space="preserve"> </v>
      </c>
      <c r="B64" s="108" t="s">
        <v>11</v>
      </c>
      <c r="C64" s="361">
        <f t="shared" si="100"/>
        <v>9653</v>
      </c>
      <c r="D64" s="362">
        <f t="shared" si="100"/>
        <v>9650</v>
      </c>
      <c r="E64" s="162">
        <f t="shared" si="100"/>
        <v>19303</v>
      </c>
      <c r="F64" s="361">
        <f t="shared" si="100"/>
        <v>10317</v>
      </c>
      <c r="G64" s="362">
        <f t="shared" si="100"/>
        <v>10311</v>
      </c>
      <c r="H64" s="162">
        <f t="shared" si="100"/>
        <v>20628</v>
      </c>
      <c r="I64" s="125">
        <f t="shared" si="101"/>
        <v>6.8642179972025152</v>
      </c>
      <c r="J64" s="3"/>
      <c r="K64" s="6"/>
      <c r="L64" s="13" t="s">
        <v>11</v>
      </c>
      <c r="M64" s="371">
        <f t="shared" si="102"/>
        <v>1364979</v>
      </c>
      <c r="N64" s="369">
        <f t="shared" si="102"/>
        <v>1363930</v>
      </c>
      <c r="O64" s="173">
        <f t="shared" ref="O64:O65" si="105">SUM(M64:N64)</f>
        <v>2728909</v>
      </c>
      <c r="P64" s="370">
        <f>P10+P37</f>
        <v>2549</v>
      </c>
      <c r="Q64" s="176">
        <f>+O64+P64</f>
        <v>2731458</v>
      </c>
      <c r="R64" s="371">
        <f t="shared" si="103"/>
        <v>1605685</v>
      </c>
      <c r="S64" s="369">
        <f t="shared" si="103"/>
        <v>1600450</v>
      </c>
      <c r="T64" s="173">
        <f t="shared" ref="T64:T65" si="106">SUM(R64:S64)</f>
        <v>3206135</v>
      </c>
      <c r="U64" s="370">
        <f>U10+U37</f>
        <v>2457</v>
      </c>
      <c r="V64" s="176">
        <f>+T64+U64</f>
        <v>3208592</v>
      </c>
      <c r="W64" s="40">
        <f t="shared" si="104"/>
        <v>17.468106776673853</v>
      </c>
    </row>
    <row r="65" spans="1:23" ht="13.5" thickBot="1">
      <c r="A65" s="3" t="str">
        <f>IF(ISERROR(F65/G65)," ",IF(F65/G65&gt;0.5,IF(F65/G65&lt;1.5," ","NOT OK"),"NOT OK"))</f>
        <v xml:space="preserve"> </v>
      </c>
      <c r="B65" s="113" t="s">
        <v>12</v>
      </c>
      <c r="C65" s="363">
        <f t="shared" si="100"/>
        <v>10098</v>
      </c>
      <c r="D65" s="364">
        <f t="shared" si="100"/>
        <v>10092</v>
      </c>
      <c r="E65" s="162">
        <f t="shared" si="100"/>
        <v>20190</v>
      </c>
      <c r="F65" s="363">
        <f t="shared" si="100"/>
        <v>10846</v>
      </c>
      <c r="G65" s="364">
        <f t="shared" si="100"/>
        <v>10850</v>
      </c>
      <c r="H65" s="162">
        <f t="shared" si="100"/>
        <v>21696</v>
      </c>
      <c r="I65" s="125">
        <f t="shared" si="101"/>
        <v>7.4591381872213924</v>
      </c>
      <c r="J65" s="3"/>
      <c r="K65" s="6"/>
      <c r="L65" s="22" t="s">
        <v>12</v>
      </c>
      <c r="M65" s="371">
        <f t="shared" si="102"/>
        <v>1482756</v>
      </c>
      <c r="N65" s="369">
        <f t="shared" si="102"/>
        <v>1542434</v>
      </c>
      <c r="O65" s="173">
        <f t="shared" si="105"/>
        <v>3025190</v>
      </c>
      <c r="P65" s="370">
        <f>P11+P38</f>
        <v>5283</v>
      </c>
      <c r="Q65" s="176">
        <f>+O65+P65</f>
        <v>3030473</v>
      </c>
      <c r="R65" s="371">
        <f t="shared" si="103"/>
        <v>1679411</v>
      </c>
      <c r="S65" s="369">
        <f t="shared" si="103"/>
        <v>1758348</v>
      </c>
      <c r="T65" s="173">
        <f t="shared" si="106"/>
        <v>3437759</v>
      </c>
      <c r="U65" s="370">
        <f>U11+U38</f>
        <v>5220</v>
      </c>
      <c r="V65" s="176">
        <f>+T65+U65</f>
        <v>3442979</v>
      </c>
      <c r="W65" s="40">
        <f t="shared" si="104"/>
        <v>13.611934506593526</v>
      </c>
    </row>
    <row r="66" spans="1:23" ht="14.25" thickTop="1" thickBot="1">
      <c r="A66" s="3" t="str">
        <f>IF(ISERROR(F66/G66)," ",IF(F66/G66&gt;0.5,IF(F66/G66&lt;1.5," ","NOT OK"),"NOT OK"))</f>
        <v xml:space="preserve"> </v>
      </c>
      <c r="B66" s="128" t="s">
        <v>57</v>
      </c>
      <c r="C66" s="129">
        <f t="shared" ref="C66:H66" si="107">+C63+C64+C65</f>
        <v>29159</v>
      </c>
      <c r="D66" s="131">
        <f t="shared" si="107"/>
        <v>29144</v>
      </c>
      <c r="E66" s="166">
        <f t="shared" si="107"/>
        <v>58303</v>
      </c>
      <c r="F66" s="129">
        <f t="shared" si="107"/>
        <v>31474</v>
      </c>
      <c r="G66" s="131">
        <f t="shared" si="107"/>
        <v>31480</v>
      </c>
      <c r="H66" s="166">
        <f t="shared" si="107"/>
        <v>62954</v>
      </c>
      <c r="I66" s="132">
        <f>IF(E66=0,0,((H66/E66)-1)*100)</f>
        <v>7.9772910484880777</v>
      </c>
      <c r="J66" s="3"/>
      <c r="L66" s="41" t="s">
        <v>57</v>
      </c>
      <c r="M66" s="45">
        <f t="shared" ref="M66:V66" si="108">+M63+M64+M65</f>
        <v>4237032</v>
      </c>
      <c r="N66" s="43">
        <f t="shared" si="108"/>
        <v>4302629</v>
      </c>
      <c r="O66" s="174">
        <f t="shared" si="108"/>
        <v>8539661</v>
      </c>
      <c r="P66" s="43">
        <f t="shared" si="108"/>
        <v>9688</v>
      </c>
      <c r="Q66" s="174">
        <f t="shared" si="108"/>
        <v>8549349</v>
      </c>
      <c r="R66" s="45">
        <f t="shared" si="108"/>
        <v>4831675</v>
      </c>
      <c r="S66" s="43">
        <f t="shared" si="108"/>
        <v>4933906</v>
      </c>
      <c r="T66" s="174">
        <f t="shared" si="108"/>
        <v>9765581</v>
      </c>
      <c r="U66" s="43">
        <f t="shared" si="108"/>
        <v>10258</v>
      </c>
      <c r="V66" s="174">
        <f t="shared" si="108"/>
        <v>9775839</v>
      </c>
      <c r="W66" s="46">
        <f>IF(Q66=0,0,((V66/Q66)-1)*100)</f>
        <v>14.346004590524952</v>
      </c>
    </row>
    <row r="67" spans="1:23" ht="13.5" thickTop="1">
      <c r="A67" s="3" t="str">
        <f t="shared" si="7"/>
        <v xml:space="preserve"> </v>
      </c>
      <c r="B67" s="108" t="s">
        <v>13</v>
      </c>
      <c r="C67" s="361">
        <f t="shared" ref="C67:H69" si="109">+C13+C40</f>
        <v>10126</v>
      </c>
      <c r="D67" s="362">
        <f t="shared" si="109"/>
        <v>10136</v>
      </c>
      <c r="E67" s="162">
        <f t="shared" si="109"/>
        <v>20262</v>
      </c>
      <c r="F67" s="361">
        <f t="shared" si="109"/>
        <v>10809</v>
      </c>
      <c r="G67" s="362">
        <f t="shared" si="109"/>
        <v>10813</v>
      </c>
      <c r="H67" s="162">
        <f t="shared" si="109"/>
        <v>21622</v>
      </c>
      <c r="I67" s="125">
        <f t="shared" ref="I67:I71" si="110">IF(E67=0,0,((H67/E67)-1)*100)</f>
        <v>6.7120718586516581</v>
      </c>
      <c r="J67" s="3"/>
      <c r="L67" s="13" t="s">
        <v>13</v>
      </c>
      <c r="M67" s="371">
        <f t="shared" ref="M67:N69" si="111">+M13+M40</f>
        <v>1611024</v>
      </c>
      <c r="N67" s="369">
        <f t="shared" si="111"/>
        <v>1549345</v>
      </c>
      <c r="O67" s="173">
        <f t="shared" ref="O67" si="112">SUM(M67:N67)</f>
        <v>3160369</v>
      </c>
      <c r="P67" s="370">
        <f>P13+P40</f>
        <v>2425</v>
      </c>
      <c r="Q67" s="176">
        <f>+O67+P67</f>
        <v>3162794</v>
      </c>
      <c r="R67" s="371">
        <f t="shared" ref="R67:S69" si="113">+R13+R40</f>
        <v>1754237</v>
      </c>
      <c r="S67" s="369">
        <f t="shared" si="113"/>
        <v>1702073</v>
      </c>
      <c r="T67" s="173">
        <f t="shared" ref="T67" si="114">SUM(R67:S67)</f>
        <v>3456310</v>
      </c>
      <c r="U67" s="370">
        <f>U13+U40</f>
        <v>1877</v>
      </c>
      <c r="V67" s="176">
        <f>+T67+U67</f>
        <v>3458187</v>
      </c>
      <c r="W67" s="40">
        <f t="shared" ref="W67:W71" si="115">IF(Q67=0,0,((V67/Q67)-1)*100)</f>
        <v>9.3396218659830499</v>
      </c>
    </row>
    <row r="68" spans="1:23">
      <c r="A68" s="3" t="str">
        <f t="shared" si="7"/>
        <v xml:space="preserve"> </v>
      </c>
      <c r="B68" s="108" t="s">
        <v>14</v>
      </c>
      <c r="C68" s="361">
        <f t="shared" si="109"/>
        <v>9149</v>
      </c>
      <c r="D68" s="362">
        <f t="shared" si="109"/>
        <v>9149</v>
      </c>
      <c r="E68" s="162">
        <f t="shared" si="109"/>
        <v>18298</v>
      </c>
      <c r="F68" s="361">
        <f t="shared" si="109"/>
        <v>9715</v>
      </c>
      <c r="G68" s="362">
        <f t="shared" si="109"/>
        <v>9721</v>
      </c>
      <c r="H68" s="162">
        <f t="shared" si="109"/>
        <v>19436</v>
      </c>
      <c r="I68" s="125">
        <f t="shared" si="110"/>
        <v>6.2192589354027827</v>
      </c>
      <c r="J68" s="3"/>
      <c r="L68" s="13" t="s">
        <v>14</v>
      </c>
      <c r="M68" s="371">
        <f t="shared" si="111"/>
        <v>1444917</v>
      </c>
      <c r="N68" s="369">
        <f t="shared" si="111"/>
        <v>1459141</v>
      </c>
      <c r="O68" s="173">
        <f>SUM(M68:N68)</f>
        <v>2904058</v>
      </c>
      <c r="P68" s="370">
        <f>P14+P41</f>
        <v>2959</v>
      </c>
      <c r="Q68" s="176">
        <f>+O68+P68</f>
        <v>2907017</v>
      </c>
      <c r="R68" s="371">
        <f t="shared" si="113"/>
        <v>1594359</v>
      </c>
      <c r="S68" s="369">
        <f t="shared" si="113"/>
        <v>1605685</v>
      </c>
      <c r="T68" s="173">
        <f>SUM(R68:S68)</f>
        <v>3200044</v>
      </c>
      <c r="U68" s="370">
        <f>U14+U41</f>
        <v>3064</v>
      </c>
      <c r="V68" s="176">
        <f>+T68+U68</f>
        <v>3203108</v>
      </c>
      <c r="W68" s="40">
        <f t="shared" si="115"/>
        <v>10.185389352728237</v>
      </c>
    </row>
    <row r="69" spans="1:23" ht="13.5" thickBot="1">
      <c r="A69" s="3" t="str">
        <f t="shared" si="7"/>
        <v xml:space="preserve"> </v>
      </c>
      <c r="B69" s="108" t="s">
        <v>15</v>
      </c>
      <c r="C69" s="361">
        <f t="shared" si="109"/>
        <v>10125</v>
      </c>
      <c r="D69" s="362">
        <f t="shared" si="109"/>
        <v>10131</v>
      </c>
      <c r="E69" s="162">
        <f t="shared" si="109"/>
        <v>20256</v>
      </c>
      <c r="F69" s="361">
        <f t="shared" si="109"/>
        <v>10956</v>
      </c>
      <c r="G69" s="362">
        <f t="shared" si="109"/>
        <v>10944</v>
      </c>
      <c r="H69" s="162">
        <f t="shared" si="109"/>
        <v>21900</v>
      </c>
      <c r="I69" s="125">
        <f t="shared" si="110"/>
        <v>8.116113744075836</v>
      </c>
      <c r="J69" s="3"/>
      <c r="L69" s="13" t="s">
        <v>15</v>
      </c>
      <c r="M69" s="371">
        <f t="shared" si="111"/>
        <v>1606071</v>
      </c>
      <c r="N69" s="369">
        <f t="shared" si="111"/>
        <v>1604468</v>
      </c>
      <c r="O69" s="173">
        <f>SUM(M69:N69)</f>
        <v>3210539</v>
      </c>
      <c r="P69" s="370">
        <f>P15+P42</f>
        <v>3528</v>
      </c>
      <c r="Q69" s="176">
        <f>+O69+P69</f>
        <v>3214067</v>
      </c>
      <c r="R69" s="371">
        <f t="shared" si="113"/>
        <v>1771887</v>
      </c>
      <c r="S69" s="369">
        <f t="shared" si="113"/>
        <v>1760415</v>
      </c>
      <c r="T69" s="173">
        <f>SUM(R69:S69)</f>
        <v>3532302</v>
      </c>
      <c r="U69" s="370">
        <f>U15+U42</f>
        <v>3195</v>
      </c>
      <c r="V69" s="176">
        <f>+T69+U69</f>
        <v>3535497</v>
      </c>
      <c r="W69" s="40">
        <f t="shared" si="115"/>
        <v>10.000724938216909</v>
      </c>
    </row>
    <row r="70" spans="1:23" ht="14.25" thickTop="1" thickBot="1">
      <c r="A70" s="345" t="str">
        <f t="shared" si="7"/>
        <v xml:space="preserve"> </v>
      </c>
      <c r="B70" s="128" t="s">
        <v>61</v>
      </c>
      <c r="C70" s="129">
        <f>+C67+C68+C69</f>
        <v>29400</v>
      </c>
      <c r="D70" s="131">
        <f t="shared" ref="D70:H70" si="116">+D67+D68+D69</f>
        <v>29416</v>
      </c>
      <c r="E70" s="166">
        <f t="shared" si="116"/>
        <v>58816</v>
      </c>
      <c r="F70" s="129">
        <f t="shared" si="116"/>
        <v>31480</v>
      </c>
      <c r="G70" s="131">
        <f t="shared" si="116"/>
        <v>31478</v>
      </c>
      <c r="H70" s="166">
        <f t="shared" si="116"/>
        <v>62958</v>
      </c>
      <c r="I70" s="132">
        <f t="shared" si="110"/>
        <v>7.0423014145810647</v>
      </c>
      <c r="J70" s="3"/>
      <c r="L70" s="41" t="s">
        <v>61</v>
      </c>
      <c r="M70" s="45">
        <f>+M67+M68+M69</f>
        <v>4662012</v>
      </c>
      <c r="N70" s="43">
        <f t="shared" ref="N70:V70" si="117">+N67+N68+N69</f>
        <v>4612954</v>
      </c>
      <c r="O70" s="174">
        <f t="shared" si="117"/>
        <v>9274966</v>
      </c>
      <c r="P70" s="43">
        <f t="shared" si="117"/>
        <v>8912</v>
      </c>
      <c r="Q70" s="174">
        <f t="shared" si="117"/>
        <v>9283878</v>
      </c>
      <c r="R70" s="45">
        <f t="shared" si="117"/>
        <v>5120483</v>
      </c>
      <c r="S70" s="43">
        <f t="shared" si="117"/>
        <v>5068173</v>
      </c>
      <c r="T70" s="174">
        <f t="shared" si="117"/>
        <v>10188656</v>
      </c>
      <c r="U70" s="43">
        <f t="shared" si="117"/>
        <v>8136</v>
      </c>
      <c r="V70" s="174">
        <f t="shared" si="117"/>
        <v>10196792</v>
      </c>
      <c r="W70" s="46">
        <f t="shared" si="115"/>
        <v>9.8333261165215688</v>
      </c>
    </row>
    <row r="71" spans="1:23" ht="13.5" thickTop="1">
      <c r="A71" s="3" t="str">
        <f t="shared" si="7"/>
        <v xml:space="preserve"> </v>
      </c>
      <c r="B71" s="108" t="s">
        <v>16</v>
      </c>
      <c r="C71" s="134">
        <f t="shared" ref="C71:H73" si="118">+C17+C44</f>
        <v>9805</v>
      </c>
      <c r="D71" s="136">
        <f t="shared" si="118"/>
        <v>9805</v>
      </c>
      <c r="E71" s="162">
        <f t="shared" si="118"/>
        <v>19610</v>
      </c>
      <c r="F71" s="134">
        <f t="shared" si="118"/>
        <v>10739</v>
      </c>
      <c r="G71" s="136">
        <f t="shared" si="118"/>
        <v>10746</v>
      </c>
      <c r="H71" s="162">
        <f t="shared" si="118"/>
        <v>21485</v>
      </c>
      <c r="I71" s="125">
        <f t="shared" si="110"/>
        <v>9.5614482406935153</v>
      </c>
      <c r="J71" s="7"/>
      <c r="L71" s="13" t="s">
        <v>16</v>
      </c>
      <c r="M71" s="371">
        <f t="shared" ref="M71:N73" si="119">+M17+M44</f>
        <v>1554202</v>
      </c>
      <c r="N71" s="369">
        <f t="shared" si="119"/>
        <v>1547658</v>
      </c>
      <c r="O71" s="173">
        <f t="shared" ref="O71" si="120">SUM(M71:N71)</f>
        <v>3101860</v>
      </c>
      <c r="P71" s="370">
        <f>P17+P44</f>
        <v>1783</v>
      </c>
      <c r="Q71" s="176">
        <f>+O71+P71</f>
        <v>3103643</v>
      </c>
      <c r="R71" s="371">
        <f t="shared" ref="R71:S73" si="121">+R17+R44</f>
        <v>1723768</v>
      </c>
      <c r="S71" s="369">
        <f t="shared" si="121"/>
        <v>1719124</v>
      </c>
      <c r="T71" s="173">
        <f t="shared" ref="T71" si="122">SUM(R71:S71)</f>
        <v>3442892</v>
      </c>
      <c r="U71" s="370">
        <f>U17+U44</f>
        <v>2375</v>
      </c>
      <c r="V71" s="176">
        <f>+T71+U71</f>
        <v>3445267</v>
      </c>
      <c r="W71" s="40">
        <f t="shared" si="115"/>
        <v>11.007193804184311</v>
      </c>
    </row>
    <row r="72" spans="1:23">
      <c r="A72" s="3" t="str">
        <f>IF(ISERROR(F72/G72)," ",IF(F72/G72&gt;0.5,IF(F72/G72&lt;1.5," ","NOT OK"),"NOT OK"))</f>
        <v xml:space="preserve"> </v>
      </c>
      <c r="B72" s="108" t="s">
        <v>17</v>
      </c>
      <c r="C72" s="134">
        <f t="shared" si="118"/>
        <v>9858</v>
      </c>
      <c r="D72" s="136">
        <f t="shared" si="118"/>
        <v>9858</v>
      </c>
      <c r="E72" s="162">
        <f t="shared" si="118"/>
        <v>19716</v>
      </c>
      <c r="F72" s="134">
        <f t="shared" si="118"/>
        <v>10970</v>
      </c>
      <c r="G72" s="136">
        <f t="shared" si="118"/>
        <v>10969</v>
      </c>
      <c r="H72" s="162">
        <f t="shared" si="118"/>
        <v>21939</v>
      </c>
      <c r="I72" s="125">
        <f>IF(E72=0,0,((H72/E72)-1)*100)</f>
        <v>11.275106512477183</v>
      </c>
      <c r="J72" s="3"/>
      <c r="L72" s="13" t="s">
        <v>17</v>
      </c>
      <c r="M72" s="371">
        <f t="shared" si="119"/>
        <v>1478245</v>
      </c>
      <c r="N72" s="369">
        <f t="shared" si="119"/>
        <v>1477432</v>
      </c>
      <c r="O72" s="173">
        <f>SUM(M72:N72)</f>
        <v>2955677</v>
      </c>
      <c r="P72" s="368">
        <f>P18+P45</f>
        <v>2599</v>
      </c>
      <c r="Q72" s="173">
        <f>+O72+P72</f>
        <v>2958276</v>
      </c>
      <c r="R72" s="371">
        <f t="shared" si="121"/>
        <v>1676751</v>
      </c>
      <c r="S72" s="369">
        <f t="shared" si="121"/>
        <v>1681799</v>
      </c>
      <c r="T72" s="173">
        <f>SUM(R72:S72)</f>
        <v>3358550</v>
      </c>
      <c r="U72" s="368">
        <f>U18+U45</f>
        <v>2493</v>
      </c>
      <c r="V72" s="173">
        <f>+T72+U72</f>
        <v>3361043</v>
      </c>
      <c r="W72" s="40">
        <f>IF(Q72=0,0,((V72/Q72)-1)*100)</f>
        <v>13.614923015972824</v>
      </c>
    </row>
    <row r="73" spans="1:23" ht="13.5" thickBot="1">
      <c r="A73" s="3" t="str">
        <f>IF(ISERROR(F73/G73)," ",IF(F73/G73&gt;0.5,IF(F73/G73&lt;1.5," ","NOT OK"),"NOT OK"))</f>
        <v xml:space="preserve"> </v>
      </c>
      <c r="B73" s="108" t="s">
        <v>18</v>
      </c>
      <c r="C73" s="134">
        <f t="shared" si="118"/>
        <v>9446</v>
      </c>
      <c r="D73" s="136">
        <f t="shared" si="118"/>
        <v>9450</v>
      </c>
      <c r="E73" s="162">
        <f t="shared" si="118"/>
        <v>18896</v>
      </c>
      <c r="F73" s="134">
        <f t="shared" si="118"/>
        <v>10700</v>
      </c>
      <c r="G73" s="136">
        <f t="shared" si="118"/>
        <v>10697</v>
      </c>
      <c r="H73" s="162">
        <f t="shared" si="118"/>
        <v>21397</v>
      </c>
      <c r="I73" s="125">
        <f>IF(E73=0,0,((H73/E73)-1)*100)</f>
        <v>13.235605419136331</v>
      </c>
      <c r="J73" s="3"/>
      <c r="L73" s="13" t="s">
        <v>18</v>
      </c>
      <c r="M73" s="371">
        <f t="shared" si="119"/>
        <v>1420061</v>
      </c>
      <c r="N73" s="369">
        <f t="shared" si="119"/>
        <v>1414657</v>
      </c>
      <c r="O73" s="173">
        <f>SUM(M73:N73)</f>
        <v>2834718</v>
      </c>
      <c r="P73" s="368">
        <f>P19+P46</f>
        <v>2360</v>
      </c>
      <c r="Q73" s="173">
        <f>+O73+P73</f>
        <v>2837078</v>
      </c>
      <c r="R73" s="371">
        <f t="shared" si="121"/>
        <v>1602401</v>
      </c>
      <c r="S73" s="369">
        <f t="shared" si="121"/>
        <v>1598533</v>
      </c>
      <c r="T73" s="173">
        <f>SUM(R73:S73)</f>
        <v>3200934</v>
      </c>
      <c r="U73" s="368">
        <f>U19+U46</f>
        <v>2929</v>
      </c>
      <c r="V73" s="173">
        <f>+T73+U73</f>
        <v>3203863</v>
      </c>
      <c r="W73" s="40">
        <f>IF(Q73=0,0,((V73/Q73)-1)*100)</f>
        <v>12.928266335997819</v>
      </c>
    </row>
    <row r="74" spans="1:23" ht="15.75" customHeight="1" thickTop="1" thickBot="1">
      <c r="A74" s="9" t="str">
        <f>IF(ISERROR(F74/G74)," ",IF(F74/G74&gt;0.5,IF(F74/G74&lt;1.5," ","NOT OK"),"NOT OK"))</f>
        <v xml:space="preserve"> </v>
      </c>
      <c r="B74" s="137" t="s">
        <v>19</v>
      </c>
      <c r="C74" s="129">
        <f>+C71+C72+C73</f>
        <v>29109</v>
      </c>
      <c r="D74" s="139">
        <f t="shared" ref="D74" si="123">+D71+D72+D73</f>
        <v>29113</v>
      </c>
      <c r="E74" s="164">
        <f t="shared" ref="E74" si="124">+E71+E72+E73</f>
        <v>58222</v>
      </c>
      <c r="F74" s="129">
        <f t="shared" ref="F74" si="125">+F71+F72+F73</f>
        <v>32409</v>
      </c>
      <c r="G74" s="139">
        <f t="shared" ref="G74" si="126">+G71+G72+G73</f>
        <v>32412</v>
      </c>
      <c r="H74" s="164">
        <f t="shared" ref="H74" si="127">+H71+H72+H73</f>
        <v>64821</v>
      </c>
      <c r="I74" s="132">
        <f>IF(E74=0,0,((H74/E74)-1)*100)</f>
        <v>11.33420356566246</v>
      </c>
      <c r="J74" s="9"/>
      <c r="K74" s="10"/>
      <c r="L74" s="47" t="s">
        <v>19</v>
      </c>
      <c r="M74" s="48">
        <f>+M71+M72+M73</f>
        <v>4452508</v>
      </c>
      <c r="N74" s="49">
        <f t="shared" ref="N74" si="128">+N71+N72+N73</f>
        <v>4439747</v>
      </c>
      <c r="O74" s="175">
        <f t="shared" ref="O74" si="129">+O71+O72+O73</f>
        <v>8892255</v>
      </c>
      <c r="P74" s="49">
        <f t="shared" ref="P74" si="130">+P71+P72+P73</f>
        <v>6742</v>
      </c>
      <c r="Q74" s="175">
        <f t="shared" ref="Q74" si="131">+Q71+Q72+Q73</f>
        <v>8898997</v>
      </c>
      <c r="R74" s="48">
        <f t="shared" ref="R74" si="132">+R71+R72+R73</f>
        <v>5002920</v>
      </c>
      <c r="S74" s="49">
        <f t="shared" ref="S74" si="133">+S71+S72+S73</f>
        <v>4999456</v>
      </c>
      <c r="T74" s="175">
        <f t="shared" ref="T74" si="134">+T71+T72+T73</f>
        <v>10002376</v>
      </c>
      <c r="U74" s="49">
        <f t="shared" ref="U74" si="135">+U71+U72+U73</f>
        <v>7797</v>
      </c>
      <c r="V74" s="175">
        <f t="shared" ref="V74" si="136">+V71+V72+V73</f>
        <v>10010173</v>
      </c>
      <c r="W74" s="50">
        <f>IF(Q74=0,0,((V74/Q74)-1)*100)</f>
        <v>12.486530785435711</v>
      </c>
    </row>
    <row r="75" spans="1:23" ht="13.5" thickTop="1">
      <c r="A75" s="3" t="str">
        <f>IF(ISERROR(F75/G75)," ",IF(F75/G75&gt;0.5,IF(F75/G75&lt;1.5," ","NOT OK"),"NOT OK"))</f>
        <v xml:space="preserve"> </v>
      </c>
      <c r="B75" s="108" t="s">
        <v>21</v>
      </c>
      <c r="C75" s="361">
        <f t="shared" ref="C75:H76" si="137">+C21+C48</f>
        <v>9956</v>
      </c>
      <c r="D75" s="362">
        <f t="shared" si="137"/>
        <v>9963</v>
      </c>
      <c r="E75" s="165">
        <f t="shared" si="137"/>
        <v>19919</v>
      </c>
      <c r="F75" s="361">
        <f t="shared" si="137"/>
        <v>11042</v>
      </c>
      <c r="G75" s="362">
        <f t="shared" si="137"/>
        <v>11047</v>
      </c>
      <c r="H75" s="165">
        <f t="shared" si="137"/>
        <v>22089</v>
      </c>
      <c r="I75" s="125">
        <f>IF(E75=0,0,((H75/E75)-1)*100)</f>
        <v>10.894121190822826</v>
      </c>
      <c r="J75" s="3"/>
      <c r="L75" s="13" t="s">
        <v>21</v>
      </c>
      <c r="M75" s="371">
        <f>+M21+M48</f>
        <v>1530184</v>
      </c>
      <c r="N75" s="369">
        <f>+N21+N48</f>
        <v>1541818</v>
      </c>
      <c r="O75" s="173">
        <f>SUM(M75:N75)</f>
        <v>3072002</v>
      </c>
      <c r="P75" s="368">
        <f>P21+P48</f>
        <v>1819</v>
      </c>
      <c r="Q75" s="173">
        <f>+O75+P75</f>
        <v>3073821</v>
      </c>
      <c r="R75" s="371">
        <f>+R21+R48</f>
        <v>1658275</v>
      </c>
      <c r="S75" s="369">
        <f>+S21+S48</f>
        <v>1676570</v>
      </c>
      <c r="T75" s="173">
        <f>SUM(R75:S75)</f>
        <v>3334845</v>
      </c>
      <c r="U75" s="368">
        <f>U21+U48</f>
        <v>2863</v>
      </c>
      <c r="V75" s="173">
        <f>+T75+U75</f>
        <v>3337708</v>
      </c>
      <c r="W75" s="40">
        <f>IF(Q75=0,0,((V75/Q75)-1)*100)</f>
        <v>8.5849826648981775</v>
      </c>
    </row>
    <row r="76" spans="1:23" ht="13.5" thickBot="1">
      <c r="A76" s="3" t="str">
        <f>IF(ISERROR(F76/G76)," ",IF(F76/G76&gt;0.5,IF(F76/G76&lt;1.5," ","NOT OK"),"NOT OK"))</f>
        <v xml:space="preserve"> </v>
      </c>
      <c r="B76" s="108" t="s">
        <v>22</v>
      </c>
      <c r="C76" s="361">
        <f t="shared" si="137"/>
        <v>10034</v>
      </c>
      <c r="D76" s="362">
        <f t="shared" si="137"/>
        <v>10027</v>
      </c>
      <c r="E76" s="156">
        <f t="shared" si="137"/>
        <v>20061</v>
      </c>
      <c r="F76" s="361">
        <f t="shared" si="137"/>
        <v>10901</v>
      </c>
      <c r="G76" s="362">
        <f t="shared" si="137"/>
        <v>10902</v>
      </c>
      <c r="H76" s="156">
        <f t="shared" si="137"/>
        <v>21803</v>
      </c>
      <c r="I76" s="125">
        <f t="shared" ref="I76:I78" si="138">IF(E76=0,0,((H76/E76)-1)*100)</f>
        <v>8.6835152784008773</v>
      </c>
      <c r="J76" s="3"/>
      <c r="L76" s="13" t="s">
        <v>22</v>
      </c>
      <c r="M76" s="371">
        <f>+M22+M49</f>
        <v>1561040</v>
      </c>
      <c r="N76" s="369">
        <f>+N22+N49</f>
        <v>1538917</v>
      </c>
      <c r="O76" s="173">
        <f>SUM(M76:N76)</f>
        <v>3099957</v>
      </c>
      <c r="P76" s="368">
        <f>P22+P49</f>
        <v>785</v>
      </c>
      <c r="Q76" s="173">
        <f>+O76+P76</f>
        <v>3100742</v>
      </c>
      <c r="R76" s="371">
        <f>+R22+R49</f>
        <v>1687568</v>
      </c>
      <c r="S76" s="369">
        <f>+S22+S49</f>
        <v>1657070</v>
      </c>
      <c r="T76" s="173">
        <f>SUM(R76:S76)</f>
        <v>3344638</v>
      </c>
      <c r="U76" s="368">
        <f>U22+U49</f>
        <v>4702</v>
      </c>
      <c r="V76" s="173">
        <f>+T76+U76</f>
        <v>3349340</v>
      </c>
      <c r="W76" s="40">
        <f t="shared" ref="W76:W78" si="139">IF(Q76=0,0,((V76/Q76)-1)*100)</f>
        <v>8.0173713259600543</v>
      </c>
    </row>
    <row r="77" spans="1:23" ht="14.25" thickTop="1" thickBot="1">
      <c r="A77" s="345" t="str">
        <f t="shared" ref="A77:A78" si="140">IF(ISERROR(F77/G77)," ",IF(F77/G77&gt;0.5,IF(F77/G77&lt;1.5," ","NOT OK"),"NOT OK"))</f>
        <v xml:space="preserve"> </v>
      </c>
      <c r="B77" s="128" t="s">
        <v>66</v>
      </c>
      <c r="C77" s="129">
        <f>+C70+C74+C75+C76</f>
        <v>78499</v>
      </c>
      <c r="D77" s="130">
        <f t="shared" ref="D77" si="141">+D70+D74+D75+D76</f>
        <v>78519</v>
      </c>
      <c r="E77" s="615">
        <f t="shared" ref="E77" si="142">+E70+E74+E75+E76</f>
        <v>157018</v>
      </c>
      <c r="F77" s="129">
        <f t="shared" ref="F77" si="143">+F70+F74+F75+F76</f>
        <v>85832</v>
      </c>
      <c r="G77" s="131">
        <f t="shared" ref="G77" si="144">+G70+G74+G75+G76</f>
        <v>85839</v>
      </c>
      <c r="H77" s="310">
        <f t="shared" ref="H77" si="145">+H70+H74+H75+H76</f>
        <v>171671</v>
      </c>
      <c r="I77" s="132">
        <f t="shared" si="138"/>
        <v>9.3320511024213673</v>
      </c>
      <c r="J77" s="3"/>
      <c r="L77" s="399" t="s">
        <v>66</v>
      </c>
      <c r="M77" s="42">
        <f>+M70+M74+M75+M76</f>
        <v>12205744</v>
      </c>
      <c r="N77" s="42">
        <f t="shared" ref="N77" si="146">+N70+N74+N75+N76</f>
        <v>12133436</v>
      </c>
      <c r="O77" s="396">
        <f t="shared" ref="O77" si="147">+O70+O74+O75+O76</f>
        <v>24339180</v>
      </c>
      <c r="P77" s="42">
        <f t="shared" ref="P77" si="148">+P70+P74+P75+P76</f>
        <v>18258</v>
      </c>
      <c r="Q77" s="396">
        <f t="shared" ref="Q77" si="149">+Q70+Q74+Q75+Q76</f>
        <v>24357438</v>
      </c>
      <c r="R77" s="42">
        <f t="shared" ref="R77" si="150">+R70+R74+R75+R76</f>
        <v>13469246</v>
      </c>
      <c r="S77" s="42">
        <f t="shared" ref="S77" si="151">+S70+S74+S75+S76</f>
        <v>13401269</v>
      </c>
      <c r="T77" s="396">
        <f t="shared" ref="T77" si="152">+T70+T74+T75+T76</f>
        <v>26870515</v>
      </c>
      <c r="U77" s="42">
        <f t="shared" ref="U77" si="153">+U70+U74+U75+U76</f>
        <v>23498</v>
      </c>
      <c r="V77" s="396">
        <f t="shared" ref="V77" si="154">+V70+V74+V75+V76</f>
        <v>26894013</v>
      </c>
      <c r="W77" s="46">
        <f t="shared" si="139"/>
        <v>10.413964719934832</v>
      </c>
    </row>
    <row r="78" spans="1:23" ht="14.25" thickTop="1" thickBot="1">
      <c r="A78" s="345" t="str">
        <f t="shared" si="140"/>
        <v xml:space="preserve"> </v>
      </c>
      <c r="B78" s="128" t="s">
        <v>67</v>
      </c>
      <c r="C78" s="129">
        <f>+C66+C70+C74+C75+C76</f>
        <v>107658</v>
      </c>
      <c r="D78" s="131">
        <f t="shared" ref="D78:H78" si="155">+D66+D70+D74+D75+D76</f>
        <v>107663</v>
      </c>
      <c r="E78" s="310">
        <f t="shared" si="155"/>
        <v>215321</v>
      </c>
      <c r="F78" s="129">
        <f t="shared" si="155"/>
        <v>117306</v>
      </c>
      <c r="G78" s="131">
        <f t="shared" si="155"/>
        <v>117319</v>
      </c>
      <c r="H78" s="310">
        <f t="shared" si="155"/>
        <v>234625</v>
      </c>
      <c r="I78" s="132">
        <f t="shared" si="138"/>
        <v>8.9652193701496898</v>
      </c>
      <c r="J78" s="3"/>
      <c r="L78" s="399" t="s">
        <v>67</v>
      </c>
      <c r="M78" s="45">
        <f>+M66+M70+M74+M75+M76</f>
        <v>16442776</v>
      </c>
      <c r="N78" s="45">
        <f t="shared" ref="N78:V78" si="156">+N66+N70+N74+N75+N76</f>
        <v>16436065</v>
      </c>
      <c r="O78" s="616">
        <f t="shared" si="156"/>
        <v>32878841</v>
      </c>
      <c r="P78" s="45">
        <f t="shared" si="156"/>
        <v>27946</v>
      </c>
      <c r="Q78" s="616">
        <f t="shared" si="156"/>
        <v>32906787</v>
      </c>
      <c r="R78" s="45">
        <f t="shared" si="156"/>
        <v>18300921</v>
      </c>
      <c r="S78" s="45">
        <f t="shared" si="156"/>
        <v>18335175</v>
      </c>
      <c r="T78" s="616">
        <f t="shared" si="156"/>
        <v>36636096</v>
      </c>
      <c r="U78" s="45">
        <f t="shared" si="156"/>
        <v>33756</v>
      </c>
      <c r="V78" s="616">
        <f t="shared" si="156"/>
        <v>36669852</v>
      </c>
      <c r="W78" s="46">
        <f t="shared" si="139"/>
        <v>11.435528482315815</v>
      </c>
    </row>
    <row r="79" spans="1:23" ht="14.25" thickTop="1" thickBot="1">
      <c r="A79" s="3" t="str">
        <f t="shared" ref="A79" si="157">IF(ISERROR(F79/G79)," ",IF(F79/G79&gt;0.5,IF(F79/G79&lt;1.5," ","NOT OK"),"NOT OK"))</f>
        <v xml:space="preserve"> </v>
      </c>
      <c r="B79" s="108" t="s">
        <v>23</v>
      </c>
      <c r="C79" s="361">
        <f t="shared" ref="C79:H79" si="158">+C25+C52</f>
        <v>9373</v>
      </c>
      <c r="D79" s="140">
        <f t="shared" si="158"/>
        <v>9375</v>
      </c>
      <c r="E79" s="160">
        <f t="shared" si="158"/>
        <v>18748</v>
      </c>
      <c r="F79" s="361">
        <f t="shared" si="158"/>
        <v>0</v>
      </c>
      <c r="G79" s="140">
        <f t="shared" si="158"/>
        <v>0</v>
      </c>
      <c r="H79" s="160">
        <f t="shared" si="158"/>
        <v>0</v>
      </c>
      <c r="I79" s="141">
        <f>IF(E79=0,0,((H79/E79)-1)*100)</f>
        <v>-100</v>
      </c>
      <c r="J79" s="3"/>
      <c r="L79" s="13" t="s">
        <v>23</v>
      </c>
      <c r="M79" s="371">
        <f>+M25+M52</f>
        <v>1400495</v>
      </c>
      <c r="N79" s="369">
        <f>+N25+N52</f>
        <v>1405334</v>
      </c>
      <c r="O79" s="173">
        <f t="shared" ref="O79" si="159">SUM(M79:N79)</f>
        <v>2805829</v>
      </c>
      <c r="P79" s="370">
        <f>P25+P52</f>
        <v>844</v>
      </c>
      <c r="Q79" s="176">
        <f>+O79+P79</f>
        <v>2806673</v>
      </c>
      <c r="R79" s="371">
        <f>+R25+R52</f>
        <v>0</v>
      </c>
      <c r="S79" s="369">
        <f>+S25+S52</f>
        <v>0</v>
      </c>
      <c r="T79" s="173">
        <f t="shared" ref="T79" si="160">SUM(R79:S79)</f>
        <v>0</v>
      </c>
      <c r="U79" s="370">
        <f>U25+U52</f>
        <v>0</v>
      </c>
      <c r="V79" s="176">
        <f>+T79+U79</f>
        <v>0</v>
      </c>
      <c r="W79" s="40">
        <f>IF(Q79=0,0,((V79/Q79)-1)*100)</f>
        <v>-100</v>
      </c>
    </row>
    <row r="80" spans="1:23" ht="14.25" thickTop="1" thickBot="1">
      <c r="A80" s="345" t="str">
        <f>IF(ISERROR(F80/G80)," ",IF(F80/G80&gt;0.5,IF(F80/G80&lt;1.5," ","NOT OK"),"NOT OK"))</f>
        <v xml:space="preserve"> </v>
      </c>
      <c r="B80" s="128" t="s">
        <v>40</v>
      </c>
      <c r="C80" s="129">
        <f t="shared" ref="C80:H80" si="161">+C75+C76+C79</f>
        <v>29363</v>
      </c>
      <c r="D80" s="129">
        <f t="shared" si="161"/>
        <v>29365</v>
      </c>
      <c r="E80" s="129">
        <f t="shared" si="161"/>
        <v>58728</v>
      </c>
      <c r="F80" s="129">
        <f t="shared" si="161"/>
        <v>21943</v>
      </c>
      <c r="G80" s="129">
        <f t="shared" si="161"/>
        <v>21949</v>
      </c>
      <c r="H80" s="129">
        <f t="shared" si="161"/>
        <v>43892</v>
      </c>
      <c r="I80" s="132">
        <f t="shared" ref="I80:I81" si="162">IF(E80=0,0,((H80/E80)-1)*100)</f>
        <v>-25.262225854788177</v>
      </c>
      <c r="J80" s="3"/>
      <c r="L80" s="399" t="s">
        <v>40</v>
      </c>
      <c r="M80" s="45">
        <f t="shared" ref="M80:V80" si="163">+M75+M76+M79</f>
        <v>4491719</v>
      </c>
      <c r="N80" s="43">
        <f t="shared" si="163"/>
        <v>4486069</v>
      </c>
      <c r="O80" s="174">
        <f t="shared" si="163"/>
        <v>8977788</v>
      </c>
      <c r="P80" s="43">
        <f t="shared" si="163"/>
        <v>3448</v>
      </c>
      <c r="Q80" s="174">
        <f t="shared" si="163"/>
        <v>8981236</v>
      </c>
      <c r="R80" s="45">
        <f t="shared" si="163"/>
        <v>3345843</v>
      </c>
      <c r="S80" s="43">
        <f t="shared" si="163"/>
        <v>3333640</v>
      </c>
      <c r="T80" s="174">
        <f t="shared" si="163"/>
        <v>6679483</v>
      </c>
      <c r="U80" s="43">
        <f t="shared" si="163"/>
        <v>7565</v>
      </c>
      <c r="V80" s="174">
        <f t="shared" si="163"/>
        <v>6687048</v>
      </c>
      <c r="W80" s="46">
        <f t="shared" ref="W80:W81" si="164">IF(Q80=0,0,((V80/Q80)-1)*100)</f>
        <v>-25.54423466881396</v>
      </c>
    </row>
    <row r="81" spans="1:23" ht="14.25" thickTop="1" thickBot="1">
      <c r="A81" s="345" t="str">
        <f>IF(ISERROR(F81/G81)," ",IF(F81/G81&gt;0.5,IF(F81/G81&lt;1.5," ","NOT OK"),"NOT OK"))</f>
        <v xml:space="preserve"> </v>
      </c>
      <c r="B81" s="128" t="s">
        <v>63</v>
      </c>
      <c r="C81" s="129">
        <f t="shared" ref="C81:H81" si="165">+C66+C70+C74+C80</f>
        <v>117031</v>
      </c>
      <c r="D81" s="129">
        <f t="shared" si="165"/>
        <v>117038</v>
      </c>
      <c r="E81" s="129">
        <f t="shared" si="165"/>
        <v>234069</v>
      </c>
      <c r="F81" s="129">
        <f t="shared" si="165"/>
        <v>117306</v>
      </c>
      <c r="G81" s="129">
        <f t="shared" si="165"/>
        <v>117319</v>
      </c>
      <c r="H81" s="129">
        <f t="shared" si="165"/>
        <v>234625</v>
      </c>
      <c r="I81" s="132">
        <f t="shared" si="162"/>
        <v>0.23753679470583933</v>
      </c>
      <c r="J81" s="3"/>
      <c r="L81" s="399" t="s">
        <v>63</v>
      </c>
      <c r="M81" s="45">
        <f t="shared" ref="M81:V81" si="166">+M66+M70+M74+M80</f>
        <v>17843271</v>
      </c>
      <c r="N81" s="43">
        <f t="shared" si="166"/>
        <v>17841399</v>
      </c>
      <c r="O81" s="174">
        <f t="shared" si="166"/>
        <v>35684670</v>
      </c>
      <c r="P81" s="43">
        <f t="shared" si="166"/>
        <v>28790</v>
      </c>
      <c r="Q81" s="174">
        <f t="shared" si="166"/>
        <v>35713460</v>
      </c>
      <c r="R81" s="45">
        <f t="shared" si="166"/>
        <v>18300921</v>
      </c>
      <c r="S81" s="43">
        <f t="shared" si="166"/>
        <v>18335175</v>
      </c>
      <c r="T81" s="174">
        <f t="shared" si="166"/>
        <v>36636096</v>
      </c>
      <c r="U81" s="43">
        <f t="shared" si="166"/>
        <v>33756</v>
      </c>
      <c r="V81" s="174">
        <f t="shared" si="166"/>
        <v>36669852</v>
      </c>
      <c r="W81" s="46">
        <f t="shared" si="164"/>
        <v>2.6779595144239776</v>
      </c>
    </row>
    <row r="82" spans="1:23" ht="14.25" thickTop="1" thickBot="1">
      <c r="B82" s="142" t="s">
        <v>60</v>
      </c>
      <c r="C82" s="104"/>
      <c r="D82" s="104"/>
      <c r="E82" s="104"/>
      <c r="F82" s="104"/>
      <c r="G82" s="104"/>
      <c r="H82" s="104"/>
      <c r="I82" s="104"/>
      <c r="J82" s="104"/>
      <c r="L82" s="54" t="s">
        <v>60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3.5" thickTop="1">
      <c r="L83" s="877" t="s">
        <v>33</v>
      </c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9"/>
    </row>
    <row r="84" spans="1:23" ht="13.5" thickBot="1">
      <c r="L84" s="874" t="s">
        <v>43</v>
      </c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6"/>
    </row>
    <row r="85" spans="1:23" ht="14.25" thickTop="1" thickBot="1">
      <c r="L85" s="55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 t="s">
        <v>34</v>
      </c>
    </row>
    <row r="86" spans="1:23" ht="14.25" thickTop="1" thickBot="1">
      <c r="L86" s="58"/>
      <c r="M86" s="197" t="s">
        <v>64</v>
      </c>
      <c r="N86" s="196"/>
      <c r="O86" s="197"/>
      <c r="P86" s="195"/>
      <c r="Q86" s="196"/>
      <c r="R86" s="195" t="s">
        <v>65</v>
      </c>
      <c r="S86" s="196"/>
      <c r="T86" s="197"/>
      <c r="U86" s="195"/>
      <c r="V86" s="195"/>
      <c r="W86" s="323" t="s">
        <v>2</v>
      </c>
    </row>
    <row r="87" spans="1:23" ht="13.5" thickTop="1">
      <c r="L87" s="60" t="s">
        <v>3</v>
      </c>
      <c r="M87" s="61"/>
      <c r="N87" s="62"/>
      <c r="O87" s="63"/>
      <c r="P87" s="64"/>
      <c r="Q87" s="63"/>
      <c r="R87" s="61"/>
      <c r="S87" s="62"/>
      <c r="T87" s="63"/>
      <c r="U87" s="64"/>
      <c r="V87" s="63"/>
      <c r="W87" s="324" t="s">
        <v>4</v>
      </c>
    </row>
    <row r="88" spans="1:23" ht="13.5" thickBot="1">
      <c r="L88" s="66"/>
      <c r="M88" s="67" t="s">
        <v>35</v>
      </c>
      <c r="N88" s="68" t="s">
        <v>36</v>
      </c>
      <c r="O88" s="69" t="s">
        <v>37</v>
      </c>
      <c r="P88" s="70" t="s">
        <v>32</v>
      </c>
      <c r="Q88" s="69" t="s">
        <v>7</v>
      </c>
      <c r="R88" s="67" t="s">
        <v>35</v>
      </c>
      <c r="S88" s="68" t="s">
        <v>36</v>
      </c>
      <c r="T88" s="69" t="s">
        <v>37</v>
      </c>
      <c r="U88" s="70" t="s">
        <v>32</v>
      </c>
      <c r="V88" s="69" t="s">
        <v>7</v>
      </c>
      <c r="W88" s="322"/>
    </row>
    <row r="89" spans="1:23" ht="5.25" customHeight="1" thickTop="1">
      <c r="L89" s="60"/>
      <c r="M89" s="72"/>
      <c r="N89" s="73"/>
      <c r="O89" s="74"/>
      <c r="P89" s="75"/>
      <c r="Q89" s="74"/>
      <c r="R89" s="72"/>
      <c r="S89" s="73"/>
      <c r="T89" s="74"/>
      <c r="U89" s="75"/>
      <c r="V89" s="74"/>
      <c r="W89" s="76"/>
    </row>
    <row r="90" spans="1:23">
      <c r="A90" s="348"/>
      <c r="L90" s="60" t="s">
        <v>10</v>
      </c>
      <c r="M90" s="376">
        <v>639</v>
      </c>
      <c r="N90" s="377">
        <v>3068</v>
      </c>
      <c r="O90" s="186">
        <f>+M90+N90</f>
        <v>3707</v>
      </c>
      <c r="P90" s="374">
        <v>8</v>
      </c>
      <c r="Q90" s="186">
        <f>O90+P90</f>
        <v>3715</v>
      </c>
      <c r="R90" s="376">
        <v>797</v>
      </c>
      <c r="S90" s="377">
        <v>3172</v>
      </c>
      <c r="T90" s="186">
        <f>+R90+S90</f>
        <v>3969</v>
      </c>
      <c r="U90" s="374">
        <v>0</v>
      </c>
      <c r="V90" s="186">
        <f>T90+U90</f>
        <v>3969</v>
      </c>
      <c r="W90" s="80">
        <f>IF(Q90=0,0,((V90/Q90)-1)*100)</f>
        <v>6.8371467025571953</v>
      </c>
    </row>
    <row r="91" spans="1:23">
      <c r="A91" s="348"/>
      <c r="L91" s="60" t="s">
        <v>11</v>
      </c>
      <c r="M91" s="376">
        <v>595</v>
      </c>
      <c r="N91" s="377">
        <v>2961</v>
      </c>
      <c r="O91" s="186">
        <f t="shared" ref="O91:O94" si="167">+M91+N91</f>
        <v>3556</v>
      </c>
      <c r="P91" s="374">
        <v>14</v>
      </c>
      <c r="Q91" s="186">
        <f>O91+P91</f>
        <v>3570</v>
      </c>
      <c r="R91" s="376">
        <v>913</v>
      </c>
      <c r="S91" s="377">
        <v>3431</v>
      </c>
      <c r="T91" s="186">
        <f t="shared" ref="T91:T94" si="168">+R91+S91</f>
        <v>4344</v>
      </c>
      <c r="U91" s="374">
        <v>0</v>
      </c>
      <c r="V91" s="186">
        <f>T91+U91</f>
        <v>4344</v>
      </c>
      <c r="W91" s="80">
        <f>IF(Q91=0,0,((V91/Q91)-1)*100)</f>
        <v>21.680672268907554</v>
      </c>
    </row>
    <row r="92" spans="1:23" ht="13.5" thickBot="1">
      <c r="A92" s="348"/>
      <c r="L92" s="66" t="s">
        <v>12</v>
      </c>
      <c r="M92" s="376">
        <v>553</v>
      </c>
      <c r="N92" s="377">
        <v>3024</v>
      </c>
      <c r="O92" s="186">
        <f t="shared" si="167"/>
        <v>3577</v>
      </c>
      <c r="P92" s="374">
        <v>2</v>
      </c>
      <c r="Q92" s="186">
        <f t="shared" ref="Q92" si="169">O92+P92</f>
        <v>3579</v>
      </c>
      <c r="R92" s="376">
        <v>676</v>
      </c>
      <c r="S92" s="377">
        <v>3120</v>
      </c>
      <c r="T92" s="186">
        <f t="shared" si="168"/>
        <v>3796</v>
      </c>
      <c r="U92" s="374">
        <v>0</v>
      </c>
      <c r="V92" s="186">
        <f t="shared" ref="V92" si="170">T92+U92</f>
        <v>3796</v>
      </c>
      <c r="W92" s="80">
        <f>IF(Q92=0,0,((V92/Q92)-1)*100)</f>
        <v>6.063146130203978</v>
      </c>
    </row>
    <row r="93" spans="1:23" ht="14.25" thickTop="1" thickBot="1">
      <c r="A93" s="348"/>
      <c r="L93" s="81" t="s">
        <v>57</v>
      </c>
      <c r="M93" s="82">
        <f t="shared" ref="M93:N93" si="171">+M90+M91+M92</f>
        <v>1787</v>
      </c>
      <c r="N93" s="83">
        <f t="shared" si="171"/>
        <v>9053</v>
      </c>
      <c r="O93" s="187">
        <f t="shared" si="167"/>
        <v>10840</v>
      </c>
      <c r="P93" s="82">
        <f t="shared" ref="P93:V93" si="172">+P90+P91+P92</f>
        <v>24</v>
      </c>
      <c r="Q93" s="187">
        <f t="shared" si="172"/>
        <v>10864</v>
      </c>
      <c r="R93" s="82">
        <f t="shared" si="172"/>
        <v>2386</v>
      </c>
      <c r="S93" s="83">
        <f t="shared" si="172"/>
        <v>9723</v>
      </c>
      <c r="T93" s="187">
        <f t="shared" si="168"/>
        <v>12109</v>
      </c>
      <c r="U93" s="82">
        <f t="shared" si="172"/>
        <v>0</v>
      </c>
      <c r="V93" s="187">
        <f t="shared" si="172"/>
        <v>12109</v>
      </c>
      <c r="W93" s="84">
        <f t="shared" ref="W93:W94" si="173">IF(Q93=0,0,((V93/Q93)-1)*100)</f>
        <v>11.459867452135498</v>
      </c>
    </row>
    <row r="94" spans="1:23" ht="13.5" thickTop="1">
      <c r="A94" s="348"/>
      <c r="L94" s="60" t="s">
        <v>13</v>
      </c>
      <c r="M94" s="376">
        <v>512</v>
      </c>
      <c r="N94" s="377">
        <v>2651</v>
      </c>
      <c r="O94" s="186">
        <f t="shared" si="167"/>
        <v>3163</v>
      </c>
      <c r="P94" s="374">
        <v>0</v>
      </c>
      <c r="Q94" s="186">
        <f>O94+P94</f>
        <v>3163</v>
      </c>
      <c r="R94" s="376">
        <v>561</v>
      </c>
      <c r="S94" s="377">
        <v>2847</v>
      </c>
      <c r="T94" s="186">
        <f t="shared" si="168"/>
        <v>3408</v>
      </c>
      <c r="U94" s="374">
        <v>0</v>
      </c>
      <c r="V94" s="186">
        <f>T94+U94</f>
        <v>3408</v>
      </c>
      <c r="W94" s="80">
        <f t="shared" si="173"/>
        <v>7.7458109389819896</v>
      </c>
    </row>
    <row r="95" spans="1:23">
      <c r="A95" s="348"/>
      <c r="L95" s="60" t="s">
        <v>14</v>
      </c>
      <c r="M95" s="376">
        <v>453</v>
      </c>
      <c r="N95" s="377">
        <v>2553</v>
      </c>
      <c r="O95" s="186">
        <f>+M95+N95</f>
        <v>3006</v>
      </c>
      <c r="P95" s="374">
        <v>13</v>
      </c>
      <c r="Q95" s="186">
        <f>O95+P95</f>
        <v>3019</v>
      </c>
      <c r="R95" s="376">
        <v>602</v>
      </c>
      <c r="S95" s="377">
        <v>2824</v>
      </c>
      <c r="T95" s="186">
        <f>+R95+S95</f>
        <v>3426</v>
      </c>
      <c r="U95" s="374">
        <v>0</v>
      </c>
      <c r="V95" s="186">
        <f>T95+U95</f>
        <v>3426</v>
      </c>
      <c r="W95" s="80">
        <f>IF(Q95=0,0,((V95/Q95)-1)*100)</f>
        <v>13.481285193772763</v>
      </c>
    </row>
    <row r="96" spans="1:23" ht="13.5" thickBot="1">
      <c r="A96" s="348"/>
      <c r="L96" s="60" t="s">
        <v>15</v>
      </c>
      <c r="M96" s="376">
        <v>755</v>
      </c>
      <c r="N96" s="377">
        <v>3316</v>
      </c>
      <c r="O96" s="186">
        <f>+M96+N96</f>
        <v>4071</v>
      </c>
      <c r="P96" s="374">
        <v>21</v>
      </c>
      <c r="Q96" s="186">
        <f>O96+P96</f>
        <v>4092</v>
      </c>
      <c r="R96" s="376">
        <v>601</v>
      </c>
      <c r="S96" s="377">
        <v>4021</v>
      </c>
      <c r="T96" s="186">
        <f>+R96+S96</f>
        <v>4622</v>
      </c>
      <c r="U96" s="374">
        <v>0</v>
      </c>
      <c r="V96" s="186">
        <f>T96+U96</f>
        <v>4622</v>
      </c>
      <c r="W96" s="80">
        <f>IF(Q96=0,0,((V96/Q96)-1)*100)</f>
        <v>12.952101661779093</v>
      </c>
    </row>
    <row r="97" spans="1:23" ht="14.25" thickTop="1" thickBot="1">
      <c r="A97" s="348"/>
      <c r="L97" s="81" t="s">
        <v>61</v>
      </c>
      <c r="M97" s="82">
        <f>+M94+M95+M96</f>
        <v>1720</v>
      </c>
      <c r="N97" s="83">
        <f t="shared" ref="N97:V97" si="174">+N94+N95+N96</f>
        <v>8520</v>
      </c>
      <c r="O97" s="187">
        <f t="shared" si="174"/>
        <v>10240</v>
      </c>
      <c r="P97" s="82">
        <f t="shared" si="174"/>
        <v>34</v>
      </c>
      <c r="Q97" s="187">
        <f t="shared" si="174"/>
        <v>10274</v>
      </c>
      <c r="R97" s="82">
        <f t="shared" si="174"/>
        <v>1764</v>
      </c>
      <c r="S97" s="83">
        <f t="shared" si="174"/>
        <v>9692</v>
      </c>
      <c r="T97" s="187">
        <f t="shared" si="174"/>
        <v>11456</v>
      </c>
      <c r="U97" s="82">
        <f t="shared" si="174"/>
        <v>0</v>
      </c>
      <c r="V97" s="187">
        <f t="shared" si="174"/>
        <v>11456</v>
      </c>
      <c r="W97" s="84">
        <f t="shared" ref="W97" si="175">IF(Q97=0,0,((V97/Q97)-1)*100)</f>
        <v>11.50476932061515</v>
      </c>
    </row>
    <row r="98" spans="1:23" ht="13.5" thickTop="1">
      <c r="A98" s="348"/>
      <c r="L98" s="60" t="s">
        <v>16</v>
      </c>
      <c r="M98" s="376">
        <v>916</v>
      </c>
      <c r="N98" s="377">
        <v>3258</v>
      </c>
      <c r="O98" s="186">
        <f>+M98+N98</f>
        <v>4174</v>
      </c>
      <c r="P98" s="374">
        <v>0</v>
      </c>
      <c r="Q98" s="186">
        <f>O98+P98</f>
        <v>4174</v>
      </c>
      <c r="R98" s="376">
        <v>712</v>
      </c>
      <c r="S98" s="377">
        <v>4170</v>
      </c>
      <c r="T98" s="186">
        <f>+R98+S98</f>
        <v>4882</v>
      </c>
      <c r="U98" s="374">
        <v>0</v>
      </c>
      <c r="V98" s="186">
        <f>T98+U98</f>
        <v>4882</v>
      </c>
      <c r="W98" s="80">
        <f>IF(Q98=0,0,((V98/Q98)-1)*100)</f>
        <v>16.962146621945372</v>
      </c>
    </row>
    <row r="99" spans="1:23">
      <c r="A99" s="348"/>
      <c r="L99" s="60" t="s">
        <v>17</v>
      </c>
      <c r="M99" s="376">
        <v>878</v>
      </c>
      <c r="N99" s="377">
        <v>3564</v>
      </c>
      <c r="O99" s="186">
        <f t="shared" ref="O99" si="176">+M99+N99</f>
        <v>4442</v>
      </c>
      <c r="P99" s="374">
        <v>1</v>
      </c>
      <c r="Q99" s="186">
        <f>O99+P99</f>
        <v>4443</v>
      </c>
      <c r="R99" s="376">
        <v>516</v>
      </c>
      <c r="S99" s="377">
        <v>4036</v>
      </c>
      <c r="T99" s="186">
        <f>+R99+S99</f>
        <v>4552</v>
      </c>
      <c r="U99" s="374">
        <v>2</v>
      </c>
      <c r="V99" s="186">
        <f>T99+U99</f>
        <v>4554</v>
      </c>
      <c r="W99" s="80">
        <f>IF(Q99=0,0,((V99/Q99)-1)*100)</f>
        <v>2.4983119513841912</v>
      </c>
    </row>
    <row r="100" spans="1:23" ht="13.5" thickBot="1">
      <c r="A100" s="348"/>
      <c r="L100" s="60" t="s">
        <v>18</v>
      </c>
      <c r="M100" s="376">
        <v>753</v>
      </c>
      <c r="N100" s="377">
        <v>3243</v>
      </c>
      <c r="O100" s="188">
        <f>+M100+N100</f>
        <v>3996</v>
      </c>
      <c r="P100" s="85">
        <v>0</v>
      </c>
      <c r="Q100" s="188">
        <f>O100+P100</f>
        <v>3996</v>
      </c>
      <c r="R100" s="376">
        <v>528</v>
      </c>
      <c r="S100" s="377">
        <v>3787</v>
      </c>
      <c r="T100" s="188">
        <f>+R100+S100</f>
        <v>4315</v>
      </c>
      <c r="U100" s="85">
        <v>0</v>
      </c>
      <c r="V100" s="188">
        <f>T100+U100</f>
        <v>4315</v>
      </c>
      <c r="W100" s="80">
        <f>IF(Q100=0,0,((V100/Q100)-1)*100)</f>
        <v>7.982982982982989</v>
      </c>
    </row>
    <row r="101" spans="1:23" ht="14.25" thickTop="1" thickBot="1">
      <c r="A101" s="348" t="str">
        <f>IF(ISERROR(F101/G101)," ",IF(F101/G101&gt;0.5,IF(F101/G101&lt;1.5," ","NOT OK"),"NOT OK"))</f>
        <v xml:space="preserve"> </v>
      </c>
      <c r="L101" s="86" t="s">
        <v>19</v>
      </c>
      <c r="M101" s="87">
        <f>+M98+M99+M100</f>
        <v>2547</v>
      </c>
      <c r="N101" s="87">
        <f t="shared" ref="N101:V101" si="177">+N98+N99+N100</f>
        <v>10065</v>
      </c>
      <c r="O101" s="189">
        <f t="shared" si="177"/>
        <v>12612</v>
      </c>
      <c r="P101" s="88">
        <f t="shared" si="177"/>
        <v>1</v>
      </c>
      <c r="Q101" s="189">
        <f t="shared" si="177"/>
        <v>12613</v>
      </c>
      <c r="R101" s="87">
        <f t="shared" si="177"/>
        <v>1756</v>
      </c>
      <c r="S101" s="87">
        <f t="shared" si="177"/>
        <v>11993</v>
      </c>
      <c r="T101" s="189">
        <f t="shared" si="177"/>
        <v>13749</v>
      </c>
      <c r="U101" s="88">
        <f t="shared" si="177"/>
        <v>2</v>
      </c>
      <c r="V101" s="189">
        <f t="shared" si="177"/>
        <v>13751</v>
      </c>
      <c r="W101" s="89">
        <f>IF(Q101=0,0,((V101/Q101)-1)*100)</f>
        <v>9.0224371680012627</v>
      </c>
    </row>
    <row r="102" spans="1:23" ht="13.5" thickTop="1">
      <c r="A102" s="348"/>
      <c r="L102" s="60" t="s">
        <v>21</v>
      </c>
      <c r="M102" s="376">
        <v>917</v>
      </c>
      <c r="N102" s="377">
        <v>2990</v>
      </c>
      <c r="O102" s="188">
        <f>+M102+N102</f>
        <v>3907</v>
      </c>
      <c r="P102" s="90">
        <v>0</v>
      </c>
      <c r="Q102" s="188">
        <f>O102+P102</f>
        <v>3907</v>
      </c>
      <c r="R102" s="376">
        <v>535</v>
      </c>
      <c r="S102" s="377">
        <v>3447</v>
      </c>
      <c r="T102" s="188">
        <f>+R102+S102</f>
        <v>3982</v>
      </c>
      <c r="U102" s="90">
        <v>3</v>
      </c>
      <c r="V102" s="188">
        <f>T102+U102</f>
        <v>3985</v>
      </c>
      <c r="W102" s="80">
        <f>IF(Q102=0,0,((V102/Q102)-1)*100)</f>
        <v>1.9964166879959055</v>
      </c>
    </row>
    <row r="103" spans="1:23" ht="13.5" thickBot="1">
      <c r="A103" s="348"/>
      <c r="L103" s="60" t="s">
        <v>22</v>
      </c>
      <c r="M103" s="376">
        <v>784</v>
      </c>
      <c r="N103" s="377">
        <v>2542</v>
      </c>
      <c r="O103" s="188">
        <f t="shared" ref="O103" si="178">+M103+N103</f>
        <v>3326</v>
      </c>
      <c r="P103" s="374">
        <v>6</v>
      </c>
      <c r="Q103" s="188">
        <f>O103+P103</f>
        <v>3332</v>
      </c>
      <c r="R103" s="376">
        <v>600</v>
      </c>
      <c r="S103" s="377">
        <v>3159</v>
      </c>
      <c r="T103" s="188">
        <f t="shared" ref="T103" si="179">+R103+S103</f>
        <v>3759</v>
      </c>
      <c r="U103" s="374">
        <v>0</v>
      </c>
      <c r="V103" s="188">
        <f>T103+U103</f>
        <v>3759</v>
      </c>
      <c r="W103" s="80">
        <f t="shared" ref="W103" si="180">IF(Q103=0,0,((V103/Q103)-1)*100)</f>
        <v>12.815126050420167</v>
      </c>
    </row>
    <row r="104" spans="1:23" ht="14.25" thickTop="1" thickBot="1">
      <c r="A104" s="348"/>
      <c r="L104" s="81" t="s">
        <v>66</v>
      </c>
      <c r="M104" s="82">
        <f>+M97+M101+M102+M103</f>
        <v>5968</v>
      </c>
      <c r="N104" s="83">
        <f t="shared" ref="N104:V104" si="181">+N97+N101+N102+N103</f>
        <v>24117</v>
      </c>
      <c r="O104" s="179">
        <f t="shared" si="181"/>
        <v>30085</v>
      </c>
      <c r="P104" s="82">
        <f t="shared" si="181"/>
        <v>41</v>
      </c>
      <c r="Q104" s="179">
        <f t="shared" si="181"/>
        <v>30126</v>
      </c>
      <c r="R104" s="82">
        <f t="shared" si="181"/>
        <v>4655</v>
      </c>
      <c r="S104" s="83">
        <f t="shared" si="181"/>
        <v>28291</v>
      </c>
      <c r="T104" s="179">
        <f t="shared" si="181"/>
        <v>32946</v>
      </c>
      <c r="U104" s="82">
        <f t="shared" si="181"/>
        <v>5</v>
      </c>
      <c r="V104" s="179">
        <f t="shared" si="181"/>
        <v>32951</v>
      </c>
      <c r="W104" s="84">
        <f t="shared" ref="W104" si="182">IF(Q104=0,0,((V104/Q104)-1)*100)</f>
        <v>9.3772820819225888</v>
      </c>
    </row>
    <row r="105" spans="1:23" ht="14.25" thickTop="1" thickBot="1">
      <c r="A105" s="348"/>
      <c r="L105" s="81" t="s">
        <v>67</v>
      </c>
      <c r="M105" s="82">
        <f>+M93+M97+M101+M102+M103</f>
        <v>7755</v>
      </c>
      <c r="N105" s="83">
        <f t="shared" ref="N105:V105" si="183">+N93+N97+N101+N102+N103</f>
        <v>33170</v>
      </c>
      <c r="O105" s="179">
        <f t="shared" si="183"/>
        <v>40925</v>
      </c>
      <c r="P105" s="82">
        <f t="shared" si="183"/>
        <v>65</v>
      </c>
      <c r="Q105" s="179">
        <f t="shared" si="183"/>
        <v>40990</v>
      </c>
      <c r="R105" s="82">
        <f t="shared" si="183"/>
        <v>7041</v>
      </c>
      <c r="S105" s="83">
        <f t="shared" si="183"/>
        <v>38014</v>
      </c>
      <c r="T105" s="179">
        <f t="shared" si="183"/>
        <v>45055</v>
      </c>
      <c r="U105" s="82">
        <f t="shared" si="183"/>
        <v>5</v>
      </c>
      <c r="V105" s="179">
        <f t="shared" si="183"/>
        <v>45060</v>
      </c>
      <c r="W105" s="84">
        <f>IF(Q105=0,0,((V105/Q105)-1)*100)</f>
        <v>9.9292510368382594</v>
      </c>
    </row>
    <row r="106" spans="1:23" ht="14.25" thickTop="1" thickBot="1">
      <c r="A106" s="349"/>
      <c r="L106" s="60" t="s">
        <v>23</v>
      </c>
      <c r="M106" s="376">
        <v>844</v>
      </c>
      <c r="N106" s="377">
        <v>2641</v>
      </c>
      <c r="O106" s="188">
        <f>+M106+N106</f>
        <v>3485</v>
      </c>
      <c r="P106" s="374">
        <v>0</v>
      </c>
      <c r="Q106" s="188">
        <f>O106+P106</f>
        <v>3485</v>
      </c>
      <c r="R106" s="376"/>
      <c r="S106" s="377"/>
      <c r="T106" s="188">
        <f>+R106+S106</f>
        <v>0</v>
      </c>
      <c r="U106" s="374"/>
      <c r="V106" s="188">
        <f>T106+U106</f>
        <v>0</v>
      </c>
      <c r="W106" s="80">
        <f>IF(Q106=0,0,((V106/Q106)-1)*100)</f>
        <v>-100</v>
      </c>
    </row>
    <row r="107" spans="1:23" ht="14.25" thickTop="1" thickBot="1">
      <c r="A107" s="348"/>
      <c r="L107" s="81" t="s">
        <v>40</v>
      </c>
      <c r="M107" s="82">
        <f t="shared" ref="M107:V107" si="184">+M102+M103+M106</f>
        <v>2545</v>
      </c>
      <c r="N107" s="83">
        <f t="shared" si="184"/>
        <v>8173</v>
      </c>
      <c r="O107" s="187">
        <f t="shared" si="184"/>
        <v>10718</v>
      </c>
      <c r="P107" s="82">
        <f t="shared" si="184"/>
        <v>6</v>
      </c>
      <c r="Q107" s="187">
        <f t="shared" si="184"/>
        <v>10724</v>
      </c>
      <c r="R107" s="82">
        <f t="shared" si="184"/>
        <v>1135</v>
      </c>
      <c r="S107" s="83">
        <f t="shared" si="184"/>
        <v>6606</v>
      </c>
      <c r="T107" s="187">
        <f t="shared" si="184"/>
        <v>7741</v>
      </c>
      <c r="U107" s="82">
        <f t="shared" si="184"/>
        <v>3</v>
      </c>
      <c r="V107" s="187">
        <f t="shared" si="184"/>
        <v>7744</v>
      </c>
      <c r="W107" s="84">
        <f t="shared" ref="W107:W108" si="185">IF(Q107=0,0,((V107/Q107)-1)*100)</f>
        <v>-27.78813875419619</v>
      </c>
    </row>
    <row r="108" spans="1:23" ht="14.25" thickTop="1" thickBot="1">
      <c r="A108" s="348"/>
      <c r="L108" s="81" t="s">
        <v>63</v>
      </c>
      <c r="M108" s="82">
        <f t="shared" ref="M108:V108" si="186">+M93+M97+M101+M107</f>
        <v>8599</v>
      </c>
      <c r="N108" s="83">
        <f t="shared" si="186"/>
        <v>35811</v>
      </c>
      <c r="O108" s="187">
        <f t="shared" si="186"/>
        <v>44410</v>
      </c>
      <c r="P108" s="82">
        <f t="shared" si="186"/>
        <v>65</v>
      </c>
      <c r="Q108" s="187">
        <f t="shared" si="186"/>
        <v>44475</v>
      </c>
      <c r="R108" s="82">
        <f t="shared" si="186"/>
        <v>7041</v>
      </c>
      <c r="S108" s="83">
        <f t="shared" si="186"/>
        <v>38014</v>
      </c>
      <c r="T108" s="187">
        <f t="shared" si="186"/>
        <v>45055</v>
      </c>
      <c r="U108" s="82">
        <f t="shared" si="186"/>
        <v>5</v>
      </c>
      <c r="V108" s="187">
        <f t="shared" si="186"/>
        <v>45060</v>
      </c>
      <c r="W108" s="84">
        <f t="shared" si="185"/>
        <v>1.3153456998313606</v>
      </c>
    </row>
    <row r="109" spans="1:23" ht="14.25" thickTop="1" thickBot="1">
      <c r="A109" s="348"/>
      <c r="L109" s="91" t="s">
        <v>60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1:23" ht="13.5" thickTop="1">
      <c r="L110" s="877" t="s">
        <v>41</v>
      </c>
      <c r="M110" s="878"/>
      <c r="N110" s="878"/>
      <c r="O110" s="878"/>
      <c r="P110" s="878"/>
      <c r="Q110" s="878"/>
      <c r="R110" s="878"/>
      <c r="S110" s="878"/>
      <c r="T110" s="878"/>
      <c r="U110" s="878"/>
      <c r="V110" s="878"/>
      <c r="W110" s="879"/>
    </row>
    <row r="111" spans="1:23" ht="13.5" thickBot="1">
      <c r="L111" s="874" t="s">
        <v>44</v>
      </c>
      <c r="M111" s="875"/>
      <c r="N111" s="875"/>
      <c r="O111" s="875"/>
      <c r="P111" s="875"/>
      <c r="Q111" s="875"/>
      <c r="R111" s="875"/>
      <c r="S111" s="875"/>
      <c r="T111" s="875"/>
      <c r="U111" s="875"/>
      <c r="V111" s="875"/>
      <c r="W111" s="876"/>
    </row>
    <row r="112" spans="1:23" ht="14.25" thickTop="1" thickBot="1">
      <c r="L112" s="55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 t="s">
        <v>34</v>
      </c>
    </row>
    <row r="113" spans="1:23" ht="14.25" thickTop="1" thickBot="1">
      <c r="L113" s="58"/>
      <c r="M113" s="197" t="s">
        <v>64</v>
      </c>
      <c r="N113" s="196"/>
      <c r="O113" s="197"/>
      <c r="P113" s="195"/>
      <c r="Q113" s="196"/>
      <c r="R113" s="195" t="s">
        <v>65</v>
      </c>
      <c r="S113" s="196"/>
      <c r="T113" s="197"/>
      <c r="U113" s="195"/>
      <c r="V113" s="195"/>
      <c r="W113" s="323" t="s">
        <v>2</v>
      </c>
    </row>
    <row r="114" spans="1:23" ht="13.5" thickTop="1">
      <c r="L114" s="60" t="s">
        <v>3</v>
      </c>
      <c r="M114" s="61"/>
      <c r="N114" s="62"/>
      <c r="O114" s="63"/>
      <c r="P114" s="64"/>
      <c r="Q114" s="63"/>
      <c r="R114" s="61"/>
      <c r="S114" s="62"/>
      <c r="T114" s="63"/>
      <c r="U114" s="64"/>
      <c r="V114" s="63"/>
      <c r="W114" s="324" t="s">
        <v>4</v>
      </c>
    </row>
    <row r="115" spans="1:23" ht="13.5" thickBot="1">
      <c r="L115" s="66"/>
      <c r="M115" s="67" t="s">
        <v>35</v>
      </c>
      <c r="N115" s="68" t="s">
        <v>36</v>
      </c>
      <c r="O115" s="69" t="s">
        <v>37</v>
      </c>
      <c r="P115" s="70" t="s">
        <v>32</v>
      </c>
      <c r="Q115" s="69" t="s">
        <v>7</v>
      </c>
      <c r="R115" s="67" t="s">
        <v>35</v>
      </c>
      <c r="S115" s="68" t="s">
        <v>36</v>
      </c>
      <c r="T115" s="69" t="s">
        <v>37</v>
      </c>
      <c r="U115" s="70" t="s">
        <v>32</v>
      </c>
      <c r="V115" s="69" t="s">
        <v>7</v>
      </c>
      <c r="W115" s="325"/>
    </row>
    <row r="116" spans="1:23" ht="6" customHeight="1" thickTop="1">
      <c r="L116" s="60"/>
      <c r="M116" s="72"/>
      <c r="N116" s="73"/>
      <c r="O116" s="74"/>
      <c r="P116" s="75"/>
      <c r="Q116" s="74"/>
      <c r="R116" s="72"/>
      <c r="S116" s="73"/>
      <c r="T116" s="74"/>
      <c r="U116" s="75"/>
      <c r="V116" s="74"/>
      <c r="W116" s="76"/>
    </row>
    <row r="117" spans="1:23">
      <c r="L117" s="60" t="s">
        <v>10</v>
      </c>
      <c r="M117" s="376">
        <v>272</v>
      </c>
      <c r="N117" s="377">
        <v>560</v>
      </c>
      <c r="O117" s="186">
        <f>+M117+N117</f>
        <v>832</v>
      </c>
      <c r="P117" s="374">
        <v>1</v>
      </c>
      <c r="Q117" s="186">
        <f>O117+P117</f>
        <v>833</v>
      </c>
      <c r="R117" s="376">
        <v>237</v>
      </c>
      <c r="S117" s="377">
        <v>697</v>
      </c>
      <c r="T117" s="186">
        <f>+R117+S117</f>
        <v>934</v>
      </c>
      <c r="U117" s="374">
        <v>0</v>
      </c>
      <c r="V117" s="186">
        <f>T117+U117</f>
        <v>934</v>
      </c>
      <c r="W117" s="80">
        <f>IF(Q117=0,0,((V117/Q117)-1)*100)</f>
        <v>12.124849939976002</v>
      </c>
    </row>
    <row r="118" spans="1:23">
      <c r="L118" s="60" t="s">
        <v>11</v>
      </c>
      <c r="M118" s="376">
        <v>275</v>
      </c>
      <c r="N118" s="377">
        <v>624</v>
      </c>
      <c r="O118" s="186">
        <f t="shared" ref="O118:O119" si="187">+M118+N118</f>
        <v>899</v>
      </c>
      <c r="P118" s="374">
        <v>0</v>
      </c>
      <c r="Q118" s="186">
        <f>O118+P118</f>
        <v>899</v>
      </c>
      <c r="R118" s="376">
        <v>201</v>
      </c>
      <c r="S118" s="377">
        <v>565</v>
      </c>
      <c r="T118" s="186">
        <f t="shared" ref="T118:T119" si="188">+R118+S118</f>
        <v>766</v>
      </c>
      <c r="U118" s="374">
        <v>0</v>
      </c>
      <c r="V118" s="186">
        <f>T118+U118</f>
        <v>766</v>
      </c>
      <c r="W118" s="80">
        <f>IF(Q118=0,0,((V118/Q118)-1)*100)</f>
        <v>-14.794215795328148</v>
      </c>
    </row>
    <row r="119" spans="1:23" ht="13.5" thickBot="1">
      <c r="L119" s="66" t="s">
        <v>12</v>
      </c>
      <c r="M119" s="376">
        <v>329</v>
      </c>
      <c r="N119" s="377">
        <v>643</v>
      </c>
      <c r="O119" s="186">
        <f t="shared" si="187"/>
        <v>972</v>
      </c>
      <c r="P119" s="374">
        <v>1</v>
      </c>
      <c r="Q119" s="186">
        <f t="shared" ref="Q119" si="189">O119+P119</f>
        <v>973</v>
      </c>
      <c r="R119" s="376">
        <v>204</v>
      </c>
      <c r="S119" s="377">
        <v>634</v>
      </c>
      <c r="T119" s="186">
        <f t="shared" si="188"/>
        <v>838</v>
      </c>
      <c r="U119" s="374">
        <v>0</v>
      </c>
      <c r="V119" s="186">
        <f t="shared" ref="V119" si="190">T119+U119</f>
        <v>838</v>
      </c>
      <c r="W119" s="80">
        <f>IF(Q119=0,0,((V119/Q119)-1)*100)</f>
        <v>-13.874614594039059</v>
      </c>
    </row>
    <row r="120" spans="1:23" ht="14.25" thickTop="1" thickBot="1">
      <c r="L120" s="81" t="s">
        <v>38</v>
      </c>
      <c r="M120" s="82">
        <f t="shared" ref="M120:V120" si="191">+M117+M118+M119</f>
        <v>876</v>
      </c>
      <c r="N120" s="83">
        <f t="shared" si="191"/>
        <v>1827</v>
      </c>
      <c r="O120" s="187">
        <f t="shared" si="191"/>
        <v>2703</v>
      </c>
      <c r="P120" s="82">
        <f t="shared" si="191"/>
        <v>2</v>
      </c>
      <c r="Q120" s="187">
        <f t="shared" si="191"/>
        <v>2705</v>
      </c>
      <c r="R120" s="82">
        <f t="shared" si="191"/>
        <v>642</v>
      </c>
      <c r="S120" s="83">
        <f t="shared" si="191"/>
        <v>1896</v>
      </c>
      <c r="T120" s="187">
        <f t="shared" si="191"/>
        <v>2538</v>
      </c>
      <c r="U120" s="82">
        <f t="shared" si="191"/>
        <v>0</v>
      </c>
      <c r="V120" s="187">
        <f t="shared" si="191"/>
        <v>2538</v>
      </c>
      <c r="W120" s="84">
        <f t="shared" ref="W120:W121" si="192">IF(Q120=0,0,((V120/Q120)-1)*100)</f>
        <v>-6.1737523105360399</v>
      </c>
    </row>
    <row r="121" spans="1:23" ht="13.5" thickTop="1">
      <c r="L121" s="60" t="s">
        <v>13</v>
      </c>
      <c r="M121" s="376">
        <v>381</v>
      </c>
      <c r="N121" s="377">
        <v>731</v>
      </c>
      <c r="O121" s="186">
        <f>M121+N121</f>
        <v>1112</v>
      </c>
      <c r="P121" s="374">
        <v>0</v>
      </c>
      <c r="Q121" s="186">
        <f>O121+P121</f>
        <v>1112</v>
      </c>
      <c r="R121" s="376">
        <v>247</v>
      </c>
      <c r="S121" s="377">
        <v>500</v>
      </c>
      <c r="T121" s="186">
        <f>R121+S121</f>
        <v>747</v>
      </c>
      <c r="U121" s="374">
        <v>0</v>
      </c>
      <c r="V121" s="186">
        <f>T121+U121</f>
        <v>747</v>
      </c>
      <c r="W121" s="80">
        <f t="shared" si="192"/>
        <v>-32.823741007194243</v>
      </c>
    </row>
    <row r="122" spans="1:23">
      <c r="L122" s="60" t="s">
        <v>14</v>
      </c>
      <c r="M122" s="376">
        <v>370</v>
      </c>
      <c r="N122" s="377">
        <v>627</v>
      </c>
      <c r="O122" s="186">
        <f>M122+N122</f>
        <v>997</v>
      </c>
      <c r="P122" s="374">
        <v>0</v>
      </c>
      <c r="Q122" s="186">
        <f>O122+P122</f>
        <v>997</v>
      </c>
      <c r="R122" s="376">
        <v>268</v>
      </c>
      <c r="S122" s="377">
        <v>562</v>
      </c>
      <c r="T122" s="186">
        <f>R122+S122</f>
        <v>830</v>
      </c>
      <c r="U122" s="374">
        <v>1</v>
      </c>
      <c r="V122" s="186">
        <f>T122+U122</f>
        <v>831</v>
      </c>
      <c r="W122" s="80">
        <f>IF(Q122=0,0,((V122/Q122)-1)*100)</f>
        <v>-16.649949849548651</v>
      </c>
    </row>
    <row r="123" spans="1:23" ht="13.5" thickBot="1">
      <c r="L123" s="60" t="s">
        <v>15</v>
      </c>
      <c r="M123" s="376">
        <v>366</v>
      </c>
      <c r="N123" s="377">
        <v>641</v>
      </c>
      <c r="O123" s="186">
        <f>M123+N123</f>
        <v>1007</v>
      </c>
      <c r="P123" s="374">
        <v>0</v>
      </c>
      <c r="Q123" s="186">
        <f>O123+P123</f>
        <v>1007</v>
      </c>
      <c r="R123" s="376">
        <v>246</v>
      </c>
      <c r="S123" s="377">
        <v>482</v>
      </c>
      <c r="T123" s="186">
        <f>R123+S123</f>
        <v>728</v>
      </c>
      <c r="U123" s="374">
        <v>0</v>
      </c>
      <c r="V123" s="186">
        <f>T123+U123</f>
        <v>728</v>
      </c>
      <c r="W123" s="80">
        <f>IF(Q123=0,0,((V123/Q123)-1)*100)</f>
        <v>-27.706057596822241</v>
      </c>
    </row>
    <row r="124" spans="1:23" ht="14.25" thickTop="1" thickBot="1">
      <c r="A124" s="348"/>
      <c r="L124" s="81" t="s">
        <v>61</v>
      </c>
      <c r="M124" s="82">
        <f>+M121+M122+M123</f>
        <v>1117</v>
      </c>
      <c r="N124" s="83">
        <f t="shared" ref="N124:V124" si="193">+N121+N122+N123</f>
        <v>1999</v>
      </c>
      <c r="O124" s="187">
        <f t="shared" si="193"/>
        <v>3116</v>
      </c>
      <c r="P124" s="82">
        <f t="shared" si="193"/>
        <v>0</v>
      </c>
      <c r="Q124" s="187">
        <f t="shared" si="193"/>
        <v>3116</v>
      </c>
      <c r="R124" s="82">
        <f t="shared" si="193"/>
        <v>761</v>
      </c>
      <c r="S124" s="83">
        <f t="shared" si="193"/>
        <v>1544</v>
      </c>
      <c r="T124" s="187">
        <f t="shared" si="193"/>
        <v>2305</v>
      </c>
      <c r="U124" s="82">
        <f t="shared" si="193"/>
        <v>1</v>
      </c>
      <c r="V124" s="187">
        <f t="shared" si="193"/>
        <v>2306</v>
      </c>
      <c r="W124" s="84">
        <f t="shared" ref="W124" si="194">IF(Q124=0,0,((V124/Q124)-1)*100)</f>
        <v>-25.994865211810016</v>
      </c>
    </row>
    <row r="125" spans="1:23" ht="13.5" thickTop="1">
      <c r="L125" s="60" t="s">
        <v>16</v>
      </c>
      <c r="M125" s="376">
        <v>293</v>
      </c>
      <c r="N125" s="377">
        <v>546</v>
      </c>
      <c r="O125" s="186">
        <f>SUM(M125:N125)</f>
        <v>839</v>
      </c>
      <c r="P125" s="374">
        <v>0</v>
      </c>
      <c r="Q125" s="186">
        <f>O125+P125</f>
        <v>839</v>
      </c>
      <c r="R125" s="376">
        <v>231</v>
      </c>
      <c r="S125" s="377">
        <v>390</v>
      </c>
      <c r="T125" s="186">
        <f>SUM(R125:S125)</f>
        <v>621</v>
      </c>
      <c r="U125" s="374">
        <v>0</v>
      </c>
      <c r="V125" s="186">
        <f>T125+U125</f>
        <v>621</v>
      </c>
      <c r="W125" s="80">
        <f>IF(Q125=0,0,((V125/Q125)-1)*100)</f>
        <v>-25.983313468414782</v>
      </c>
    </row>
    <row r="126" spans="1:23">
      <c r="L126" s="60" t="s">
        <v>17</v>
      </c>
      <c r="M126" s="376">
        <v>294</v>
      </c>
      <c r="N126" s="377">
        <v>558</v>
      </c>
      <c r="O126" s="186">
        <f>SUM(M126:N126)</f>
        <v>852</v>
      </c>
      <c r="P126" s="374">
        <v>1</v>
      </c>
      <c r="Q126" s="186">
        <f>O126+P126</f>
        <v>853</v>
      </c>
      <c r="R126" s="376">
        <v>235</v>
      </c>
      <c r="S126" s="377">
        <v>387</v>
      </c>
      <c r="T126" s="186">
        <f>SUM(R126:S126)</f>
        <v>622</v>
      </c>
      <c r="U126" s="374">
        <v>0</v>
      </c>
      <c r="V126" s="186">
        <f>T126+U126</f>
        <v>622</v>
      </c>
      <c r="W126" s="80">
        <f>IF(Q126=0,0,((V126/Q126)-1)*100)</f>
        <v>-27.080890973036343</v>
      </c>
    </row>
    <row r="127" spans="1:23" ht="13.5" thickBot="1">
      <c r="L127" s="60" t="s">
        <v>18</v>
      </c>
      <c r="M127" s="376">
        <v>260</v>
      </c>
      <c r="N127" s="377">
        <v>523</v>
      </c>
      <c r="O127" s="188">
        <f>SUM(M127:N127)</f>
        <v>783</v>
      </c>
      <c r="P127" s="85">
        <v>0</v>
      </c>
      <c r="Q127" s="188">
        <f>O127+P127</f>
        <v>783</v>
      </c>
      <c r="R127" s="376">
        <v>206</v>
      </c>
      <c r="S127" s="377">
        <v>434</v>
      </c>
      <c r="T127" s="188">
        <f>SUM(R127:S127)</f>
        <v>640</v>
      </c>
      <c r="U127" s="85">
        <v>0</v>
      </c>
      <c r="V127" s="188">
        <f>T127+U127</f>
        <v>640</v>
      </c>
      <c r="W127" s="80">
        <f>IF(Q127=0,0,((V127/Q127)-1)*100)</f>
        <v>-18.263090676883774</v>
      </c>
    </row>
    <row r="128" spans="1:23" ht="14.25" thickTop="1" thickBot="1">
      <c r="A128" s="348" t="str">
        <f>IF(ISERROR(F128/G128)," ",IF(F128/G128&gt;0.5,IF(F128/G128&lt;1.5," ","NOT OK"),"NOT OK"))</f>
        <v xml:space="preserve"> </v>
      </c>
      <c r="L128" s="86" t="s">
        <v>19</v>
      </c>
      <c r="M128" s="87">
        <f>+M125+M126+M127</f>
        <v>847</v>
      </c>
      <c r="N128" s="87">
        <f t="shared" ref="N128" si="195">+N125+N126+N127</f>
        <v>1627</v>
      </c>
      <c r="O128" s="189">
        <f t="shared" ref="O128" si="196">+O125+O126+O127</f>
        <v>2474</v>
      </c>
      <c r="P128" s="88">
        <f t="shared" ref="P128" si="197">+P125+P126+P127</f>
        <v>1</v>
      </c>
      <c r="Q128" s="189">
        <f t="shared" ref="Q128" si="198">+Q125+Q126+Q127</f>
        <v>2475</v>
      </c>
      <c r="R128" s="87">
        <f t="shared" ref="R128" si="199">+R125+R126+R127</f>
        <v>672</v>
      </c>
      <c r="S128" s="87">
        <f t="shared" ref="S128" si="200">+S125+S126+S127</f>
        <v>1211</v>
      </c>
      <c r="T128" s="189">
        <f t="shared" ref="T128" si="201">+T125+T126+T127</f>
        <v>1883</v>
      </c>
      <c r="U128" s="88">
        <f t="shared" ref="U128" si="202">+U125+U126+U127</f>
        <v>0</v>
      </c>
      <c r="V128" s="189">
        <f t="shared" ref="V128" si="203">+V125+V126+V127</f>
        <v>1883</v>
      </c>
      <c r="W128" s="89">
        <f>IF(Q128=0,0,((V128/Q128)-1)*100)</f>
        <v>-23.919191919191917</v>
      </c>
    </row>
    <row r="129" spans="1:23" ht="13.5" thickTop="1">
      <c r="A129" s="350"/>
      <c r="K129" s="350"/>
      <c r="L129" s="60" t="s">
        <v>21</v>
      </c>
      <c r="M129" s="376">
        <v>272</v>
      </c>
      <c r="N129" s="377">
        <v>510</v>
      </c>
      <c r="O129" s="188">
        <f>SUM(M129:N129)</f>
        <v>782</v>
      </c>
      <c r="P129" s="90">
        <v>0</v>
      </c>
      <c r="Q129" s="188">
        <f>O129+P129</f>
        <v>782</v>
      </c>
      <c r="R129" s="376">
        <v>230</v>
      </c>
      <c r="S129" s="377">
        <v>498</v>
      </c>
      <c r="T129" s="188">
        <f>SUM(R129:S129)</f>
        <v>728</v>
      </c>
      <c r="U129" s="90">
        <v>0</v>
      </c>
      <c r="V129" s="188">
        <f>T129+U129</f>
        <v>728</v>
      </c>
      <c r="W129" s="80">
        <f>IF(Q129=0,0,((V129/Q129)-1)*100)</f>
        <v>-6.9053708439897665</v>
      </c>
    </row>
    <row r="130" spans="1:23" ht="13.5" thickBot="1">
      <c r="A130" s="350"/>
      <c r="K130" s="350"/>
      <c r="L130" s="60" t="s">
        <v>22</v>
      </c>
      <c r="M130" s="376">
        <v>256</v>
      </c>
      <c r="N130" s="377">
        <v>614</v>
      </c>
      <c r="O130" s="188">
        <f>SUM(M130:N130)</f>
        <v>870</v>
      </c>
      <c r="P130" s="374">
        <v>0</v>
      </c>
      <c r="Q130" s="188">
        <f>O130+P130</f>
        <v>870</v>
      </c>
      <c r="R130" s="376">
        <v>269</v>
      </c>
      <c r="S130" s="377">
        <v>461</v>
      </c>
      <c r="T130" s="188">
        <f>SUM(R130:S130)</f>
        <v>730</v>
      </c>
      <c r="U130" s="374">
        <v>2</v>
      </c>
      <c r="V130" s="188">
        <f>T130+U130</f>
        <v>732</v>
      </c>
      <c r="W130" s="80">
        <f t="shared" ref="W130:W131" si="204">IF(Q130=0,0,((V130/Q130)-1)*100)</f>
        <v>-15.86206896551724</v>
      </c>
    </row>
    <row r="131" spans="1:23" ht="14.25" thickTop="1" thickBot="1">
      <c r="A131" s="348"/>
      <c r="L131" s="81" t="s">
        <v>66</v>
      </c>
      <c r="M131" s="82">
        <f>+M124+M128+M129+M130</f>
        <v>2492</v>
      </c>
      <c r="N131" s="83">
        <f t="shared" ref="N131" si="205">+N124+N128+N129+N130</f>
        <v>4750</v>
      </c>
      <c r="O131" s="179">
        <f t="shared" ref="O131" si="206">+O124+O128+O129+O130</f>
        <v>7242</v>
      </c>
      <c r="P131" s="82">
        <f t="shared" ref="P131" si="207">+P124+P128+P129+P130</f>
        <v>1</v>
      </c>
      <c r="Q131" s="179">
        <f t="shared" ref="Q131" si="208">+Q124+Q128+Q129+Q130</f>
        <v>7243</v>
      </c>
      <c r="R131" s="82">
        <f t="shared" ref="R131" si="209">+R124+R128+R129+R130</f>
        <v>1932</v>
      </c>
      <c r="S131" s="83">
        <f t="shared" ref="S131" si="210">+S124+S128+S129+S130</f>
        <v>3714</v>
      </c>
      <c r="T131" s="179">
        <f t="shared" ref="T131" si="211">+T124+T128+T129+T130</f>
        <v>5646</v>
      </c>
      <c r="U131" s="82">
        <f t="shared" ref="U131" si="212">+U124+U128+U129+U130</f>
        <v>3</v>
      </c>
      <c r="V131" s="179">
        <f t="shared" ref="V131" si="213">+V124+V128+V129+V130</f>
        <v>5649</v>
      </c>
      <c r="W131" s="84">
        <f t="shared" si="204"/>
        <v>-22.007455474251003</v>
      </c>
    </row>
    <row r="132" spans="1:23" ht="14.25" thickTop="1" thickBot="1">
      <c r="A132" s="348"/>
      <c r="L132" s="81" t="s">
        <v>67</v>
      </c>
      <c r="M132" s="82">
        <f>+M120+M124+M128+M129+M130</f>
        <v>3368</v>
      </c>
      <c r="N132" s="83">
        <f t="shared" ref="N132:V132" si="214">+N120+N124+N128+N129+N130</f>
        <v>6577</v>
      </c>
      <c r="O132" s="179">
        <f t="shared" si="214"/>
        <v>9945</v>
      </c>
      <c r="P132" s="82">
        <f t="shared" si="214"/>
        <v>3</v>
      </c>
      <c r="Q132" s="179">
        <f t="shared" si="214"/>
        <v>9948</v>
      </c>
      <c r="R132" s="82">
        <f t="shared" si="214"/>
        <v>2574</v>
      </c>
      <c r="S132" s="83">
        <f t="shared" si="214"/>
        <v>5610</v>
      </c>
      <c r="T132" s="179">
        <f t="shared" si="214"/>
        <v>8184</v>
      </c>
      <c r="U132" s="82">
        <f t="shared" si="214"/>
        <v>3</v>
      </c>
      <c r="V132" s="179">
        <f t="shared" si="214"/>
        <v>8187</v>
      </c>
      <c r="W132" s="84">
        <f>IF(Q132=0,0,((V132/Q132)-1)*100)</f>
        <v>-17.702050663449942</v>
      </c>
    </row>
    <row r="133" spans="1:23" ht="14.25" thickTop="1" thickBot="1">
      <c r="A133" s="350"/>
      <c r="K133" s="350"/>
      <c r="L133" s="60" t="s">
        <v>23</v>
      </c>
      <c r="M133" s="376">
        <v>265</v>
      </c>
      <c r="N133" s="377">
        <v>631</v>
      </c>
      <c r="O133" s="188">
        <f>SUM(M133:N133)</f>
        <v>896</v>
      </c>
      <c r="P133" s="374">
        <v>0</v>
      </c>
      <c r="Q133" s="188">
        <f>O133+P133</f>
        <v>896</v>
      </c>
      <c r="R133" s="376"/>
      <c r="S133" s="377"/>
      <c r="T133" s="188">
        <f>SUM(R133:S133)</f>
        <v>0</v>
      </c>
      <c r="U133" s="374"/>
      <c r="V133" s="188">
        <f>T133+U133</f>
        <v>0</v>
      </c>
      <c r="W133" s="80">
        <f>IF(Q133=0,0,((V133/Q133)-1)*100)</f>
        <v>-100</v>
      </c>
    </row>
    <row r="134" spans="1:23" ht="14.25" thickTop="1" thickBot="1">
      <c r="A134" s="348"/>
      <c r="L134" s="81" t="s">
        <v>40</v>
      </c>
      <c r="M134" s="82">
        <f t="shared" ref="M134:V134" si="215">+M129+M130+M133</f>
        <v>793</v>
      </c>
      <c r="N134" s="83">
        <f t="shared" si="215"/>
        <v>1755</v>
      </c>
      <c r="O134" s="187">
        <f t="shared" si="215"/>
        <v>2548</v>
      </c>
      <c r="P134" s="82">
        <f t="shared" si="215"/>
        <v>0</v>
      </c>
      <c r="Q134" s="187">
        <f t="shared" si="215"/>
        <v>2548</v>
      </c>
      <c r="R134" s="82">
        <f t="shared" si="215"/>
        <v>499</v>
      </c>
      <c r="S134" s="83">
        <f t="shared" si="215"/>
        <v>959</v>
      </c>
      <c r="T134" s="187">
        <f t="shared" si="215"/>
        <v>1458</v>
      </c>
      <c r="U134" s="82">
        <f t="shared" si="215"/>
        <v>2</v>
      </c>
      <c r="V134" s="187">
        <f t="shared" si="215"/>
        <v>1460</v>
      </c>
      <c r="W134" s="84">
        <f t="shared" ref="W134:W135" si="216">IF(Q134=0,0,((V134/Q134)-1)*100)</f>
        <v>-42.700156985871274</v>
      </c>
    </row>
    <row r="135" spans="1:23" ht="14.25" thickTop="1" thickBot="1">
      <c r="A135" s="348"/>
      <c r="L135" s="81" t="s">
        <v>63</v>
      </c>
      <c r="M135" s="82">
        <f t="shared" ref="M135:V135" si="217">+M120+M124+M128+M134</f>
        <v>3633</v>
      </c>
      <c r="N135" s="83">
        <f t="shared" si="217"/>
        <v>7208</v>
      </c>
      <c r="O135" s="187">
        <f t="shared" si="217"/>
        <v>10841</v>
      </c>
      <c r="P135" s="82">
        <f t="shared" si="217"/>
        <v>3</v>
      </c>
      <c r="Q135" s="187">
        <f t="shared" si="217"/>
        <v>10844</v>
      </c>
      <c r="R135" s="82">
        <f t="shared" si="217"/>
        <v>2574</v>
      </c>
      <c r="S135" s="83">
        <f t="shared" si="217"/>
        <v>5610</v>
      </c>
      <c r="T135" s="187">
        <f t="shared" si="217"/>
        <v>8184</v>
      </c>
      <c r="U135" s="82">
        <f t="shared" si="217"/>
        <v>3</v>
      </c>
      <c r="V135" s="187">
        <f t="shared" si="217"/>
        <v>8187</v>
      </c>
      <c r="W135" s="84">
        <f t="shared" si="216"/>
        <v>-24.502028771670968</v>
      </c>
    </row>
    <row r="136" spans="1:23" ht="14.25" thickTop="1" thickBot="1">
      <c r="L136" s="91" t="s">
        <v>60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1:23" ht="13.5" thickTop="1">
      <c r="L137" s="877" t="s">
        <v>42</v>
      </c>
      <c r="M137" s="878"/>
      <c r="N137" s="878"/>
      <c r="O137" s="878"/>
      <c r="P137" s="878"/>
      <c r="Q137" s="878"/>
      <c r="R137" s="878"/>
      <c r="S137" s="878"/>
      <c r="T137" s="878"/>
      <c r="U137" s="878"/>
      <c r="V137" s="878"/>
      <c r="W137" s="879"/>
    </row>
    <row r="138" spans="1:23" ht="13.5" thickBot="1">
      <c r="L138" s="874" t="s">
        <v>45</v>
      </c>
      <c r="M138" s="875"/>
      <c r="N138" s="875"/>
      <c r="O138" s="875"/>
      <c r="P138" s="875"/>
      <c r="Q138" s="875"/>
      <c r="R138" s="875"/>
      <c r="S138" s="875"/>
      <c r="T138" s="875"/>
      <c r="U138" s="875"/>
      <c r="V138" s="875"/>
      <c r="W138" s="876"/>
    </row>
    <row r="139" spans="1:23" ht="14.25" thickTop="1" thickBot="1">
      <c r="L139" s="55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 t="s">
        <v>34</v>
      </c>
    </row>
    <row r="140" spans="1:23" ht="14.25" thickTop="1" thickBot="1">
      <c r="L140" s="58"/>
      <c r="M140" s="197" t="s">
        <v>64</v>
      </c>
      <c r="N140" s="196"/>
      <c r="O140" s="197"/>
      <c r="P140" s="195"/>
      <c r="Q140" s="196"/>
      <c r="R140" s="195" t="s">
        <v>65</v>
      </c>
      <c r="S140" s="196"/>
      <c r="T140" s="197"/>
      <c r="U140" s="195"/>
      <c r="V140" s="195"/>
      <c r="W140" s="323" t="s">
        <v>2</v>
      </c>
    </row>
    <row r="141" spans="1:23" ht="13.5" thickTop="1">
      <c r="L141" s="60" t="s">
        <v>3</v>
      </c>
      <c r="M141" s="61"/>
      <c r="N141" s="62"/>
      <c r="O141" s="63"/>
      <c r="P141" s="64"/>
      <c r="Q141" s="100"/>
      <c r="R141" s="61"/>
      <c r="S141" s="62"/>
      <c r="T141" s="63"/>
      <c r="U141" s="64"/>
      <c r="V141" s="100"/>
      <c r="W141" s="324" t="s">
        <v>4</v>
      </c>
    </row>
    <row r="142" spans="1:23" ht="13.5" thickBot="1">
      <c r="L142" s="66"/>
      <c r="M142" s="67" t="s">
        <v>35</v>
      </c>
      <c r="N142" s="68" t="s">
        <v>36</v>
      </c>
      <c r="O142" s="69" t="s">
        <v>37</v>
      </c>
      <c r="P142" s="70" t="s">
        <v>32</v>
      </c>
      <c r="Q142" s="617" t="s">
        <v>7</v>
      </c>
      <c r="R142" s="67" t="s">
        <v>35</v>
      </c>
      <c r="S142" s="68" t="s">
        <v>36</v>
      </c>
      <c r="T142" s="69" t="s">
        <v>37</v>
      </c>
      <c r="U142" s="70" t="s">
        <v>32</v>
      </c>
      <c r="V142" s="617" t="s">
        <v>7</v>
      </c>
      <c r="W142" s="325"/>
    </row>
    <row r="143" spans="1:23" ht="5.25" customHeight="1" thickTop="1">
      <c r="L143" s="60"/>
      <c r="M143" s="72"/>
      <c r="N143" s="73"/>
      <c r="O143" s="74"/>
      <c r="P143" s="75"/>
      <c r="Q143" s="146"/>
      <c r="R143" s="72"/>
      <c r="S143" s="73"/>
      <c r="T143" s="74"/>
      <c r="U143" s="75"/>
      <c r="V143" s="146"/>
      <c r="W143" s="76"/>
    </row>
    <row r="144" spans="1:23">
      <c r="L144" s="60" t="s">
        <v>10</v>
      </c>
      <c r="M144" s="376">
        <f t="shared" ref="M144:N146" si="218">+M90+M117</f>
        <v>911</v>
      </c>
      <c r="N144" s="377">
        <f t="shared" si="218"/>
        <v>3628</v>
      </c>
      <c r="O144" s="186">
        <f>M144+N144</f>
        <v>4539</v>
      </c>
      <c r="P144" s="374">
        <f>+P90+P117</f>
        <v>9</v>
      </c>
      <c r="Q144" s="192">
        <f>O144+P144</f>
        <v>4548</v>
      </c>
      <c r="R144" s="376">
        <f t="shared" ref="R144:S146" si="219">+R90+R117</f>
        <v>1034</v>
      </c>
      <c r="S144" s="377">
        <f t="shared" si="219"/>
        <v>3869</v>
      </c>
      <c r="T144" s="186">
        <f>R144+S144</f>
        <v>4903</v>
      </c>
      <c r="U144" s="374">
        <f>+U90+U117</f>
        <v>0</v>
      </c>
      <c r="V144" s="192">
        <f>T144+U144</f>
        <v>4903</v>
      </c>
      <c r="W144" s="80">
        <f>IF(Q144=0,0,((V144/Q144)-1)*100)</f>
        <v>7.805628847845214</v>
      </c>
    </row>
    <row r="145" spans="1:23">
      <c r="L145" s="60" t="s">
        <v>11</v>
      </c>
      <c r="M145" s="376">
        <f t="shared" si="218"/>
        <v>870</v>
      </c>
      <c r="N145" s="377">
        <f t="shared" si="218"/>
        <v>3585</v>
      </c>
      <c r="O145" s="186">
        <f>M145+N145</f>
        <v>4455</v>
      </c>
      <c r="P145" s="374">
        <f>+P91+P118</f>
        <v>14</v>
      </c>
      <c r="Q145" s="192">
        <f>O145+P145</f>
        <v>4469</v>
      </c>
      <c r="R145" s="376">
        <f t="shared" si="219"/>
        <v>1114</v>
      </c>
      <c r="S145" s="377">
        <f t="shared" si="219"/>
        <v>3996</v>
      </c>
      <c r="T145" s="186">
        <f t="shared" ref="T145:T150" si="220">R145+S145</f>
        <v>5110</v>
      </c>
      <c r="U145" s="374">
        <f>+U91+U118</f>
        <v>0</v>
      </c>
      <c r="V145" s="192">
        <f>T145+U145</f>
        <v>5110</v>
      </c>
      <c r="W145" s="80">
        <f>IF(Q145=0,0,((V145/Q145)-1)*100)</f>
        <v>14.343253524278365</v>
      </c>
    </row>
    <row r="146" spans="1:23" ht="13.5" thickBot="1">
      <c r="L146" s="66" t="s">
        <v>12</v>
      </c>
      <c r="M146" s="376">
        <f t="shared" si="218"/>
        <v>882</v>
      </c>
      <c r="N146" s="377">
        <f t="shared" si="218"/>
        <v>3667</v>
      </c>
      <c r="O146" s="186">
        <f>M146+N146</f>
        <v>4549</v>
      </c>
      <c r="P146" s="374">
        <f>+P92+P119</f>
        <v>3</v>
      </c>
      <c r="Q146" s="192">
        <f>O146+P146</f>
        <v>4552</v>
      </c>
      <c r="R146" s="376">
        <f t="shared" si="219"/>
        <v>880</v>
      </c>
      <c r="S146" s="377">
        <f t="shared" si="219"/>
        <v>3754</v>
      </c>
      <c r="T146" s="186">
        <f t="shared" si="220"/>
        <v>4634</v>
      </c>
      <c r="U146" s="374">
        <f>+U92+U119</f>
        <v>0</v>
      </c>
      <c r="V146" s="192">
        <f>T146+U146</f>
        <v>4634</v>
      </c>
      <c r="W146" s="80">
        <f>IF(Q146=0,0,((V146/Q146)-1)*100)</f>
        <v>1.8014059753954204</v>
      </c>
    </row>
    <row r="147" spans="1:23" ht="14.25" thickTop="1" thickBot="1">
      <c r="L147" s="81" t="s">
        <v>38</v>
      </c>
      <c r="M147" s="82">
        <f t="shared" ref="M147:V147" si="221">+M144+M145+M146</f>
        <v>2663</v>
      </c>
      <c r="N147" s="83">
        <f t="shared" si="221"/>
        <v>10880</v>
      </c>
      <c r="O147" s="187">
        <f t="shared" si="221"/>
        <v>13543</v>
      </c>
      <c r="P147" s="82">
        <f t="shared" si="221"/>
        <v>26</v>
      </c>
      <c r="Q147" s="187">
        <f t="shared" si="221"/>
        <v>13569</v>
      </c>
      <c r="R147" s="82">
        <f t="shared" si="221"/>
        <v>3028</v>
      </c>
      <c r="S147" s="83">
        <f t="shared" si="221"/>
        <v>11619</v>
      </c>
      <c r="T147" s="187">
        <f t="shared" si="220"/>
        <v>14647</v>
      </c>
      <c r="U147" s="82">
        <f t="shared" si="221"/>
        <v>0</v>
      </c>
      <c r="V147" s="187">
        <f t="shared" si="221"/>
        <v>14647</v>
      </c>
      <c r="W147" s="84">
        <f t="shared" ref="W147" si="222">IF(Q147=0,0,((V147/Q147)-1)*100)</f>
        <v>7.9445795563416688</v>
      </c>
    </row>
    <row r="148" spans="1:23" ht="13.5" thickTop="1">
      <c r="L148" s="60" t="s">
        <v>13</v>
      </c>
      <c r="M148" s="376">
        <f t="shared" ref="M148:N150" si="223">+M94+M121</f>
        <v>893</v>
      </c>
      <c r="N148" s="377">
        <f t="shared" si="223"/>
        <v>3382</v>
      </c>
      <c r="O148" s="186">
        <f t="shared" ref="O148" si="224">M148+N148</f>
        <v>4275</v>
      </c>
      <c r="P148" s="374">
        <f>+P94+P121</f>
        <v>0</v>
      </c>
      <c r="Q148" s="192">
        <f>O148+P148</f>
        <v>4275</v>
      </c>
      <c r="R148" s="376">
        <f t="shared" ref="R148:S150" si="225">+R94+R121</f>
        <v>808</v>
      </c>
      <c r="S148" s="377">
        <f t="shared" si="225"/>
        <v>3347</v>
      </c>
      <c r="T148" s="186">
        <f t="shared" si="220"/>
        <v>4155</v>
      </c>
      <c r="U148" s="374">
        <f>+U94+U121</f>
        <v>0</v>
      </c>
      <c r="V148" s="192">
        <f>T148+U148</f>
        <v>4155</v>
      </c>
      <c r="W148" s="80">
        <f>IF(Q148=0,0,((V148/Q148)-1)*100)</f>
        <v>-2.8070175438596467</v>
      </c>
    </row>
    <row r="149" spans="1:23">
      <c r="L149" s="60" t="s">
        <v>14</v>
      </c>
      <c r="M149" s="376">
        <f t="shared" si="223"/>
        <v>823</v>
      </c>
      <c r="N149" s="377">
        <f t="shared" si="223"/>
        <v>3180</v>
      </c>
      <c r="O149" s="186">
        <f>M149+N149</f>
        <v>4003</v>
      </c>
      <c r="P149" s="374">
        <f>+P95+P122</f>
        <v>13</v>
      </c>
      <c r="Q149" s="192">
        <f>O149+P149</f>
        <v>4016</v>
      </c>
      <c r="R149" s="376">
        <f t="shared" si="225"/>
        <v>870</v>
      </c>
      <c r="S149" s="377">
        <f t="shared" si="225"/>
        <v>3386</v>
      </c>
      <c r="T149" s="186">
        <f t="shared" si="220"/>
        <v>4256</v>
      </c>
      <c r="U149" s="374">
        <f>+U95+U122</f>
        <v>1</v>
      </c>
      <c r="V149" s="192">
        <f>T149+U149</f>
        <v>4257</v>
      </c>
      <c r="W149" s="80">
        <f>IF(Q149=0,0,((V149/Q149)-1)*100)</f>
        <v>6.0009960159362441</v>
      </c>
    </row>
    <row r="150" spans="1:23" ht="13.5" thickBot="1">
      <c r="L150" s="60" t="s">
        <v>15</v>
      </c>
      <c r="M150" s="376">
        <f t="shared" si="223"/>
        <v>1121</v>
      </c>
      <c r="N150" s="377">
        <f t="shared" si="223"/>
        <v>3957</v>
      </c>
      <c r="O150" s="186">
        <f>M150+N150</f>
        <v>5078</v>
      </c>
      <c r="P150" s="374">
        <f>+P96+P123</f>
        <v>21</v>
      </c>
      <c r="Q150" s="192">
        <f>O150+P150</f>
        <v>5099</v>
      </c>
      <c r="R150" s="376">
        <f t="shared" si="225"/>
        <v>847</v>
      </c>
      <c r="S150" s="377">
        <f t="shared" si="225"/>
        <v>4503</v>
      </c>
      <c r="T150" s="186">
        <f t="shared" si="220"/>
        <v>5350</v>
      </c>
      <c r="U150" s="374">
        <f>+U96+U123</f>
        <v>0</v>
      </c>
      <c r="V150" s="192">
        <f>T150+U150</f>
        <v>5350</v>
      </c>
      <c r="W150" s="80">
        <f>IF(Q150=0,0,((V150/Q150)-1)*100)</f>
        <v>4.9225338301627675</v>
      </c>
    </row>
    <row r="151" spans="1:23" ht="14.25" thickTop="1" thickBot="1">
      <c r="A151" s="348"/>
      <c r="L151" s="81" t="s">
        <v>61</v>
      </c>
      <c r="M151" s="82">
        <f>+M148+M149+M150</f>
        <v>2837</v>
      </c>
      <c r="N151" s="83">
        <f t="shared" ref="N151:V151" si="226">+N148+N149+N150</f>
        <v>10519</v>
      </c>
      <c r="O151" s="187">
        <f t="shared" si="226"/>
        <v>13356</v>
      </c>
      <c r="P151" s="82">
        <f t="shared" si="226"/>
        <v>34</v>
      </c>
      <c r="Q151" s="187">
        <f t="shared" si="226"/>
        <v>13390</v>
      </c>
      <c r="R151" s="82">
        <f t="shared" si="226"/>
        <v>2525</v>
      </c>
      <c r="S151" s="83">
        <f t="shared" si="226"/>
        <v>11236</v>
      </c>
      <c r="T151" s="187">
        <f t="shared" si="226"/>
        <v>13761</v>
      </c>
      <c r="U151" s="82">
        <f t="shared" si="226"/>
        <v>1</v>
      </c>
      <c r="V151" s="187">
        <f t="shared" si="226"/>
        <v>13762</v>
      </c>
      <c r="W151" s="84">
        <f t="shared" ref="W151" si="227">IF(Q151=0,0,((V151/Q151)-1)*100)</f>
        <v>2.778192681105307</v>
      </c>
    </row>
    <row r="152" spans="1:23" ht="13.5" thickTop="1">
      <c r="L152" s="60" t="s">
        <v>16</v>
      </c>
      <c r="M152" s="376">
        <f t="shared" ref="M152:N154" si="228">+M98+M125</f>
        <v>1209</v>
      </c>
      <c r="N152" s="377">
        <f t="shared" si="228"/>
        <v>3804</v>
      </c>
      <c r="O152" s="186">
        <f t="shared" ref="O152" si="229">M152+N152</f>
        <v>5013</v>
      </c>
      <c r="P152" s="374">
        <f>+P98+P125</f>
        <v>0</v>
      </c>
      <c r="Q152" s="192">
        <f>O152+P152</f>
        <v>5013</v>
      </c>
      <c r="R152" s="376">
        <f t="shared" ref="R152:S154" si="230">+R98+R125</f>
        <v>943</v>
      </c>
      <c r="S152" s="377">
        <f t="shared" si="230"/>
        <v>4560</v>
      </c>
      <c r="T152" s="186">
        <f t="shared" ref="T152" si="231">R152+S152</f>
        <v>5503</v>
      </c>
      <c r="U152" s="374">
        <f>+U98+U125</f>
        <v>0</v>
      </c>
      <c r="V152" s="192">
        <f>T152+U152</f>
        <v>5503</v>
      </c>
      <c r="W152" s="80">
        <f>IF(Q152=0,0,((V152/Q152)-1)*100)</f>
        <v>9.7745860762018744</v>
      </c>
    </row>
    <row r="153" spans="1:23">
      <c r="L153" s="60" t="s">
        <v>17</v>
      </c>
      <c r="M153" s="376">
        <f t="shared" si="228"/>
        <v>1172</v>
      </c>
      <c r="N153" s="377">
        <f t="shared" si="228"/>
        <v>4122</v>
      </c>
      <c r="O153" s="186">
        <f>M153+N153</f>
        <v>5294</v>
      </c>
      <c r="P153" s="374">
        <f>+P99+P126</f>
        <v>2</v>
      </c>
      <c r="Q153" s="192">
        <f>O153+P153</f>
        <v>5296</v>
      </c>
      <c r="R153" s="376">
        <f t="shared" si="230"/>
        <v>751</v>
      </c>
      <c r="S153" s="377">
        <f t="shared" si="230"/>
        <v>4423</v>
      </c>
      <c r="T153" s="186">
        <f>R153+S153</f>
        <v>5174</v>
      </c>
      <c r="U153" s="374">
        <f>+U99+U126</f>
        <v>2</v>
      </c>
      <c r="V153" s="192">
        <f>T153+U153</f>
        <v>5176</v>
      </c>
      <c r="W153" s="80">
        <f t="shared" ref="W153" si="232">IF(Q153=0,0,((V153/Q153)-1)*100)</f>
        <v>-2.2658610271903301</v>
      </c>
    </row>
    <row r="154" spans="1:23" ht="13.5" thickBot="1">
      <c r="L154" s="60" t="s">
        <v>18</v>
      </c>
      <c r="M154" s="376">
        <f t="shared" si="228"/>
        <v>1013</v>
      </c>
      <c r="N154" s="377">
        <f t="shared" si="228"/>
        <v>3766</v>
      </c>
      <c r="O154" s="188">
        <f>M154+N154</f>
        <v>4779</v>
      </c>
      <c r="P154" s="85">
        <f>+P100+P127</f>
        <v>0</v>
      </c>
      <c r="Q154" s="192">
        <f>O154+P154</f>
        <v>4779</v>
      </c>
      <c r="R154" s="376">
        <f t="shared" si="230"/>
        <v>734</v>
      </c>
      <c r="S154" s="377">
        <f t="shared" si="230"/>
        <v>4221</v>
      </c>
      <c r="T154" s="188">
        <f>R154+S154</f>
        <v>4955</v>
      </c>
      <c r="U154" s="85">
        <f>+U100+U127</f>
        <v>0</v>
      </c>
      <c r="V154" s="192">
        <f>T154+U154</f>
        <v>4955</v>
      </c>
      <c r="W154" s="80">
        <f>IF(Q154=0,0,((V154/Q154)-1)*100)</f>
        <v>3.6827788240217707</v>
      </c>
    </row>
    <row r="155" spans="1:23" ht="14.25" thickTop="1" thickBot="1">
      <c r="A155" s="348" t="str">
        <f>IF(ISERROR(F155/G155)," ",IF(F155/G155&gt;0.5,IF(F155/G155&lt;1.5," ","NOT OK"),"NOT OK"))</f>
        <v xml:space="preserve"> </v>
      </c>
      <c r="L155" s="86" t="s">
        <v>19</v>
      </c>
      <c r="M155" s="87">
        <f>+M152+M153+M154</f>
        <v>3394</v>
      </c>
      <c r="N155" s="87">
        <f t="shared" ref="N155" si="233">+N152+N153+N154</f>
        <v>11692</v>
      </c>
      <c r="O155" s="189">
        <f t="shared" ref="O155" si="234">+O152+O153+O154</f>
        <v>15086</v>
      </c>
      <c r="P155" s="88">
        <f t="shared" ref="P155" si="235">+P152+P153+P154</f>
        <v>2</v>
      </c>
      <c r="Q155" s="189">
        <f t="shared" ref="Q155" si="236">+Q152+Q153+Q154</f>
        <v>15088</v>
      </c>
      <c r="R155" s="87">
        <f t="shared" ref="R155" si="237">+R152+R153+R154</f>
        <v>2428</v>
      </c>
      <c r="S155" s="87">
        <f t="shared" ref="S155" si="238">+S152+S153+S154</f>
        <v>13204</v>
      </c>
      <c r="T155" s="189">
        <f t="shared" ref="T155" si="239">+T152+T153+T154</f>
        <v>15632</v>
      </c>
      <c r="U155" s="88">
        <f t="shared" ref="U155" si="240">+U152+U153+U154</f>
        <v>2</v>
      </c>
      <c r="V155" s="189">
        <f t="shared" ref="V155" si="241">+V152+V153+V154</f>
        <v>15634</v>
      </c>
      <c r="W155" s="89">
        <f>IF(Q155=0,0,((V155/Q155)-1)*100)</f>
        <v>3.618769883351014</v>
      </c>
    </row>
    <row r="156" spans="1:23" ht="13.5" thickTop="1">
      <c r="A156" s="348"/>
      <c r="L156" s="60" t="s">
        <v>21</v>
      </c>
      <c r="M156" s="376">
        <f>+M102+M129</f>
        <v>1189</v>
      </c>
      <c r="N156" s="377">
        <f>+N102+N129</f>
        <v>3500</v>
      </c>
      <c r="O156" s="188">
        <f>M156+N156</f>
        <v>4689</v>
      </c>
      <c r="P156" s="90">
        <f>+P102+P129</f>
        <v>0</v>
      </c>
      <c r="Q156" s="192">
        <f>O156+P156</f>
        <v>4689</v>
      </c>
      <c r="R156" s="376">
        <f>+R102+R129</f>
        <v>765</v>
      </c>
      <c r="S156" s="377">
        <f>+S102+S129</f>
        <v>3945</v>
      </c>
      <c r="T156" s="188">
        <f>R156+S156</f>
        <v>4710</v>
      </c>
      <c r="U156" s="90">
        <f>+U102+U129</f>
        <v>3</v>
      </c>
      <c r="V156" s="192">
        <f>T156+U156</f>
        <v>4713</v>
      </c>
      <c r="W156" s="80">
        <f>IF(Q156=0,0,((V156/Q156)-1)*100)</f>
        <v>0.51183621241202015</v>
      </c>
    </row>
    <row r="157" spans="1:23" ht="13.5" thickBot="1">
      <c r="A157" s="348"/>
      <c r="L157" s="60" t="s">
        <v>22</v>
      </c>
      <c r="M157" s="376">
        <f>+M103+M130</f>
        <v>1040</v>
      </c>
      <c r="N157" s="377">
        <f>+N103+N130</f>
        <v>3156</v>
      </c>
      <c r="O157" s="188">
        <f t="shared" ref="O157" si="242">M157+N157</f>
        <v>4196</v>
      </c>
      <c r="P157" s="374">
        <f>+P103+P130</f>
        <v>6</v>
      </c>
      <c r="Q157" s="192">
        <f>O157+P157</f>
        <v>4202</v>
      </c>
      <c r="R157" s="376">
        <f>+R103+R130</f>
        <v>869</v>
      </c>
      <c r="S157" s="377">
        <f>+S103+S130</f>
        <v>3620</v>
      </c>
      <c r="T157" s="188">
        <f t="shared" ref="T157" si="243">R157+S157</f>
        <v>4489</v>
      </c>
      <c r="U157" s="374">
        <f>+U103+U130</f>
        <v>2</v>
      </c>
      <c r="V157" s="192">
        <f>T157+U157</f>
        <v>4491</v>
      </c>
      <c r="W157" s="80">
        <f t="shared" ref="W157:W158" si="244">IF(Q157=0,0,((V157/Q157)-1)*100)</f>
        <v>6.877677296525464</v>
      </c>
    </row>
    <row r="158" spans="1:23" ht="14.25" thickTop="1" thickBot="1">
      <c r="A158" s="348"/>
      <c r="L158" s="81" t="s">
        <v>66</v>
      </c>
      <c r="M158" s="82">
        <f>+M151+M155+M156+M157</f>
        <v>8460</v>
      </c>
      <c r="N158" s="83">
        <f t="shared" ref="N158" si="245">+N151+N155+N156+N157</f>
        <v>28867</v>
      </c>
      <c r="O158" s="179">
        <f t="shared" ref="O158" si="246">+O151+O155+O156+O157</f>
        <v>37327</v>
      </c>
      <c r="P158" s="82">
        <f t="shared" ref="P158" si="247">+P151+P155+P156+P157</f>
        <v>42</v>
      </c>
      <c r="Q158" s="179">
        <f t="shared" ref="Q158" si="248">+Q151+Q155+Q156+Q157</f>
        <v>37369</v>
      </c>
      <c r="R158" s="82">
        <f t="shared" ref="R158" si="249">+R151+R155+R156+R157</f>
        <v>6587</v>
      </c>
      <c r="S158" s="83">
        <f t="shared" ref="S158" si="250">+S151+S155+S156+S157</f>
        <v>32005</v>
      </c>
      <c r="T158" s="179">
        <f t="shared" ref="T158" si="251">+T151+T155+T156+T157</f>
        <v>38592</v>
      </c>
      <c r="U158" s="82">
        <f t="shared" ref="U158" si="252">+U151+U155+U156+U157</f>
        <v>8</v>
      </c>
      <c r="V158" s="179">
        <f t="shared" ref="V158" si="253">+V151+V155+V156+V157</f>
        <v>38600</v>
      </c>
      <c r="W158" s="84">
        <f t="shared" si="244"/>
        <v>3.2941743156091885</v>
      </c>
    </row>
    <row r="159" spans="1:23" ht="14.25" thickTop="1" thickBot="1">
      <c r="A159" s="348"/>
      <c r="L159" s="81" t="s">
        <v>67</v>
      </c>
      <c r="M159" s="82">
        <f>+M147+M151+M155+M156+M157</f>
        <v>11123</v>
      </c>
      <c r="N159" s="83">
        <f t="shared" ref="N159:V159" si="254">+N147+N151+N155+N156+N157</f>
        <v>39747</v>
      </c>
      <c r="O159" s="179">
        <f t="shared" si="254"/>
        <v>50870</v>
      </c>
      <c r="P159" s="82">
        <f t="shared" si="254"/>
        <v>68</v>
      </c>
      <c r="Q159" s="179">
        <f t="shared" si="254"/>
        <v>50938</v>
      </c>
      <c r="R159" s="82">
        <f t="shared" si="254"/>
        <v>9615</v>
      </c>
      <c r="S159" s="83">
        <f t="shared" si="254"/>
        <v>43624</v>
      </c>
      <c r="T159" s="179">
        <f t="shared" si="254"/>
        <v>53239</v>
      </c>
      <c r="U159" s="82">
        <f t="shared" si="254"/>
        <v>8</v>
      </c>
      <c r="V159" s="179">
        <f t="shared" si="254"/>
        <v>53247</v>
      </c>
      <c r="W159" s="84">
        <f>IF(Q159=0,0,((V159/Q159)-1)*100)</f>
        <v>4.5329616396403427</v>
      </c>
    </row>
    <row r="160" spans="1:23" ht="14.25" thickTop="1" thickBot="1">
      <c r="A160" s="350"/>
      <c r="K160" s="350"/>
      <c r="L160" s="60" t="s">
        <v>23</v>
      </c>
      <c r="M160" s="376">
        <f>+M106+M133</f>
        <v>1109</v>
      </c>
      <c r="N160" s="377">
        <f>+N106+N133</f>
        <v>3272</v>
      </c>
      <c r="O160" s="188">
        <f>M160+N160</f>
        <v>4381</v>
      </c>
      <c r="P160" s="374">
        <f>+P106+P133</f>
        <v>0</v>
      </c>
      <c r="Q160" s="192">
        <f>O160+P160</f>
        <v>4381</v>
      </c>
      <c r="R160" s="376">
        <f>+R106+R133</f>
        <v>0</v>
      </c>
      <c r="S160" s="377">
        <f>+S106+S133</f>
        <v>0</v>
      </c>
      <c r="T160" s="188">
        <f>R160+S160</f>
        <v>0</v>
      </c>
      <c r="U160" s="374">
        <f>+U106+U133</f>
        <v>0</v>
      </c>
      <c r="V160" s="192">
        <f>T160+U160</f>
        <v>0</v>
      </c>
      <c r="W160" s="80">
        <f>IF(Q160=0,0,((V160/Q160)-1)*100)</f>
        <v>-100</v>
      </c>
    </row>
    <row r="161" spans="1:23" ht="14.25" thickTop="1" thickBot="1">
      <c r="A161" s="348"/>
      <c r="L161" s="81" t="s">
        <v>40</v>
      </c>
      <c r="M161" s="82">
        <f t="shared" ref="M161:V161" si="255">+M156+M157+M160</f>
        <v>3338</v>
      </c>
      <c r="N161" s="83">
        <f t="shared" si="255"/>
        <v>9928</v>
      </c>
      <c r="O161" s="187">
        <f t="shared" si="255"/>
        <v>13266</v>
      </c>
      <c r="P161" s="82">
        <f t="shared" si="255"/>
        <v>6</v>
      </c>
      <c r="Q161" s="187">
        <f t="shared" si="255"/>
        <v>13272</v>
      </c>
      <c r="R161" s="82">
        <f t="shared" si="255"/>
        <v>1634</v>
      </c>
      <c r="S161" s="83">
        <f t="shared" si="255"/>
        <v>7565</v>
      </c>
      <c r="T161" s="187">
        <f t="shared" si="255"/>
        <v>9199</v>
      </c>
      <c r="U161" s="82">
        <f t="shared" si="255"/>
        <v>5</v>
      </c>
      <c r="V161" s="187">
        <f t="shared" si="255"/>
        <v>9204</v>
      </c>
      <c r="W161" s="84">
        <f t="shared" ref="W161:W162" si="256">IF(Q161=0,0,((V161/Q161)-1)*100)</f>
        <v>-30.65099457504521</v>
      </c>
    </row>
    <row r="162" spans="1:23" ht="14.25" thickTop="1" thickBot="1">
      <c r="A162" s="348"/>
      <c r="L162" s="81" t="s">
        <v>63</v>
      </c>
      <c r="M162" s="82">
        <f t="shared" ref="M162:V162" si="257">+M147+M151+M155+M161</f>
        <v>12232</v>
      </c>
      <c r="N162" s="83">
        <f t="shared" si="257"/>
        <v>43019</v>
      </c>
      <c r="O162" s="187">
        <f t="shared" si="257"/>
        <v>55251</v>
      </c>
      <c r="P162" s="82">
        <f t="shared" si="257"/>
        <v>68</v>
      </c>
      <c r="Q162" s="187">
        <f t="shared" si="257"/>
        <v>55319</v>
      </c>
      <c r="R162" s="82">
        <f t="shared" si="257"/>
        <v>9615</v>
      </c>
      <c r="S162" s="83">
        <f t="shared" si="257"/>
        <v>43624</v>
      </c>
      <c r="T162" s="187">
        <f t="shared" si="257"/>
        <v>53239</v>
      </c>
      <c r="U162" s="82">
        <f t="shared" si="257"/>
        <v>8</v>
      </c>
      <c r="V162" s="187">
        <f t="shared" si="257"/>
        <v>53247</v>
      </c>
      <c r="W162" s="84">
        <f t="shared" si="256"/>
        <v>-3.7455485457076221</v>
      </c>
    </row>
    <row r="163" spans="1:23" ht="14.25" thickTop="1" thickBot="1">
      <c r="L163" s="91" t="s">
        <v>60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</row>
    <row r="164" spans="1:23" ht="13.5" thickTop="1">
      <c r="L164" s="898" t="s">
        <v>54</v>
      </c>
      <c r="M164" s="899"/>
      <c r="N164" s="899"/>
      <c r="O164" s="899"/>
      <c r="P164" s="899"/>
      <c r="Q164" s="899"/>
      <c r="R164" s="899"/>
      <c r="S164" s="899"/>
      <c r="T164" s="899"/>
      <c r="U164" s="899"/>
      <c r="V164" s="899"/>
      <c r="W164" s="900"/>
    </row>
    <row r="165" spans="1:23" ht="24.75" customHeight="1" thickBot="1">
      <c r="L165" s="901" t="s">
        <v>51</v>
      </c>
      <c r="M165" s="902"/>
      <c r="N165" s="902"/>
      <c r="O165" s="902"/>
      <c r="P165" s="902"/>
      <c r="Q165" s="902"/>
      <c r="R165" s="902"/>
      <c r="S165" s="902"/>
      <c r="T165" s="902"/>
      <c r="U165" s="902"/>
      <c r="V165" s="902"/>
      <c r="W165" s="903"/>
    </row>
    <row r="166" spans="1:23" ht="14.25" thickTop="1" thickBot="1">
      <c r="L166" s="219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 t="s">
        <v>34</v>
      </c>
    </row>
    <row r="167" spans="1:23" ht="14.25" thickTop="1" thickBot="1">
      <c r="L167" s="222"/>
      <c r="M167" s="262" t="s">
        <v>64</v>
      </c>
      <c r="N167" s="224"/>
      <c r="O167" s="262"/>
      <c r="P167" s="223"/>
      <c r="Q167" s="224"/>
      <c r="R167" s="223" t="s">
        <v>65</v>
      </c>
      <c r="S167" s="224"/>
      <c r="T167" s="262"/>
      <c r="U167" s="223"/>
      <c r="V167" s="223"/>
      <c r="W167" s="320" t="s">
        <v>2</v>
      </c>
    </row>
    <row r="168" spans="1:23" ht="13.5" thickTop="1">
      <c r="L168" s="226" t="s">
        <v>3</v>
      </c>
      <c r="M168" s="227"/>
      <c r="N168" s="228"/>
      <c r="O168" s="229"/>
      <c r="P168" s="230"/>
      <c r="Q168" s="229"/>
      <c r="R168" s="227"/>
      <c r="S168" s="228"/>
      <c r="T168" s="229"/>
      <c r="U168" s="230"/>
      <c r="V168" s="229"/>
      <c r="W168" s="321" t="s">
        <v>4</v>
      </c>
    </row>
    <row r="169" spans="1:23" ht="13.5" thickBot="1">
      <c r="L169" s="232"/>
      <c r="M169" s="233" t="s">
        <v>35</v>
      </c>
      <c r="N169" s="234" t="s">
        <v>36</v>
      </c>
      <c r="O169" s="235" t="s">
        <v>37</v>
      </c>
      <c r="P169" s="236" t="s">
        <v>32</v>
      </c>
      <c r="Q169" s="235" t="s">
        <v>7</v>
      </c>
      <c r="R169" s="233" t="s">
        <v>35</v>
      </c>
      <c r="S169" s="234" t="s">
        <v>36</v>
      </c>
      <c r="T169" s="235" t="s">
        <v>37</v>
      </c>
      <c r="U169" s="236" t="s">
        <v>32</v>
      </c>
      <c r="V169" s="235" t="s">
        <v>7</v>
      </c>
      <c r="W169" s="322"/>
    </row>
    <row r="170" spans="1:23" ht="5.25" customHeight="1" thickTop="1">
      <c r="L170" s="226"/>
      <c r="M170" s="238"/>
      <c r="N170" s="239"/>
      <c r="O170" s="240"/>
      <c r="P170" s="241"/>
      <c r="Q170" s="240"/>
      <c r="R170" s="238"/>
      <c r="S170" s="239"/>
      <c r="T170" s="240"/>
      <c r="U170" s="241"/>
      <c r="V170" s="240"/>
      <c r="W170" s="242"/>
    </row>
    <row r="171" spans="1:23">
      <c r="L171" s="226" t="s">
        <v>10</v>
      </c>
      <c r="M171" s="384">
        <v>0</v>
      </c>
      <c r="N171" s="385">
        <v>1</v>
      </c>
      <c r="O171" s="386">
        <f>M171+N171</f>
        <v>1</v>
      </c>
      <c r="P171" s="387">
        <v>0</v>
      </c>
      <c r="Q171" s="386">
        <f>O171+P171</f>
        <v>1</v>
      </c>
      <c r="R171" s="384">
        <v>0</v>
      </c>
      <c r="S171" s="385">
        <v>0</v>
      </c>
      <c r="T171" s="386">
        <f>R171+S171</f>
        <v>0</v>
      </c>
      <c r="U171" s="387">
        <v>0</v>
      </c>
      <c r="V171" s="386">
        <f>T171+U171</f>
        <v>0</v>
      </c>
      <c r="W171" s="247">
        <f>IF(Q171=0,0,((V171/Q171)-1)*100)</f>
        <v>-100</v>
      </c>
    </row>
    <row r="172" spans="1:23">
      <c r="L172" s="226" t="s">
        <v>11</v>
      </c>
      <c r="M172" s="384">
        <v>0</v>
      </c>
      <c r="N172" s="385">
        <v>14</v>
      </c>
      <c r="O172" s="386">
        <f>M172+N172</f>
        <v>14</v>
      </c>
      <c r="P172" s="387">
        <v>0</v>
      </c>
      <c r="Q172" s="386">
        <f>O172+P172</f>
        <v>14</v>
      </c>
      <c r="R172" s="384">
        <v>0</v>
      </c>
      <c r="S172" s="385">
        <v>0</v>
      </c>
      <c r="T172" s="386">
        <f>R172+S172</f>
        <v>0</v>
      </c>
      <c r="U172" s="387">
        <v>0</v>
      </c>
      <c r="V172" s="386">
        <f>T172+U172</f>
        <v>0</v>
      </c>
      <c r="W172" s="247">
        <f>IF(Q172=0,0,((V172/Q172)-1)*100)</f>
        <v>-100</v>
      </c>
    </row>
    <row r="173" spans="1:23" ht="13.5" thickBot="1">
      <c r="L173" s="232" t="s">
        <v>12</v>
      </c>
      <c r="M173" s="384">
        <v>0</v>
      </c>
      <c r="N173" s="385">
        <v>0</v>
      </c>
      <c r="O173" s="386">
        <f>M173+N173</f>
        <v>0</v>
      </c>
      <c r="P173" s="387">
        <v>0</v>
      </c>
      <c r="Q173" s="386">
        <f t="shared" ref="Q173" si="258">O173+P173</f>
        <v>0</v>
      </c>
      <c r="R173" s="384">
        <v>0</v>
      </c>
      <c r="S173" s="385">
        <v>0</v>
      </c>
      <c r="T173" s="386">
        <f>R173+S173</f>
        <v>0</v>
      </c>
      <c r="U173" s="387">
        <v>0</v>
      </c>
      <c r="V173" s="386">
        <f t="shared" ref="V173" si="259">T173+U173</f>
        <v>0</v>
      </c>
      <c r="W173" s="247">
        <f>IF(Q173=0,0,((V173/Q173)-1)*100)</f>
        <v>0</v>
      </c>
    </row>
    <row r="174" spans="1:23" ht="14.25" thickTop="1" thickBot="1">
      <c r="L174" s="248" t="s">
        <v>57</v>
      </c>
      <c r="M174" s="249">
        <f t="shared" ref="M174:V174" si="260">+M171+M172+M173</f>
        <v>0</v>
      </c>
      <c r="N174" s="250">
        <f t="shared" si="260"/>
        <v>15</v>
      </c>
      <c r="O174" s="251">
        <f t="shared" si="260"/>
        <v>15</v>
      </c>
      <c r="P174" s="249">
        <f t="shared" si="260"/>
        <v>0</v>
      </c>
      <c r="Q174" s="251">
        <f t="shared" si="260"/>
        <v>15</v>
      </c>
      <c r="R174" s="249">
        <f t="shared" si="260"/>
        <v>0</v>
      </c>
      <c r="S174" s="250">
        <f t="shared" si="260"/>
        <v>0</v>
      </c>
      <c r="T174" s="251">
        <f t="shared" si="260"/>
        <v>0</v>
      </c>
      <c r="U174" s="249">
        <f t="shared" si="260"/>
        <v>0</v>
      </c>
      <c r="V174" s="251">
        <f t="shared" si="260"/>
        <v>0</v>
      </c>
      <c r="W174" s="252">
        <f t="shared" ref="W174:W175" si="261">IF(Q174=0,0,((V174/Q174)-1)*100)</f>
        <v>-100</v>
      </c>
    </row>
    <row r="175" spans="1:23" ht="13.5" thickTop="1">
      <c r="L175" s="226" t="s">
        <v>13</v>
      </c>
      <c r="M175" s="384">
        <v>0</v>
      </c>
      <c r="N175" s="385">
        <v>1</v>
      </c>
      <c r="O175" s="386">
        <f>M175+N175</f>
        <v>1</v>
      </c>
      <c r="P175" s="387">
        <v>0</v>
      </c>
      <c r="Q175" s="386">
        <f>O175+P175</f>
        <v>1</v>
      </c>
      <c r="R175" s="384">
        <v>0</v>
      </c>
      <c r="S175" s="385">
        <v>0</v>
      </c>
      <c r="T175" s="386">
        <f>R175+S175</f>
        <v>0</v>
      </c>
      <c r="U175" s="387">
        <v>0</v>
      </c>
      <c r="V175" s="386">
        <f>T175+U175</f>
        <v>0</v>
      </c>
      <c r="W175" s="247">
        <f t="shared" si="261"/>
        <v>-100</v>
      </c>
    </row>
    <row r="176" spans="1:23">
      <c r="L176" s="226" t="s">
        <v>14</v>
      </c>
      <c r="M176" s="384">
        <v>0</v>
      </c>
      <c r="N176" s="385">
        <v>1</v>
      </c>
      <c r="O176" s="386">
        <f>M176+N176</f>
        <v>1</v>
      </c>
      <c r="P176" s="387">
        <v>0</v>
      </c>
      <c r="Q176" s="386">
        <f>O176+P176</f>
        <v>1</v>
      </c>
      <c r="R176" s="384">
        <v>0</v>
      </c>
      <c r="S176" s="385">
        <v>0</v>
      </c>
      <c r="T176" s="386">
        <f>R176+S176</f>
        <v>0</v>
      </c>
      <c r="U176" s="387">
        <v>0</v>
      </c>
      <c r="V176" s="386">
        <f>T176+U176</f>
        <v>0</v>
      </c>
      <c r="W176" s="247">
        <f>IF(Q176=0,0,((V176/Q176)-1)*100)</f>
        <v>-100</v>
      </c>
    </row>
    <row r="177" spans="1:23" ht="13.5" thickBot="1">
      <c r="L177" s="226" t="s">
        <v>15</v>
      </c>
      <c r="M177" s="384">
        <v>0</v>
      </c>
      <c r="N177" s="385">
        <v>4</v>
      </c>
      <c r="O177" s="386">
        <f>M177+N177</f>
        <v>4</v>
      </c>
      <c r="P177" s="387">
        <v>0</v>
      </c>
      <c r="Q177" s="386">
        <f>O177+P177</f>
        <v>4</v>
      </c>
      <c r="R177" s="384">
        <v>0</v>
      </c>
      <c r="S177" s="385">
        <v>0</v>
      </c>
      <c r="T177" s="386">
        <f>R177+S177</f>
        <v>0</v>
      </c>
      <c r="U177" s="387">
        <v>0</v>
      </c>
      <c r="V177" s="386">
        <f>T177+U177</f>
        <v>0</v>
      </c>
      <c r="W177" s="247">
        <f>IF(Q177=0,0,((V177/Q177)-1)*100)</f>
        <v>-100</v>
      </c>
    </row>
    <row r="178" spans="1:23" ht="14.25" thickTop="1" thickBot="1">
      <c r="L178" s="248" t="s">
        <v>61</v>
      </c>
      <c r="M178" s="249">
        <f>+M175+M176+M177</f>
        <v>0</v>
      </c>
      <c r="N178" s="250">
        <f t="shared" ref="N178:V178" si="262">+N175+N176+N177</f>
        <v>6</v>
      </c>
      <c r="O178" s="251">
        <f t="shared" si="262"/>
        <v>6</v>
      </c>
      <c r="P178" s="249">
        <f t="shared" si="262"/>
        <v>0</v>
      </c>
      <c r="Q178" s="251">
        <f t="shared" si="262"/>
        <v>6</v>
      </c>
      <c r="R178" s="249">
        <f t="shared" si="262"/>
        <v>0</v>
      </c>
      <c r="S178" s="250">
        <f t="shared" si="262"/>
        <v>0</v>
      </c>
      <c r="T178" s="251">
        <f t="shared" si="262"/>
        <v>0</v>
      </c>
      <c r="U178" s="249">
        <f t="shared" si="262"/>
        <v>0</v>
      </c>
      <c r="V178" s="251">
        <f t="shared" si="262"/>
        <v>0</v>
      </c>
      <c r="W178" s="252">
        <f t="shared" ref="W178" si="263">IF(Q178=0,0,((V178/Q178)-1)*100)</f>
        <v>-100</v>
      </c>
    </row>
    <row r="179" spans="1:23" ht="13.5" thickTop="1">
      <c r="L179" s="226" t="s">
        <v>16</v>
      </c>
      <c r="M179" s="384">
        <v>0</v>
      </c>
      <c r="N179" s="385">
        <v>0</v>
      </c>
      <c r="O179" s="386">
        <f>SUM(M179:N179)</f>
        <v>0</v>
      </c>
      <c r="P179" s="387">
        <v>0</v>
      </c>
      <c r="Q179" s="386">
        <f t="shared" ref="Q179" si="264">O179+P179</f>
        <v>0</v>
      </c>
      <c r="R179" s="384">
        <v>0</v>
      </c>
      <c r="S179" s="385">
        <v>0</v>
      </c>
      <c r="T179" s="386">
        <f>SUM(R179:S179)</f>
        <v>0</v>
      </c>
      <c r="U179" s="387">
        <v>0</v>
      </c>
      <c r="V179" s="386">
        <f t="shared" ref="V179" si="265">T179+U179</f>
        <v>0</v>
      </c>
      <c r="W179" s="247">
        <f>IF(Q179=0,0,((V179/Q179)-1)*100)</f>
        <v>0</v>
      </c>
    </row>
    <row r="180" spans="1:23">
      <c r="L180" s="226" t="s">
        <v>17</v>
      </c>
      <c r="M180" s="384">
        <v>0</v>
      </c>
      <c r="N180" s="385">
        <v>1</v>
      </c>
      <c r="O180" s="386">
        <f>SUM(M180:N180)</f>
        <v>1</v>
      </c>
      <c r="P180" s="387">
        <v>0</v>
      </c>
      <c r="Q180" s="386">
        <f>O180+P180</f>
        <v>1</v>
      </c>
      <c r="R180" s="384">
        <v>0</v>
      </c>
      <c r="S180" s="385">
        <v>0</v>
      </c>
      <c r="T180" s="386">
        <f>SUM(R180:S180)</f>
        <v>0</v>
      </c>
      <c r="U180" s="387">
        <v>0</v>
      </c>
      <c r="V180" s="386">
        <f>T180+U180</f>
        <v>0</v>
      </c>
      <c r="W180" s="247">
        <f>IF(Q180=0,0,((V180/Q180)-1)*100)</f>
        <v>-100</v>
      </c>
    </row>
    <row r="181" spans="1:23" ht="13.5" thickBot="1">
      <c r="L181" s="226" t="s">
        <v>18</v>
      </c>
      <c r="M181" s="384">
        <v>0</v>
      </c>
      <c r="N181" s="385">
        <v>0</v>
      </c>
      <c r="O181" s="253">
        <f>SUM(M181:N181)</f>
        <v>0</v>
      </c>
      <c r="P181" s="254">
        <v>0</v>
      </c>
      <c r="Q181" s="253">
        <f>O181+P181</f>
        <v>0</v>
      </c>
      <c r="R181" s="384">
        <v>0</v>
      </c>
      <c r="S181" s="385">
        <v>0</v>
      </c>
      <c r="T181" s="253">
        <f>SUM(R181:S181)</f>
        <v>0</v>
      </c>
      <c r="U181" s="254">
        <v>0</v>
      </c>
      <c r="V181" s="253">
        <f>T181+U181</f>
        <v>0</v>
      </c>
      <c r="W181" s="247">
        <f>IF(Q181=0,0,((V181/Q181)-1)*100)</f>
        <v>0</v>
      </c>
    </row>
    <row r="182" spans="1:23" ht="14.25" thickTop="1" thickBot="1">
      <c r="L182" s="255" t="s">
        <v>19</v>
      </c>
      <c r="M182" s="256">
        <f>+M179+M180+M181</f>
        <v>0</v>
      </c>
      <c r="N182" s="256">
        <f t="shared" ref="N182:V182" si="266">+N179+N180+N181</f>
        <v>1</v>
      </c>
      <c r="O182" s="257">
        <f t="shared" si="266"/>
        <v>1</v>
      </c>
      <c r="P182" s="258">
        <f t="shared" si="266"/>
        <v>0</v>
      </c>
      <c r="Q182" s="257">
        <f t="shared" si="266"/>
        <v>1</v>
      </c>
      <c r="R182" s="256">
        <f t="shared" si="266"/>
        <v>0</v>
      </c>
      <c r="S182" s="256">
        <f t="shared" si="266"/>
        <v>0</v>
      </c>
      <c r="T182" s="257">
        <f t="shared" si="266"/>
        <v>0</v>
      </c>
      <c r="U182" s="258">
        <f t="shared" si="266"/>
        <v>0</v>
      </c>
      <c r="V182" s="257">
        <f t="shared" si="266"/>
        <v>0</v>
      </c>
      <c r="W182" s="259">
        <f>IF(Q182=0,0,((V182/Q182)-1)*100)</f>
        <v>-100</v>
      </c>
    </row>
    <row r="183" spans="1:23" ht="13.5" thickTop="1">
      <c r="A183" s="350"/>
      <c r="K183" s="350"/>
      <c r="L183" s="226" t="s">
        <v>21</v>
      </c>
      <c r="M183" s="384">
        <v>0</v>
      </c>
      <c r="N183" s="385">
        <v>0</v>
      </c>
      <c r="O183" s="253">
        <f>SUM(M183:N183)</f>
        <v>0</v>
      </c>
      <c r="P183" s="260">
        <v>0</v>
      </c>
      <c r="Q183" s="253">
        <f>O183+P183</f>
        <v>0</v>
      </c>
      <c r="R183" s="384">
        <v>0</v>
      </c>
      <c r="S183" s="385">
        <v>0</v>
      </c>
      <c r="T183" s="253">
        <f>SUM(R183:S183)</f>
        <v>0</v>
      </c>
      <c r="U183" s="260">
        <v>0</v>
      </c>
      <c r="V183" s="253">
        <f>T183+U183</f>
        <v>0</v>
      </c>
      <c r="W183" s="247">
        <f>IF(Q183=0,0,((V183/Q183)-1)*100)</f>
        <v>0</v>
      </c>
    </row>
    <row r="184" spans="1:23" ht="13.5" thickBot="1">
      <c r="A184" s="350"/>
      <c r="K184" s="350"/>
      <c r="L184" s="226" t="s">
        <v>22</v>
      </c>
      <c r="M184" s="384">
        <v>0</v>
      </c>
      <c r="N184" s="385">
        <v>6</v>
      </c>
      <c r="O184" s="253">
        <f>SUM(M184:N184)</f>
        <v>6</v>
      </c>
      <c r="P184" s="387">
        <v>0</v>
      </c>
      <c r="Q184" s="253">
        <f>O184+P184</f>
        <v>6</v>
      </c>
      <c r="R184" s="384">
        <v>0</v>
      </c>
      <c r="S184" s="385">
        <v>0</v>
      </c>
      <c r="T184" s="253">
        <f>SUM(R184:S184)</f>
        <v>0</v>
      </c>
      <c r="U184" s="387">
        <v>0</v>
      </c>
      <c r="V184" s="253">
        <f>T184+U184</f>
        <v>0</v>
      </c>
      <c r="W184" s="247">
        <f t="shared" ref="W184" si="267">IF(Q184=0,0,((V184/Q184)-1)*100)</f>
        <v>-100</v>
      </c>
    </row>
    <row r="185" spans="1:23" ht="14.25" thickTop="1" thickBot="1">
      <c r="L185" s="248" t="s">
        <v>66</v>
      </c>
      <c r="M185" s="249">
        <f>+M178+M182+M183+M184</f>
        <v>0</v>
      </c>
      <c r="N185" s="250">
        <f t="shared" ref="N185:V185" si="268">+N178+N182+N183+N184</f>
        <v>13</v>
      </c>
      <c r="O185" s="251">
        <f t="shared" si="268"/>
        <v>13</v>
      </c>
      <c r="P185" s="249">
        <f t="shared" si="268"/>
        <v>0</v>
      </c>
      <c r="Q185" s="251">
        <f t="shared" si="268"/>
        <v>13</v>
      </c>
      <c r="R185" s="249">
        <f t="shared" si="268"/>
        <v>0</v>
      </c>
      <c r="S185" s="250">
        <f t="shared" si="268"/>
        <v>0</v>
      </c>
      <c r="T185" s="251">
        <f t="shared" si="268"/>
        <v>0</v>
      </c>
      <c r="U185" s="249">
        <f t="shared" si="268"/>
        <v>0</v>
      </c>
      <c r="V185" s="251">
        <f t="shared" si="268"/>
        <v>0</v>
      </c>
      <c r="W185" s="252">
        <f t="shared" ref="W185" si="269">IF(Q185=0,0,((V185/Q185)-1)*100)</f>
        <v>-100</v>
      </c>
    </row>
    <row r="186" spans="1:23" ht="14.25" thickTop="1" thickBot="1">
      <c r="L186" s="248" t="s">
        <v>67</v>
      </c>
      <c r="M186" s="249">
        <f>+M174+M178+M182+M183+M184</f>
        <v>0</v>
      </c>
      <c r="N186" s="250">
        <f t="shared" ref="N186:V186" si="270">+N174+N178+N182+N183+N184</f>
        <v>28</v>
      </c>
      <c r="O186" s="251">
        <f t="shared" si="270"/>
        <v>28</v>
      </c>
      <c r="P186" s="249">
        <f t="shared" si="270"/>
        <v>0</v>
      </c>
      <c r="Q186" s="251">
        <f t="shared" si="270"/>
        <v>28</v>
      </c>
      <c r="R186" s="249">
        <f t="shared" si="270"/>
        <v>0</v>
      </c>
      <c r="S186" s="250">
        <f t="shared" si="270"/>
        <v>0</v>
      </c>
      <c r="T186" s="251">
        <f t="shared" si="270"/>
        <v>0</v>
      </c>
      <c r="U186" s="249">
        <f t="shared" si="270"/>
        <v>0</v>
      </c>
      <c r="V186" s="251">
        <f t="shared" si="270"/>
        <v>0</v>
      </c>
      <c r="W186" s="252">
        <f>IF(Q186=0,0,((V186/Q186)-1)*100)</f>
        <v>-100</v>
      </c>
    </row>
    <row r="187" spans="1:23" ht="14.25" thickTop="1" thickBot="1">
      <c r="A187" s="350"/>
      <c r="K187" s="350"/>
      <c r="L187" s="226" t="s">
        <v>23</v>
      </c>
      <c r="M187" s="384">
        <v>0</v>
      </c>
      <c r="N187" s="385">
        <v>0</v>
      </c>
      <c r="O187" s="253">
        <f>SUM(M187:N187)</f>
        <v>0</v>
      </c>
      <c r="P187" s="387">
        <v>0</v>
      </c>
      <c r="Q187" s="253">
        <f>O187+P187</f>
        <v>0</v>
      </c>
      <c r="R187" s="384"/>
      <c r="S187" s="385"/>
      <c r="T187" s="253">
        <f>SUM(R187:S187)</f>
        <v>0</v>
      </c>
      <c r="U187" s="387"/>
      <c r="V187" s="253">
        <f>T187+U187</f>
        <v>0</v>
      </c>
      <c r="W187" s="247">
        <f>IF(Q187=0,0,((V187/Q187)-1)*100)</f>
        <v>0</v>
      </c>
    </row>
    <row r="188" spans="1:23" ht="14.25" thickTop="1" thickBot="1">
      <c r="L188" s="248" t="s">
        <v>40</v>
      </c>
      <c r="M188" s="249">
        <f t="shared" ref="M188:V188" si="271">+M183+M184+M187</f>
        <v>0</v>
      </c>
      <c r="N188" s="250">
        <f t="shared" si="271"/>
        <v>6</v>
      </c>
      <c r="O188" s="251">
        <f t="shared" si="271"/>
        <v>6</v>
      </c>
      <c r="P188" s="249">
        <f t="shared" si="271"/>
        <v>0</v>
      </c>
      <c r="Q188" s="251">
        <f t="shared" si="271"/>
        <v>6</v>
      </c>
      <c r="R188" s="249">
        <f t="shared" si="271"/>
        <v>0</v>
      </c>
      <c r="S188" s="250">
        <f t="shared" si="271"/>
        <v>0</v>
      </c>
      <c r="T188" s="251">
        <f t="shared" si="271"/>
        <v>0</v>
      </c>
      <c r="U188" s="249">
        <f t="shared" si="271"/>
        <v>0</v>
      </c>
      <c r="V188" s="251">
        <f t="shared" si="271"/>
        <v>0</v>
      </c>
      <c r="W188" s="252">
        <f t="shared" ref="W188:W189" si="272">IF(Q188=0,0,((V188/Q188)-1)*100)</f>
        <v>-100</v>
      </c>
    </row>
    <row r="189" spans="1:23" ht="14.25" thickTop="1" thickBot="1">
      <c r="L189" s="248" t="s">
        <v>63</v>
      </c>
      <c r="M189" s="249">
        <f t="shared" ref="M189:V189" si="273">+M174+M178+M182+M188</f>
        <v>0</v>
      </c>
      <c r="N189" s="250">
        <f t="shared" si="273"/>
        <v>28</v>
      </c>
      <c r="O189" s="251">
        <f t="shared" si="273"/>
        <v>28</v>
      </c>
      <c r="P189" s="249">
        <f t="shared" si="273"/>
        <v>0</v>
      </c>
      <c r="Q189" s="251">
        <f t="shared" si="273"/>
        <v>28</v>
      </c>
      <c r="R189" s="249">
        <f t="shared" si="273"/>
        <v>0</v>
      </c>
      <c r="S189" s="250">
        <f t="shared" si="273"/>
        <v>0</v>
      </c>
      <c r="T189" s="251">
        <f t="shared" si="273"/>
        <v>0</v>
      </c>
      <c r="U189" s="249">
        <f t="shared" si="273"/>
        <v>0</v>
      </c>
      <c r="V189" s="251">
        <f t="shared" si="273"/>
        <v>0</v>
      </c>
      <c r="W189" s="252">
        <f t="shared" si="272"/>
        <v>-100</v>
      </c>
    </row>
    <row r="190" spans="1:23" ht="14.25" thickTop="1" thickBot="1">
      <c r="L190" s="261" t="s">
        <v>60</v>
      </c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1:23" ht="13.5" thickTop="1">
      <c r="L191" s="898" t="s">
        <v>55</v>
      </c>
      <c r="M191" s="899"/>
      <c r="N191" s="899"/>
      <c r="O191" s="899"/>
      <c r="P191" s="899"/>
      <c r="Q191" s="899"/>
      <c r="R191" s="899"/>
      <c r="S191" s="899"/>
      <c r="T191" s="899"/>
      <c r="U191" s="899"/>
      <c r="V191" s="899"/>
      <c r="W191" s="900"/>
    </row>
    <row r="192" spans="1:23" ht="13.5" thickBot="1">
      <c r="L192" s="901" t="s">
        <v>52</v>
      </c>
      <c r="M192" s="902"/>
      <c r="N192" s="902"/>
      <c r="O192" s="902"/>
      <c r="P192" s="902"/>
      <c r="Q192" s="902"/>
      <c r="R192" s="902"/>
      <c r="S192" s="902"/>
      <c r="T192" s="902"/>
      <c r="U192" s="902"/>
      <c r="V192" s="902"/>
      <c r="W192" s="903"/>
    </row>
    <row r="193" spans="12:23" ht="14.25" thickTop="1" thickBot="1">
      <c r="L193" s="219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 t="s">
        <v>34</v>
      </c>
    </row>
    <row r="194" spans="12:23" ht="14.25" thickTop="1" thickBot="1">
      <c r="L194" s="222"/>
      <c r="M194" s="262" t="s">
        <v>64</v>
      </c>
      <c r="N194" s="224"/>
      <c r="O194" s="262"/>
      <c r="P194" s="223"/>
      <c r="Q194" s="224"/>
      <c r="R194" s="223" t="s">
        <v>65</v>
      </c>
      <c r="S194" s="224"/>
      <c r="T194" s="262"/>
      <c r="U194" s="223"/>
      <c r="V194" s="223"/>
      <c r="W194" s="320" t="s">
        <v>2</v>
      </c>
    </row>
    <row r="195" spans="12:23" ht="13.5" thickTop="1">
      <c r="L195" s="226" t="s">
        <v>3</v>
      </c>
      <c r="M195" s="227"/>
      <c r="N195" s="228"/>
      <c r="O195" s="229"/>
      <c r="P195" s="230"/>
      <c r="Q195" s="229"/>
      <c r="R195" s="227"/>
      <c r="S195" s="228"/>
      <c r="T195" s="229"/>
      <c r="U195" s="230"/>
      <c r="V195" s="229"/>
      <c r="W195" s="321" t="s">
        <v>4</v>
      </c>
    </row>
    <row r="196" spans="12:23" ht="13.5" thickBot="1">
      <c r="L196" s="232"/>
      <c r="M196" s="233" t="s">
        <v>35</v>
      </c>
      <c r="N196" s="234" t="s">
        <v>36</v>
      </c>
      <c r="O196" s="235" t="s">
        <v>37</v>
      </c>
      <c r="P196" s="236" t="s">
        <v>32</v>
      </c>
      <c r="Q196" s="235" t="s">
        <v>7</v>
      </c>
      <c r="R196" s="233" t="s">
        <v>35</v>
      </c>
      <c r="S196" s="234" t="s">
        <v>36</v>
      </c>
      <c r="T196" s="235" t="s">
        <v>37</v>
      </c>
      <c r="U196" s="236" t="s">
        <v>32</v>
      </c>
      <c r="V196" s="235" t="s">
        <v>7</v>
      </c>
      <c r="W196" s="322"/>
    </row>
    <row r="197" spans="12:23" ht="6" customHeight="1" thickTop="1">
      <c r="L197" s="226"/>
      <c r="M197" s="238"/>
      <c r="N197" s="239"/>
      <c r="O197" s="240"/>
      <c r="P197" s="241"/>
      <c r="Q197" s="240"/>
      <c r="R197" s="238"/>
      <c r="S197" s="239"/>
      <c r="T197" s="240"/>
      <c r="U197" s="241"/>
      <c r="V197" s="240"/>
      <c r="W197" s="242"/>
    </row>
    <row r="198" spans="12:23">
      <c r="L198" s="226" t="s">
        <v>10</v>
      </c>
      <c r="M198" s="384">
        <v>106</v>
      </c>
      <c r="N198" s="385">
        <v>866</v>
      </c>
      <c r="O198" s="386">
        <f>M198+N198</f>
        <v>972</v>
      </c>
      <c r="P198" s="387">
        <v>1</v>
      </c>
      <c r="Q198" s="386">
        <f>O198+P198</f>
        <v>973</v>
      </c>
      <c r="R198" s="384">
        <v>0</v>
      </c>
      <c r="S198" s="385">
        <v>0</v>
      </c>
      <c r="T198" s="386">
        <f>R198+S198</f>
        <v>0</v>
      </c>
      <c r="U198" s="387">
        <v>0</v>
      </c>
      <c r="V198" s="386">
        <f>T198+U198</f>
        <v>0</v>
      </c>
      <c r="W198" s="247">
        <f>IF(Q198=0,0,((V198/Q198)-1)*100)</f>
        <v>-100</v>
      </c>
    </row>
    <row r="199" spans="12:23">
      <c r="L199" s="226" t="s">
        <v>11</v>
      </c>
      <c r="M199" s="384">
        <v>118</v>
      </c>
      <c r="N199" s="385">
        <v>959</v>
      </c>
      <c r="O199" s="386">
        <f>M199+N199</f>
        <v>1077</v>
      </c>
      <c r="P199" s="387">
        <v>0</v>
      </c>
      <c r="Q199" s="386">
        <f>O199+P199</f>
        <v>1077</v>
      </c>
      <c r="R199" s="384">
        <v>0</v>
      </c>
      <c r="S199" s="385">
        <v>0</v>
      </c>
      <c r="T199" s="386">
        <f>R199+S199</f>
        <v>0</v>
      </c>
      <c r="U199" s="387">
        <v>0</v>
      </c>
      <c r="V199" s="386">
        <f>T199+U199</f>
        <v>0</v>
      </c>
      <c r="W199" s="247">
        <f>IF(Q199=0,0,((V199/Q199)-1)*100)</f>
        <v>-100</v>
      </c>
    </row>
    <row r="200" spans="12:23" ht="13.5" thickBot="1">
      <c r="L200" s="232" t="s">
        <v>12</v>
      </c>
      <c r="M200" s="384">
        <v>119</v>
      </c>
      <c r="N200" s="385">
        <v>929</v>
      </c>
      <c r="O200" s="386">
        <f>M200+N200</f>
        <v>1048</v>
      </c>
      <c r="P200" s="387">
        <v>0</v>
      </c>
      <c r="Q200" s="386">
        <f t="shared" ref="Q200" si="274">O200+P200</f>
        <v>1048</v>
      </c>
      <c r="R200" s="384">
        <v>0</v>
      </c>
      <c r="S200" s="385">
        <v>0</v>
      </c>
      <c r="T200" s="386">
        <f>R200+S200</f>
        <v>0</v>
      </c>
      <c r="U200" s="387">
        <v>0</v>
      </c>
      <c r="V200" s="386">
        <f t="shared" ref="V200" si="275">T200+U200</f>
        <v>0</v>
      </c>
      <c r="W200" s="247">
        <f>IF(Q200=0,0,((V200/Q200)-1)*100)</f>
        <v>-100</v>
      </c>
    </row>
    <row r="201" spans="12:23" ht="14.25" thickTop="1" thickBot="1">
      <c r="L201" s="248" t="s">
        <v>38</v>
      </c>
      <c r="M201" s="249">
        <f t="shared" ref="M201:V201" si="276">+M198+M199+M200</f>
        <v>343</v>
      </c>
      <c r="N201" s="250">
        <f t="shared" si="276"/>
        <v>2754</v>
      </c>
      <c r="O201" s="251">
        <f t="shared" si="276"/>
        <v>3097</v>
      </c>
      <c r="P201" s="249">
        <f t="shared" si="276"/>
        <v>1</v>
      </c>
      <c r="Q201" s="251">
        <f t="shared" si="276"/>
        <v>3098</v>
      </c>
      <c r="R201" s="249">
        <f t="shared" si="276"/>
        <v>0</v>
      </c>
      <c r="S201" s="250">
        <f t="shared" si="276"/>
        <v>0</v>
      </c>
      <c r="T201" s="251">
        <f t="shared" si="276"/>
        <v>0</v>
      </c>
      <c r="U201" s="249">
        <f t="shared" si="276"/>
        <v>0</v>
      </c>
      <c r="V201" s="251">
        <f t="shared" si="276"/>
        <v>0</v>
      </c>
      <c r="W201" s="252">
        <f t="shared" ref="W201:W202" si="277">IF(Q201=0,0,((V201/Q201)-1)*100)</f>
        <v>-100</v>
      </c>
    </row>
    <row r="202" spans="12:23" ht="13.5" thickTop="1">
      <c r="L202" s="226" t="s">
        <v>13</v>
      </c>
      <c r="M202" s="384">
        <v>132</v>
      </c>
      <c r="N202" s="385">
        <v>945</v>
      </c>
      <c r="O202" s="386">
        <f>M202+N202</f>
        <v>1077</v>
      </c>
      <c r="P202" s="387">
        <v>0</v>
      </c>
      <c r="Q202" s="386">
        <f>O202+P202</f>
        <v>1077</v>
      </c>
      <c r="R202" s="384">
        <v>0</v>
      </c>
      <c r="S202" s="385">
        <v>0</v>
      </c>
      <c r="T202" s="386">
        <f>R202+S202</f>
        <v>0</v>
      </c>
      <c r="U202" s="387">
        <v>0</v>
      </c>
      <c r="V202" s="386">
        <f>T202+U202</f>
        <v>0</v>
      </c>
      <c r="W202" s="247">
        <f t="shared" si="277"/>
        <v>-100</v>
      </c>
    </row>
    <row r="203" spans="12:23">
      <c r="L203" s="226" t="s">
        <v>14</v>
      </c>
      <c r="M203" s="384">
        <v>122</v>
      </c>
      <c r="N203" s="385">
        <v>894</v>
      </c>
      <c r="O203" s="386">
        <f>M203+N203</f>
        <v>1016</v>
      </c>
      <c r="P203" s="387">
        <v>0</v>
      </c>
      <c r="Q203" s="386">
        <f>O203+P203</f>
        <v>1016</v>
      </c>
      <c r="R203" s="384">
        <v>0</v>
      </c>
      <c r="S203" s="385">
        <v>1</v>
      </c>
      <c r="T203" s="386">
        <f>R203+S203</f>
        <v>1</v>
      </c>
      <c r="U203" s="387">
        <v>0</v>
      </c>
      <c r="V203" s="386">
        <f>T203+U203</f>
        <v>1</v>
      </c>
      <c r="W203" s="247">
        <f>IF(Q203=0,0,((V203/Q203)-1)*100)</f>
        <v>-99.9015748031496</v>
      </c>
    </row>
    <row r="204" spans="12:23" ht="13.5" thickBot="1">
      <c r="L204" s="226" t="s">
        <v>15</v>
      </c>
      <c r="M204" s="384">
        <v>144</v>
      </c>
      <c r="N204" s="385">
        <v>1006</v>
      </c>
      <c r="O204" s="386">
        <f>M204+N204</f>
        <v>1150</v>
      </c>
      <c r="P204" s="387">
        <v>0</v>
      </c>
      <c r="Q204" s="386">
        <f>O204+P204</f>
        <v>1150</v>
      </c>
      <c r="R204" s="384">
        <v>0</v>
      </c>
      <c r="S204" s="385">
        <v>0</v>
      </c>
      <c r="T204" s="386">
        <f>R204+S204</f>
        <v>0</v>
      </c>
      <c r="U204" s="387">
        <v>0</v>
      </c>
      <c r="V204" s="386">
        <f>T204+U204</f>
        <v>0</v>
      </c>
      <c r="W204" s="247">
        <f>IF(Q204=0,0,((V204/Q204)-1)*100)</f>
        <v>-100</v>
      </c>
    </row>
    <row r="205" spans="12:23" ht="14.25" thickTop="1" thickBot="1">
      <c r="L205" s="248" t="s">
        <v>61</v>
      </c>
      <c r="M205" s="249">
        <f>+M202+M203+M204</f>
        <v>398</v>
      </c>
      <c r="N205" s="250">
        <f t="shared" ref="N205:V205" si="278">+N202+N203+N204</f>
        <v>2845</v>
      </c>
      <c r="O205" s="251">
        <f t="shared" si="278"/>
        <v>3243</v>
      </c>
      <c r="P205" s="249">
        <f t="shared" si="278"/>
        <v>0</v>
      </c>
      <c r="Q205" s="251">
        <f t="shared" si="278"/>
        <v>3243</v>
      </c>
      <c r="R205" s="249">
        <f t="shared" si="278"/>
        <v>0</v>
      </c>
      <c r="S205" s="250">
        <f t="shared" si="278"/>
        <v>1</v>
      </c>
      <c r="T205" s="251">
        <f t="shared" si="278"/>
        <v>1</v>
      </c>
      <c r="U205" s="249">
        <f t="shared" si="278"/>
        <v>0</v>
      </c>
      <c r="V205" s="251">
        <f t="shared" si="278"/>
        <v>1</v>
      </c>
      <c r="W205" s="252">
        <f t="shared" ref="W205" si="279">IF(Q205=0,0,((V205/Q205)-1)*100)</f>
        <v>-99.969164353993207</v>
      </c>
    </row>
    <row r="206" spans="12:23" ht="13.5" thickTop="1">
      <c r="L206" s="226" t="s">
        <v>16</v>
      </c>
      <c r="M206" s="384">
        <v>85</v>
      </c>
      <c r="N206" s="385">
        <v>727</v>
      </c>
      <c r="O206" s="386">
        <f>SUM(M206:N206)</f>
        <v>812</v>
      </c>
      <c r="P206" s="387">
        <v>0</v>
      </c>
      <c r="Q206" s="386">
        <f>O206+P206</f>
        <v>812</v>
      </c>
      <c r="R206" s="384">
        <v>0</v>
      </c>
      <c r="S206" s="385">
        <v>0</v>
      </c>
      <c r="T206" s="386">
        <f>SUM(R206:S206)</f>
        <v>0</v>
      </c>
      <c r="U206" s="387">
        <v>0</v>
      </c>
      <c r="V206" s="386">
        <f>T206+U206</f>
        <v>0</v>
      </c>
      <c r="W206" s="247">
        <f>IF(Q206=0,0,((V206/Q206)-1)*100)</f>
        <v>-100</v>
      </c>
    </row>
    <row r="207" spans="12:23">
      <c r="L207" s="226" t="s">
        <v>17</v>
      </c>
      <c r="M207" s="384">
        <v>103</v>
      </c>
      <c r="N207" s="385">
        <v>890</v>
      </c>
      <c r="O207" s="386">
        <f>SUM(M207:N207)</f>
        <v>993</v>
      </c>
      <c r="P207" s="387">
        <v>0</v>
      </c>
      <c r="Q207" s="386">
        <f>O207+P207</f>
        <v>993</v>
      </c>
      <c r="R207" s="384">
        <v>0</v>
      </c>
      <c r="S207" s="385">
        <v>0</v>
      </c>
      <c r="T207" s="386">
        <f>SUM(R207:S207)</f>
        <v>0</v>
      </c>
      <c r="U207" s="387">
        <v>0</v>
      </c>
      <c r="V207" s="386">
        <f>T207+U207</f>
        <v>0</v>
      </c>
      <c r="W207" s="247">
        <f>IF(Q207=0,0,((V207/Q207)-1)*100)</f>
        <v>-100</v>
      </c>
    </row>
    <row r="208" spans="12:23" ht="13.5" thickBot="1">
      <c r="L208" s="226" t="s">
        <v>18</v>
      </c>
      <c r="M208" s="384">
        <v>94</v>
      </c>
      <c r="N208" s="385">
        <v>935</v>
      </c>
      <c r="O208" s="253">
        <f>SUM(M208:N208)</f>
        <v>1029</v>
      </c>
      <c r="P208" s="254">
        <v>0</v>
      </c>
      <c r="Q208" s="253">
        <f>O208+P208</f>
        <v>1029</v>
      </c>
      <c r="R208" s="384">
        <v>0</v>
      </c>
      <c r="S208" s="385">
        <v>0</v>
      </c>
      <c r="T208" s="253">
        <f>SUM(R208:S208)</f>
        <v>0</v>
      </c>
      <c r="U208" s="254">
        <v>0</v>
      </c>
      <c r="V208" s="253">
        <f>T208+U208</f>
        <v>0</v>
      </c>
      <c r="W208" s="247">
        <f>IF(Q208=0,0,((V208/Q208)-1)*100)</f>
        <v>-100</v>
      </c>
    </row>
    <row r="209" spans="1:23" ht="14.25" thickTop="1" thickBot="1">
      <c r="L209" s="255" t="s">
        <v>19</v>
      </c>
      <c r="M209" s="256">
        <f>+M206+M207+M208</f>
        <v>282</v>
      </c>
      <c r="N209" s="256">
        <f t="shared" ref="N209" si="280">+N206+N207+N208</f>
        <v>2552</v>
      </c>
      <c r="O209" s="257">
        <f t="shared" ref="O209" si="281">+O206+O207+O208</f>
        <v>2834</v>
      </c>
      <c r="P209" s="258">
        <f t="shared" ref="P209" si="282">+P206+P207+P208</f>
        <v>0</v>
      </c>
      <c r="Q209" s="257">
        <f t="shared" ref="Q209" si="283">+Q206+Q207+Q208</f>
        <v>2834</v>
      </c>
      <c r="R209" s="256">
        <f t="shared" ref="R209" si="284">+R206+R207+R208</f>
        <v>0</v>
      </c>
      <c r="S209" s="256">
        <f t="shared" ref="S209" si="285">+S206+S207+S208</f>
        <v>0</v>
      </c>
      <c r="T209" s="257">
        <f t="shared" ref="T209" si="286">+T206+T207+T208</f>
        <v>0</v>
      </c>
      <c r="U209" s="258">
        <f t="shared" ref="U209" si="287">+U206+U207+U208</f>
        <v>0</v>
      </c>
      <c r="V209" s="257">
        <f t="shared" ref="V209" si="288">+V206+V207+V208</f>
        <v>0</v>
      </c>
      <c r="W209" s="259">
        <f>IF(Q209=0,0,((V209/Q209)-1)*100)</f>
        <v>-100</v>
      </c>
    </row>
    <row r="210" spans="1:23" ht="13.5" thickTop="1">
      <c r="A210" s="350"/>
      <c r="K210" s="350"/>
      <c r="L210" s="226" t="s">
        <v>21</v>
      </c>
      <c r="M210" s="384">
        <v>84</v>
      </c>
      <c r="N210" s="385">
        <v>846</v>
      </c>
      <c r="O210" s="253">
        <f>SUM(M210:N210)</f>
        <v>930</v>
      </c>
      <c r="P210" s="260">
        <v>0</v>
      </c>
      <c r="Q210" s="253">
        <f>O210+P210</f>
        <v>930</v>
      </c>
      <c r="R210" s="384">
        <v>0</v>
      </c>
      <c r="S210" s="385">
        <v>0</v>
      </c>
      <c r="T210" s="253">
        <f>SUM(R210:S210)</f>
        <v>0</v>
      </c>
      <c r="U210" s="260">
        <v>0</v>
      </c>
      <c r="V210" s="253">
        <f>T210+U210</f>
        <v>0</v>
      </c>
      <c r="W210" s="247">
        <f>IF(Q210=0,0,((V210/Q210)-1)*100)</f>
        <v>-100</v>
      </c>
    </row>
    <row r="211" spans="1:23" ht="13.5" thickBot="1">
      <c r="A211" s="350"/>
      <c r="K211" s="350"/>
      <c r="L211" s="226" t="s">
        <v>22</v>
      </c>
      <c r="M211" s="384">
        <v>65</v>
      </c>
      <c r="N211" s="385">
        <v>988</v>
      </c>
      <c r="O211" s="253">
        <f>SUM(M211:N211)</f>
        <v>1053</v>
      </c>
      <c r="P211" s="387">
        <v>0</v>
      </c>
      <c r="Q211" s="253">
        <f>O211+P211</f>
        <v>1053</v>
      </c>
      <c r="R211" s="384">
        <v>0</v>
      </c>
      <c r="S211" s="385">
        <v>0</v>
      </c>
      <c r="T211" s="253">
        <f>SUM(R211:S211)</f>
        <v>0</v>
      </c>
      <c r="U211" s="387">
        <v>0</v>
      </c>
      <c r="V211" s="253">
        <f>T211+U211</f>
        <v>0</v>
      </c>
      <c r="W211" s="247">
        <f t="shared" ref="W211:W212" si="289">IF(Q211=0,0,((V211/Q211)-1)*100)</f>
        <v>-100</v>
      </c>
    </row>
    <row r="212" spans="1:23" ht="14.25" thickTop="1" thickBot="1">
      <c r="L212" s="248" t="s">
        <v>66</v>
      </c>
      <c r="M212" s="249">
        <f>+M205+M209+M210+M211</f>
        <v>829</v>
      </c>
      <c r="N212" s="250">
        <f t="shared" ref="N212" si="290">+N205+N209+N210+N211</f>
        <v>7231</v>
      </c>
      <c r="O212" s="251">
        <f t="shared" ref="O212" si="291">+O205+O209+O210+O211</f>
        <v>8060</v>
      </c>
      <c r="P212" s="249">
        <f t="shared" ref="P212" si="292">+P205+P209+P210+P211</f>
        <v>0</v>
      </c>
      <c r="Q212" s="251">
        <f t="shared" ref="Q212" si="293">+Q205+Q209+Q210+Q211</f>
        <v>8060</v>
      </c>
      <c r="R212" s="249">
        <f t="shared" ref="R212" si="294">+R205+R209+R210+R211</f>
        <v>0</v>
      </c>
      <c r="S212" s="250">
        <f t="shared" ref="S212" si="295">+S205+S209+S210+S211</f>
        <v>1</v>
      </c>
      <c r="T212" s="251">
        <f t="shared" ref="T212" si="296">+T205+T209+T210+T211</f>
        <v>1</v>
      </c>
      <c r="U212" s="249">
        <f t="shared" ref="U212" si="297">+U205+U209+U210+U211</f>
        <v>0</v>
      </c>
      <c r="V212" s="251">
        <f t="shared" ref="V212" si="298">+V205+V209+V210+V211</f>
        <v>1</v>
      </c>
      <c r="W212" s="252">
        <f t="shared" si="289"/>
        <v>-99.987593052109176</v>
      </c>
    </row>
    <row r="213" spans="1:23" ht="14.25" thickTop="1" thickBot="1">
      <c r="L213" s="248" t="s">
        <v>67</v>
      </c>
      <c r="M213" s="249">
        <f>+M201+M205+M209+M210+M211</f>
        <v>1172</v>
      </c>
      <c r="N213" s="250">
        <f t="shared" ref="N213:V213" si="299">+N201+N205+N209+N210+N211</f>
        <v>9985</v>
      </c>
      <c r="O213" s="251">
        <f t="shared" si="299"/>
        <v>11157</v>
      </c>
      <c r="P213" s="249">
        <f t="shared" si="299"/>
        <v>1</v>
      </c>
      <c r="Q213" s="251">
        <f t="shared" si="299"/>
        <v>11158</v>
      </c>
      <c r="R213" s="249">
        <f t="shared" si="299"/>
        <v>0</v>
      </c>
      <c r="S213" s="250">
        <f t="shared" si="299"/>
        <v>1</v>
      </c>
      <c r="T213" s="251">
        <f t="shared" si="299"/>
        <v>1</v>
      </c>
      <c r="U213" s="249">
        <f t="shared" si="299"/>
        <v>0</v>
      </c>
      <c r="V213" s="251">
        <f t="shared" si="299"/>
        <v>1</v>
      </c>
      <c r="W213" s="252">
        <f>IF(Q213=0,0,((V213/Q213)-1)*100)</f>
        <v>-99.991037820397921</v>
      </c>
    </row>
    <row r="214" spans="1:23" ht="14.25" thickTop="1" thickBot="1">
      <c r="A214" s="350"/>
      <c r="K214" s="350"/>
      <c r="L214" s="226" t="s">
        <v>23</v>
      </c>
      <c r="M214" s="384">
        <v>19</v>
      </c>
      <c r="N214" s="385">
        <v>254</v>
      </c>
      <c r="O214" s="253">
        <f>SUM(M214:N214)</f>
        <v>273</v>
      </c>
      <c r="P214" s="387">
        <v>0</v>
      </c>
      <c r="Q214" s="253">
        <f>O214+P214</f>
        <v>273</v>
      </c>
      <c r="R214" s="384"/>
      <c r="S214" s="385"/>
      <c r="T214" s="253">
        <f>SUM(R214:S214)</f>
        <v>0</v>
      </c>
      <c r="U214" s="387"/>
      <c r="V214" s="253">
        <f>T214+U214</f>
        <v>0</v>
      </c>
      <c r="W214" s="247">
        <f>IF(Q214=0,0,((V214/Q214)-1)*100)</f>
        <v>-100</v>
      </c>
    </row>
    <row r="215" spans="1:23" ht="14.25" thickTop="1" thickBot="1">
      <c r="L215" s="248" t="s">
        <v>40</v>
      </c>
      <c r="M215" s="249">
        <f t="shared" ref="M215:V215" si="300">+M210+M211+M214</f>
        <v>168</v>
      </c>
      <c r="N215" s="250">
        <f t="shared" si="300"/>
        <v>2088</v>
      </c>
      <c r="O215" s="251">
        <f t="shared" si="300"/>
        <v>2256</v>
      </c>
      <c r="P215" s="249">
        <f t="shared" si="300"/>
        <v>0</v>
      </c>
      <c r="Q215" s="251">
        <f t="shared" si="300"/>
        <v>2256</v>
      </c>
      <c r="R215" s="249">
        <f t="shared" si="300"/>
        <v>0</v>
      </c>
      <c r="S215" s="250">
        <f t="shared" si="300"/>
        <v>0</v>
      </c>
      <c r="T215" s="251">
        <f t="shared" si="300"/>
        <v>0</v>
      </c>
      <c r="U215" s="249">
        <f t="shared" si="300"/>
        <v>0</v>
      </c>
      <c r="V215" s="251">
        <f t="shared" si="300"/>
        <v>0</v>
      </c>
      <c r="W215" s="252">
        <f t="shared" ref="W215:W216" si="301">IF(Q215=0,0,((V215/Q215)-1)*100)</f>
        <v>-100</v>
      </c>
    </row>
    <row r="216" spans="1:23" ht="14.25" thickTop="1" thickBot="1">
      <c r="L216" s="248" t="s">
        <v>63</v>
      </c>
      <c r="M216" s="249">
        <f t="shared" ref="M216:V216" si="302">+M201+M205+M209+M215</f>
        <v>1191</v>
      </c>
      <c r="N216" s="250">
        <f t="shared" si="302"/>
        <v>10239</v>
      </c>
      <c r="O216" s="251">
        <f t="shared" si="302"/>
        <v>11430</v>
      </c>
      <c r="P216" s="249">
        <f t="shared" si="302"/>
        <v>1</v>
      </c>
      <c r="Q216" s="251">
        <f t="shared" si="302"/>
        <v>11431</v>
      </c>
      <c r="R216" s="249">
        <f t="shared" si="302"/>
        <v>0</v>
      </c>
      <c r="S216" s="250">
        <f t="shared" si="302"/>
        <v>1</v>
      </c>
      <c r="T216" s="251">
        <f t="shared" si="302"/>
        <v>1</v>
      </c>
      <c r="U216" s="249">
        <f t="shared" si="302"/>
        <v>0</v>
      </c>
      <c r="V216" s="251">
        <f t="shared" si="302"/>
        <v>1</v>
      </c>
      <c r="W216" s="252">
        <f t="shared" si="301"/>
        <v>-99.991251858979965</v>
      </c>
    </row>
    <row r="217" spans="1:23" ht="14.25" thickTop="1" thickBot="1">
      <c r="L217" s="261" t="s">
        <v>60</v>
      </c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1:23" ht="13.5" thickTop="1">
      <c r="L218" s="868" t="s">
        <v>56</v>
      </c>
      <c r="M218" s="869"/>
      <c r="N218" s="869"/>
      <c r="O218" s="869"/>
      <c r="P218" s="869"/>
      <c r="Q218" s="869"/>
      <c r="R218" s="869"/>
      <c r="S218" s="869"/>
      <c r="T218" s="869"/>
      <c r="U218" s="869"/>
      <c r="V218" s="869"/>
      <c r="W218" s="870"/>
    </row>
    <row r="219" spans="1:23" ht="13.5" thickBot="1">
      <c r="L219" s="871" t="s">
        <v>53</v>
      </c>
      <c r="M219" s="872"/>
      <c r="N219" s="872"/>
      <c r="O219" s="872"/>
      <c r="P219" s="872"/>
      <c r="Q219" s="872"/>
      <c r="R219" s="872"/>
      <c r="S219" s="872"/>
      <c r="T219" s="872"/>
      <c r="U219" s="872"/>
      <c r="V219" s="872"/>
      <c r="W219" s="873"/>
    </row>
    <row r="220" spans="1:23" ht="14.25" thickTop="1" thickBot="1">
      <c r="L220" s="219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 t="s">
        <v>34</v>
      </c>
    </row>
    <row r="221" spans="1:23" ht="14.25" thickTop="1" thickBot="1">
      <c r="L221" s="222"/>
      <c r="M221" s="262" t="s">
        <v>64</v>
      </c>
      <c r="N221" s="224"/>
      <c r="O221" s="262"/>
      <c r="P221" s="223"/>
      <c r="Q221" s="224"/>
      <c r="R221" s="223" t="s">
        <v>65</v>
      </c>
      <c r="S221" s="224"/>
      <c r="T221" s="262"/>
      <c r="U221" s="223"/>
      <c r="V221" s="223"/>
      <c r="W221" s="320" t="s">
        <v>2</v>
      </c>
    </row>
    <row r="222" spans="1:23" ht="13.5" thickTop="1">
      <c r="L222" s="226" t="s">
        <v>3</v>
      </c>
      <c r="M222" s="227"/>
      <c r="N222" s="228"/>
      <c r="O222" s="229"/>
      <c r="P222" s="230"/>
      <c r="Q222" s="319"/>
      <c r="R222" s="227"/>
      <c r="S222" s="228"/>
      <c r="T222" s="229"/>
      <c r="U222" s="230"/>
      <c r="V222" s="319"/>
      <c r="W222" s="321" t="s">
        <v>4</v>
      </c>
    </row>
    <row r="223" spans="1:23" ht="13.5" thickBot="1">
      <c r="L223" s="232"/>
      <c r="M223" s="233" t="s">
        <v>35</v>
      </c>
      <c r="N223" s="234" t="s">
        <v>36</v>
      </c>
      <c r="O223" s="235" t="s">
        <v>37</v>
      </c>
      <c r="P223" s="236" t="s">
        <v>32</v>
      </c>
      <c r="Q223" s="619" t="s">
        <v>7</v>
      </c>
      <c r="R223" s="233" t="s">
        <v>35</v>
      </c>
      <c r="S223" s="234" t="s">
        <v>36</v>
      </c>
      <c r="T223" s="235" t="s">
        <v>37</v>
      </c>
      <c r="U223" s="236" t="s">
        <v>32</v>
      </c>
      <c r="V223" s="619" t="s">
        <v>7</v>
      </c>
      <c r="W223" s="322"/>
    </row>
    <row r="224" spans="1:23" ht="4.5" customHeight="1" thickTop="1">
      <c r="L224" s="226"/>
      <c r="M224" s="238"/>
      <c r="N224" s="239"/>
      <c r="O224" s="240"/>
      <c r="P224" s="241"/>
      <c r="Q224" s="273"/>
      <c r="R224" s="238"/>
      <c r="S224" s="239"/>
      <c r="T224" s="240"/>
      <c r="U224" s="241"/>
      <c r="V224" s="273"/>
      <c r="W224" s="242"/>
    </row>
    <row r="225" spans="1:23">
      <c r="L225" s="226" t="s">
        <v>10</v>
      </c>
      <c r="M225" s="384">
        <f t="shared" ref="M225:N227" si="303">+M171+M198</f>
        <v>106</v>
      </c>
      <c r="N225" s="385">
        <f t="shared" si="303"/>
        <v>867</v>
      </c>
      <c r="O225" s="386">
        <f>M225+N225</f>
        <v>973</v>
      </c>
      <c r="P225" s="387">
        <f>+P171+P198</f>
        <v>1</v>
      </c>
      <c r="Q225" s="274">
        <f>O225+P225</f>
        <v>974</v>
      </c>
      <c r="R225" s="384">
        <f t="shared" ref="R225:S227" si="304">+R171+R198</f>
        <v>0</v>
      </c>
      <c r="S225" s="385">
        <f t="shared" si="304"/>
        <v>0</v>
      </c>
      <c r="T225" s="386">
        <f>R225+S225</f>
        <v>0</v>
      </c>
      <c r="U225" s="387">
        <f>+U171+U198</f>
        <v>0</v>
      </c>
      <c r="V225" s="274">
        <f>T225+U225</f>
        <v>0</v>
      </c>
      <c r="W225" s="247">
        <f>IF(Q225=0,0,((V225/Q225)-1)*100)</f>
        <v>-100</v>
      </c>
    </row>
    <row r="226" spans="1:23">
      <c r="L226" s="226" t="s">
        <v>11</v>
      </c>
      <c r="M226" s="384">
        <f t="shared" si="303"/>
        <v>118</v>
      </c>
      <c r="N226" s="385">
        <f t="shared" si="303"/>
        <v>973</v>
      </c>
      <c r="O226" s="386">
        <f t="shared" ref="O226:O227" si="305">M226+N226</f>
        <v>1091</v>
      </c>
      <c r="P226" s="387">
        <f>+P172+P199</f>
        <v>0</v>
      </c>
      <c r="Q226" s="274">
        <f>O226+P226</f>
        <v>1091</v>
      </c>
      <c r="R226" s="384">
        <f t="shared" si="304"/>
        <v>0</v>
      </c>
      <c r="S226" s="385">
        <f t="shared" si="304"/>
        <v>0</v>
      </c>
      <c r="T226" s="386">
        <f t="shared" ref="T226:T227" si="306">R226+S226</f>
        <v>0</v>
      </c>
      <c r="U226" s="387">
        <f>+U172+U199</f>
        <v>0</v>
      </c>
      <c r="V226" s="274">
        <f>T226+U226</f>
        <v>0</v>
      </c>
      <c r="W226" s="247">
        <f>IF(Q226=0,0,((V226/Q226)-1)*100)</f>
        <v>-100</v>
      </c>
    </row>
    <row r="227" spans="1:23" ht="13.5" thickBot="1">
      <c r="L227" s="232" t="s">
        <v>12</v>
      </c>
      <c r="M227" s="384">
        <f t="shared" si="303"/>
        <v>119</v>
      </c>
      <c r="N227" s="385">
        <f t="shared" si="303"/>
        <v>929</v>
      </c>
      <c r="O227" s="386">
        <f t="shared" si="305"/>
        <v>1048</v>
      </c>
      <c r="P227" s="387">
        <f>+P173+P200</f>
        <v>0</v>
      </c>
      <c r="Q227" s="274">
        <f>O227+P227</f>
        <v>1048</v>
      </c>
      <c r="R227" s="384">
        <f t="shared" si="304"/>
        <v>0</v>
      </c>
      <c r="S227" s="385">
        <f t="shared" si="304"/>
        <v>0</v>
      </c>
      <c r="T227" s="386">
        <f t="shared" si="306"/>
        <v>0</v>
      </c>
      <c r="U227" s="387">
        <f>+U173+U200</f>
        <v>0</v>
      </c>
      <c r="V227" s="274">
        <f>T227+U227</f>
        <v>0</v>
      </c>
      <c r="W227" s="247">
        <f>IF(Q227=0,0,((V227/Q227)-1)*100)</f>
        <v>-100</v>
      </c>
    </row>
    <row r="228" spans="1:23" ht="14.25" thickTop="1" thickBot="1">
      <c r="L228" s="248" t="s">
        <v>38</v>
      </c>
      <c r="M228" s="249">
        <f t="shared" ref="M228:V228" si="307">+M225+M226+M227</f>
        <v>343</v>
      </c>
      <c r="N228" s="250">
        <f t="shared" si="307"/>
        <v>2769</v>
      </c>
      <c r="O228" s="251">
        <f t="shared" si="307"/>
        <v>3112</v>
      </c>
      <c r="P228" s="249">
        <f t="shared" si="307"/>
        <v>1</v>
      </c>
      <c r="Q228" s="251">
        <f t="shared" si="307"/>
        <v>3113</v>
      </c>
      <c r="R228" s="249">
        <f t="shared" si="307"/>
        <v>0</v>
      </c>
      <c r="S228" s="250">
        <f t="shared" si="307"/>
        <v>0</v>
      </c>
      <c r="T228" s="251">
        <f t="shared" si="307"/>
        <v>0</v>
      </c>
      <c r="U228" s="249">
        <f t="shared" si="307"/>
        <v>0</v>
      </c>
      <c r="V228" s="251">
        <f t="shared" si="307"/>
        <v>0</v>
      </c>
      <c r="W228" s="252">
        <f t="shared" ref="W228" si="308">IF(Q228=0,0,((V228/Q228)-1)*100)</f>
        <v>-100</v>
      </c>
    </row>
    <row r="229" spans="1:23" ht="13.5" thickTop="1">
      <c r="L229" s="226" t="s">
        <v>13</v>
      </c>
      <c r="M229" s="384">
        <f t="shared" ref="M229:N231" si="309">+M175+M202</f>
        <v>132</v>
      </c>
      <c r="N229" s="385">
        <f t="shared" si="309"/>
        <v>946</v>
      </c>
      <c r="O229" s="386">
        <f t="shared" ref="O229:O242" si="310">M229+N229</f>
        <v>1078</v>
      </c>
      <c r="P229" s="267">
        <f>+P175+P202</f>
        <v>0</v>
      </c>
      <c r="Q229" s="611">
        <f>O229+P229</f>
        <v>1078</v>
      </c>
      <c r="R229" s="384">
        <f t="shared" ref="R229:S231" si="311">+R175+R202</f>
        <v>0</v>
      </c>
      <c r="S229" s="385">
        <f t="shared" si="311"/>
        <v>0</v>
      </c>
      <c r="T229" s="386">
        <f t="shared" ref="T229:T242" si="312">R229+S229</f>
        <v>0</v>
      </c>
      <c r="U229" s="267">
        <f>+U175+U202</f>
        <v>0</v>
      </c>
      <c r="V229" s="611">
        <f>T229+U229</f>
        <v>0</v>
      </c>
      <c r="W229" s="247">
        <f>IF(Q229=0,0,((V229/Q229)-1)*100)</f>
        <v>-100</v>
      </c>
    </row>
    <row r="230" spans="1:23">
      <c r="L230" s="226" t="s">
        <v>14</v>
      </c>
      <c r="M230" s="384">
        <f t="shared" si="309"/>
        <v>122</v>
      </c>
      <c r="N230" s="385">
        <f t="shared" si="309"/>
        <v>895</v>
      </c>
      <c r="O230" s="253">
        <f t="shared" si="310"/>
        <v>1017</v>
      </c>
      <c r="P230" s="267">
        <f>+P176+P203</f>
        <v>0</v>
      </c>
      <c r="Q230" s="386">
        <f t="shared" ref="Q230:Q242" si="313">O230+P230</f>
        <v>1017</v>
      </c>
      <c r="R230" s="384">
        <f t="shared" si="311"/>
        <v>0</v>
      </c>
      <c r="S230" s="385">
        <f t="shared" si="311"/>
        <v>1</v>
      </c>
      <c r="T230" s="253">
        <f t="shared" si="312"/>
        <v>1</v>
      </c>
      <c r="U230" s="267">
        <f>+U176+U203</f>
        <v>0</v>
      </c>
      <c r="V230" s="386">
        <f t="shared" ref="V230:V242" si="314">T230+U230</f>
        <v>1</v>
      </c>
      <c r="W230" s="247">
        <f t="shared" ref="W230:W243" si="315">IF(Q230=0,0,((V230/Q230)-1)*100)</f>
        <v>-99.90167158308752</v>
      </c>
    </row>
    <row r="231" spans="1:23" ht="13.5" thickBot="1">
      <c r="L231" s="226" t="s">
        <v>15</v>
      </c>
      <c r="M231" s="384">
        <f t="shared" si="309"/>
        <v>144</v>
      </c>
      <c r="N231" s="385">
        <f t="shared" si="309"/>
        <v>1010</v>
      </c>
      <c r="O231" s="386">
        <f t="shared" si="310"/>
        <v>1154</v>
      </c>
      <c r="P231" s="387">
        <f>+P177+P204</f>
        <v>0</v>
      </c>
      <c r="Q231" s="626">
        <f t="shared" si="313"/>
        <v>1154</v>
      </c>
      <c r="R231" s="317">
        <f t="shared" si="311"/>
        <v>0</v>
      </c>
      <c r="S231" s="627">
        <f t="shared" si="311"/>
        <v>0</v>
      </c>
      <c r="T231" s="275">
        <f t="shared" si="312"/>
        <v>0</v>
      </c>
      <c r="U231" s="254">
        <f>+U177+U204</f>
        <v>0</v>
      </c>
      <c r="V231" s="628">
        <f t="shared" si="314"/>
        <v>0</v>
      </c>
      <c r="W231" s="247">
        <f t="shared" si="315"/>
        <v>-100</v>
      </c>
    </row>
    <row r="232" spans="1:23" ht="14.25" thickTop="1" thickBot="1">
      <c r="L232" s="248" t="s">
        <v>61</v>
      </c>
      <c r="M232" s="249">
        <f>+M229+M230+M231</f>
        <v>398</v>
      </c>
      <c r="N232" s="250">
        <f t="shared" ref="N232:V232" si="316">+N229+N230+N231</f>
        <v>2851</v>
      </c>
      <c r="O232" s="251">
        <f t="shared" si="316"/>
        <v>3249</v>
      </c>
      <c r="P232" s="249">
        <f t="shared" si="316"/>
        <v>0</v>
      </c>
      <c r="Q232" s="251">
        <f t="shared" si="316"/>
        <v>3249</v>
      </c>
      <c r="R232" s="249">
        <f t="shared" si="316"/>
        <v>0</v>
      </c>
      <c r="S232" s="250">
        <f t="shared" si="316"/>
        <v>1</v>
      </c>
      <c r="T232" s="251">
        <f t="shared" si="316"/>
        <v>1</v>
      </c>
      <c r="U232" s="249">
        <f t="shared" si="316"/>
        <v>0</v>
      </c>
      <c r="V232" s="251">
        <f t="shared" si="316"/>
        <v>1</v>
      </c>
      <c r="W232" s="252">
        <f t="shared" si="315"/>
        <v>-99.969221298861186</v>
      </c>
    </row>
    <row r="233" spans="1:23" ht="13.5" thickTop="1">
      <c r="L233" s="226" t="s">
        <v>16</v>
      </c>
      <c r="M233" s="384">
        <f t="shared" ref="M233:N235" si="317">+M179+M206</f>
        <v>85</v>
      </c>
      <c r="N233" s="385">
        <f t="shared" si="317"/>
        <v>727</v>
      </c>
      <c r="O233" s="386">
        <f>M233+N233</f>
        <v>812</v>
      </c>
      <c r="P233" s="387">
        <f>+P179+P206</f>
        <v>0</v>
      </c>
      <c r="Q233" s="274">
        <f>O233+P233</f>
        <v>812</v>
      </c>
      <c r="R233" s="384">
        <f t="shared" ref="R233:S235" si="318">+R179+R206</f>
        <v>0</v>
      </c>
      <c r="S233" s="385">
        <f t="shared" si="318"/>
        <v>0</v>
      </c>
      <c r="T233" s="386">
        <f>R233+S233</f>
        <v>0</v>
      </c>
      <c r="U233" s="387">
        <f>+U179+U206</f>
        <v>0</v>
      </c>
      <c r="V233" s="274">
        <f>T233+U233</f>
        <v>0</v>
      </c>
      <c r="W233" s="247">
        <f t="shared" ref="W233:W238" si="319">IF(Q233=0,0,((V233/Q233)-1)*100)</f>
        <v>-100</v>
      </c>
    </row>
    <row r="234" spans="1:23">
      <c r="L234" s="226" t="s">
        <v>17</v>
      </c>
      <c r="M234" s="384">
        <f t="shared" si="317"/>
        <v>103</v>
      </c>
      <c r="N234" s="385">
        <f t="shared" si="317"/>
        <v>891</v>
      </c>
      <c r="O234" s="386">
        <f>M234+N234</f>
        <v>994</v>
      </c>
      <c r="P234" s="387">
        <f>+P180+P207</f>
        <v>0</v>
      </c>
      <c r="Q234" s="274">
        <f>O234+P234</f>
        <v>994</v>
      </c>
      <c r="R234" s="384">
        <f t="shared" si="318"/>
        <v>0</v>
      </c>
      <c r="S234" s="385">
        <f t="shared" si="318"/>
        <v>0</v>
      </c>
      <c r="T234" s="386">
        <f>R234+S234</f>
        <v>0</v>
      </c>
      <c r="U234" s="387">
        <f>+U180+U207</f>
        <v>0</v>
      </c>
      <c r="V234" s="274">
        <f>T234+U234</f>
        <v>0</v>
      </c>
      <c r="W234" s="247">
        <f t="shared" si="319"/>
        <v>-100</v>
      </c>
    </row>
    <row r="235" spans="1:23" ht="13.5" thickBot="1">
      <c r="L235" s="226" t="s">
        <v>18</v>
      </c>
      <c r="M235" s="384">
        <f t="shared" si="317"/>
        <v>94</v>
      </c>
      <c r="N235" s="385">
        <f t="shared" si="317"/>
        <v>935</v>
      </c>
      <c r="O235" s="253">
        <f>M235+N235</f>
        <v>1029</v>
      </c>
      <c r="P235" s="254">
        <f>+P181+P208</f>
        <v>0</v>
      </c>
      <c r="Q235" s="274">
        <f>O235+P235</f>
        <v>1029</v>
      </c>
      <c r="R235" s="384">
        <f t="shared" si="318"/>
        <v>0</v>
      </c>
      <c r="S235" s="385">
        <f t="shared" si="318"/>
        <v>0</v>
      </c>
      <c r="T235" s="253">
        <f>R235+S235</f>
        <v>0</v>
      </c>
      <c r="U235" s="254">
        <f>+U181+U208</f>
        <v>0</v>
      </c>
      <c r="V235" s="274">
        <f>T235+U235</f>
        <v>0</v>
      </c>
      <c r="W235" s="247">
        <f t="shared" si="319"/>
        <v>-100</v>
      </c>
    </row>
    <row r="236" spans="1:23" ht="14.25" thickTop="1" thickBot="1">
      <c r="L236" s="255" t="s">
        <v>19</v>
      </c>
      <c r="M236" s="256">
        <f>+M233+M234+M235</f>
        <v>282</v>
      </c>
      <c r="N236" s="256">
        <f t="shared" ref="N236" si="320">+N233+N234+N235</f>
        <v>2553</v>
      </c>
      <c r="O236" s="257">
        <f t="shared" ref="O236" si="321">+O233+O234+O235</f>
        <v>2835</v>
      </c>
      <c r="P236" s="258">
        <f t="shared" ref="P236" si="322">+P233+P234+P235</f>
        <v>0</v>
      </c>
      <c r="Q236" s="257">
        <f t="shared" ref="Q236" si="323">+Q233+Q234+Q235</f>
        <v>2835</v>
      </c>
      <c r="R236" s="256">
        <f t="shared" ref="R236" si="324">+R233+R234+R235</f>
        <v>0</v>
      </c>
      <c r="S236" s="256">
        <f t="shared" ref="S236" si="325">+S233+S234+S235</f>
        <v>0</v>
      </c>
      <c r="T236" s="257">
        <f t="shared" ref="T236" si="326">+T233+T234+T235</f>
        <v>0</v>
      </c>
      <c r="U236" s="258">
        <f t="shared" ref="U236" si="327">+U233+U234+U235</f>
        <v>0</v>
      </c>
      <c r="V236" s="257">
        <f t="shared" ref="V236" si="328">+V233+V234+V235</f>
        <v>0</v>
      </c>
      <c r="W236" s="259">
        <f t="shared" si="319"/>
        <v>-100</v>
      </c>
    </row>
    <row r="237" spans="1:23" ht="13.5" thickTop="1">
      <c r="A237" s="350"/>
      <c r="K237" s="350"/>
      <c r="L237" s="226" t="s">
        <v>21</v>
      </c>
      <c r="M237" s="384">
        <f>+M183+M210</f>
        <v>84</v>
      </c>
      <c r="N237" s="385">
        <f>+N183+N210</f>
        <v>846</v>
      </c>
      <c r="O237" s="253">
        <f>M237+N237</f>
        <v>930</v>
      </c>
      <c r="P237" s="260">
        <f>+P183+P210</f>
        <v>0</v>
      </c>
      <c r="Q237" s="274">
        <f>O237+P237</f>
        <v>930</v>
      </c>
      <c r="R237" s="384">
        <f>+R183+R210</f>
        <v>0</v>
      </c>
      <c r="S237" s="385">
        <f>+S183+S210</f>
        <v>0</v>
      </c>
      <c r="T237" s="253">
        <f>R237+S237</f>
        <v>0</v>
      </c>
      <c r="U237" s="260">
        <f>+U183+U210</f>
        <v>0</v>
      </c>
      <c r="V237" s="274">
        <f>T237+U237</f>
        <v>0</v>
      </c>
      <c r="W237" s="247">
        <f t="shared" si="319"/>
        <v>-100</v>
      </c>
    </row>
    <row r="238" spans="1:23" ht="13.5" thickBot="1">
      <c r="A238" s="350"/>
      <c r="K238" s="350"/>
      <c r="L238" s="226" t="s">
        <v>22</v>
      </c>
      <c r="M238" s="384">
        <f>+M184+M211</f>
        <v>65</v>
      </c>
      <c r="N238" s="385">
        <f>+N184+N211</f>
        <v>994</v>
      </c>
      <c r="O238" s="253">
        <f>M238+N238</f>
        <v>1059</v>
      </c>
      <c r="P238" s="387">
        <f>+P184+P211</f>
        <v>0</v>
      </c>
      <c r="Q238" s="274">
        <f>O238+P238</f>
        <v>1059</v>
      </c>
      <c r="R238" s="384">
        <f>+R184+R211</f>
        <v>0</v>
      </c>
      <c r="S238" s="385">
        <f>+S184+S211</f>
        <v>0</v>
      </c>
      <c r="T238" s="253">
        <f>R238+S238</f>
        <v>0</v>
      </c>
      <c r="U238" s="387">
        <f>+U184+U211</f>
        <v>0</v>
      </c>
      <c r="V238" s="274">
        <f>T238+U238</f>
        <v>0</v>
      </c>
      <c r="W238" s="247">
        <f t="shared" si="319"/>
        <v>-100</v>
      </c>
    </row>
    <row r="239" spans="1:23" ht="14.25" thickTop="1" thickBot="1">
      <c r="L239" s="248" t="s">
        <v>66</v>
      </c>
      <c r="M239" s="249">
        <f>+M232+M236+M237+M238</f>
        <v>829</v>
      </c>
      <c r="N239" s="250">
        <f t="shared" ref="N239" si="329">+N232+N236+N237+N238</f>
        <v>7244</v>
      </c>
      <c r="O239" s="251">
        <f t="shared" ref="O239" si="330">+O232+O236+O237+O238</f>
        <v>8073</v>
      </c>
      <c r="P239" s="249">
        <f t="shared" ref="P239" si="331">+P232+P236+P237+P238</f>
        <v>0</v>
      </c>
      <c r="Q239" s="251">
        <f t="shared" ref="Q239" si="332">+Q232+Q236+Q237+Q238</f>
        <v>8073</v>
      </c>
      <c r="R239" s="249">
        <f t="shared" ref="R239" si="333">+R232+R236+R237+R238</f>
        <v>0</v>
      </c>
      <c r="S239" s="250">
        <f t="shared" ref="S239" si="334">+S232+S236+S237+S238</f>
        <v>1</v>
      </c>
      <c r="T239" s="251">
        <f t="shared" ref="T239" si="335">+T232+T236+T237+T238</f>
        <v>1</v>
      </c>
      <c r="U239" s="249">
        <f t="shared" ref="U239" si="336">+U232+U236+U237+U238</f>
        <v>0</v>
      </c>
      <c r="V239" s="251">
        <f t="shared" ref="V239" si="337">+V232+V236+V237+V238</f>
        <v>1</v>
      </c>
      <c r="W239" s="252">
        <f t="shared" ref="W239" si="338">IF(Q239=0,0,((V239/Q239)-1)*100)</f>
        <v>-99.9876130310913</v>
      </c>
    </row>
    <row r="240" spans="1:23" ht="14.25" thickTop="1" thickBot="1">
      <c r="L240" s="248" t="s">
        <v>67</v>
      </c>
      <c r="M240" s="249">
        <f>+M228+M232+M236+M237+M238</f>
        <v>1172</v>
      </c>
      <c r="N240" s="250">
        <f t="shared" ref="N240:V240" si="339">+N228+N232+N236+N237+N238</f>
        <v>10013</v>
      </c>
      <c r="O240" s="251">
        <f t="shared" si="339"/>
        <v>11185</v>
      </c>
      <c r="P240" s="249">
        <f t="shared" si="339"/>
        <v>1</v>
      </c>
      <c r="Q240" s="251">
        <f t="shared" si="339"/>
        <v>11186</v>
      </c>
      <c r="R240" s="249">
        <f t="shared" si="339"/>
        <v>0</v>
      </c>
      <c r="S240" s="250">
        <f t="shared" si="339"/>
        <v>1</v>
      </c>
      <c r="T240" s="251">
        <f t="shared" si="339"/>
        <v>1</v>
      </c>
      <c r="U240" s="249">
        <f t="shared" si="339"/>
        <v>0</v>
      </c>
      <c r="V240" s="251">
        <f t="shared" si="339"/>
        <v>1</v>
      </c>
      <c r="W240" s="252">
        <f>IF(Q240=0,0,((V240/Q240)-1)*100)</f>
        <v>-99.99106025388879</v>
      </c>
    </row>
    <row r="241" spans="1:23" ht="14.25" thickTop="1" thickBot="1">
      <c r="A241" s="350"/>
      <c r="K241" s="350"/>
      <c r="L241" s="226" t="s">
        <v>23</v>
      </c>
      <c r="M241" s="384">
        <f>+M187+M214</f>
        <v>19</v>
      </c>
      <c r="N241" s="385">
        <f>+N187+N214</f>
        <v>254</v>
      </c>
      <c r="O241" s="253">
        <f t="shared" si="310"/>
        <v>273</v>
      </c>
      <c r="P241" s="387">
        <f>+P187+P214</f>
        <v>0</v>
      </c>
      <c r="Q241" s="274">
        <f t="shared" si="313"/>
        <v>273</v>
      </c>
      <c r="R241" s="384">
        <f>+R187+R214</f>
        <v>0</v>
      </c>
      <c r="S241" s="385">
        <f>+S187+S214</f>
        <v>0</v>
      </c>
      <c r="T241" s="253">
        <f t="shared" si="312"/>
        <v>0</v>
      </c>
      <c r="U241" s="387">
        <f>+U187+U214</f>
        <v>0</v>
      </c>
      <c r="V241" s="274">
        <f t="shared" si="314"/>
        <v>0</v>
      </c>
      <c r="W241" s="247">
        <f t="shared" si="315"/>
        <v>-100</v>
      </c>
    </row>
    <row r="242" spans="1:23" ht="14.25" thickTop="1" thickBot="1">
      <c r="L242" s="248" t="s">
        <v>40</v>
      </c>
      <c r="M242" s="249">
        <f>+M188+M215</f>
        <v>168</v>
      </c>
      <c r="N242" s="250">
        <f>+N188+N215</f>
        <v>2094</v>
      </c>
      <c r="O242" s="251">
        <f t="shared" si="310"/>
        <v>2262</v>
      </c>
      <c r="P242" s="249">
        <f>+P188+P215</f>
        <v>0</v>
      </c>
      <c r="Q242" s="251">
        <f t="shared" si="313"/>
        <v>2262</v>
      </c>
      <c r="R242" s="249">
        <f>+R188+R215</f>
        <v>0</v>
      </c>
      <c r="S242" s="250">
        <f>+S188+S215</f>
        <v>0</v>
      </c>
      <c r="T242" s="251">
        <f t="shared" si="312"/>
        <v>0</v>
      </c>
      <c r="U242" s="249">
        <f>+U188+U215</f>
        <v>0</v>
      </c>
      <c r="V242" s="251">
        <f t="shared" si="314"/>
        <v>0</v>
      </c>
      <c r="W242" s="252">
        <f t="shared" si="315"/>
        <v>-100</v>
      </c>
    </row>
    <row r="243" spans="1:23" ht="14.25" thickTop="1" thickBot="1">
      <c r="L243" s="248" t="s">
        <v>63</v>
      </c>
      <c r="M243" s="249">
        <f t="shared" ref="M243:V243" si="340">+M228+M232+M236+M242</f>
        <v>1191</v>
      </c>
      <c r="N243" s="250">
        <f t="shared" si="340"/>
        <v>10267</v>
      </c>
      <c r="O243" s="251">
        <f t="shared" si="340"/>
        <v>11458</v>
      </c>
      <c r="P243" s="249">
        <f t="shared" si="340"/>
        <v>1</v>
      </c>
      <c r="Q243" s="251">
        <f t="shared" si="340"/>
        <v>11459</v>
      </c>
      <c r="R243" s="249">
        <f t="shared" si="340"/>
        <v>0</v>
      </c>
      <c r="S243" s="250">
        <f t="shared" si="340"/>
        <v>1</v>
      </c>
      <c r="T243" s="251">
        <f t="shared" si="340"/>
        <v>1</v>
      </c>
      <c r="U243" s="249">
        <f t="shared" si="340"/>
        <v>0</v>
      </c>
      <c r="V243" s="251">
        <f t="shared" si="340"/>
        <v>1</v>
      </c>
      <c r="W243" s="252">
        <f t="shared" si="315"/>
        <v>-99.991273235011775</v>
      </c>
    </row>
    <row r="244" spans="1:23" ht="13.5" thickTop="1">
      <c r="L244" s="261" t="s">
        <v>60</v>
      </c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</sheetData>
  <sheetProtection password="CF53" sheet="1" objects="1" scenarios="1"/>
  <mergeCells count="36">
    <mergeCell ref="B29:I29"/>
    <mergeCell ref="B30:I30"/>
    <mergeCell ref="C32:E32"/>
    <mergeCell ref="F32:H32"/>
    <mergeCell ref="L29:W29"/>
    <mergeCell ref="L30:W30"/>
    <mergeCell ref="M32:Q32"/>
    <mergeCell ref="R32:V32"/>
    <mergeCell ref="B2:I2"/>
    <mergeCell ref="B3:I3"/>
    <mergeCell ref="C5:E5"/>
    <mergeCell ref="F5:H5"/>
    <mergeCell ref="L2:W2"/>
    <mergeCell ref="L3:W3"/>
    <mergeCell ref="M5:Q5"/>
    <mergeCell ref="R5:V5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L111:W111"/>
    <mergeCell ref="L137:W137"/>
    <mergeCell ref="L138:W138"/>
    <mergeCell ref="L218:W218"/>
    <mergeCell ref="L219:W219"/>
    <mergeCell ref="L164:W164"/>
    <mergeCell ref="L165:W165"/>
    <mergeCell ref="L191:W191"/>
    <mergeCell ref="L192:W192"/>
  </mergeCells>
  <conditionalFormatting sqref="K244:K1048576 A244:A1048576 K45:K46 A45:A46 K72:K73 A72:A73 K126:K127 A126:A127 K151:K154 A151:A154 K207:K208 A207:A208 K234:K235 A234:A235 K25:K26 K18:K22 A25:A26 A18:A22 A52 A48:A49 K52 K48:K49 A79 A75:A76 K79 K75:K76 A106:A107 A99:A103 K106:K107 K99:K103 K133 K129:K130 A133 A129:A130 K160 K156:K157 A160 A156:A157 K187:K188 K180:K184 A187:A188 A180:A184 K214 K210:K211 A214 A210:A211 K241 K237:K238 A241 A237:A238">
    <cfRule type="containsText" dxfId="408" priority="299" operator="containsText" text="NOT OK">
      <formula>NOT(ISERROR(SEARCH("NOT OK",A18)))</formula>
    </cfRule>
  </conditionalFormatting>
  <conditionalFormatting sqref="A48:A49 K48:K49 A75:A76 K75:K76 K25:K31 A25:A31 A55:A58 A52 K55:K58 K52 A79 K79 A106:A112 K106:K112 K136:K139 K133 A136:A139 A133 K160 A160 K187:K193 A187:A193 K217:K220 K214 A217:A220 A214 K241 A241 A222:A230 K222:K230 A1:A14 K1:K14 K33:K41 A33:A41 K60:K68 A60:A68 K82:K95 A82:A95 A114:A122 K114:K122 K141:K149 A141:A149 A163:A176 K163:K176 K195:K203 A195:A203 A17:A22 K17:K22 A44:A46 K44:K46 K71:K73 A71:A73 K98:K103 A98:A103 K125:K127 A125:A127 K152:K154 A152:A154 A179:A184 K179:K184 K206:K208 A206:A208 K233:K235 A233:A235">
    <cfRule type="containsText" dxfId="407" priority="154" operator="containsText" text="NOT OK">
      <formula>NOT(ISERROR(SEARCH("NOT OK",A1)))</formula>
    </cfRule>
  </conditionalFormatting>
  <conditionalFormatting sqref="K53:K54 A53:A54">
    <cfRule type="containsText" dxfId="406" priority="139" operator="containsText" text="NOT OK">
      <formula>NOT(ISERROR(SEARCH("NOT OK",A53)))</formula>
    </cfRule>
  </conditionalFormatting>
  <conditionalFormatting sqref="K53 A53">
    <cfRule type="containsText" dxfId="405" priority="137" operator="containsText" text="NOT OK">
      <formula>NOT(ISERROR(SEARCH("NOT OK",A53)))</formula>
    </cfRule>
  </conditionalFormatting>
  <conditionalFormatting sqref="K80 A80">
    <cfRule type="containsText" dxfId="404" priority="136" operator="containsText" text="NOT OK">
      <formula>NOT(ISERROR(SEARCH("NOT OK",A80)))</formula>
    </cfRule>
  </conditionalFormatting>
  <conditionalFormatting sqref="K80 A80">
    <cfRule type="containsText" dxfId="403" priority="135" operator="containsText" text="NOT OK">
      <formula>NOT(ISERROR(SEARCH("NOT OK",A80)))</formula>
    </cfRule>
  </conditionalFormatting>
  <conditionalFormatting sqref="A134 K134">
    <cfRule type="containsText" dxfId="402" priority="134" operator="containsText" text="NOT OK">
      <formula>NOT(ISERROR(SEARCH("NOT OK",A134)))</formula>
    </cfRule>
  </conditionalFormatting>
  <conditionalFormatting sqref="A134 K134">
    <cfRule type="containsText" dxfId="401" priority="133" operator="containsText" text="NOT OK">
      <formula>NOT(ISERROR(SEARCH("NOT OK",A134)))</formula>
    </cfRule>
  </conditionalFormatting>
  <conditionalFormatting sqref="A161 K161">
    <cfRule type="containsText" dxfId="400" priority="132" operator="containsText" text="NOT OK">
      <formula>NOT(ISERROR(SEARCH("NOT OK",A161)))</formula>
    </cfRule>
  </conditionalFormatting>
  <conditionalFormatting sqref="A161 K161">
    <cfRule type="containsText" dxfId="399" priority="131" operator="containsText" text="NOT OK">
      <formula>NOT(ISERROR(SEARCH("NOT OK",A161)))</formula>
    </cfRule>
  </conditionalFormatting>
  <conditionalFormatting sqref="K215 A215">
    <cfRule type="containsText" dxfId="398" priority="130" operator="containsText" text="NOT OK">
      <formula>NOT(ISERROR(SEARCH("NOT OK",A215)))</formula>
    </cfRule>
  </conditionalFormatting>
  <conditionalFormatting sqref="K215 A215">
    <cfRule type="containsText" dxfId="397" priority="129" operator="containsText" text="NOT OK">
      <formula>NOT(ISERROR(SEARCH("NOT OK",A215)))</formula>
    </cfRule>
  </conditionalFormatting>
  <conditionalFormatting sqref="K242 A242">
    <cfRule type="containsText" dxfId="396" priority="128" operator="containsText" text="NOT OK">
      <formula>NOT(ISERROR(SEARCH("NOT OK",A242)))</formula>
    </cfRule>
  </conditionalFormatting>
  <conditionalFormatting sqref="K242 A242">
    <cfRule type="containsText" dxfId="395" priority="127" operator="containsText" text="NOT OK">
      <formula>NOT(ISERROR(SEARCH("NOT OK",A242)))</formula>
    </cfRule>
  </conditionalFormatting>
  <conditionalFormatting sqref="A32 K32">
    <cfRule type="containsText" dxfId="394" priority="126" operator="containsText" text="NOT OK">
      <formula>NOT(ISERROR(SEARCH("NOT OK",A32)))</formula>
    </cfRule>
  </conditionalFormatting>
  <conditionalFormatting sqref="A59 K59">
    <cfRule type="containsText" dxfId="393" priority="125" operator="containsText" text="NOT OK">
      <formula>NOT(ISERROR(SEARCH("NOT OK",A59)))</formula>
    </cfRule>
  </conditionalFormatting>
  <conditionalFormatting sqref="A194 K194">
    <cfRule type="containsText" dxfId="392" priority="122" operator="containsText" text="NOT OK">
      <formula>NOT(ISERROR(SEARCH("NOT OK",A194)))</formula>
    </cfRule>
  </conditionalFormatting>
  <conditionalFormatting sqref="K113 A113">
    <cfRule type="containsText" dxfId="391" priority="124" operator="containsText" text="NOT OK">
      <formula>NOT(ISERROR(SEARCH("NOT OK",A113)))</formula>
    </cfRule>
  </conditionalFormatting>
  <conditionalFormatting sqref="K140 A140">
    <cfRule type="containsText" dxfId="390" priority="123" operator="containsText" text="NOT OK">
      <formula>NOT(ISERROR(SEARCH("NOT OK",A140)))</formula>
    </cfRule>
  </conditionalFormatting>
  <conditionalFormatting sqref="A221 K221">
    <cfRule type="containsText" dxfId="389" priority="121" operator="containsText" text="NOT OK">
      <formula>NOT(ISERROR(SEARCH("NOT OK",A221)))</formula>
    </cfRule>
  </conditionalFormatting>
  <conditionalFormatting sqref="A15:A16 K15:K16">
    <cfRule type="containsText" dxfId="388" priority="120" operator="containsText" text="NOT OK">
      <formula>NOT(ISERROR(SEARCH("NOT OK",A15)))</formula>
    </cfRule>
  </conditionalFormatting>
  <conditionalFormatting sqref="K42 A42">
    <cfRule type="containsText" dxfId="387" priority="119" operator="containsText" text="NOT OK">
      <formula>NOT(ISERROR(SEARCH("NOT OK",A42)))</formula>
    </cfRule>
  </conditionalFormatting>
  <conditionalFormatting sqref="K69 A69">
    <cfRule type="containsText" dxfId="386" priority="118" operator="containsText" text="NOT OK">
      <formula>NOT(ISERROR(SEARCH("NOT OK",A69)))</formula>
    </cfRule>
  </conditionalFormatting>
  <conditionalFormatting sqref="K96:K103 A96:A103">
    <cfRule type="containsText" dxfId="385" priority="117" operator="containsText" text="NOT OK">
      <formula>NOT(ISERROR(SEARCH("NOT OK",A96)))</formula>
    </cfRule>
  </conditionalFormatting>
  <conditionalFormatting sqref="A123 K123">
    <cfRule type="containsText" dxfId="384" priority="116" operator="containsText" text="NOT OK">
      <formula>NOT(ISERROR(SEARCH("NOT OK",A123)))</formula>
    </cfRule>
  </conditionalFormatting>
  <conditionalFormatting sqref="K150 A150">
    <cfRule type="containsText" dxfId="383" priority="115" operator="containsText" text="NOT OK">
      <formula>NOT(ISERROR(SEARCH("NOT OK",A150)))</formula>
    </cfRule>
  </conditionalFormatting>
  <conditionalFormatting sqref="A177:A184 K177:K184">
    <cfRule type="containsText" dxfId="382" priority="114" operator="containsText" text="NOT OK">
      <formula>NOT(ISERROR(SEARCH("NOT OK",A177)))</formula>
    </cfRule>
  </conditionalFormatting>
  <conditionalFormatting sqref="K204 A204">
    <cfRule type="containsText" dxfId="381" priority="113" operator="containsText" text="NOT OK">
      <formula>NOT(ISERROR(SEARCH("NOT OK",A204)))</formula>
    </cfRule>
  </conditionalFormatting>
  <conditionalFormatting sqref="K231 A231">
    <cfRule type="containsText" dxfId="380" priority="112" operator="containsText" text="NOT OK">
      <formula>NOT(ISERROR(SEARCH("NOT OK",A231)))</formula>
    </cfRule>
  </conditionalFormatting>
  <conditionalFormatting sqref="A231 K231">
    <cfRule type="containsText" dxfId="379" priority="111" operator="containsText" text="NOT OK">
      <formula>NOT(ISERROR(SEARCH("NOT OK",A231)))</formula>
    </cfRule>
  </conditionalFormatting>
  <conditionalFormatting sqref="A43:A46 K43:K46">
    <cfRule type="containsText" dxfId="378" priority="110" operator="containsText" text="NOT OK">
      <formula>NOT(ISERROR(SEARCH("NOT OK",A43)))</formula>
    </cfRule>
  </conditionalFormatting>
  <conditionalFormatting sqref="A70:A73 K70:K73">
    <cfRule type="containsText" dxfId="377" priority="109" operator="containsText" text="NOT OK">
      <formula>NOT(ISERROR(SEARCH("NOT OK",A70)))</formula>
    </cfRule>
  </conditionalFormatting>
  <conditionalFormatting sqref="K81 A81">
    <cfRule type="containsText" dxfId="376" priority="108" operator="containsText" text="NOT OK">
      <formula>NOT(ISERROR(SEARCH("NOT OK",A81)))</formula>
    </cfRule>
  </conditionalFormatting>
  <conditionalFormatting sqref="A135 K135">
    <cfRule type="containsText" dxfId="375" priority="106" operator="containsText" text="NOT OK">
      <formula>NOT(ISERROR(SEARCH("NOT OK",A135)))</formula>
    </cfRule>
  </conditionalFormatting>
  <conditionalFormatting sqref="A162 K162">
    <cfRule type="containsText" dxfId="374" priority="104" operator="containsText" text="NOT OK">
      <formula>NOT(ISERROR(SEARCH("NOT OK",A162)))</formula>
    </cfRule>
  </conditionalFormatting>
  <conditionalFormatting sqref="K124:K127 A124:A127">
    <cfRule type="containsText" dxfId="373" priority="102" operator="containsText" text="NOT OK">
      <formula>NOT(ISERROR(SEARCH("NOT OK",A124)))</formula>
    </cfRule>
  </conditionalFormatting>
  <conditionalFormatting sqref="A205:A208 K205:K208">
    <cfRule type="containsText" dxfId="372" priority="100" operator="containsText" text="NOT OK">
      <formula>NOT(ISERROR(SEARCH("NOT OK",A205)))</formula>
    </cfRule>
  </conditionalFormatting>
  <conditionalFormatting sqref="A232:A235 K232:K235">
    <cfRule type="containsText" dxfId="371" priority="99" operator="containsText" text="NOT OK">
      <formula>NOT(ISERROR(SEARCH("NOT OK",A232)))</formula>
    </cfRule>
  </conditionalFormatting>
  <conditionalFormatting sqref="K216 A216">
    <cfRule type="containsText" dxfId="370" priority="98" operator="containsText" text="NOT OK">
      <formula>NOT(ISERROR(SEARCH("NOT OK",A216)))</formula>
    </cfRule>
  </conditionalFormatting>
  <conditionalFormatting sqref="K243 A243">
    <cfRule type="containsText" dxfId="369" priority="96" operator="containsText" text="NOT OK">
      <formula>NOT(ISERROR(SEARCH("NOT OK",A243)))</formula>
    </cfRule>
  </conditionalFormatting>
  <conditionalFormatting sqref="K23 A23">
    <cfRule type="containsText" dxfId="368" priority="94" operator="containsText" text="NOT OK">
      <formula>NOT(ISERROR(SEARCH("NOT OK",A23)))</formula>
    </cfRule>
  </conditionalFormatting>
  <conditionalFormatting sqref="A24 K24">
    <cfRule type="containsText" dxfId="367" priority="93" operator="containsText" text="NOT OK">
      <formula>NOT(ISERROR(SEARCH("NOT OK",A24)))</formula>
    </cfRule>
  </conditionalFormatting>
  <conditionalFormatting sqref="K105 A105">
    <cfRule type="containsText" dxfId="366" priority="88" operator="containsText" text="NOT OK">
      <formula>NOT(ISERROR(SEARCH("NOT OK",A105)))</formula>
    </cfRule>
  </conditionalFormatting>
  <conditionalFormatting sqref="K104 A104">
    <cfRule type="containsText" dxfId="365" priority="87" operator="containsText" text="NOT OK">
      <formula>NOT(ISERROR(SEARCH("NOT OK",A104)))</formula>
    </cfRule>
  </conditionalFormatting>
  <conditionalFormatting sqref="A186 K186">
    <cfRule type="containsText" dxfId="364" priority="82" operator="containsText" text="NOT OK">
      <formula>NOT(ISERROR(SEARCH("NOT OK",A186)))</formula>
    </cfRule>
  </conditionalFormatting>
  <conditionalFormatting sqref="K185 A185">
    <cfRule type="containsText" dxfId="363" priority="81" operator="containsText" text="NOT OK">
      <formula>NOT(ISERROR(SEARCH("NOT OK",A185)))</formula>
    </cfRule>
  </conditionalFormatting>
  <conditionalFormatting sqref="A47:A49 K47:K49">
    <cfRule type="containsText" dxfId="362" priority="52" operator="containsText" text="NOT OK">
      <formula>NOT(ISERROR(SEARCH("NOT OK",A47)))</formula>
    </cfRule>
  </conditionalFormatting>
  <conditionalFormatting sqref="A47:A49 K47:K49">
    <cfRule type="containsText" dxfId="361" priority="51" operator="containsText" text="NOT OK">
      <formula>NOT(ISERROR(SEARCH("NOT OK",A47)))</formula>
    </cfRule>
  </conditionalFormatting>
  <conditionalFormatting sqref="A74:A76 K74:K76">
    <cfRule type="containsText" dxfId="360" priority="48" operator="containsText" text="NOT OK">
      <formula>NOT(ISERROR(SEARCH("NOT OK",A74)))</formula>
    </cfRule>
  </conditionalFormatting>
  <conditionalFormatting sqref="A74:A76 K74:K76">
    <cfRule type="containsText" dxfId="359" priority="47" operator="containsText" text="NOT OK">
      <formula>NOT(ISERROR(SEARCH("NOT OK",A74)))</formula>
    </cfRule>
  </conditionalFormatting>
  <conditionalFormatting sqref="K128:K130 A128:A130">
    <cfRule type="containsText" dxfId="358" priority="44" operator="containsText" text="NOT OK">
      <formula>NOT(ISERROR(SEARCH("NOT OK",A128)))</formula>
    </cfRule>
  </conditionalFormatting>
  <conditionalFormatting sqref="K128:K130 A128:A130">
    <cfRule type="containsText" dxfId="357" priority="43" operator="containsText" text="NOT OK">
      <formula>NOT(ISERROR(SEARCH("NOT OK",A128)))</formula>
    </cfRule>
  </conditionalFormatting>
  <conditionalFormatting sqref="K128:K130 A128:A130">
    <cfRule type="containsText" dxfId="356" priority="42" operator="containsText" text="NOT OK">
      <formula>NOT(ISERROR(SEARCH("NOT OK",A128)))</formula>
    </cfRule>
  </conditionalFormatting>
  <conditionalFormatting sqref="K155:K157 A155:A157">
    <cfRule type="containsText" dxfId="355" priority="39" operator="containsText" text="NOT OK">
      <formula>NOT(ISERROR(SEARCH("NOT OK",A155)))</formula>
    </cfRule>
  </conditionalFormatting>
  <conditionalFormatting sqref="K155:K157 A155:A157">
    <cfRule type="containsText" dxfId="354" priority="38" operator="containsText" text="NOT OK">
      <formula>NOT(ISERROR(SEARCH("NOT OK",A155)))</formula>
    </cfRule>
  </conditionalFormatting>
  <conditionalFormatting sqref="K155:K157 A155:A157">
    <cfRule type="containsText" dxfId="353" priority="37" operator="containsText" text="NOT OK">
      <formula>NOT(ISERROR(SEARCH("NOT OK",A155)))</formula>
    </cfRule>
  </conditionalFormatting>
  <conditionalFormatting sqref="A209:A211 K209:K211">
    <cfRule type="containsText" dxfId="352" priority="34" operator="containsText" text="NOT OK">
      <formula>NOT(ISERROR(SEARCH("NOT OK",A209)))</formula>
    </cfRule>
  </conditionalFormatting>
  <conditionalFormatting sqref="A209:A211 K209:K211">
    <cfRule type="containsText" dxfId="351" priority="33" operator="containsText" text="NOT OK">
      <formula>NOT(ISERROR(SEARCH("NOT OK",A209)))</formula>
    </cfRule>
  </conditionalFormatting>
  <conditionalFormatting sqref="A209:A211 K209:K211">
    <cfRule type="containsText" dxfId="350" priority="32" operator="containsText" text="NOT OK">
      <formula>NOT(ISERROR(SEARCH("NOT OK",A209)))</formula>
    </cfRule>
  </conditionalFormatting>
  <conditionalFormatting sqref="A236:A238 K236:K238">
    <cfRule type="containsText" dxfId="349" priority="29" operator="containsText" text="NOT OK">
      <formula>NOT(ISERROR(SEARCH("NOT OK",A236)))</formula>
    </cfRule>
  </conditionalFormatting>
  <conditionalFormatting sqref="A236:A238 K236:K238">
    <cfRule type="containsText" dxfId="348" priority="28" operator="containsText" text="NOT OK">
      <formula>NOT(ISERROR(SEARCH("NOT OK",A236)))</formula>
    </cfRule>
  </conditionalFormatting>
  <conditionalFormatting sqref="A236:A238 K236:K238">
    <cfRule type="containsText" dxfId="347" priority="27" operator="containsText" text="NOT OK">
      <formula>NOT(ISERROR(SEARCH("NOT OK",A236)))</formula>
    </cfRule>
  </conditionalFormatting>
  <conditionalFormatting sqref="K50 A50">
    <cfRule type="containsText" dxfId="346" priority="12" operator="containsText" text="NOT OK">
      <formula>NOT(ISERROR(SEARCH("NOT OK",A50)))</formula>
    </cfRule>
  </conditionalFormatting>
  <conditionalFormatting sqref="A51 K51">
    <cfRule type="containsText" dxfId="345" priority="11" operator="containsText" text="NOT OK">
      <formula>NOT(ISERROR(SEARCH("NOT OK",A51)))</formula>
    </cfRule>
  </conditionalFormatting>
  <conditionalFormatting sqref="K77 A77">
    <cfRule type="containsText" dxfId="344" priority="10" operator="containsText" text="NOT OK">
      <formula>NOT(ISERROR(SEARCH("NOT OK",A77)))</formula>
    </cfRule>
  </conditionalFormatting>
  <conditionalFormatting sqref="A78 K78">
    <cfRule type="containsText" dxfId="343" priority="9" operator="containsText" text="NOT OK">
      <formula>NOT(ISERROR(SEARCH("NOT OK",A78)))</formula>
    </cfRule>
  </conditionalFormatting>
  <conditionalFormatting sqref="K132 A132">
    <cfRule type="containsText" dxfId="342" priority="8" operator="containsText" text="NOT OK">
      <formula>NOT(ISERROR(SEARCH("NOT OK",A132)))</formula>
    </cfRule>
  </conditionalFormatting>
  <conditionalFormatting sqref="K131 A131">
    <cfRule type="containsText" dxfId="341" priority="7" operator="containsText" text="NOT OK">
      <formula>NOT(ISERROR(SEARCH("NOT OK",A131)))</formula>
    </cfRule>
  </conditionalFormatting>
  <conditionalFormatting sqref="K159 A159">
    <cfRule type="containsText" dxfId="340" priority="6" operator="containsText" text="NOT OK">
      <formula>NOT(ISERROR(SEARCH("NOT OK",A159)))</formula>
    </cfRule>
  </conditionalFormatting>
  <conditionalFormatting sqref="K158 A158">
    <cfRule type="containsText" dxfId="339" priority="5" operator="containsText" text="NOT OK">
      <formula>NOT(ISERROR(SEARCH("NOT OK",A158)))</formula>
    </cfRule>
  </conditionalFormatting>
  <conditionalFormatting sqref="A213 K213">
    <cfRule type="containsText" dxfId="338" priority="4" operator="containsText" text="NOT OK">
      <formula>NOT(ISERROR(SEARCH("NOT OK",A213)))</formula>
    </cfRule>
  </conditionalFormatting>
  <conditionalFormatting sqref="K212 A212">
    <cfRule type="containsText" dxfId="337" priority="3" operator="containsText" text="NOT OK">
      <formula>NOT(ISERROR(SEARCH("NOT OK",A212)))</formula>
    </cfRule>
  </conditionalFormatting>
  <conditionalFormatting sqref="A240 K240">
    <cfRule type="containsText" dxfId="336" priority="2" operator="containsText" text="NOT OK">
      <formula>NOT(ISERROR(SEARCH("NOT OK",A240)))</formula>
    </cfRule>
  </conditionalFormatting>
  <conditionalFormatting sqref="K239 A239">
    <cfRule type="containsText" dxfId="335" priority="1" operator="containsText" text="NOT OK">
      <formula>NOT(ISERROR(SEARCH("NOT OK",A239)))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2" min="11" max="22" man="1"/>
    <brk id="163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44"/>
  <sheetViews>
    <sheetView topLeftCell="D1" zoomScaleNormal="100" workbookViewId="0">
      <selection activeCell="Q31" sqref="Q31"/>
    </sheetView>
  </sheetViews>
  <sheetFormatPr defaultColWidth="9.140625" defaultRowHeight="12.75"/>
  <cols>
    <col min="1" max="1" width="9.140625" style="634"/>
    <col min="2" max="2" width="12.42578125" style="635" customWidth="1"/>
    <col min="3" max="3" width="10.85546875" style="635" customWidth="1"/>
    <col min="4" max="4" width="11.140625" style="635" customWidth="1"/>
    <col min="5" max="5" width="11.28515625" style="635" customWidth="1"/>
    <col min="6" max="6" width="10.85546875" style="635" customWidth="1"/>
    <col min="7" max="7" width="11.140625" style="635" customWidth="1"/>
    <col min="8" max="8" width="11.28515625" style="635" customWidth="1"/>
    <col min="9" max="9" width="9.140625" style="636" bestFit="1" customWidth="1"/>
    <col min="10" max="10" width="7" style="635" customWidth="1"/>
    <col min="11" max="11" width="7" style="634"/>
    <col min="12" max="12" width="13" style="635" customWidth="1"/>
    <col min="13" max="14" width="12.28515625" style="635" customWidth="1"/>
    <col min="15" max="15" width="14.140625" style="635" bestFit="1" customWidth="1"/>
    <col min="16" max="16" width="11" style="635" customWidth="1"/>
    <col min="17" max="19" width="12.28515625" style="635" customWidth="1"/>
    <col min="20" max="20" width="14.140625" style="635" bestFit="1" customWidth="1"/>
    <col min="21" max="21" width="11" style="635" customWidth="1"/>
    <col min="22" max="22" width="12.28515625" style="635" customWidth="1"/>
    <col min="23" max="23" width="12.140625" style="636" bestFit="1" customWidth="1"/>
    <col min="24" max="16384" width="9.140625" style="635"/>
  </cols>
  <sheetData>
    <row r="1" spans="1:23" ht="13.5" thickBot="1"/>
    <row r="2" spans="1:23" ht="13.5" thickTop="1">
      <c r="B2" s="922" t="s">
        <v>0</v>
      </c>
      <c r="C2" s="923"/>
      <c r="D2" s="923"/>
      <c r="E2" s="923"/>
      <c r="F2" s="923"/>
      <c r="G2" s="923"/>
      <c r="H2" s="923"/>
      <c r="I2" s="924"/>
      <c r="J2" s="634"/>
      <c r="L2" s="931" t="s">
        <v>1</v>
      </c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3"/>
    </row>
    <row r="3" spans="1:23" ht="13.5" thickBot="1">
      <c r="B3" s="925" t="s">
        <v>46</v>
      </c>
      <c r="C3" s="926"/>
      <c r="D3" s="926"/>
      <c r="E3" s="926"/>
      <c r="F3" s="926"/>
      <c r="G3" s="926"/>
      <c r="H3" s="926"/>
      <c r="I3" s="927"/>
      <c r="J3" s="634"/>
      <c r="L3" s="934" t="s">
        <v>48</v>
      </c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6"/>
    </row>
    <row r="4" spans="1:23" ht="14.25" thickTop="1" thickBot="1">
      <c r="B4" s="637"/>
      <c r="C4" s="638"/>
      <c r="D4" s="638"/>
      <c r="E4" s="638"/>
      <c r="F4" s="638"/>
      <c r="G4" s="638"/>
      <c r="H4" s="638"/>
      <c r="I4" s="639"/>
      <c r="J4" s="634"/>
      <c r="L4" s="640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2"/>
    </row>
    <row r="5" spans="1:23" ht="14.25" thickTop="1" thickBot="1">
      <c r="B5" s="643"/>
      <c r="C5" s="928" t="s">
        <v>64</v>
      </c>
      <c r="D5" s="929"/>
      <c r="E5" s="930"/>
      <c r="F5" s="928" t="s">
        <v>65</v>
      </c>
      <c r="G5" s="929"/>
      <c r="H5" s="930"/>
      <c r="I5" s="644" t="s">
        <v>2</v>
      </c>
      <c r="J5" s="634"/>
      <c r="L5" s="645"/>
      <c r="M5" s="937" t="s">
        <v>64</v>
      </c>
      <c r="N5" s="938"/>
      <c r="O5" s="938"/>
      <c r="P5" s="938"/>
      <c r="Q5" s="939"/>
      <c r="R5" s="937" t="s">
        <v>65</v>
      </c>
      <c r="S5" s="938"/>
      <c r="T5" s="938"/>
      <c r="U5" s="938"/>
      <c r="V5" s="939"/>
      <c r="W5" s="646" t="s">
        <v>2</v>
      </c>
    </row>
    <row r="6" spans="1:23" ht="13.5" thickTop="1">
      <c r="B6" s="647" t="s">
        <v>3</v>
      </c>
      <c r="C6" s="648"/>
      <c r="D6" s="649"/>
      <c r="E6" s="650"/>
      <c r="F6" s="648"/>
      <c r="G6" s="649"/>
      <c r="H6" s="650"/>
      <c r="I6" s="651" t="s">
        <v>4</v>
      </c>
      <c r="J6" s="634"/>
      <c r="L6" s="652" t="s">
        <v>3</v>
      </c>
      <c r="M6" s="653"/>
      <c r="N6" s="654"/>
      <c r="O6" s="655"/>
      <c r="P6" s="656"/>
      <c r="Q6" s="657"/>
      <c r="R6" s="653"/>
      <c r="S6" s="654"/>
      <c r="T6" s="655"/>
      <c r="U6" s="656"/>
      <c r="V6" s="657"/>
      <c r="W6" s="658" t="s">
        <v>4</v>
      </c>
    </row>
    <row r="7" spans="1:23" ht="13.5" thickBot="1">
      <c r="B7" s="659"/>
      <c r="C7" s="660" t="s">
        <v>5</v>
      </c>
      <c r="D7" s="661" t="s">
        <v>6</v>
      </c>
      <c r="E7" s="662" t="s">
        <v>7</v>
      </c>
      <c r="F7" s="660" t="s">
        <v>5</v>
      </c>
      <c r="G7" s="661" t="s">
        <v>6</v>
      </c>
      <c r="H7" s="662" t="s">
        <v>7</v>
      </c>
      <c r="I7" s="663"/>
      <c r="J7" s="634"/>
      <c r="L7" s="664"/>
      <c r="M7" s="665" t="s">
        <v>8</v>
      </c>
      <c r="N7" s="666" t="s">
        <v>9</v>
      </c>
      <c r="O7" s="667" t="s">
        <v>31</v>
      </c>
      <c r="P7" s="668" t="s">
        <v>32</v>
      </c>
      <c r="Q7" s="667" t="s">
        <v>7</v>
      </c>
      <c r="R7" s="665" t="s">
        <v>8</v>
      </c>
      <c r="S7" s="666" t="s">
        <v>9</v>
      </c>
      <c r="T7" s="667" t="s">
        <v>31</v>
      </c>
      <c r="U7" s="668" t="s">
        <v>32</v>
      </c>
      <c r="V7" s="667" t="s">
        <v>7</v>
      </c>
      <c r="W7" s="669"/>
    </row>
    <row r="8" spans="1:23" ht="6" customHeight="1" thickTop="1">
      <c r="B8" s="647"/>
      <c r="C8" s="670"/>
      <c r="D8" s="671"/>
      <c r="E8" s="672"/>
      <c r="F8" s="670"/>
      <c r="G8" s="671"/>
      <c r="H8" s="672"/>
      <c r="I8" s="673"/>
      <c r="J8" s="634"/>
      <c r="L8" s="652"/>
      <c r="M8" s="674"/>
      <c r="N8" s="675"/>
      <c r="O8" s="676"/>
      <c r="P8" s="677"/>
      <c r="Q8" s="678"/>
      <c r="R8" s="674"/>
      <c r="S8" s="675"/>
      <c r="T8" s="676"/>
      <c r="U8" s="677"/>
      <c r="V8" s="678"/>
      <c r="W8" s="679"/>
    </row>
    <row r="9" spans="1:23">
      <c r="A9" s="680" t="str">
        <f>IF(ISERROR(F9/G9)," ",IF(F9/G9&gt;0.5,IF(F9/G9&lt;1.5," ","NOT OK"),"NOT OK"))</f>
        <v xml:space="preserve"> </v>
      </c>
      <c r="B9" s="647" t="s">
        <v>10</v>
      </c>
      <c r="C9" s="681">
        <v>312</v>
      </c>
      <c r="D9" s="682">
        <v>311</v>
      </c>
      <c r="E9" s="683">
        <f>SUM(C9:D9)</f>
        <v>623</v>
      </c>
      <c r="F9" s="681">
        <v>335</v>
      </c>
      <c r="G9" s="682">
        <v>336</v>
      </c>
      <c r="H9" s="683">
        <f>SUM(F9:G9)</f>
        <v>671</v>
      </c>
      <c r="I9" s="684">
        <f>IF(E9=0,0,((H9/E9)-1)*100)</f>
        <v>7.7046548956661409</v>
      </c>
      <c r="J9" s="634"/>
      <c r="L9" s="652" t="s">
        <v>10</v>
      </c>
      <c r="M9" s="685">
        <v>41815</v>
      </c>
      <c r="N9" s="686">
        <v>41562</v>
      </c>
      <c r="O9" s="687">
        <f>+M9+N9</f>
        <v>83377</v>
      </c>
      <c r="P9" s="688">
        <v>0</v>
      </c>
      <c r="Q9" s="687">
        <f t="shared" ref="Q9:Q11" si="0">O9+P9</f>
        <v>83377</v>
      </c>
      <c r="R9" s="685">
        <v>51006</v>
      </c>
      <c r="S9" s="686">
        <v>49822</v>
      </c>
      <c r="T9" s="687">
        <f>SUM(R9:S9)</f>
        <v>100828</v>
      </c>
      <c r="U9" s="688">
        <v>0</v>
      </c>
      <c r="V9" s="687">
        <f>T9+U9</f>
        <v>100828</v>
      </c>
      <c r="W9" s="689">
        <f>IF(Q9=0,0,((V9/Q9)-1)*100)</f>
        <v>20.930232558139529</v>
      </c>
    </row>
    <row r="10" spans="1:23">
      <c r="A10" s="680" t="str">
        <f>IF(ISERROR(F10/G10)," ",IF(F10/G10&gt;0.5,IF(F10/G10&lt;1.5," ","NOT OK"),"NOT OK"))</f>
        <v xml:space="preserve"> </v>
      </c>
      <c r="B10" s="647" t="s">
        <v>11</v>
      </c>
      <c r="C10" s="681">
        <v>289</v>
      </c>
      <c r="D10" s="682">
        <v>289</v>
      </c>
      <c r="E10" s="683">
        <f>SUM(C10:D10)</f>
        <v>578</v>
      </c>
      <c r="F10" s="681">
        <v>322</v>
      </c>
      <c r="G10" s="682">
        <v>322</v>
      </c>
      <c r="H10" s="683">
        <f>SUM(F10:G10)</f>
        <v>644</v>
      </c>
      <c r="I10" s="684">
        <f>IF(E10=0,0,((H10/E10)-1)*100)</f>
        <v>11.418685121107263</v>
      </c>
      <c r="J10" s="634"/>
      <c r="K10" s="690"/>
      <c r="L10" s="652" t="s">
        <v>11</v>
      </c>
      <c r="M10" s="685">
        <v>40849</v>
      </c>
      <c r="N10" s="686">
        <v>37827</v>
      </c>
      <c r="O10" s="687">
        <f t="shared" ref="O10:O11" si="1">+M10+N10</f>
        <v>78676</v>
      </c>
      <c r="P10" s="688">
        <v>0</v>
      </c>
      <c r="Q10" s="687">
        <f t="shared" si="0"/>
        <v>78676</v>
      </c>
      <c r="R10" s="685">
        <v>51033</v>
      </c>
      <c r="S10" s="686">
        <v>49669</v>
      </c>
      <c r="T10" s="687">
        <f>SUM(R10:S10)</f>
        <v>100702</v>
      </c>
      <c r="U10" s="688">
        <v>0</v>
      </c>
      <c r="V10" s="687">
        <f>T10+U10</f>
        <v>100702</v>
      </c>
      <c r="W10" s="689">
        <f>IF(Q10=0,0,((V10/Q10)-1)*100)</f>
        <v>27.995831003101323</v>
      </c>
    </row>
    <row r="11" spans="1:23" ht="13.5" thickBot="1">
      <c r="A11" s="680" t="str">
        <f>IF(ISERROR(F11/G11)," ",IF(F11/G11&gt;0.5,IF(F11/G11&lt;1.5," ","NOT OK"),"NOT OK"))</f>
        <v xml:space="preserve"> </v>
      </c>
      <c r="B11" s="659" t="s">
        <v>12</v>
      </c>
      <c r="C11" s="691">
        <v>319</v>
      </c>
      <c r="D11" s="692">
        <v>317</v>
      </c>
      <c r="E11" s="683">
        <f>SUM(C11:D11)</f>
        <v>636</v>
      </c>
      <c r="F11" s="691">
        <v>337</v>
      </c>
      <c r="G11" s="692">
        <v>334</v>
      </c>
      <c r="H11" s="683">
        <f>SUM(F11:G11)</f>
        <v>671</v>
      </c>
      <c r="I11" s="684">
        <f>IF(E11=0,0,((H11/E11)-1)*100)</f>
        <v>5.5031446540880546</v>
      </c>
      <c r="J11" s="634"/>
      <c r="K11" s="690"/>
      <c r="L11" s="664" t="s">
        <v>12</v>
      </c>
      <c r="M11" s="685">
        <v>48659</v>
      </c>
      <c r="N11" s="686">
        <v>45252</v>
      </c>
      <c r="O11" s="687">
        <f t="shared" si="1"/>
        <v>93911</v>
      </c>
      <c r="P11" s="693">
        <v>0</v>
      </c>
      <c r="Q11" s="694">
        <f t="shared" si="0"/>
        <v>93911</v>
      </c>
      <c r="R11" s="685">
        <v>54509</v>
      </c>
      <c r="S11" s="686">
        <v>51933</v>
      </c>
      <c r="T11" s="687">
        <f t="shared" ref="T11" si="2">SUM(R11:S11)</f>
        <v>106442</v>
      </c>
      <c r="U11" s="693">
        <v>0</v>
      </c>
      <c r="V11" s="694">
        <f t="shared" ref="V11" si="3">T11+U11</f>
        <v>106442</v>
      </c>
      <c r="W11" s="689">
        <f>IF(Q11=0,0,((V11/Q11)-1)*100)</f>
        <v>13.343484788789395</v>
      </c>
    </row>
    <row r="12" spans="1:23" ht="14.25" thickTop="1" thickBot="1">
      <c r="A12" s="680" t="str">
        <f>IF(ISERROR(F12/G12)," ",IF(F12/G12&gt;0.5,IF(F12/G12&lt;1.5," ","NOT OK"),"NOT OK"))</f>
        <v xml:space="preserve"> </v>
      </c>
      <c r="B12" s="695" t="s">
        <v>57</v>
      </c>
      <c r="C12" s="696">
        <f t="shared" ref="C12:E12" si="4">+C9+C10+C11</f>
        <v>920</v>
      </c>
      <c r="D12" s="697">
        <f t="shared" si="4"/>
        <v>917</v>
      </c>
      <c r="E12" s="698">
        <f t="shared" si="4"/>
        <v>1837</v>
      </c>
      <c r="F12" s="696">
        <f t="shared" ref="F12:H12" si="5">+F9+F10+F11</f>
        <v>994</v>
      </c>
      <c r="G12" s="697">
        <f t="shared" si="5"/>
        <v>992</v>
      </c>
      <c r="H12" s="698">
        <f t="shared" si="5"/>
        <v>1986</v>
      </c>
      <c r="I12" s="699">
        <f>IF(E12=0,0,((H12/E12)-1)*100)</f>
        <v>8.1110506260206883</v>
      </c>
      <c r="J12" s="634"/>
      <c r="L12" s="700" t="s">
        <v>57</v>
      </c>
      <c r="M12" s="701">
        <f>+M9+M10+M11</f>
        <v>131323</v>
      </c>
      <c r="N12" s="702">
        <f t="shared" ref="N12" si="6">+N9+N10+N11</f>
        <v>124641</v>
      </c>
      <c r="O12" s="703">
        <f>+O9+O10+O11</f>
        <v>255964</v>
      </c>
      <c r="P12" s="702">
        <f t="shared" ref="P12:Q12" si="7">+P9+P10+P11</f>
        <v>0</v>
      </c>
      <c r="Q12" s="703">
        <f t="shared" si="7"/>
        <v>255964</v>
      </c>
      <c r="R12" s="701">
        <f>+R9+R10+R11</f>
        <v>156548</v>
      </c>
      <c r="S12" s="702">
        <f t="shared" ref="S12:V12" si="8">+S9+S10+S11</f>
        <v>151424</v>
      </c>
      <c r="T12" s="703">
        <f>+T9+T10+T11</f>
        <v>307972</v>
      </c>
      <c r="U12" s="702">
        <f t="shared" si="8"/>
        <v>0</v>
      </c>
      <c r="V12" s="703">
        <f t="shared" si="8"/>
        <v>307972</v>
      </c>
      <c r="W12" s="704">
        <f>IF(Q12=0,0,((V12/Q12)-1)*100)</f>
        <v>20.318482286571559</v>
      </c>
    </row>
    <row r="13" spans="1:23" ht="13.5" thickTop="1">
      <c r="A13" s="680" t="str">
        <f t="shared" ref="A13:A67" si="9">IF(ISERROR(F13/G13)," ",IF(F13/G13&gt;0.5,IF(F13/G13&lt;1.5," ","NOT OK"),"NOT OK"))</f>
        <v xml:space="preserve"> </v>
      </c>
      <c r="B13" s="647" t="s">
        <v>13</v>
      </c>
      <c r="C13" s="681">
        <v>333</v>
      </c>
      <c r="D13" s="682">
        <v>334</v>
      </c>
      <c r="E13" s="683">
        <f>SUM(C13:D13)</f>
        <v>667</v>
      </c>
      <c r="F13" s="681">
        <v>370</v>
      </c>
      <c r="G13" s="682">
        <v>370</v>
      </c>
      <c r="H13" s="683">
        <f>SUM(F13:G13)</f>
        <v>740</v>
      </c>
      <c r="I13" s="684">
        <f t="shared" ref="I13" si="10">IF(E13=0,0,((H13/E13)-1)*100)</f>
        <v>10.944527736131926</v>
      </c>
      <c r="J13" s="634"/>
      <c r="L13" s="652" t="s">
        <v>13</v>
      </c>
      <c r="M13" s="685">
        <v>52633</v>
      </c>
      <c r="N13" s="686">
        <v>49230</v>
      </c>
      <c r="O13" s="687">
        <f t="shared" ref="O13" si="11">+M13+N13</f>
        <v>101863</v>
      </c>
      <c r="P13" s="688">
        <v>0</v>
      </c>
      <c r="Q13" s="687">
        <f>O13+P13</f>
        <v>101863</v>
      </c>
      <c r="R13" s="685">
        <v>59958</v>
      </c>
      <c r="S13" s="686">
        <v>57433</v>
      </c>
      <c r="T13" s="687">
        <f t="shared" ref="T13" si="12">+R13+S13</f>
        <v>117391</v>
      </c>
      <c r="U13" s="688">
        <v>0</v>
      </c>
      <c r="V13" s="687">
        <f>T13+U13</f>
        <v>117391</v>
      </c>
      <c r="W13" s="689">
        <f t="shared" ref="W13" si="13">IF(Q13=0,0,((V13/Q13)-1)*100)</f>
        <v>15.244004201721918</v>
      </c>
    </row>
    <row r="14" spans="1:23">
      <c r="A14" s="680" t="str">
        <f t="shared" ref="A14:A24" si="14">IF(ISERROR(F14/G14)," ",IF(F14/G14&gt;0.5,IF(F14/G14&lt;1.5," ","NOT OK"),"NOT OK"))</f>
        <v xml:space="preserve"> </v>
      </c>
      <c r="B14" s="647" t="s">
        <v>14</v>
      </c>
      <c r="C14" s="681">
        <v>305</v>
      </c>
      <c r="D14" s="682">
        <v>305</v>
      </c>
      <c r="E14" s="683">
        <f>SUM(C14:D14)</f>
        <v>610</v>
      </c>
      <c r="F14" s="681">
        <v>338</v>
      </c>
      <c r="G14" s="682">
        <v>341</v>
      </c>
      <c r="H14" s="683">
        <f>SUM(F14:G14)</f>
        <v>679</v>
      </c>
      <c r="I14" s="684">
        <f t="shared" ref="I14:I24" si="15">IF(E14=0,0,((H14/E14)-1)*100)</f>
        <v>11.311475409836058</v>
      </c>
      <c r="J14" s="634"/>
      <c r="L14" s="652" t="s">
        <v>14</v>
      </c>
      <c r="M14" s="685">
        <v>46917</v>
      </c>
      <c r="N14" s="686">
        <v>50003</v>
      </c>
      <c r="O14" s="705">
        <f>+M14+N14</f>
        <v>96920</v>
      </c>
      <c r="P14" s="688">
        <v>0</v>
      </c>
      <c r="Q14" s="687">
        <f>O14+P14</f>
        <v>96920</v>
      </c>
      <c r="R14" s="685">
        <v>55981</v>
      </c>
      <c r="S14" s="686">
        <v>57290</v>
      </c>
      <c r="T14" s="687">
        <f>+R14+S14</f>
        <v>113271</v>
      </c>
      <c r="U14" s="688">
        <v>156</v>
      </c>
      <c r="V14" s="687">
        <f>T14+U14</f>
        <v>113427</v>
      </c>
      <c r="W14" s="689">
        <f t="shared" ref="W14:W24" si="16">IF(Q14=0,0,((V14/Q14)-1)*100)</f>
        <v>17.03157243087081</v>
      </c>
    </row>
    <row r="15" spans="1:23" ht="13.5" thickBot="1">
      <c r="A15" s="706" t="str">
        <f t="shared" si="14"/>
        <v xml:space="preserve"> </v>
      </c>
      <c r="B15" s="647" t="s">
        <v>15</v>
      </c>
      <c r="C15" s="681">
        <v>302</v>
      </c>
      <c r="D15" s="682">
        <v>307</v>
      </c>
      <c r="E15" s="683">
        <f>SUM(C15:D15)</f>
        <v>609</v>
      </c>
      <c r="F15" s="681">
        <v>346</v>
      </c>
      <c r="G15" s="682">
        <v>341</v>
      </c>
      <c r="H15" s="683">
        <f>SUM(F15:G15)</f>
        <v>687</v>
      </c>
      <c r="I15" s="684">
        <f t="shared" si="15"/>
        <v>12.807881773399021</v>
      </c>
      <c r="J15" s="707"/>
      <c r="L15" s="652" t="s">
        <v>15</v>
      </c>
      <c r="M15" s="685">
        <v>45738</v>
      </c>
      <c r="N15" s="686">
        <v>47047</v>
      </c>
      <c r="O15" s="687">
        <f>+M15+N15</f>
        <v>92785</v>
      </c>
      <c r="P15" s="688">
        <v>0</v>
      </c>
      <c r="Q15" s="687">
        <f>O15+P15</f>
        <v>92785</v>
      </c>
      <c r="R15" s="685">
        <v>53887</v>
      </c>
      <c r="S15" s="686">
        <v>53383</v>
      </c>
      <c r="T15" s="687">
        <f>+R15+S15</f>
        <v>107270</v>
      </c>
      <c r="U15" s="688">
        <v>0</v>
      </c>
      <c r="V15" s="687">
        <f>T15+U15</f>
        <v>107270</v>
      </c>
      <c r="W15" s="689">
        <f t="shared" si="16"/>
        <v>15.611359594762074</v>
      </c>
    </row>
    <row r="16" spans="1:23" ht="14.25" thickTop="1" thickBot="1">
      <c r="A16" s="680" t="str">
        <f t="shared" si="14"/>
        <v xml:space="preserve"> </v>
      </c>
      <c r="B16" s="695" t="s">
        <v>61</v>
      </c>
      <c r="C16" s="696">
        <f>+C13+C14+C15</f>
        <v>940</v>
      </c>
      <c r="D16" s="697">
        <f t="shared" ref="D16:H16" si="17">+D13+D14+D15</f>
        <v>946</v>
      </c>
      <c r="E16" s="698">
        <f t="shared" si="17"/>
        <v>1886</v>
      </c>
      <c r="F16" s="696">
        <f t="shared" si="17"/>
        <v>1054</v>
      </c>
      <c r="G16" s="697">
        <f t="shared" si="17"/>
        <v>1052</v>
      </c>
      <c r="H16" s="698">
        <f t="shared" si="17"/>
        <v>2106</v>
      </c>
      <c r="I16" s="699">
        <f t="shared" si="15"/>
        <v>11.664899257688234</v>
      </c>
      <c r="J16" s="634"/>
      <c r="L16" s="700" t="s">
        <v>61</v>
      </c>
      <c r="M16" s="701">
        <f>+M13+M14+M15</f>
        <v>145288</v>
      </c>
      <c r="N16" s="702">
        <f t="shared" ref="N16:V16" si="18">+N13+N14+N15</f>
        <v>146280</v>
      </c>
      <c r="O16" s="703">
        <f t="shared" si="18"/>
        <v>291568</v>
      </c>
      <c r="P16" s="702">
        <f t="shared" si="18"/>
        <v>0</v>
      </c>
      <c r="Q16" s="703">
        <f t="shared" si="18"/>
        <v>291568</v>
      </c>
      <c r="R16" s="701">
        <f t="shared" si="18"/>
        <v>169826</v>
      </c>
      <c r="S16" s="702">
        <f t="shared" si="18"/>
        <v>168106</v>
      </c>
      <c r="T16" s="703">
        <f t="shared" si="18"/>
        <v>337932</v>
      </c>
      <c r="U16" s="702">
        <f t="shared" si="18"/>
        <v>156</v>
      </c>
      <c r="V16" s="703">
        <f t="shared" si="18"/>
        <v>338088</v>
      </c>
      <c r="W16" s="704">
        <f t="shared" si="16"/>
        <v>15.955111672062783</v>
      </c>
    </row>
    <row r="17" spans="1:23" ht="13.5" thickTop="1">
      <c r="A17" s="680" t="str">
        <f t="shared" si="14"/>
        <v xml:space="preserve"> </v>
      </c>
      <c r="B17" s="647" t="s">
        <v>16</v>
      </c>
      <c r="C17" s="708">
        <v>271</v>
      </c>
      <c r="D17" s="709">
        <v>301</v>
      </c>
      <c r="E17" s="683">
        <f t="shared" ref="E17" si="19">SUM(C17:D17)</f>
        <v>572</v>
      </c>
      <c r="F17" s="708">
        <v>342</v>
      </c>
      <c r="G17" s="709">
        <v>344</v>
      </c>
      <c r="H17" s="683">
        <f t="shared" ref="H17" si="20">SUM(F17:G17)</f>
        <v>686</v>
      </c>
      <c r="I17" s="684">
        <f t="shared" si="15"/>
        <v>19.930069930069937</v>
      </c>
      <c r="J17" s="707"/>
      <c r="L17" s="652" t="s">
        <v>16</v>
      </c>
      <c r="M17" s="685">
        <v>42418</v>
      </c>
      <c r="N17" s="686">
        <v>46188</v>
      </c>
      <c r="O17" s="687">
        <f>+M17+N17</f>
        <v>88606</v>
      </c>
      <c r="P17" s="688">
        <v>0</v>
      </c>
      <c r="Q17" s="687">
        <f>O17+P17</f>
        <v>88606</v>
      </c>
      <c r="R17" s="685">
        <v>52847</v>
      </c>
      <c r="S17" s="686">
        <v>51693</v>
      </c>
      <c r="T17" s="687">
        <f>+R17+S17</f>
        <v>104540</v>
      </c>
      <c r="U17" s="688">
        <v>0</v>
      </c>
      <c r="V17" s="687">
        <f>T17+U17</f>
        <v>104540</v>
      </c>
      <c r="W17" s="689">
        <f t="shared" si="16"/>
        <v>17.982980836512198</v>
      </c>
    </row>
    <row r="18" spans="1:23">
      <c r="A18" s="680" t="str">
        <f t="shared" ref="A18" si="21">IF(ISERROR(F18/G18)," ",IF(F18/G18&gt;0.5,IF(F18/G18&lt;1.5," ","NOT OK"),"NOT OK"))</f>
        <v xml:space="preserve"> </v>
      </c>
      <c r="B18" s="647" t="s">
        <v>17</v>
      </c>
      <c r="C18" s="708">
        <v>280</v>
      </c>
      <c r="D18" s="709">
        <v>312</v>
      </c>
      <c r="E18" s="683">
        <f>SUM(C18:D18)</f>
        <v>592</v>
      </c>
      <c r="F18" s="708">
        <v>333</v>
      </c>
      <c r="G18" s="709">
        <v>332</v>
      </c>
      <c r="H18" s="683">
        <f>SUM(F18:G18)</f>
        <v>665</v>
      </c>
      <c r="I18" s="684">
        <f t="shared" ref="I18" si="22">IF(E18=0,0,((H18/E18)-1)*100)</f>
        <v>12.331081081081074</v>
      </c>
      <c r="L18" s="652" t="s">
        <v>17</v>
      </c>
      <c r="M18" s="685">
        <v>42445</v>
      </c>
      <c r="N18" s="686">
        <v>44971</v>
      </c>
      <c r="O18" s="687">
        <f t="shared" ref="O18" si="23">+M18+N18</f>
        <v>87416</v>
      </c>
      <c r="P18" s="688">
        <v>0</v>
      </c>
      <c r="Q18" s="687">
        <f>O18+P18</f>
        <v>87416</v>
      </c>
      <c r="R18" s="685">
        <v>48455</v>
      </c>
      <c r="S18" s="686">
        <v>48303</v>
      </c>
      <c r="T18" s="687">
        <f>+R18+S18</f>
        <v>96758</v>
      </c>
      <c r="U18" s="688">
        <v>0</v>
      </c>
      <c r="V18" s="687">
        <f>T18+U18</f>
        <v>96758</v>
      </c>
      <c r="W18" s="689">
        <f t="shared" ref="W18" si="24">IF(Q18=0,0,((V18/Q18)-1)*100)</f>
        <v>10.686830786126112</v>
      </c>
    </row>
    <row r="19" spans="1:23" ht="13.5" thickBot="1">
      <c r="A19" s="710" t="str">
        <f>IF(ISERROR(F19/G19)," ",IF(F19/G19&gt;0.5,IF(F19/G19&lt;1.5," ","NOT OK"),"NOT OK"))</f>
        <v xml:space="preserve"> </v>
      </c>
      <c r="B19" s="647" t="s">
        <v>18</v>
      </c>
      <c r="C19" s="708">
        <v>280</v>
      </c>
      <c r="D19" s="709">
        <v>301</v>
      </c>
      <c r="E19" s="683">
        <f>SUM(C19:D19)</f>
        <v>581</v>
      </c>
      <c r="F19" s="708">
        <v>315</v>
      </c>
      <c r="G19" s="709">
        <v>315</v>
      </c>
      <c r="H19" s="683">
        <f>SUM(F19:G19)</f>
        <v>630</v>
      </c>
      <c r="I19" s="684">
        <f>IF(E19=0,0,((H19/E19)-1)*100)</f>
        <v>8.4337349397590309</v>
      </c>
      <c r="J19" s="711"/>
      <c r="L19" s="652" t="s">
        <v>18</v>
      </c>
      <c r="M19" s="685">
        <v>43862</v>
      </c>
      <c r="N19" s="686">
        <v>44665</v>
      </c>
      <c r="O19" s="687">
        <f>+M19+N19</f>
        <v>88527</v>
      </c>
      <c r="P19" s="688">
        <v>0</v>
      </c>
      <c r="Q19" s="687">
        <f>O19+P19</f>
        <v>88527</v>
      </c>
      <c r="R19" s="685">
        <v>48593</v>
      </c>
      <c r="S19" s="686">
        <v>45386</v>
      </c>
      <c r="T19" s="687">
        <f>+R19+S19</f>
        <v>93979</v>
      </c>
      <c r="U19" s="688">
        <v>0</v>
      </c>
      <c r="V19" s="687">
        <f>T19+U19</f>
        <v>93979</v>
      </c>
      <c r="W19" s="689">
        <f>IF(Q19=0,0,((V19/Q19)-1)*100)</f>
        <v>6.1585730906954961</v>
      </c>
    </row>
    <row r="20" spans="1:23" ht="15.75" customHeight="1" thickTop="1" thickBot="1">
      <c r="A20" s="712" t="str">
        <f>IF(ISERROR(F20/G20)," ",IF(F20/G20&gt;0.5,IF(F20/G20&lt;1.5," ","NOT OK"),"NOT OK"))</f>
        <v xml:space="preserve"> </v>
      </c>
      <c r="B20" s="713" t="s">
        <v>19</v>
      </c>
      <c r="C20" s="696">
        <f>+C17+C18+C19</f>
        <v>831</v>
      </c>
      <c r="D20" s="714">
        <f t="shared" ref="D20:H20" si="25">+D17+D18+D19</f>
        <v>914</v>
      </c>
      <c r="E20" s="715">
        <f t="shared" si="25"/>
        <v>1745</v>
      </c>
      <c r="F20" s="696">
        <f t="shared" si="25"/>
        <v>990</v>
      </c>
      <c r="G20" s="714">
        <f t="shared" si="25"/>
        <v>991</v>
      </c>
      <c r="H20" s="715">
        <f t="shared" si="25"/>
        <v>1981</v>
      </c>
      <c r="I20" s="699">
        <f>IF(E20=0,0,((H20/E20)-1)*100)</f>
        <v>13.524355300859604</v>
      </c>
      <c r="J20" s="712"/>
      <c r="K20" s="716"/>
      <c r="L20" s="717" t="s">
        <v>19</v>
      </c>
      <c r="M20" s="718">
        <f>+M17+M18+M19</f>
        <v>128725</v>
      </c>
      <c r="N20" s="719">
        <f t="shared" ref="N20:V20" si="26">+N17+N18+N19</f>
        <v>135824</v>
      </c>
      <c r="O20" s="720">
        <f t="shared" si="26"/>
        <v>264549</v>
      </c>
      <c r="P20" s="719">
        <f t="shared" si="26"/>
        <v>0</v>
      </c>
      <c r="Q20" s="720">
        <f t="shared" si="26"/>
        <v>264549</v>
      </c>
      <c r="R20" s="718">
        <f t="shared" si="26"/>
        <v>149895</v>
      </c>
      <c r="S20" s="719">
        <f t="shared" si="26"/>
        <v>145382</v>
      </c>
      <c r="T20" s="720">
        <f t="shared" si="26"/>
        <v>295277</v>
      </c>
      <c r="U20" s="719">
        <f t="shared" si="26"/>
        <v>0</v>
      </c>
      <c r="V20" s="720">
        <f t="shared" si="26"/>
        <v>295277</v>
      </c>
      <c r="W20" s="721">
        <f>IF(Q20=0,0,((V20/Q20)-1)*100)</f>
        <v>11.615239520844911</v>
      </c>
    </row>
    <row r="21" spans="1:23" ht="13.5" thickTop="1">
      <c r="A21" s="680" t="str">
        <f>IF(ISERROR(F21/G21)," ",IF(F21/G21&gt;0.5,IF(F21/G21&lt;1.5," ","NOT OK"),"NOT OK"))</f>
        <v xml:space="preserve"> </v>
      </c>
      <c r="B21" s="647" t="s">
        <v>20</v>
      </c>
      <c r="C21" s="681">
        <v>315</v>
      </c>
      <c r="D21" s="682">
        <v>317</v>
      </c>
      <c r="E21" s="722">
        <f>SUM(C21:D21)</f>
        <v>632</v>
      </c>
      <c r="F21" s="681">
        <v>362</v>
      </c>
      <c r="G21" s="682">
        <v>362</v>
      </c>
      <c r="H21" s="722">
        <f>SUM(F21:G21)</f>
        <v>724</v>
      </c>
      <c r="I21" s="684">
        <f>IF(E21=0,0,((H21/E21)-1)*100)</f>
        <v>14.556962025316466</v>
      </c>
      <c r="J21" s="634"/>
      <c r="L21" s="652" t="s">
        <v>21</v>
      </c>
      <c r="M21" s="685">
        <v>50023</v>
      </c>
      <c r="N21" s="686">
        <v>46711</v>
      </c>
      <c r="O21" s="687">
        <f>+M21+N21</f>
        <v>96734</v>
      </c>
      <c r="P21" s="688">
        <v>147</v>
      </c>
      <c r="Q21" s="687">
        <f>O21+P21</f>
        <v>96881</v>
      </c>
      <c r="R21" s="685">
        <v>54838</v>
      </c>
      <c r="S21" s="686">
        <v>50220</v>
      </c>
      <c r="T21" s="687">
        <f>+R21+S21</f>
        <v>105058</v>
      </c>
      <c r="U21" s="688">
        <v>0</v>
      </c>
      <c r="V21" s="687">
        <f>T21+U21</f>
        <v>105058</v>
      </c>
      <c r="W21" s="689">
        <f>IF(Q21=0,0,((V21/Q21)-1)*100)</f>
        <v>8.4402514424912987</v>
      </c>
    </row>
    <row r="22" spans="1:23" ht="13.5" thickBot="1">
      <c r="A22" s="680" t="str">
        <f t="shared" ref="A22" si="27">IF(ISERROR(F22/G22)," ",IF(F22/G22&gt;0.5,IF(F22/G22&lt;1.5," ","NOT OK"),"NOT OK"))</f>
        <v xml:space="preserve"> </v>
      </c>
      <c r="B22" s="647" t="s">
        <v>22</v>
      </c>
      <c r="C22" s="681">
        <v>323</v>
      </c>
      <c r="D22" s="682">
        <v>324</v>
      </c>
      <c r="E22" s="723">
        <f t="shared" ref="E22" si="28">SUM(C22:D22)</f>
        <v>647</v>
      </c>
      <c r="F22" s="681">
        <v>371</v>
      </c>
      <c r="G22" s="682">
        <v>372</v>
      </c>
      <c r="H22" s="723">
        <f t="shared" ref="H22" si="29">SUM(F22:G22)</f>
        <v>743</v>
      </c>
      <c r="I22" s="684">
        <f t="shared" ref="I22" si="30">IF(E22=0,0,((H22/E22)-1)*100)</f>
        <v>14.837712519319934</v>
      </c>
      <c r="J22" s="634"/>
      <c r="L22" s="652" t="s">
        <v>22</v>
      </c>
      <c r="M22" s="685">
        <v>52258</v>
      </c>
      <c r="N22" s="686">
        <v>51326</v>
      </c>
      <c r="O22" s="687">
        <f t="shared" ref="O22" si="31">+M22+N22</f>
        <v>103584</v>
      </c>
      <c r="P22" s="688">
        <v>0</v>
      </c>
      <c r="Q22" s="687">
        <f>O22+P22</f>
        <v>103584</v>
      </c>
      <c r="R22" s="685">
        <v>55562</v>
      </c>
      <c r="S22" s="686">
        <v>55657</v>
      </c>
      <c r="T22" s="687">
        <f t="shared" ref="T22" si="32">+R22+S22</f>
        <v>111219</v>
      </c>
      <c r="U22" s="688">
        <v>0</v>
      </c>
      <c r="V22" s="687">
        <f>T22+U22</f>
        <v>111219</v>
      </c>
      <c r="W22" s="689">
        <f t="shared" ref="W22" si="33">IF(Q22=0,0,((V22/Q22)-1)*100)</f>
        <v>7.3708294717330869</v>
      </c>
    </row>
    <row r="23" spans="1:23" ht="14.25" thickTop="1" thickBot="1">
      <c r="A23" s="680" t="str">
        <f t="shared" si="14"/>
        <v xml:space="preserve"> </v>
      </c>
      <c r="B23" s="695" t="s">
        <v>66</v>
      </c>
      <c r="C23" s="696">
        <f>+C16+C20+C21+C22</f>
        <v>2409</v>
      </c>
      <c r="D23" s="724">
        <f t="shared" ref="D23:H23" si="34">+D16+D20+D21+D22</f>
        <v>2501</v>
      </c>
      <c r="E23" s="725">
        <f t="shared" si="34"/>
        <v>4910</v>
      </c>
      <c r="F23" s="696">
        <f t="shared" si="34"/>
        <v>2777</v>
      </c>
      <c r="G23" s="697">
        <f t="shared" si="34"/>
        <v>2777</v>
      </c>
      <c r="H23" s="726">
        <f t="shared" si="34"/>
        <v>5554</v>
      </c>
      <c r="I23" s="699">
        <f t="shared" si="15"/>
        <v>13.116089613034632</v>
      </c>
      <c r="J23" s="634"/>
      <c r="L23" s="727" t="s">
        <v>66</v>
      </c>
      <c r="M23" s="728">
        <f>+M16+M20+M21+M22</f>
        <v>376294</v>
      </c>
      <c r="N23" s="728">
        <f t="shared" ref="N23:V23" si="35">+N16+N20+N21+N22</f>
        <v>380141</v>
      </c>
      <c r="O23" s="729">
        <f t="shared" si="35"/>
        <v>756435</v>
      </c>
      <c r="P23" s="728">
        <f t="shared" si="35"/>
        <v>147</v>
      </c>
      <c r="Q23" s="729">
        <f t="shared" si="35"/>
        <v>756582</v>
      </c>
      <c r="R23" s="728">
        <f t="shared" si="35"/>
        <v>430121</v>
      </c>
      <c r="S23" s="728">
        <f t="shared" si="35"/>
        <v>419365</v>
      </c>
      <c r="T23" s="729">
        <f t="shared" si="35"/>
        <v>849486</v>
      </c>
      <c r="U23" s="728">
        <f t="shared" si="35"/>
        <v>156</v>
      </c>
      <c r="V23" s="729">
        <f t="shared" si="35"/>
        <v>849642</v>
      </c>
      <c r="W23" s="704">
        <f t="shared" si="16"/>
        <v>12.300054719779219</v>
      </c>
    </row>
    <row r="24" spans="1:23" ht="14.25" thickTop="1" thickBot="1">
      <c r="A24" s="680" t="str">
        <f t="shared" si="14"/>
        <v xml:space="preserve"> </v>
      </c>
      <c r="B24" s="695" t="s">
        <v>67</v>
      </c>
      <c r="C24" s="696">
        <f>+C12+C16+C20+C21+C22</f>
        <v>3329</v>
      </c>
      <c r="D24" s="697">
        <f t="shared" ref="D24:H24" si="36">+D12+D16+D20+D21+D22</f>
        <v>3418</v>
      </c>
      <c r="E24" s="726">
        <f t="shared" si="36"/>
        <v>6747</v>
      </c>
      <c r="F24" s="696">
        <f t="shared" si="36"/>
        <v>3771</v>
      </c>
      <c r="G24" s="697">
        <f t="shared" si="36"/>
        <v>3769</v>
      </c>
      <c r="H24" s="726">
        <f t="shared" si="36"/>
        <v>7540</v>
      </c>
      <c r="I24" s="699">
        <f t="shared" si="15"/>
        <v>11.753371868978801</v>
      </c>
      <c r="J24" s="634"/>
      <c r="L24" s="727" t="s">
        <v>67</v>
      </c>
      <c r="M24" s="701">
        <f>+M12+M16+M20+M21+M22</f>
        <v>507617</v>
      </c>
      <c r="N24" s="701">
        <f t="shared" ref="N24:V24" si="37">+N12+N16+N20+N21+N22</f>
        <v>504782</v>
      </c>
      <c r="O24" s="730">
        <f t="shared" si="37"/>
        <v>1012399</v>
      </c>
      <c r="P24" s="701">
        <f t="shared" si="37"/>
        <v>147</v>
      </c>
      <c r="Q24" s="730">
        <f t="shared" si="37"/>
        <v>1012546</v>
      </c>
      <c r="R24" s="701">
        <f t="shared" si="37"/>
        <v>586669</v>
      </c>
      <c r="S24" s="701">
        <f t="shared" si="37"/>
        <v>570789</v>
      </c>
      <c r="T24" s="730">
        <f t="shared" si="37"/>
        <v>1157458</v>
      </c>
      <c r="U24" s="701">
        <f t="shared" si="37"/>
        <v>156</v>
      </c>
      <c r="V24" s="730">
        <f t="shared" si="37"/>
        <v>1157614</v>
      </c>
      <c r="W24" s="704">
        <f t="shared" si="16"/>
        <v>14.327052795626072</v>
      </c>
    </row>
    <row r="25" spans="1:23" ht="14.25" thickTop="1" thickBot="1">
      <c r="A25" s="680" t="str">
        <f>IF(ISERROR(F25/G25)," ",IF(F25/G25&gt;0.5,IF(F25/G25&lt;1.5," ","NOT OK"),"NOT OK"))</f>
        <v xml:space="preserve"> </v>
      </c>
      <c r="B25" s="647" t="s">
        <v>23</v>
      </c>
      <c r="C25" s="681">
        <v>317</v>
      </c>
      <c r="D25" s="731">
        <v>317</v>
      </c>
      <c r="E25" s="732">
        <f>SUM(C25:D25)</f>
        <v>634</v>
      </c>
      <c r="F25" s="681"/>
      <c r="G25" s="731"/>
      <c r="H25" s="732">
        <f>SUM(F25:G25)</f>
        <v>0</v>
      </c>
      <c r="I25" s="733">
        <f>IF(E25=0,0,((H25/E25)-1)*100)</f>
        <v>-100</v>
      </c>
      <c r="J25" s="634"/>
      <c r="L25" s="652" t="s">
        <v>23</v>
      </c>
      <c r="M25" s="685">
        <v>45717</v>
      </c>
      <c r="N25" s="686">
        <v>43760</v>
      </c>
      <c r="O25" s="687">
        <f>+M25+N25</f>
        <v>89477</v>
      </c>
      <c r="P25" s="688">
        <v>0</v>
      </c>
      <c r="Q25" s="687">
        <f>O25+P25</f>
        <v>89477</v>
      </c>
      <c r="R25" s="685"/>
      <c r="S25" s="686"/>
      <c r="T25" s="687">
        <f>+R25+S25</f>
        <v>0</v>
      </c>
      <c r="U25" s="688"/>
      <c r="V25" s="687">
        <f>T25+U25</f>
        <v>0</v>
      </c>
      <c r="W25" s="689">
        <f>IF(Q25=0,0,((V25/Q25)-1)*100)</f>
        <v>-100</v>
      </c>
    </row>
    <row r="26" spans="1:23" ht="14.25" thickTop="1" thickBot="1">
      <c r="A26" s="680" t="str">
        <f>IF(ISERROR(F26/G26)," ",IF(F26/G26&gt;0.5,IF(F26/G26&lt;1.5," ","NOT OK"),"NOT OK"))</f>
        <v xml:space="preserve"> </v>
      </c>
      <c r="B26" s="695" t="s">
        <v>40</v>
      </c>
      <c r="C26" s="696">
        <f t="shared" ref="C26:H26" si="38">+C21+C22+C25</f>
        <v>955</v>
      </c>
      <c r="D26" s="696">
        <f t="shared" si="38"/>
        <v>958</v>
      </c>
      <c r="E26" s="696">
        <f t="shared" si="38"/>
        <v>1913</v>
      </c>
      <c r="F26" s="696">
        <f t="shared" si="38"/>
        <v>733</v>
      </c>
      <c r="G26" s="696">
        <f t="shared" si="38"/>
        <v>734</v>
      </c>
      <c r="H26" s="696">
        <f t="shared" si="38"/>
        <v>1467</v>
      </c>
      <c r="I26" s="699">
        <f t="shared" ref="I26:I27" si="39">IF(E26=0,0,((H26/E26)-1)*100)</f>
        <v>-23.314166231050702</v>
      </c>
      <c r="J26" s="634"/>
      <c r="L26" s="727" t="s">
        <v>40</v>
      </c>
      <c r="M26" s="701">
        <f t="shared" ref="M26:V26" si="40">+M21+M22+M25</f>
        <v>147998</v>
      </c>
      <c r="N26" s="702">
        <f t="shared" si="40"/>
        <v>141797</v>
      </c>
      <c r="O26" s="703">
        <f t="shared" si="40"/>
        <v>289795</v>
      </c>
      <c r="P26" s="702">
        <f t="shared" si="40"/>
        <v>147</v>
      </c>
      <c r="Q26" s="703">
        <f t="shared" si="40"/>
        <v>289942</v>
      </c>
      <c r="R26" s="701">
        <f t="shared" si="40"/>
        <v>110400</v>
      </c>
      <c r="S26" s="702">
        <f t="shared" si="40"/>
        <v>105877</v>
      </c>
      <c r="T26" s="703">
        <f t="shared" si="40"/>
        <v>216277</v>
      </c>
      <c r="U26" s="702">
        <f t="shared" si="40"/>
        <v>0</v>
      </c>
      <c r="V26" s="703">
        <f t="shared" si="40"/>
        <v>216277</v>
      </c>
      <c r="W26" s="704">
        <f t="shared" ref="W26:W27" si="41">IF(Q26=0,0,((V26/Q26)-1)*100)</f>
        <v>-25.406805499030838</v>
      </c>
    </row>
    <row r="27" spans="1:23" ht="14.25" thickTop="1" thickBot="1">
      <c r="A27" s="680" t="str">
        <f>IF(ISERROR(F27/G27)," ",IF(F27/G27&gt;0.5,IF(F27/G27&lt;1.5," ","NOT OK"),"NOT OK"))</f>
        <v xml:space="preserve"> </v>
      </c>
      <c r="B27" s="695" t="s">
        <v>63</v>
      </c>
      <c r="C27" s="696">
        <f t="shared" ref="C27:H27" si="42">+C12+C16+C20+C26</f>
        <v>3646</v>
      </c>
      <c r="D27" s="696">
        <f t="shared" si="42"/>
        <v>3735</v>
      </c>
      <c r="E27" s="696">
        <f t="shared" si="42"/>
        <v>7381</v>
      </c>
      <c r="F27" s="696">
        <f t="shared" si="42"/>
        <v>3771</v>
      </c>
      <c r="G27" s="696">
        <f t="shared" si="42"/>
        <v>3769</v>
      </c>
      <c r="H27" s="696">
        <f t="shared" si="42"/>
        <v>7540</v>
      </c>
      <c r="I27" s="699">
        <f t="shared" si="39"/>
        <v>2.154179650453858</v>
      </c>
      <c r="J27" s="634"/>
      <c r="L27" s="727" t="s">
        <v>63</v>
      </c>
      <c r="M27" s="701">
        <f t="shared" ref="M27:V27" si="43">+M12+M16+M20+M26</f>
        <v>553334</v>
      </c>
      <c r="N27" s="702">
        <f t="shared" si="43"/>
        <v>548542</v>
      </c>
      <c r="O27" s="703">
        <f t="shared" si="43"/>
        <v>1101876</v>
      </c>
      <c r="P27" s="702">
        <f t="shared" si="43"/>
        <v>147</v>
      </c>
      <c r="Q27" s="703">
        <f t="shared" si="43"/>
        <v>1102023</v>
      </c>
      <c r="R27" s="701">
        <f t="shared" si="43"/>
        <v>586669</v>
      </c>
      <c r="S27" s="702">
        <f t="shared" si="43"/>
        <v>570789</v>
      </c>
      <c r="T27" s="703">
        <f t="shared" si="43"/>
        <v>1157458</v>
      </c>
      <c r="U27" s="702">
        <f t="shared" si="43"/>
        <v>156</v>
      </c>
      <c r="V27" s="703">
        <f t="shared" si="43"/>
        <v>1157614</v>
      </c>
      <c r="W27" s="704">
        <f t="shared" si="41"/>
        <v>5.044450070461326</v>
      </c>
    </row>
    <row r="28" spans="1:23" ht="14.25" thickTop="1" thickBot="1">
      <c r="B28" s="734" t="s">
        <v>60</v>
      </c>
      <c r="C28" s="638"/>
      <c r="D28" s="638"/>
      <c r="E28" s="638"/>
      <c r="F28" s="638"/>
      <c r="G28" s="638"/>
      <c r="H28" s="638"/>
      <c r="I28" s="638"/>
      <c r="J28" s="634"/>
      <c r="L28" s="735" t="s">
        <v>60</v>
      </c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</row>
    <row r="29" spans="1:23" ht="13.5" thickTop="1">
      <c r="B29" s="922" t="s">
        <v>25</v>
      </c>
      <c r="C29" s="923"/>
      <c r="D29" s="923"/>
      <c r="E29" s="923"/>
      <c r="F29" s="923"/>
      <c r="G29" s="923"/>
      <c r="H29" s="923"/>
      <c r="I29" s="924"/>
      <c r="J29" s="634"/>
      <c r="L29" s="931" t="s">
        <v>26</v>
      </c>
      <c r="M29" s="932"/>
      <c r="N29" s="932"/>
      <c r="O29" s="932"/>
      <c r="P29" s="932"/>
      <c r="Q29" s="932"/>
      <c r="R29" s="932"/>
      <c r="S29" s="932"/>
      <c r="T29" s="932"/>
      <c r="U29" s="932"/>
      <c r="V29" s="932"/>
      <c r="W29" s="933"/>
    </row>
    <row r="30" spans="1:23" ht="13.5" thickBot="1">
      <c r="B30" s="925" t="s">
        <v>47</v>
      </c>
      <c r="C30" s="926"/>
      <c r="D30" s="926"/>
      <c r="E30" s="926"/>
      <c r="F30" s="926"/>
      <c r="G30" s="926"/>
      <c r="H30" s="926"/>
      <c r="I30" s="927"/>
      <c r="J30" s="634"/>
      <c r="L30" s="934" t="s">
        <v>49</v>
      </c>
      <c r="M30" s="935"/>
      <c r="N30" s="935"/>
      <c r="O30" s="935"/>
      <c r="P30" s="935"/>
      <c r="Q30" s="935"/>
      <c r="R30" s="935"/>
      <c r="S30" s="935"/>
      <c r="T30" s="935"/>
      <c r="U30" s="935"/>
      <c r="V30" s="935"/>
      <c r="W30" s="936"/>
    </row>
    <row r="31" spans="1:23" ht="14.25" thickTop="1" thickBot="1">
      <c r="B31" s="637"/>
      <c r="C31" s="638"/>
      <c r="D31" s="638"/>
      <c r="E31" s="638"/>
      <c r="F31" s="638"/>
      <c r="G31" s="638"/>
      <c r="H31" s="638"/>
      <c r="I31" s="639"/>
      <c r="J31" s="634"/>
      <c r="L31" s="640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2"/>
    </row>
    <row r="32" spans="1:23" ht="14.25" thickTop="1" thickBot="1">
      <c r="B32" s="643"/>
      <c r="C32" s="928" t="s">
        <v>64</v>
      </c>
      <c r="D32" s="929"/>
      <c r="E32" s="930"/>
      <c r="F32" s="928" t="s">
        <v>65</v>
      </c>
      <c r="G32" s="929"/>
      <c r="H32" s="930"/>
      <c r="I32" s="644" t="s">
        <v>2</v>
      </c>
      <c r="J32" s="634"/>
      <c r="L32" s="645"/>
      <c r="M32" s="937" t="s">
        <v>64</v>
      </c>
      <c r="N32" s="938"/>
      <c r="O32" s="938"/>
      <c r="P32" s="938"/>
      <c r="Q32" s="939"/>
      <c r="R32" s="937" t="s">
        <v>65</v>
      </c>
      <c r="S32" s="938"/>
      <c r="T32" s="938"/>
      <c r="U32" s="938"/>
      <c r="V32" s="939"/>
      <c r="W32" s="646" t="s">
        <v>2</v>
      </c>
    </row>
    <row r="33" spans="1:23" ht="13.5" thickTop="1">
      <c r="B33" s="647" t="s">
        <v>3</v>
      </c>
      <c r="C33" s="648"/>
      <c r="D33" s="649"/>
      <c r="E33" s="650"/>
      <c r="F33" s="648"/>
      <c r="G33" s="649"/>
      <c r="H33" s="650"/>
      <c r="I33" s="651" t="s">
        <v>4</v>
      </c>
      <c r="J33" s="634"/>
      <c r="L33" s="652" t="s">
        <v>3</v>
      </c>
      <c r="M33" s="653"/>
      <c r="N33" s="654"/>
      <c r="O33" s="655"/>
      <c r="P33" s="656"/>
      <c r="Q33" s="657"/>
      <c r="R33" s="653"/>
      <c r="S33" s="654"/>
      <c r="T33" s="655"/>
      <c r="U33" s="656"/>
      <c r="V33" s="657"/>
      <c r="W33" s="658" t="s">
        <v>4</v>
      </c>
    </row>
    <row r="34" spans="1:23" ht="13.5" thickBot="1">
      <c r="B34" s="659"/>
      <c r="C34" s="660" t="s">
        <v>5</v>
      </c>
      <c r="D34" s="661" t="s">
        <v>6</v>
      </c>
      <c r="E34" s="662" t="s">
        <v>7</v>
      </c>
      <c r="F34" s="660" t="s">
        <v>5</v>
      </c>
      <c r="G34" s="661" t="s">
        <v>6</v>
      </c>
      <c r="H34" s="662" t="s">
        <v>7</v>
      </c>
      <c r="I34" s="663"/>
      <c r="J34" s="634"/>
      <c r="L34" s="664"/>
      <c r="M34" s="665" t="s">
        <v>8</v>
      </c>
      <c r="N34" s="666" t="s">
        <v>9</v>
      </c>
      <c r="O34" s="667" t="s">
        <v>31</v>
      </c>
      <c r="P34" s="668" t="s">
        <v>32</v>
      </c>
      <c r="Q34" s="667" t="s">
        <v>7</v>
      </c>
      <c r="R34" s="665" t="s">
        <v>8</v>
      </c>
      <c r="S34" s="666" t="s">
        <v>9</v>
      </c>
      <c r="T34" s="667" t="s">
        <v>31</v>
      </c>
      <c r="U34" s="668" t="s">
        <v>32</v>
      </c>
      <c r="V34" s="667" t="s">
        <v>7</v>
      </c>
      <c r="W34" s="669"/>
    </row>
    <row r="35" spans="1:23" ht="5.25" customHeight="1" thickTop="1">
      <c r="B35" s="647"/>
      <c r="C35" s="670"/>
      <c r="D35" s="671"/>
      <c r="E35" s="736"/>
      <c r="F35" s="670"/>
      <c r="G35" s="671"/>
      <c r="H35" s="736"/>
      <c r="I35" s="673"/>
      <c r="J35" s="634"/>
      <c r="L35" s="652"/>
      <c r="M35" s="674"/>
      <c r="N35" s="675"/>
      <c r="O35" s="676"/>
      <c r="P35" s="677"/>
      <c r="Q35" s="678"/>
      <c r="R35" s="674"/>
      <c r="S35" s="675"/>
      <c r="T35" s="676"/>
      <c r="U35" s="677"/>
      <c r="V35" s="678"/>
      <c r="W35" s="679"/>
    </row>
    <row r="36" spans="1:23">
      <c r="A36" s="634" t="str">
        <f>IF(ISERROR(F36/G36)," ",IF(F36/G36&gt;0.5,IF(F36/G36&lt;1.5," ","NOT OK"),"NOT OK"))</f>
        <v xml:space="preserve"> </v>
      </c>
      <c r="B36" s="647" t="s">
        <v>10</v>
      </c>
      <c r="C36" s="681">
        <v>1346</v>
      </c>
      <c r="D36" s="682">
        <v>1344</v>
      </c>
      <c r="E36" s="683">
        <f t="shared" ref="E36:E38" si="44">SUM(C36:D36)</f>
        <v>2690</v>
      </c>
      <c r="F36" s="681">
        <v>1483</v>
      </c>
      <c r="G36" s="682">
        <v>1484</v>
      </c>
      <c r="H36" s="683">
        <f t="shared" ref="H36:H38" si="45">SUM(F36:G36)</f>
        <v>2967</v>
      </c>
      <c r="I36" s="684">
        <f t="shared" ref="I36:I38" si="46">IF(E36=0,0,((H36/E36)-1)*100)</f>
        <v>10.297397769516724</v>
      </c>
      <c r="J36" s="634"/>
      <c r="K36" s="690"/>
      <c r="L36" s="652" t="s">
        <v>10</v>
      </c>
      <c r="M36" s="685">
        <v>205703</v>
      </c>
      <c r="N36" s="686">
        <v>208173</v>
      </c>
      <c r="O36" s="687">
        <f>+M36+N36</f>
        <v>413876</v>
      </c>
      <c r="P36" s="688">
        <v>0</v>
      </c>
      <c r="Q36" s="687">
        <f>O36+P36</f>
        <v>413876</v>
      </c>
      <c r="R36" s="685">
        <v>228252</v>
      </c>
      <c r="S36" s="686">
        <v>230166</v>
      </c>
      <c r="T36" s="687">
        <f>SUM(R36:S36)</f>
        <v>458418</v>
      </c>
      <c r="U36" s="688">
        <v>0</v>
      </c>
      <c r="V36" s="687">
        <f>T36+U36</f>
        <v>458418</v>
      </c>
      <c r="W36" s="689">
        <f t="shared" ref="W36:W38" si="47">IF(Q36=0,0,((V36/Q36)-1)*100)</f>
        <v>10.762160647150365</v>
      </c>
    </row>
    <row r="37" spans="1:23">
      <c r="A37" s="634" t="str">
        <f>IF(ISERROR(F37/G37)," ",IF(F37/G37&gt;0.5,IF(F37/G37&lt;1.5," ","NOT OK"),"NOT OK"))</f>
        <v xml:space="preserve"> </v>
      </c>
      <c r="B37" s="647" t="s">
        <v>11</v>
      </c>
      <c r="C37" s="681">
        <v>1374</v>
      </c>
      <c r="D37" s="682">
        <v>1375</v>
      </c>
      <c r="E37" s="683">
        <f t="shared" si="44"/>
        <v>2749</v>
      </c>
      <c r="F37" s="681">
        <v>1587</v>
      </c>
      <c r="G37" s="682">
        <v>1587</v>
      </c>
      <c r="H37" s="683">
        <f t="shared" si="45"/>
        <v>3174</v>
      </c>
      <c r="I37" s="684">
        <f t="shared" si="46"/>
        <v>15.460167333575846</v>
      </c>
      <c r="J37" s="634"/>
      <c r="K37" s="690"/>
      <c r="L37" s="652" t="s">
        <v>11</v>
      </c>
      <c r="M37" s="685">
        <v>208467</v>
      </c>
      <c r="N37" s="686">
        <v>213628</v>
      </c>
      <c r="O37" s="687">
        <f t="shared" ref="O37:O38" si="48">+M37+N37</f>
        <v>422095</v>
      </c>
      <c r="P37" s="688">
        <v>0</v>
      </c>
      <c r="Q37" s="687">
        <f>O37+P37</f>
        <v>422095</v>
      </c>
      <c r="R37" s="685">
        <v>241531</v>
      </c>
      <c r="S37" s="686">
        <v>250082</v>
      </c>
      <c r="T37" s="687">
        <f>SUM(R37:S37)</f>
        <v>491613</v>
      </c>
      <c r="U37" s="688">
        <v>0</v>
      </c>
      <c r="V37" s="687">
        <f>T37+U37</f>
        <v>491613</v>
      </c>
      <c r="W37" s="689">
        <f t="shared" si="47"/>
        <v>16.469752070031628</v>
      </c>
    </row>
    <row r="38" spans="1:23" ht="13.5" thickBot="1">
      <c r="A38" s="634" t="str">
        <f>IF(ISERROR(F38/G38)," ",IF(F38/G38&gt;0.5,IF(F38/G38&lt;1.5," ","NOT OK"),"NOT OK"))</f>
        <v xml:space="preserve"> </v>
      </c>
      <c r="B38" s="659" t="s">
        <v>12</v>
      </c>
      <c r="C38" s="691">
        <v>1457</v>
      </c>
      <c r="D38" s="692">
        <v>1457</v>
      </c>
      <c r="E38" s="683">
        <f t="shared" si="44"/>
        <v>2914</v>
      </c>
      <c r="F38" s="691">
        <v>1663</v>
      </c>
      <c r="G38" s="692">
        <v>1664</v>
      </c>
      <c r="H38" s="683">
        <f t="shared" si="45"/>
        <v>3327</v>
      </c>
      <c r="I38" s="684">
        <f t="shared" si="46"/>
        <v>14.172958133150315</v>
      </c>
      <c r="J38" s="634"/>
      <c r="K38" s="690"/>
      <c r="L38" s="664" t="s">
        <v>12</v>
      </c>
      <c r="M38" s="685">
        <v>233309</v>
      </c>
      <c r="N38" s="686">
        <v>231957</v>
      </c>
      <c r="O38" s="687">
        <f t="shared" si="48"/>
        <v>465266</v>
      </c>
      <c r="P38" s="693">
        <v>0</v>
      </c>
      <c r="Q38" s="737">
        <f t="shared" ref="Q38" si="49">O38+P38</f>
        <v>465266</v>
      </c>
      <c r="R38" s="685">
        <v>272478</v>
      </c>
      <c r="S38" s="686">
        <v>271944</v>
      </c>
      <c r="T38" s="687">
        <f t="shared" ref="T38" si="50">SUM(R38:S38)</f>
        <v>544422</v>
      </c>
      <c r="U38" s="693">
        <v>0</v>
      </c>
      <c r="V38" s="737">
        <f t="shared" ref="V38" si="51">T38+U38</f>
        <v>544422</v>
      </c>
      <c r="W38" s="689">
        <f t="shared" si="47"/>
        <v>17.013063494861001</v>
      </c>
    </row>
    <row r="39" spans="1:23" ht="14.25" thickTop="1" thickBot="1">
      <c r="A39" s="634" t="str">
        <f>IF(ISERROR(F39/G39)," ",IF(F39/G39&gt;0.5,IF(F39/G39&lt;1.5," ","NOT OK"),"NOT OK"))</f>
        <v xml:space="preserve"> </v>
      </c>
      <c r="B39" s="695" t="s">
        <v>57</v>
      </c>
      <c r="C39" s="696">
        <f t="shared" ref="C39:E39" si="52">+C36+C37+C38</f>
        <v>4177</v>
      </c>
      <c r="D39" s="697">
        <f t="shared" si="52"/>
        <v>4176</v>
      </c>
      <c r="E39" s="698">
        <f t="shared" si="52"/>
        <v>8353</v>
      </c>
      <c r="F39" s="696">
        <f t="shared" ref="F39:H39" si="53">+F36+F37+F38</f>
        <v>4733</v>
      </c>
      <c r="G39" s="697">
        <f t="shared" si="53"/>
        <v>4735</v>
      </c>
      <c r="H39" s="698">
        <f t="shared" si="53"/>
        <v>9468</v>
      </c>
      <c r="I39" s="699">
        <f>IF(E39=0,0,((H39/E39)-1)*100)</f>
        <v>13.348497545791925</v>
      </c>
      <c r="J39" s="634"/>
      <c r="L39" s="700" t="s">
        <v>57</v>
      </c>
      <c r="M39" s="701">
        <f t="shared" ref="M39:N39" si="54">+M36+M37+M38</f>
        <v>647479</v>
      </c>
      <c r="N39" s="702">
        <f t="shared" si="54"/>
        <v>653758</v>
      </c>
      <c r="O39" s="703">
        <f>+O36+O37+O38</f>
        <v>1301237</v>
      </c>
      <c r="P39" s="702">
        <f t="shared" ref="P39:Q39" si="55">+P36+P37+P38</f>
        <v>0</v>
      </c>
      <c r="Q39" s="703">
        <f t="shared" si="55"/>
        <v>1301237</v>
      </c>
      <c r="R39" s="701">
        <f t="shared" ref="R39:V39" si="56">+R36+R37+R38</f>
        <v>742261</v>
      </c>
      <c r="S39" s="702">
        <f t="shared" si="56"/>
        <v>752192</v>
      </c>
      <c r="T39" s="703">
        <f>+T36+T37+T38</f>
        <v>1494453</v>
      </c>
      <c r="U39" s="702">
        <f t="shared" si="56"/>
        <v>0</v>
      </c>
      <c r="V39" s="703">
        <f t="shared" si="56"/>
        <v>1494453</v>
      </c>
      <c r="W39" s="704">
        <f>IF(Q39=0,0,((V39/Q39)-1)*100)</f>
        <v>14.848640178537797</v>
      </c>
    </row>
    <row r="40" spans="1:23" ht="13.5" thickTop="1">
      <c r="A40" s="634" t="str">
        <f t="shared" si="9"/>
        <v xml:space="preserve"> </v>
      </c>
      <c r="B40" s="647" t="s">
        <v>13</v>
      </c>
      <c r="C40" s="681">
        <v>1489</v>
      </c>
      <c r="D40" s="682">
        <v>1489</v>
      </c>
      <c r="E40" s="683">
        <f t="shared" ref="E40" si="57">SUM(C40:D40)</f>
        <v>2978</v>
      </c>
      <c r="F40" s="681">
        <v>1744</v>
      </c>
      <c r="G40" s="682">
        <v>1744</v>
      </c>
      <c r="H40" s="683">
        <f t="shared" ref="H40" si="58">SUM(F40:G40)</f>
        <v>3488</v>
      </c>
      <c r="I40" s="684">
        <f t="shared" ref="I40" si="59">IF(E40=0,0,((H40/E40)-1)*100)</f>
        <v>17.125587642713235</v>
      </c>
      <c r="L40" s="652" t="s">
        <v>13</v>
      </c>
      <c r="M40" s="685">
        <v>246329</v>
      </c>
      <c r="N40" s="686">
        <v>253102</v>
      </c>
      <c r="O40" s="687">
        <f t="shared" ref="O40" si="60">+M40+N40</f>
        <v>499431</v>
      </c>
      <c r="P40" s="693">
        <v>16</v>
      </c>
      <c r="Q40" s="737">
        <f>O40+P40</f>
        <v>499447</v>
      </c>
      <c r="R40" s="685">
        <v>284208</v>
      </c>
      <c r="S40" s="686">
        <v>296241</v>
      </c>
      <c r="T40" s="687">
        <f t="shared" ref="T40" si="61">+R40+S40</f>
        <v>580449</v>
      </c>
      <c r="U40" s="693">
        <v>0</v>
      </c>
      <c r="V40" s="737">
        <f>T40+U40</f>
        <v>580449</v>
      </c>
      <c r="W40" s="689">
        <f t="shared" ref="W40" si="62">IF(Q40=0,0,((V40/Q40)-1)*100)</f>
        <v>16.218337481254274</v>
      </c>
    </row>
    <row r="41" spans="1:23">
      <c r="A41" s="634" t="str">
        <f t="shared" ref="A41:A44" si="63">IF(ISERROR(F41/G41)," ",IF(F41/G41&gt;0.5,IF(F41/G41&lt;1.5," ","NOT OK"),"NOT OK"))</f>
        <v xml:space="preserve"> </v>
      </c>
      <c r="B41" s="647" t="s">
        <v>14</v>
      </c>
      <c r="C41" s="681">
        <v>1398</v>
      </c>
      <c r="D41" s="682">
        <v>1396</v>
      </c>
      <c r="E41" s="683">
        <f>SUM(C41:D41)</f>
        <v>2794</v>
      </c>
      <c r="F41" s="681">
        <v>1560</v>
      </c>
      <c r="G41" s="682">
        <v>1559</v>
      </c>
      <c r="H41" s="683">
        <f>SUM(F41:G41)</f>
        <v>3119</v>
      </c>
      <c r="I41" s="684">
        <f t="shared" ref="I41:I44" si="64">IF(E41=0,0,((H41/E41)-1)*100)</f>
        <v>11.632068718682898</v>
      </c>
      <c r="J41" s="634"/>
      <c r="L41" s="652" t="s">
        <v>14</v>
      </c>
      <c r="M41" s="685">
        <v>214812</v>
      </c>
      <c r="N41" s="686">
        <v>227585</v>
      </c>
      <c r="O41" s="687">
        <f>+M41+N41</f>
        <v>442397</v>
      </c>
      <c r="P41" s="693">
        <v>0</v>
      </c>
      <c r="Q41" s="737">
        <f>O41+P41</f>
        <v>442397</v>
      </c>
      <c r="R41" s="685">
        <v>241771</v>
      </c>
      <c r="S41" s="686">
        <v>252748</v>
      </c>
      <c r="T41" s="687">
        <f>+R41+S41</f>
        <v>494519</v>
      </c>
      <c r="U41" s="693">
        <v>0</v>
      </c>
      <c r="V41" s="737">
        <f>T41+U41</f>
        <v>494519</v>
      </c>
      <c r="W41" s="689">
        <f t="shared" ref="W41:W44" si="65">IF(Q41=0,0,((V41/Q41)-1)*100)</f>
        <v>11.781725463780269</v>
      </c>
    </row>
    <row r="42" spans="1:23" ht="13.5" thickBot="1">
      <c r="A42" s="634" t="str">
        <f t="shared" si="63"/>
        <v xml:space="preserve"> </v>
      </c>
      <c r="B42" s="647" t="s">
        <v>15</v>
      </c>
      <c r="C42" s="681">
        <v>1568</v>
      </c>
      <c r="D42" s="682">
        <v>1561</v>
      </c>
      <c r="E42" s="683">
        <f>SUM(C42:D42)</f>
        <v>3129</v>
      </c>
      <c r="F42" s="681">
        <v>1734</v>
      </c>
      <c r="G42" s="682">
        <v>1732</v>
      </c>
      <c r="H42" s="683">
        <f>SUM(F42:G42)</f>
        <v>3466</v>
      </c>
      <c r="I42" s="733">
        <f t="shared" si="64"/>
        <v>10.77021412591883</v>
      </c>
      <c r="J42" s="634"/>
      <c r="L42" s="652" t="s">
        <v>15</v>
      </c>
      <c r="M42" s="685">
        <v>220936</v>
      </c>
      <c r="N42" s="686">
        <v>231274</v>
      </c>
      <c r="O42" s="687">
        <f>+M42+N42</f>
        <v>452210</v>
      </c>
      <c r="P42" s="693">
        <v>0</v>
      </c>
      <c r="Q42" s="737">
        <f>O42+P42</f>
        <v>452210</v>
      </c>
      <c r="R42" s="685">
        <v>247770</v>
      </c>
      <c r="S42" s="686">
        <v>263188</v>
      </c>
      <c r="T42" s="687">
        <f>+R42+S42</f>
        <v>510958</v>
      </c>
      <c r="U42" s="693">
        <v>237</v>
      </c>
      <c r="V42" s="737">
        <f>T42+U42</f>
        <v>511195</v>
      </c>
      <c r="W42" s="689">
        <f t="shared" si="65"/>
        <v>13.043718626301937</v>
      </c>
    </row>
    <row r="43" spans="1:23" ht="14.25" thickTop="1" thickBot="1">
      <c r="A43" s="680" t="str">
        <f t="shared" si="63"/>
        <v xml:space="preserve"> </v>
      </c>
      <c r="B43" s="695" t="s">
        <v>61</v>
      </c>
      <c r="C43" s="696">
        <f>+C40+C41+C42</f>
        <v>4455</v>
      </c>
      <c r="D43" s="697">
        <f t="shared" ref="D43" si="66">+D40+D41+D42</f>
        <v>4446</v>
      </c>
      <c r="E43" s="698">
        <f t="shared" ref="E43" si="67">+E40+E41+E42</f>
        <v>8901</v>
      </c>
      <c r="F43" s="696">
        <f t="shared" ref="F43" si="68">+F40+F41+F42</f>
        <v>5038</v>
      </c>
      <c r="G43" s="697">
        <f t="shared" ref="G43" si="69">+G40+G41+G42</f>
        <v>5035</v>
      </c>
      <c r="H43" s="698">
        <f t="shared" ref="H43" si="70">+H40+H41+H42</f>
        <v>10073</v>
      </c>
      <c r="I43" s="699">
        <f t="shared" si="64"/>
        <v>13.167059880912246</v>
      </c>
      <c r="J43" s="634"/>
      <c r="L43" s="700" t="s">
        <v>61</v>
      </c>
      <c r="M43" s="701">
        <f>+M40+M41+M42</f>
        <v>682077</v>
      </c>
      <c r="N43" s="702">
        <f t="shared" ref="N43" si="71">+N40+N41+N42</f>
        <v>711961</v>
      </c>
      <c r="O43" s="703">
        <f t="shared" ref="O43" si="72">+O40+O41+O42</f>
        <v>1394038</v>
      </c>
      <c r="P43" s="702">
        <f t="shared" ref="P43" si="73">+P40+P41+P42</f>
        <v>16</v>
      </c>
      <c r="Q43" s="703">
        <f t="shared" ref="Q43" si="74">+Q40+Q41+Q42</f>
        <v>1394054</v>
      </c>
      <c r="R43" s="701">
        <f t="shared" ref="R43" si="75">+R40+R41+R42</f>
        <v>773749</v>
      </c>
      <c r="S43" s="702">
        <f t="shared" ref="S43" si="76">+S40+S41+S42</f>
        <v>812177</v>
      </c>
      <c r="T43" s="703">
        <f t="shared" ref="T43" si="77">+T40+T41+T42</f>
        <v>1585926</v>
      </c>
      <c r="U43" s="702">
        <f t="shared" ref="U43" si="78">+U40+U41+U42</f>
        <v>237</v>
      </c>
      <c r="V43" s="703">
        <f t="shared" ref="V43" si="79">+V40+V41+V42</f>
        <v>1586163</v>
      </c>
      <c r="W43" s="704">
        <f t="shared" si="65"/>
        <v>13.780599603745625</v>
      </c>
    </row>
    <row r="44" spans="1:23" ht="13.5" thickTop="1">
      <c r="A44" s="634" t="str">
        <f t="shared" si="63"/>
        <v xml:space="preserve"> </v>
      </c>
      <c r="B44" s="647" t="s">
        <v>16</v>
      </c>
      <c r="C44" s="708">
        <v>1480</v>
      </c>
      <c r="D44" s="709">
        <v>1449</v>
      </c>
      <c r="E44" s="683">
        <f t="shared" ref="E44" si="80">SUM(C44:D44)</f>
        <v>2929</v>
      </c>
      <c r="F44" s="708">
        <v>1657</v>
      </c>
      <c r="G44" s="709">
        <v>1658</v>
      </c>
      <c r="H44" s="683">
        <f t="shared" ref="H44" si="81">SUM(F44:G44)</f>
        <v>3315</v>
      </c>
      <c r="I44" s="684">
        <f t="shared" si="64"/>
        <v>13.178559235233877</v>
      </c>
      <c r="J44" s="707"/>
      <c r="L44" s="652" t="s">
        <v>16</v>
      </c>
      <c r="M44" s="685">
        <v>213819</v>
      </c>
      <c r="N44" s="686">
        <v>214489</v>
      </c>
      <c r="O44" s="687">
        <f>+M44+N44</f>
        <v>428308</v>
      </c>
      <c r="P44" s="688">
        <v>149</v>
      </c>
      <c r="Q44" s="738">
        <f>O44+P44</f>
        <v>428457</v>
      </c>
      <c r="R44" s="685">
        <v>241467</v>
      </c>
      <c r="S44" s="686">
        <v>247960</v>
      </c>
      <c r="T44" s="687">
        <f>+R44+S44</f>
        <v>489427</v>
      </c>
      <c r="U44" s="688">
        <v>38</v>
      </c>
      <c r="V44" s="738">
        <f>T44+U44</f>
        <v>489465</v>
      </c>
      <c r="W44" s="689">
        <f t="shared" si="65"/>
        <v>14.239001813484208</v>
      </c>
    </row>
    <row r="45" spans="1:23">
      <c r="A45" s="634" t="str">
        <f t="shared" ref="A45" si="82">IF(ISERROR(F45/G45)," ",IF(F45/G45&gt;0.5,IF(F45/G45&lt;1.5," ","NOT OK"),"NOT OK"))</f>
        <v xml:space="preserve"> </v>
      </c>
      <c r="B45" s="647" t="s">
        <v>17</v>
      </c>
      <c r="C45" s="708">
        <v>1475</v>
      </c>
      <c r="D45" s="709">
        <v>1444</v>
      </c>
      <c r="E45" s="683">
        <f>SUM(C45:D45)</f>
        <v>2919</v>
      </c>
      <c r="F45" s="708">
        <v>1639</v>
      </c>
      <c r="G45" s="709">
        <v>1638</v>
      </c>
      <c r="H45" s="683">
        <f>SUM(F45:G45)</f>
        <v>3277</v>
      </c>
      <c r="I45" s="684">
        <f t="shared" ref="I45" si="83">IF(E45=0,0,((H45/E45)-1)*100)</f>
        <v>12.264474134977732</v>
      </c>
      <c r="J45" s="634"/>
      <c r="L45" s="652" t="s">
        <v>17</v>
      </c>
      <c r="M45" s="685">
        <v>210467</v>
      </c>
      <c r="N45" s="686">
        <v>209133</v>
      </c>
      <c r="O45" s="687">
        <f t="shared" ref="O45" si="84">+M45+N45</f>
        <v>419600</v>
      </c>
      <c r="P45" s="688">
        <v>0</v>
      </c>
      <c r="Q45" s="687">
        <f>O45+P45</f>
        <v>419600</v>
      </c>
      <c r="R45" s="685">
        <v>236406</v>
      </c>
      <c r="S45" s="686">
        <v>238622</v>
      </c>
      <c r="T45" s="687">
        <f>+R45+S45</f>
        <v>475028</v>
      </c>
      <c r="U45" s="688">
        <v>119</v>
      </c>
      <c r="V45" s="687">
        <f>T45+U45</f>
        <v>475147</v>
      </c>
      <c r="W45" s="689">
        <f t="shared" ref="W45" si="85">IF(Q45=0,0,((V45/Q45)-1)*100)</f>
        <v>13.238083889418494</v>
      </c>
    </row>
    <row r="46" spans="1:23" ht="13.5" thickBot="1">
      <c r="A46" s="634" t="str">
        <f>IF(ISERROR(F46/G46)," ",IF(F46/G46&gt;0.5,IF(F46/G46&lt;1.5," ","NOT OK"),"NOT OK"))</f>
        <v xml:space="preserve"> </v>
      </c>
      <c r="B46" s="647" t="s">
        <v>18</v>
      </c>
      <c r="C46" s="708">
        <v>1390</v>
      </c>
      <c r="D46" s="709">
        <v>1368</v>
      </c>
      <c r="E46" s="683">
        <f>SUM(C46:D46)</f>
        <v>2758</v>
      </c>
      <c r="F46" s="708">
        <v>1506</v>
      </c>
      <c r="G46" s="709">
        <v>1506</v>
      </c>
      <c r="H46" s="683">
        <f>SUM(F46:G46)</f>
        <v>3012</v>
      </c>
      <c r="I46" s="684">
        <f>IF(E46=0,0,((H46/E46)-1)*100)</f>
        <v>9.2095721537345909</v>
      </c>
      <c r="J46" s="634"/>
      <c r="L46" s="652" t="s">
        <v>18</v>
      </c>
      <c r="M46" s="685">
        <v>195032</v>
      </c>
      <c r="N46" s="686">
        <v>197129</v>
      </c>
      <c r="O46" s="687">
        <f>+M46+N46</f>
        <v>392161</v>
      </c>
      <c r="P46" s="688">
        <v>0</v>
      </c>
      <c r="Q46" s="687">
        <f>O46+P46</f>
        <v>392161</v>
      </c>
      <c r="R46" s="685">
        <v>214272</v>
      </c>
      <c r="S46" s="686">
        <v>215246</v>
      </c>
      <c r="T46" s="687">
        <f>+R46+S46</f>
        <v>429518</v>
      </c>
      <c r="U46" s="688">
        <v>0</v>
      </c>
      <c r="V46" s="687">
        <f>T46+U46</f>
        <v>429518</v>
      </c>
      <c r="W46" s="689">
        <f>IF(Q46=0,0,((V46/Q46)-1)*100)</f>
        <v>9.5259345013910099</v>
      </c>
    </row>
    <row r="47" spans="1:23" ht="15.75" customHeight="1" thickTop="1" thickBot="1">
      <c r="A47" s="712" t="str">
        <f>IF(ISERROR(F47/G47)," ",IF(F47/G47&gt;0.5,IF(F47/G47&lt;1.5," ","NOT OK"),"NOT OK"))</f>
        <v xml:space="preserve"> </v>
      </c>
      <c r="B47" s="713" t="s">
        <v>19</v>
      </c>
      <c r="C47" s="696">
        <f>+C44+C45+C46</f>
        <v>4345</v>
      </c>
      <c r="D47" s="714">
        <f t="shared" ref="D47" si="86">+D44+D45+D46</f>
        <v>4261</v>
      </c>
      <c r="E47" s="715">
        <f t="shared" ref="E47" si="87">+E44+E45+E46</f>
        <v>8606</v>
      </c>
      <c r="F47" s="696">
        <f t="shared" ref="F47" si="88">+F44+F45+F46</f>
        <v>4802</v>
      </c>
      <c r="G47" s="714">
        <f t="shared" ref="G47" si="89">+G44+G45+G46</f>
        <v>4802</v>
      </c>
      <c r="H47" s="715">
        <f t="shared" ref="H47" si="90">+H44+H45+H46</f>
        <v>9604</v>
      </c>
      <c r="I47" s="699">
        <f>IF(E47=0,0,((H47/E47)-1)*100)</f>
        <v>11.596560539158718</v>
      </c>
      <c r="J47" s="712"/>
      <c r="K47" s="716"/>
      <c r="L47" s="717" t="s">
        <v>19</v>
      </c>
      <c r="M47" s="718">
        <f>+M44+M45+M46</f>
        <v>619318</v>
      </c>
      <c r="N47" s="719">
        <f t="shared" ref="N47" si="91">+N44+N45+N46</f>
        <v>620751</v>
      </c>
      <c r="O47" s="720">
        <f t="shared" ref="O47" si="92">+O44+O45+O46</f>
        <v>1240069</v>
      </c>
      <c r="P47" s="719">
        <f t="shared" ref="P47" si="93">+P44+P45+P46</f>
        <v>149</v>
      </c>
      <c r="Q47" s="720">
        <f t="shared" ref="Q47" si="94">+Q44+Q45+Q46</f>
        <v>1240218</v>
      </c>
      <c r="R47" s="718">
        <f t="shared" ref="R47" si="95">+R44+R45+R46</f>
        <v>692145</v>
      </c>
      <c r="S47" s="719">
        <f t="shared" ref="S47" si="96">+S44+S45+S46</f>
        <v>701828</v>
      </c>
      <c r="T47" s="720">
        <f t="shared" ref="T47" si="97">+T44+T45+T46</f>
        <v>1393973</v>
      </c>
      <c r="U47" s="719">
        <f t="shared" ref="U47" si="98">+U44+U45+U46</f>
        <v>157</v>
      </c>
      <c r="V47" s="720">
        <f t="shared" ref="V47" si="99">+V44+V45+V46</f>
        <v>1394130</v>
      </c>
      <c r="W47" s="721">
        <f>IF(Q47=0,0,((V47/Q47)-1)*100)</f>
        <v>12.410076293038808</v>
      </c>
    </row>
    <row r="48" spans="1:23" ht="13.5" thickTop="1">
      <c r="A48" s="634" t="str">
        <f>IF(ISERROR(F48/G48)," ",IF(F48/G48&gt;0.5,IF(F48/G48&lt;1.5," ","NOT OK"),"NOT OK"))</f>
        <v xml:space="preserve"> </v>
      </c>
      <c r="B48" s="647" t="s">
        <v>20</v>
      </c>
      <c r="C48" s="681">
        <v>1468</v>
      </c>
      <c r="D48" s="682">
        <v>1467</v>
      </c>
      <c r="E48" s="722">
        <f>SUM(C48:D48)</f>
        <v>2935</v>
      </c>
      <c r="F48" s="681">
        <v>1559</v>
      </c>
      <c r="G48" s="682">
        <v>1560</v>
      </c>
      <c r="H48" s="722">
        <f>SUM(F48:G48)</f>
        <v>3119</v>
      </c>
      <c r="I48" s="684">
        <f>IF(E48=0,0,((H48/E48)-1)*100)</f>
        <v>6.2691652470187487</v>
      </c>
      <c r="J48" s="634"/>
      <c r="L48" s="652" t="s">
        <v>21</v>
      </c>
      <c r="M48" s="685">
        <v>219277</v>
      </c>
      <c r="N48" s="686">
        <v>224616</v>
      </c>
      <c r="O48" s="687">
        <f>+M48+N48</f>
        <v>443893</v>
      </c>
      <c r="P48" s="688">
        <v>183</v>
      </c>
      <c r="Q48" s="687">
        <f>O48+P48</f>
        <v>444076</v>
      </c>
      <c r="R48" s="685">
        <v>232809</v>
      </c>
      <c r="S48" s="686">
        <v>238748</v>
      </c>
      <c r="T48" s="687">
        <f>+R48+S48</f>
        <v>471557</v>
      </c>
      <c r="U48" s="688">
        <v>99</v>
      </c>
      <c r="V48" s="687">
        <f>T48+U48</f>
        <v>471656</v>
      </c>
      <c r="W48" s="689">
        <f>IF(Q48=0,0,((V48/Q48)-1)*100)</f>
        <v>6.2106486277123674</v>
      </c>
    </row>
    <row r="49" spans="1:23" ht="13.5" thickBot="1">
      <c r="A49" s="634" t="str">
        <f t="shared" ref="A49:A51" si="100">IF(ISERROR(F49/G49)," ",IF(F49/G49&gt;0.5,IF(F49/G49&lt;1.5," ","NOT OK"),"NOT OK"))</f>
        <v xml:space="preserve"> </v>
      </c>
      <c r="B49" s="647" t="s">
        <v>22</v>
      </c>
      <c r="C49" s="681">
        <v>1464</v>
      </c>
      <c r="D49" s="682">
        <v>1464</v>
      </c>
      <c r="E49" s="723">
        <f>SUM(C49:D49)</f>
        <v>2928</v>
      </c>
      <c r="F49" s="681">
        <v>1564</v>
      </c>
      <c r="G49" s="682">
        <v>1563</v>
      </c>
      <c r="H49" s="723">
        <f t="shared" ref="H49" si="101">SUM(F49:G49)</f>
        <v>3127</v>
      </c>
      <c r="I49" s="684">
        <f t="shared" ref="I49:I51" si="102">IF(E49=0,0,((H49/E49)-1)*100)</f>
        <v>6.7964480874316946</v>
      </c>
      <c r="J49" s="634"/>
      <c r="L49" s="652" t="s">
        <v>22</v>
      </c>
      <c r="M49" s="685">
        <v>212263</v>
      </c>
      <c r="N49" s="686">
        <v>226902</v>
      </c>
      <c r="O49" s="687">
        <f t="shared" ref="O49" si="103">+M49+N49</f>
        <v>439165</v>
      </c>
      <c r="P49" s="688">
        <v>0</v>
      </c>
      <c r="Q49" s="687">
        <f>O49+P49</f>
        <v>439165</v>
      </c>
      <c r="R49" s="685">
        <v>224172</v>
      </c>
      <c r="S49" s="686">
        <v>238857</v>
      </c>
      <c r="T49" s="687">
        <f t="shared" ref="T49" si="104">+R49+S49</f>
        <v>463029</v>
      </c>
      <c r="U49" s="688">
        <v>0</v>
      </c>
      <c r="V49" s="687">
        <f>T49+U49</f>
        <v>463029</v>
      </c>
      <c r="W49" s="689">
        <f t="shared" ref="W49:W51" si="105">IF(Q49=0,0,((V49/Q49)-1)*100)</f>
        <v>5.4339485159336398</v>
      </c>
    </row>
    <row r="50" spans="1:23" ht="14.25" thickTop="1" thickBot="1">
      <c r="A50" s="680" t="str">
        <f t="shared" si="100"/>
        <v xml:space="preserve"> </v>
      </c>
      <c r="B50" s="695" t="s">
        <v>66</v>
      </c>
      <c r="C50" s="696">
        <f>+C43+C47+C48+C49</f>
        <v>11732</v>
      </c>
      <c r="D50" s="724">
        <f t="shared" ref="D50" si="106">+D43+D47+D48+D49</f>
        <v>11638</v>
      </c>
      <c r="E50" s="725">
        <f t="shared" ref="E50" si="107">+E43+E47+E48+E49</f>
        <v>23370</v>
      </c>
      <c r="F50" s="696">
        <f t="shared" ref="F50" si="108">+F43+F47+F48+F49</f>
        <v>12963</v>
      </c>
      <c r="G50" s="697">
        <f t="shared" ref="G50" si="109">+G43+G47+G48+G49</f>
        <v>12960</v>
      </c>
      <c r="H50" s="726">
        <f t="shared" ref="H50" si="110">+H43+H47+H48+H49</f>
        <v>25923</v>
      </c>
      <c r="I50" s="699">
        <f t="shared" si="102"/>
        <v>10.924261874197683</v>
      </c>
      <c r="J50" s="634"/>
      <c r="L50" s="727" t="s">
        <v>66</v>
      </c>
      <c r="M50" s="728">
        <f>+M43+M47+M48+M49</f>
        <v>1732935</v>
      </c>
      <c r="N50" s="728">
        <f t="shared" ref="N50" si="111">+N43+N47+N48+N49</f>
        <v>1784230</v>
      </c>
      <c r="O50" s="729">
        <f t="shared" ref="O50" si="112">+O43+O47+O48+O49</f>
        <v>3517165</v>
      </c>
      <c r="P50" s="728">
        <f t="shared" ref="P50" si="113">+P43+P47+P48+P49</f>
        <v>348</v>
      </c>
      <c r="Q50" s="729">
        <f t="shared" ref="Q50" si="114">+Q43+Q47+Q48+Q49</f>
        <v>3517513</v>
      </c>
      <c r="R50" s="728">
        <f t="shared" ref="R50" si="115">+R43+R47+R48+R49</f>
        <v>1922875</v>
      </c>
      <c r="S50" s="728">
        <f t="shared" ref="S50" si="116">+S43+S47+S48+S49</f>
        <v>1991610</v>
      </c>
      <c r="T50" s="729">
        <f t="shared" ref="T50" si="117">+T43+T47+T48+T49</f>
        <v>3914485</v>
      </c>
      <c r="U50" s="728">
        <f t="shared" ref="U50" si="118">+U43+U47+U48+U49</f>
        <v>493</v>
      </c>
      <c r="V50" s="729">
        <f t="shared" ref="V50" si="119">+V43+V47+V48+V49</f>
        <v>3914978</v>
      </c>
      <c r="W50" s="704">
        <f t="shared" si="105"/>
        <v>11.29960287282521</v>
      </c>
    </row>
    <row r="51" spans="1:23" ht="14.25" thickTop="1" thickBot="1">
      <c r="A51" s="680" t="str">
        <f t="shared" si="100"/>
        <v xml:space="preserve"> </v>
      </c>
      <c r="B51" s="695" t="s">
        <v>67</v>
      </c>
      <c r="C51" s="696">
        <f>+C39+C43+C47+C48+C49</f>
        <v>15909</v>
      </c>
      <c r="D51" s="697">
        <f t="shared" ref="D51:H51" si="120">+D39+D43+D47+D48+D49</f>
        <v>15814</v>
      </c>
      <c r="E51" s="726">
        <f t="shared" si="120"/>
        <v>31723</v>
      </c>
      <c r="F51" s="696">
        <f t="shared" si="120"/>
        <v>17696</v>
      </c>
      <c r="G51" s="697">
        <f t="shared" si="120"/>
        <v>17695</v>
      </c>
      <c r="H51" s="726">
        <f t="shared" si="120"/>
        <v>35391</v>
      </c>
      <c r="I51" s="699">
        <f t="shared" si="102"/>
        <v>11.562588658071427</v>
      </c>
      <c r="J51" s="634"/>
      <c r="L51" s="727" t="s">
        <v>67</v>
      </c>
      <c r="M51" s="701">
        <f>+M39+M43+M47+M48+M49</f>
        <v>2380414</v>
      </c>
      <c r="N51" s="701">
        <f t="shared" ref="N51:V51" si="121">+N39+N43+N47+N48+N49</f>
        <v>2437988</v>
      </c>
      <c r="O51" s="730">
        <f t="shared" si="121"/>
        <v>4818402</v>
      </c>
      <c r="P51" s="701">
        <f t="shared" si="121"/>
        <v>348</v>
      </c>
      <c r="Q51" s="730">
        <f t="shared" si="121"/>
        <v>4818750</v>
      </c>
      <c r="R51" s="701">
        <f t="shared" si="121"/>
        <v>2665136</v>
      </c>
      <c r="S51" s="701">
        <f t="shared" si="121"/>
        <v>2743802</v>
      </c>
      <c r="T51" s="730">
        <f t="shared" si="121"/>
        <v>5408938</v>
      </c>
      <c r="U51" s="701">
        <f t="shared" si="121"/>
        <v>493</v>
      </c>
      <c r="V51" s="730">
        <f t="shared" si="121"/>
        <v>5409431</v>
      </c>
      <c r="W51" s="704">
        <f t="shared" si="105"/>
        <v>12.257971465629058</v>
      </c>
    </row>
    <row r="52" spans="1:23" ht="14.25" thickTop="1" thickBot="1">
      <c r="A52" s="634" t="str">
        <f>IF(ISERROR(F52/G52)," ",IF(F52/G52&gt;0.5,IF(F52/G52&lt;1.5," ","NOT OK"),"NOT OK"))</f>
        <v xml:space="preserve"> </v>
      </c>
      <c r="B52" s="647" t="s">
        <v>23</v>
      </c>
      <c r="C52" s="681">
        <v>1346</v>
      </c>
      <c r="D52" s="731">
        <v>1346</v>
      </c>
      <c r="E52" s="732">
        <f t="shared" ref="E52" si="122">SUM(C52:D52)</f>
        <v>2692</v>
      </c>
      <c r="F52" s="681"/>
      <c r="G52" s="731"/>
      <c r="H52" s="732">
        <f t="shared" ref="H52" si="123">SUM(F52:G52)</f>
        <v>0</v>
      </c>
      <c r="I52" s="733">
        <f>IF(E52=0,0,((H52/E52)-1)*100)</f>
        <v>-100</v>
      </c>
      <c r="J52" s="634"/>
      <c r="L52" s="652" t="s">
        <v>23</v>
      </c>
      <c r="M52" s="685">
        <v>190962</v>
      </c>
      <c r="N52" s="686">
        <v>199680</v>
      </c>
      <c r="O52" s="687">
        <f>+M52+N52</f>
        <v>390642</v>
      </c>
      <c r="P52" s="688">
        <v>0</v>
      </c>
      <c r="Q52" s="687">
        <f>O52+P52</f>
        <v>390642</v>
      </c>
      <c r="R52" s="685"/>
      <c r="S52" s="686"/>
      <c r="T52" s="687">
        <f>+R52+S52</f>
        <v>0</v>
      </c>
      <c r="U52" s="688"/>
      <c r="V52" s="687">
        <f>T52+U52</f>
        <v>0</v>
      </c>
      <c r="W52" s="689">
        <f>IF(Q52=0,0,((V52/Q52)-1)*100)</f>
        <v>-100</v>
      </c>
    </row>
    <row r="53" spans="1:23" ht="14.25" thickTop="1" thickBot="1">
      <c r="A53" s="680" t="str">
        <f>IF(ISERROR(F53/G53)," ",IF(F53/G53&gt;0.5,IF(F53/G53&lt;1.5," ","NOT OK"),"NOT OK"))</f>
        <v xml:space="preserve"> </v>
      </c>
      <c r="B53" s="695" t="s">
        <v>40</v>
      </c>
      <c r="C53" s="696">
        <f t="shared" ref="C53:H53" si="124">+C48+C49+C52</f>
        <v>4278</v>
      </c>
      <c r="D53" s="696">
        <f t="shared" si="124"/>
        <v>4277</v>
      </c>
      <c r="E53" s="696">
        <f t="shared" si="124"/>
        <v>8555</v>
      </c>
      <c r="F53" s="696">
        <f t="shared" si="124"/>
        <v>3123</v>
      </c>
      <c r="G53" s="696">
        <f t="shared" si="124"/>
        <v>3123</v>
      </c>
      <c r="H53" s="696">
        <f t="shared" si="124"/>
        <v>6246</v>
      </c>
      <c r="I53" s="699">
        <f t="shared" ref="I53:I54" si="125">IF(E53=0,0,((H53/E53)-1)*100)</f>
        <v>-26.990064289888949</v>
      </c>
      <c r="J53" s="634"/>
      <c r="L53" s="727" t="s">
        <v>40</v>
      </c>
      <c r="M53" s="701">
        <f t="shared" ref="M53:V53" si="126">+M48+M49+M52</f>
        <v>622502</v>
      </c>
      <c r="N53" s="702">
        <f t="shared" si="126"/>
        <v>651198</v>
      </c>
      <c r="O53" s="703">
        <f t="shared" si="126"/>
        <v>1273700</v>
      </c>
      <c r="P53" s="702">
        <f t="shared" si="126"/>
        <v>183</v>
      </c>
      <c r="Q53" s="703">
        <f t="shared" si="126"/>
        <v>1273883</v>
      </c>
      <c r="R53" s="701">
        <f t="shared" si="126"/>
        <v>456981</v>
      </c>
      <c r="S53" s="702">
        <f t="shared" si="126"/>
        <v>477605</v>
      </c>
      <c r="T53" s="703">
        <f t="shared" si="126"/>
        <v>934586</v>
      </c>
      <c r="U53" s="702">
        <f t="shared" si="126"/>
        <v>99</v>
      </c>
      <c r="V53" s="703">
        <f t="shared" si="126"/>
        <v>934685</v>
      </c>
      <c r="W53" s="704">
        <f t="shared" ref="W53:W54" si="127">IF(Q53=0,0,((V53/Q53)-1)*100)</f>
        <v>-26.627092126984977</v>
      </c>
    </row>
    <row r="54" spans="1:23" ht="14.25" thickTop="1" thickBot="1">
      <c r="A54" s="680" t="str">
        <f>IF(ISERROR(F54/G54)," ",IF(F54/G54&gt;0.5,IF(F54/G54&lt;1.5," ","NOT OK"),"NOT OK"))</f>
        <v xml:space="preserve"> </v>
      </c>
      <c r="B54" s="695" t="s">
        <v>63</v>
      </c>
      <c r="C54" s="696">
        <f t="shared" ref="C54:H54" si="128">+C39+C43+C47+C53</f>
        <v>17255</v>
      </c>
      <c r="D54" s="696">
        <f t="shared" si="128"/>
        <v>17160</v>
      </c>
      <c r="E54" s="696">
        <f t="shared" si="128"/>
        <v>34415</v>
      </c>
      <c r="F54" s="696">
        <f t="shared" si="128"/>
        <v>17696</v>
      </c>
      <c r="G54" s="696">
        <f t="shared" si="128"/>
        <v>17695</v>
      </c>
      <c r="H54" s="696">
        <f t="shared" si="128"/>
        <v>35391</v>
      </c>
      <c r="I54" s="699">
        <f t="shared" si="125"/>
        <v>2.835972686328625</v>
      </c>
      <c r="J54" s="634"/>
      <c r="L54" s="727" t="s">
        <v>63</v>
      </c>
      <c r="M54" s="701">
        <f t="shared" ref="M54:V54" si="129">+M39+M43+M47+M53</f>
        <v>2571376</v>
      </c>
      <c r="N54" s="702">
        <f t="shared" si="129"/>
        <v>2637668</v>
      </c>
      <c r="O54" s="703">
        <f t="shared" si="129"/>
        <v>5209044</v>
      </c>
      <c r="P54" s="702">
        <f t="shared" si="129"/>
        <v>348</v>
      </c>
      <c r="Q54" s="703">
        <f t="shared" si="129"/>
        <v>5209392</v>
      </c>
      <c r="R54" s="701">
        <f t="shared" si="129"/>
        <v>2665136</v>
      </c>
      <c r="S54" s="702">
        <f t="shared" si="129"/>
        <v>2743802</v>
      </c>
      <c r="T54" s="703">
        <f t="shared" si="129"/>
        <v>5408938</v>
      </c>
      <c r="U54" s="702">
        <f t="shared" si="129"/>
        <v>493</v>
      </c>
      <c r="V54" s="703">
        <f t="shared" si="129"/>
        <v>5409431</v>
      </c>
      <c r="W54" s="704">
        <f t="shared" si="127"/>
        <v>3.8399682726890205</v>
      </c>
    </row>
    <row r="55" spans="1:23" ht="14.25" thickTop="1" thickBot="1">
      <c r="B55" s="734" t="s">
        <v>60</v>
      </c>
      <c r="C55" s="638"/>
      <c r="D55" s="638"/>
      <c r="E55" s="638"/>
      <c r="F55" s="638"/>
      <c r="G55" s="638"/>
      <c r="H55" s="638"/>
      <c r="I55" s="638"/>
      <c r="J55" s="634"/>
      <c r="L55" s="735" t="s">
        <v>60</v>
      </c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</row>
    <row r="56" spans="1:23" ht="13.5" thickTop="1">
      <c r="B56" s="922" t="s">
        <v>27</v>
      </c>
      <c r="C56" s="923"/>
      <c r="D56" s="923"/>
      <c r="E56" s="923"/>
      <c r="F56" s="923"/>
      <c r="G56" s="923"/>
      <c r="H56" s="923"/>
      <c r="I56" s="924"/>
      <c r="J56" s="634"/>
      <c r="L56" s="931" t="s">
        <v>28</v>
      </c>
      <c r="M56" s="932"/>
      <c r="N56" s="932"/>
      <c r="O56" s="932"/>
      <c r="P56" s="932"/>
      <c r="Q56" s="932"/>
      <c r="R56" s="932"/>
      <c r="S56" s="932"/>
      <c r="T56" s="932"/>
      <c r="U56" s="932"/>
      <c r="V56" s="932"/>
      <c r="W56" s="933"/>
    </row>
    <row r="57" spans="1:23" ht="13.5" thickBot="1">
      <c r="B57" s="925" t="s">
        <v>30</v>
      </c>
      <c r="C57" s="926"/>
      <c r="D57" s="926"/>
      <c r="E57" s="926"/>
      <c r="F57" s="926"/>
      <c r="G57" s="926"/>
      <c r="H57" s="926"/>
      <c r="I57" s="927"/>
      <c r="J57" s="634"/>
      <c r="L57" s="934" t="s">
        <v>50</v>
      </c>
      <c r="M57" s="935"/>
      <c r="N57" s="935"/>
      <c r="O57" s="935"/>
      <c r="P57" s="935"/>
      <c r="Q57" s="935"/>
      <c r="R57" s="935"/>
      <c r="S57" s="935"/>
      <c r="T57" s="935"/>
      <c r="U57" s="935"/>
      <c r="V57" s="935"/>
      <c r="W57" s="936"/>
    </row>
    <row r="58" spans="1:23" ht="14.25" thickTop="1" thickBot="1">
      <c r="B58" s="637"/>
      <c r="C58" s="638"/>
      <c r="D58" s="638"/>
      <c r="E58" s="638"/>
      <c r="F58" s="638"/>
      <c r="G58" s="638"/>
      <c r="H58" s="638"/>
      <c r="I58" s="639"/>
      <c r="J58" s="634"/>
      <c r="L58" s="640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2"/>
    </row>
    <row r="59" spans="1:23" ht="14.25" thickTop="1" thickBot="1">
      <c r="B59" s="643"/>
      <c r="C59" s="928" t="s">
        <v>64</v>
      </c>
      <c r="D59" s="929"/>
      <c r="E59" s="930"/>
      <c r="F59" s="928" t="s">
        <v>65</v>
      </c>
      <c r="G59" s="929"/>
      <c r="H59" s="930"/>
      <c r="I59" s="644" t="s">
        <v>2</v>
      </c>
      <c r="J59" s="634"/>
      <c r="L59" s="645"/>
      <c r="M59" s="937" t="s">
        <v>64</v>
      </c>
      <c r="N59" s="938"/>
      <c r="O59" s="938"/>
      <c r="P59" s="938"/>
      <c r="Q59" s="939"/>
      <c r="R59" s="937" t="s">
        <v>65</v>
      </c>
      <c r="S59" s="938"/>
      <c r="T59" s="938"/>
      <c r="U59" s="938"/>
      <c r="V59" s="939"/>
      <c r="W59" s="646" t="s">
        <v>2</v>
      </c>
    </row>
    <row r="60" spans="1:23" ht="13.5" thickTop="1">
      <c r="B60" s="647" t="s">
        <v>3</v>
      </c>
      <c r="C60" s="648"/>
      <c r="D60" s="649"/>
      <c r="E60" s="650"/>
      <c r="F60" s="648"/>
      <c r="G60" s="649"/>
      <c r="H60" s="650"/>
      <c r="I60" s="651" t="s">
        <v>4</v>
      </c>
      <c r="J60" s="634"/>
      <c r="L60" s="652" t="s">
        <v>3</v>
      </c>
      <c r="M60" s="653"/>
      <c r="N60" s="654"/>
      <c r="O60" s="655"/>
      <c r="P60" s="656"/>
      <c r="Q60" s="657"/>
      <c r="R60" s="653"/>
      <c r="S60" s="654"/>
      <c r="T60" s="655"/>
      <c r="U60" s="656"/>
      <c r="V60" s="657"/>
      <c r="W60" s="658" t="s">
        <v>4</v>
      </c>
    </row>
    <row r="61" spans="1:23" ht="13.5" thickBot="1">
      <c r="B61" s="659" t="s">
        <v>29</v>
      </c>
      <c r="C61" s="660" t="s">
        <v>5</v>
      </c>
      <c r="D61" s="661" t="s">
        <v>6</v>
      </c>
      <c r="E61" s="662" t="s">
        <v>7</v>
      </c>
      <c r="F61" s="660" t="s">
        <v>5</v>
      </c>
      <c r="G61" s="661" t="s">
        <v>6</v>
      </c>
      <c r="H61" s="662" t="s">
        <v>7</v>
      </c>
      <c r="I61" s="663"/>
      <c r="J61" s="634"/>
      <c r="L61" s="664"/>
      <c r="M61" s="665" t="s">
        <v>8</v>
      </c>
      <c r="N61" s="666" t="s">
        <v>9</v>
      </c>
      <c r="O61" s="667" t="s">
        <v>31</v>
      </c>
      <c r="P61" s="668" t="s">
        <v>32</v>
      </c>
      <c r="Q61" s="667" t="s">
        <v>7</v>
      </c>
      <c r="R61" s="665" t="s">
        <v>8</v>
      </c>
      <c r="S61" s="666" t="s">
        <v>9</v>
      </c>
      <c r="T61" s="667" t="s">
        <v>31</v>
      </c>
      <c r="U61" s="668" t="s">
        <v>32</v>
      </c>
      <c r="V61" s="667" t="s">
        <v>7</v>
      </c>
      <c r="W61" s="669"/>
    </row>
    <row r="62" spans="1:23" ht="5.25" customHeight="1" thickTop="1">
      <c r="B62" s="647"/>
      <c r="C62" s="670"/>
      <c r="D62" s="671"/>
      <c r="E62" s="736"/>
      <c r="F62" s="670"/>
      <c r="G62" s="671"/>
      <c r="H62" s="736"/>
      <c r="I62" s="673"/>
      <c r="J62" s="634"/>
      <c r="L62" s="652"/>
      <c r="M62" s="674"/>
      <c r="N62" s="675"/>
      <c r="O62" s="676"/>
      <c r="P62" s="739"/>
      <c r="Q62" s="678"/>
      <c r="R62" s="674"/>
      <c r="S62" s="675"/>
      <c r="T62" s="676"/>
      <c r="U62" s="739"/>
      <c r="V62" s="678"/>
      <c r="W62" s="679"/>
    </row>
    <row r="63" spans="1:23">
      <c r="A63" s="634" t="str">
        <f>IF(ISERROR(F63/G63)," ",IF(F63/G63&gt;0.5,IF(F63/G63&lt;1.5," ","NOT OK"),"NOT OK"))</f>
        <v xml:space="preserve"> </v>
      </c>
      <c r="B63" s="647" t="s">
        <v>10</v>
      </c>
      <c r="C63" s="681">
        <f t="shared" ref="C63:H65" si="130">+C9+C36</f>
        <v>1658</v>
      </c>
      <c r="D63" s="682">
        <f t="shared" si="130"/>
        <v>1655</v>
      </c>
      <c r="E63" s="683">
        <f t="shared" si="130"/>
        <v>3313</v>
      </c>
      <c r="F63" s="681">
        <f t="shared" si="130"/>
        <v>1818</v>
      </c>
      <c r="G63" s="682">
        <f t="shared" si="130"/>
        <v>1820</v>
      </c>
      <c r="H63" s="683">
        <f t="shared" si="130"/>
        <v>3638</v>
      </c>
      <c r="I63" s="684">
        <f t="shared" ref="I63:I65" si="131">IF(E63=0,0,((H63/E63)-1)*100)</f>
        <v>9.8098400241473094</v>
      </c>
      <c r="J63" s="634"/>
      <c r="K63" s="690"/>
      <c r="L63" s="652" t="s">
        <v>10</v>
      </c>
      <c r="M63" s="685">
        <f t="shared" ref="M63:N69" si="132">+M9+M36</f>
        <v>247518</v>
      </c>
      <c r="N63" s="686">
        <f t="shared" si="132"/>
        <v>249735</v>
      </c>
      <c r="O63" s="687">
        <f>SUM(M63:N63)</f>
        <v>497253</v>
      </c>
      <c r="P63" s="740">
        <f t="shared" ref="P63:P69" si="133">P9+P36</f>
        <v>0</v>
      </c>
      <c r="Q63" s="737">
        <f>+O63+P63</f>
        <v>497253</v>
      </c>
      <c r="R63" s="685">
        <f t="shared" ref="R63:S69" si="134">+R9+R36</f>
        <v>279258</v>
      </c>
      <c r="S63" s="686">
        <f t="shared" si="134"/>
        <v>279988</v>
      </c>
      <c r="T63" s="687">
        <f>SUM(R63:S63)</f>
        <v>559246</v>
      </c>
      <c r="U63" s="740">
        <f t="shared" ref="U63:U69" si="135">U9+U36</f>
        <v>0</v>
      </c>
      <c r="V63" s="737">
        <f>+T63+U63</f>
        <v>559246</v>
      </c>
      <c r="W63" s="689">
        <f t="shared" ref="W63" si="136">IF(Q63=0,0,((V63/Q63)-1)*100)</f>
        <v>12.467094215620623</v>
      </c>
    </row>
    <row r="64" spans="1:23">
      <c r="A64" s="634" t="str">
        <f>IF(ISERROR(F64/G64)," ",IF(F64/G64&gt;0.5,IF(F64/G64&lt;1.5," ","NOT OK"),"NOT OK"))</f>
        <v xml:space="preserve"> </v>
      </c>
      <c r="B64" s="647" t="s">
        <v>11</v>
      </c>
      <c r="C64" s="681">
        <f t="shared" si="130"/>
        <v>1663</v>
      </c>
      <c r="D64" s="682">
        <f t="shared" si="130"/>
        <v>1664</v>
      </c>
      <c r="E64" s="683">
        <f t="shared" si="130"/>
        <v>3327</v>
      </c>
      <c r="F64" s="681">
        <f t="shared" si="130"/>
        <v>1909</v>
      </c>
      <c r="G64" s="682">
        <f t="shared" si="130"/>
        <v>1909</v>
      </c>
      <c r="H64" s="683">
        <f t="shared" si="130"/>
        <v>3818</v>
      </c>
      <c r="I64" s="684">
        <f t="shared" si="131"/>
        <v>14.758040276525408</v>
      </c>
      <c r="J64" s="634"/>
      <c r="K64" s="690"/>
      <c r="L64" s="652" t="s">
        <v>11</v>
      </c>
      <c r="M64" s="685">
        <f t="shared" si="132"/>
        <v>249316</v>
      </c>
      <c r="N64" s="686">
        <f t="shared" si="132"/>
        <v>251455</v>
      </c>
      <c r="O64" s="687">
        <f t="shared" ref="O64:O67" si="137">SUM(M64:N64)</f>
        <v>500771</v>
      </c>
      <c r="P64" s="740">
        <f t="shared" si="133"/>
        <v>0</v>
      </c>
      <c r="Q64" s="737">
        <f t="shared" ref="Q64:Q67" si="138">+O64+P64</f>
        <v>500771</v>
      </c>
      <c r="R64" s="685">
        <f t="shared" si="134"/>
        <v>292564</v>
      </c>
      <c r="S64" s="686">
        <f t="shared" si="134"/>
        <v>299751</v>
      </c>
      <c r="T64" s="687">
        <f t="shared" ref="T64:T67" si="139">SUM(R64:S64)</f>
        <v>592315</v>
      </c>
      <c r="U64" s="740">
        <f t="shared" si="135"/>
        <v>0</v>
      </c>
      <c r="V64" s="737">
        <f t="shared" ref="V64:V67" si="140">+T64+U64</f>
        <v>592315</v>
      </c>
      <c r="W64" s="689">
        <f t="shared" ref="W64:W67" si="141">IF(Q64=0,0,((V64/Q64)-1)*100)</f>
        <v>18.280611297379433</v>
      </c>
    </row>
    <row r="65" spans="1:23" ht="13.5" thickBot="1">
      <c r="A65" s="634" t="str">
        <f>IF(ISERROR(F65/G65)," ",IF(F65/G65&gt;0.5,IF(F65/G65&lt;1.5," ","NOT OK"),"NOT OK"))</f>
        <v xml:space="preserve"> </v>
      </c>
      <c r="B65" s="659" t="s">
        <v>12</v>
      </c>
      <c r="C65" s="691">
        <f t="shared" si="130"/>
        <v>1776</v>
      </c>
      <c r="D65" s="692">
        <f t="shared" si="130"/>
        <v>1774</v>
      </c>
      <c r="E65" s="683">
        <f t="shared" si="130"/>
        <v>3550</v>
      </c>
      <c r="F65" s="691">
        <f t="shared" si="130"/>
        <v>2000</v>
      </c>
      <c r="G65" s="692">
        <f t="shared" si="130"/>
        <v>1998</v>
      </c>
      <c r="H65" s="683">
        <f t="shared" si="130"/>
        <v>3998</v>
      </c>
      <c r="I65" s="684">
        <f t="shared" si="131"/>
        <v>12.619718309859152</v>
      </c>
      <c r="J65" s="634"/>
      <c r="K65" s="690"/>
      <c r="L65" s="664" t="s">
        <v>12</v>
      </c>
      <c r="M65" s="685">
        <f t="shared" si="132"/>
        <v>281968</v>
      </c>
      <c r="N65" s="686">
        <f t="shared" si="132"/>
        <v>277209</v>
      </c>
      <c r="O65" s="687">
        <f t="shared" si="137"/>
        <v>559177</v>
      </c>
      <c r="P65" s="740">
        <f t="shared" si="133"/>
        <v>0</v>
      </c>
      <c r="Q65" s="737">
        <f t="shared" si="138"/>
        <v>559177</v>
      </c>
      <c r="R65" s="685">
        <f t="shared" si="134"/>
        <v>326987</v>
      </c>
      <c r="S65" s="686">
        <f t="shared" si="134"/>
        <v>323877</v>
      </c>
      <c r="T65" s="687">
        <f t="shared" si="139"/>
        <v>650864</v>
      </c>
      <c r="U65" s="740">
        <f t="shared" si="135"/>
        <v>0</v>
      </c>
      <c r="V65" s="737">
        <f t="shared" si="140"/>
        <v>650864</v>
      </c>
      <c r="W65" s="689">
        <f t="shared" si="141"/>
        <v>16.396775976122058</v>
      </c>
    </row>
    <row r="66" spans="1:23" ht="14.25" thickTop="1" thickBot="1">
      <c r="A66" s="634" t="str">
        <f>IF(ISERROR(F66/G66)," ",IF(F66/G66&gt;0.5,IF(F66/G66&lt;1.5," ","NOT OK"),"NOT OK"))</f>
        <v xml:space="preserve"> </v>
      </c>
      <c r="B66" s="695" t="s">
        <v>57</v>
      </c>
      <c r="C66" s="696">
        <f t="shared" ref="C66:E66" si="142">+C63+C64+C65</f>
        <v>5097</v>
      </c>
      <c r="D66" s="697">
        <f t="shared" si="142"/>
        <v>5093</v>
      </c>
      <c r="E66" s="698">
        <f t="shared" si="142"/>
        <v>10190</v>
      </c>
      <c r="F66" s="696">
        <f t="shared" ref="F66:H66" si="143">+F63+F64+F65</f>
        <v>5727</v>
      </c>
      <c r="G66" s="697">
        <f t="shared" si="143"/>
        <v>5727</v>
      </c>
      <c r="H66" s="698">
        <f t="shared" si="143"/>
        <v>11454</v>
      </c>
      <c r="I66" s="699">
        <f>IF(E66=0,0,((H66/E66)-1)*100)</f>
        <v>12.404317958783118</v>
      </c>
      <c r="J66" s="634"/>
      <c r="L66" s="700" t="s">
        <v>57</v>
      </c>
      <c r="M66" s="701">
        <f t="shared" si="132"/>
        <v>778802</v>
      </c>
      <c r="N66" s="702">
        <f t="shared" si="132"/>
        <v>778399</v>
      </c>
      <c r="O66" s="703">
        <f t="shared" si="137"/>
        <v>1557201</v>
      </c>
      <c r="P66" s="702">
        <f t="shared" si="133"/>
        <v>0</v>
      </c>
      <c r="Q66" s="703">
        <f t="shared" si="138"/>
        <v>1557201</v>
      </c>
      <c r="R66" s="701">
        <f t="shared" si="134"/>
        <v>898809</v>
      </c>
      <c r="S66" s="702">
        <f t="shared" si="134"/>
        <v>903616</v>
      </c>
      <c r="T66" s="703">
        <f t="shared" si="139"/>
        <v>1802425</v>
      </c>
      <c r="U66" s="702">
        <f t="shared" si="135"/>
        <v>0</v>
      </c>
      <c r="V66" s="703">
        <f t="shared" si="140"/>
        <v>1802425</v>
      </c>
      <c r="W66" s="704">
        <f t="shared" si="141"/>
        <v>15.747742263201726</v>
      </c>
    </row>
    <row r="67" spans="1:23" ht="13.5" thickTop="1">
      <c r="A67" s="634" t="str">
        <f t="shared" si="9"/>
        <v xml:space="preserve"> </v>
      </c>
      <c r="B67" s="647" t="s">
        <v>13</v>
      </c>
      <c r="C67" s="681">
        <f t="shared" ref="C67:H69" si="144">+C13+C40</f>
        <v>1822</v>
      </c>
      <c r="D67" s="682">
        <f t="shared" si="144"/>
        <v>1823</v>
      </c>
      <c r="E67" s="683">
        <f t="shared" si="144"/>
        <v>3645</v>
      </c>
      <c r="F67" s="681">
        <f t="shared" si="144"/>
        <v>2114</v>
      </c>
      <c r="G67" s="682">
        <f t="shared" si="144"/>
        <v>2114</v>
      </c>
      <c r="H67" s="683">
        <f t="shared" si="144"/>
        <v>4228</v>
      </c>
      <c r="I67" s="684">
        <f t="shared" ref="I67" si="145">IF(E67=0,0,((H67/E67)-1)*100)</f>
        <v>15.994513031550062</v>
      </c>
      <c r="J67" s="634"/>
      <c r="L67" s="652" t="s">
        <v>13</v>
      </c>
      <c r="M67" s="685">
        <f t="shared" si="132"/>
        <v>298962</v>
      </c>
      <c r="N67" s="686">
        <f t="shared" si="132"/>
        <v>302332</v>
      </c>
      <c r="O67" s="687">
        <f t="shared" si="137"/>
        <v>601294</v>
      </c>
      <c r="P67" s="740">
        <f t="shared" si="133"/>
        <v>16</v>
      </c>
      <c r="Q67" s="737">
        <f t="shared" si="138"/>
        <v>601310</v>
      </c>
      <c r="R67" s="685">
        <f t="shared" si="134"/>
        <v>344166</v>
      </c>
      <c r="S67" s="686">
        <f t="shared" si="134"/>
        <v>353674</v>
      </c>
      <c r="T67" s="687">
        <f t="shared" si="139"/>
        <v>697840</v>
      </c>
      <c r="U67" s="740">
        <f t="shared" si="135"/>
        <v>0</v>
      </c>
      <c r="V67" s="737">
        <f t="shared" si="140"/>
        <v>697840</v>
      </c>
      <c r="W67" s="689">
        <f t="shared" si="141"/>
        <v>16.053283664000272</v>
      </c>
    </row>
    <row r="68" spans="1:23">
      <c r="A68" s="634" t="str">
        <f t="shared" ref="A68:A71" si="146">IF(ISERROR(F68/G68)," ",IF(F68/G68&gt;0.5,IF(F68/G68&lt;1.5," ","NOT OK"),"NOT OK"))</f>
        <v xml:space="preserve"> </v>
      </c>
      <c r="B68" s="647" t="s">
        <v>14</v>
      </c>
      <c r="C68" s="681">
        <f t="shared" si="144"/>
        <v>1703</v>
      </c>
      <c r="D68" s="682">
        <f t="shared" si="144"/>
        <v>1701</v>
      </c>
      <c r="E68" s="683">
        <f t="shared" si="144"/>
        <v>3404</v>
      </c>
      <c r="F68" s="681">
        <f t="shared" si="144"/>
        <v>1898</v>
      </c>
      <c r="G68" s="682">
        <f t="shared" si="144"/>
        <v>1900</v>
      </c>
      <c r="H68" s="683">
        <f t="shared" si="144"/>
        <v>3798</v>
      </c>
      <c r="I68" s="684">
        <f t="shared" ref="I68:I71" si="147">IF(E68=0,0,((H68/E68)-1)*100)</f>
        <v>11.574618096357225</v>
      </c>
      <c r="J68" s="634"/>
      <c r="L68" s="652" t="s">
        <v>14</v>
      </c>
      <c r="M68" s="685">
        <f t="shared" si="132"/>
        <v>261729</v>
      </c>
      <c r="N68" s="686">
        <f t="shared" si="132"/>
        <v>277588</v>
      </c>
      <c r="O68" s="687">
        <f>SUM(M68:N68)</f>
        <v>539317</v>
      </c>
      <c r="P68" s="740">
        <f t="shared" si="133"/>
        <v>0</v>
      </c>
      <c r="Q68" s="737">
        <f>+O68+P68</f>
        <v>539317</v>
      </c>
      <c r="R68" s="685">
        <f t="shared" si="134"/>
        <v>297752</v>
      </c>
      <c r="S68" s="686">
        <f t="shared" si="134"/>
        <v>310038</v>
      </c>
      <c r="T68" s="687">
        <f>SUM(R68:S68)</f>
        <v>607790</v>
      </c>
      <c r="U68" s="740">
        <f t="shared" si="135"/>
        <v>156</v>
      </c>
      <c r="V68" s="737">
        <f>+T68+U68</f>
        <v>607946</v>
      </c>
      <c r="W68" s="689">
        <f t="shared" ref="W68:W71" si="148">IF(Q68=0,0,((V68/Q68)-1)*100)</f>
        <v>12.725169056417652</v>
      </c>
    </row>
    <row r="69" spans="1:23" ht="13.5" thickBot="1">
      <c r="A69" s="634" t="str">
        <f t="shared" si="146"/>
        <v xml:space="preserve"> </v>
      </c>
      <c r="B69" s="647" t="s">
        <v>15</v>
      </c>
      <c r="C69" s="681">
        <f t="shared" si="144"/>
        <v>1870</v>
      </c>
      <c r="D69" s="682">
        <f t="shared" si="144"/>
        <v>1868</v>
      </c>
      <c r="E69" s="683">
        <f t="shared" si="144"/>
        <v>3738</v>
      </c>
      <c r="F69" s="681">
        <f t="shared" si="144"/>
        <v>2080</v>
      </c>
      <c r="G69" s="682">
        <f t="shared" si="144"/>
        <v>2073</v>
      </c>
      <c r="H69" s="683">
        <f t="shared" si="144"/>
        <v>4153</v>
      </c>
      <c r="I69" s="684">
        <f t="shared" si="147"/>
        <v>11.102193686463346</v>
      </c>
      <c r="J69" s="634"/>
      <c r="L69" s="652" t="s">
        <v>15</v>
      </c>
      <c r="M69" s="685">
        <f t="shared" si="132"/>
        <v>266674</v>
      </c>
      <c r="N69" s="686">
        <f t="shared" si="132"/>
        <v>278321</v>
      </c>
      <c r="O69" s="687">
        <f>SUM(M69:N69)</f>
        <v>544995</v>
      </c>
      <c r="P69" s="740">
        <f t="shared" si="133"/>
        <v>0</v>
      </c>
      <c r="Q69" s="737">
        <f>+O69+P69</f>
        <v>544995</v>
      </c>
      <c r="R69" s="685">
        <f t="shared" si="134"/>
        <v>301657</v>
      </c>
      <c r="S69" s="686">
        <f t="shared" si="134"/>
        <v>316571</v>
      </c>
      <c r="T69" s="687">
        <f>SUM(R69:S69)</f>
        <v>618228</v>
      </c>
      <c r="U69" s="740">
        <f t="shared" si="135"/>
        <v>237</v>
      </c>
      <c r="V69" s="737">
        <f>+T69+U69</f>
        <v>618465</v>
      </c>
      <c r="W69" s="689">
        <f t="shared" si="148"/>
        <v>13.480857622547004</v>
      </c>
    </row>
    <row r="70" spans="1:23" ht="14.25" thickTop="1" thickBot="1">
      <c r="A70" s="680" t="str">
        <f t="shared" si="146"/>
        <v xml:space="preserve"> </v>
      </c>
      <c r="B70" s="695" t="s">
        <v>61</v>
      </c>
      <c r="C70" s="696">
        <f>+C67+C68+C69</f>
        <v>5395</v>
      </c>
      <c r="D70" s="697">
        <f t="shared" ref="D70" si="149">+D67+D68+D69</f>
        <v>5392</v>
      </c>
      <c r="E70" s="698">
        <f t="shared" ref="E70" si="150">+E67+E68+E69</f>
        <v>10787</v>
      </c>
      <c r="F70" s="696">
        <f t="shared" ref="F70" si="151">+F67+F68+F69</f>
        <v>6092</v>
      </c>
      <c r="G70" s="697">
        <f t="shared" ref="G70" si="152">+G67+G68+G69</f>
        <v>6087</v>
      </c>
      <c r="H70" s="698">
        <f t="shared" ref="H70" si="153">+H67+H68+H69</f>
        <v>12179</v>
      </c>
      <c r="I70" s="699">
        <f t="shared" si="147"/>
        <v>12.904421989431714</v>
      </c>
      <c r="J70" s="634"/>
      <c r="L70" s="700" t="s">
        <v>61</v>
      </c>
      <c r="M70" s="701">
        <f>+M67+M68+M69</f>
        <v>827365</v>
      </c>
      <c r="N70" s="702">
        <f t="shared" ref="N70" si="154">+N67+N68+N69</f>
        <v>858241</v>
      </c>
      <c r="O70" s="703">
        <f t="shared" ref="O70" si="155">+O67+O68+O69</f>
        <v>1685606</v>
      </c>
      <c r="P70" s="702">
        <f t="shared" ref="P70" si="156">+P67+P68+P69</f>
        <v>16</v>
      </c>
      <c r="Q70" s="703">
        <f t="shared" ref="Q70" si="157">+Q67+Q68+Q69</f>
        <v>1685622</v>
      </c>
      <c r="R70" s="701">
        <f t="shared" ref="R70" si="158">+R67+R68+R69</f>
        <v>943575</v>
      </c>
      <c r="S70" s="702">
        <f t="shared" ref="S70" si="159">+S67+S68+S69</f>
        <v>980283</v>
      </c>
      <c r="T70" s="703">
        <f t="shared" ref="T70" si="160">+T67+T68+T69</f>
        <v>1923858</v>
      </c>
      <c r="U70" s="702">
        <f t="shared" ref="U70" si="161">+U67+U68+U69</f>
        <v>393</v>
      </c>
      <c r="V70" s="703">
        <f t="shared" ref="V70" si="162">+V67+V68+V69</f>
        <v>1924251</v>
      </c>
      <c r="W70" s="704">
        <f t="shared" si="148"/>
        <v>14.156732648244974</v>
      </c>
    </row>
    <row r="71" spans="1:23" ht="13.5" thickTop="1">
      <c r="A71" s="634" t="str">
        <f t="shared" si="146"/>
        <v xml:space="preserve"> </v>
      </c>
      <c r="B71" s="647" t="s">
        <v>16</v>
      </c>
      <c r="C71" s="708">
        <f t="shared" ref="C71:H73" si="163">+C17+C44</f>
        <v>1751</v>
      </c>
      <c r="D71" s="709">
        <f t="shared" si="163"/>
        <v>1750</v>
      </c>
      <c r="E71" s="683">
        <f t="shared" si="163"/>
        <v>3501</v>
      </c>
      <c r="F71" s="708">
        <f t="shared" si="163"/>
        <v>1999</v>
      </c>
      <c r="G71" s="709">
        <f t="shared" si="163"/>
        <v>2002</v>
      </c>
      <c r="H71" s="683">
        <f t="shared" si="163"/>
        <v>4001</v>
      </c>
      <c r="I71" s="684">
        <f t="shared" si="147"/>
        <v>14.28163381890888</v>
      </c>
      <c r="J71" s="707"/>
      <c r="L71" s="652" t="s">
        <v>16</v>
      </c>
      <c r="M71" s="685">
        <f t="shared" ref="M71:N73" si="164">+M17+M44</f>
        <v>256237</v>
      </c>
      <c r="N71" s="686">
        <f t="shared" si="164"/>
        <v>260677</v>
      </c>
      <c r="O71" s="687">
        <f>SUM(M71:N71)</f>
        <v>516914</v>
      </c>
      <c r="P71" s="740">
        <f>P17+P44</f>
        <v>149</v>
      </c>
      <c r="Q71" s="737">
        <f>+O71+P71</f>
        <v>517063</v>
      </c>
      <c r="R71" s="685">
        <f t="shared" ref="R71:S73" si="165">+R17+R44</f>
        <v>294314</v>
      </c>
      <c r="S71" s="686">
        <f t="shared" si="165"/>
        <v>299653</v>
      </c>
      <c r="T71" s="687">
        <f>SUM(R71:S71)</f>
        <v>593967</v>
      </c>
      <c r="U71" s="740">
        <f>U17+U44</f>
        <v>38</v>
      </c>
      <c r="V71" s="737">
        <f>+T71+U71</f>
        <v>594005</v>
      </c>
      <c r="W71" s="689">
        <f t="shared" si="148"/>
        <v>14.880585151132465</v>
      </c>
    </row>
    <row r="72" spans="1:23">
      <c r="A72" s="634" t="str">
        <f t="shared" ref="A72" si="166">IF(ISERROR(F72/G72)," ",IF(F72/G72&gt;0.5,IF(F72/G72&lt;1.5," ","NOT OK"),"NOT OK"))</f>
        <v xml:space="preserve"> </v>
      </c>
      <c r="B72" s="647" t="s">
        <v>17</v>
      </c>
      <c r="C72" s="708">
        <f t="shared" si="163"/>
        <v>1755</v>
      </c>
      <c r="D72" s="709">
        <f t="shared" si="163"/>
        <v>1756</v>
      </c>
      <c r="E72" s="683">
        <f t="shared" si="163"/>
        <v>3511</v>
      </c>
      <c r="F72" s="708">
        <f t="shared" si="163"/>
        <v>1972</v>
      </c>
      <c r="G72" s="709">
        <f t="shared" si="163"/>
        <v>1970</v>
      </c>
      <c r="H72" s="683">
        <f t="shared" si="163"/>
        <v>3942</v>
      </c>
      <c r="I72" s="684">
        <f t="shared" ref="I72" si="167">IF(E72=0,0,((H72/E72)-1)*100)</f>
        <v>12.275704927371113</v>
      </c>
      <c r="J72" s="634"/>
      <c r="L72" s="652" t="s">
        <v>17</v>
      </c>
      <c r="M72" s="685">
        <f t="shared" si="164"/>
        <v>252912</v>
      </c>
      <c r="N72" s="686">
        <f t="shared" si="164"/>
        <v>254104</v>
      </c>
      <c r="O72" s="687">
        <f t="shared" ref="O72" si="168">SUM(M72:N72)</f>
        <v>507016</v>
      </c>
      <c r="P72" s="741">
        <f>P18+P45</f>
        <v>0</v>
      </c>
      <c r="Q72" s="687">
        <f t="shared" ref="Q72" si="169">+O72+P72</f>
        <v>507016</v>
      </c>
      <c r="R72" s="685">
        <f t="shared" si="165"/>
        <v>284861</v>
      </c>
      <c r="S72" s="686">
        <f t="shared" si="165"/>
        <v>286925</v>
      </c>
      <c r="T72" s="687">
        <f>SUM(R72:S72)</f>
        <v>571786</v>
      </c>
      <c r="U72" s="741">
        <f>U18+U45</f>
        <v>119</v>
      </c>
      <c r="V72" s="687">
        <f>+T72+U72</f>
        <v>571905</v>
      </c>
      <c r="W72" s="689">
        <f>IF(Q72=0,0,((V72/Q72)-1)*100)</f>
        <v>12.798215440932825</v>
      </c>
    </row>
    <row r="73" spans="1:23" ht="13.5" thickBot="1">
      <c r="A73" s="634" t="str">
        <f>IF(ISERROR(F73/G73)," ",IF(F73/G73&gt;0.5,IF(F73/G73&lt;1.5," ","NOT OK"),"NOT OK"))</f>
        <v xml:space="preserve"> </v>
      </c>
      <c r="B73" s="647" t="s">
        <v>18</v>
      </c>
      <c r="C73" s="708">
        <f t="shared" si="163"/>
        <v>1670</v>
      </c>
      <c r="D73" s="709">
        <f t="shared" si="163"/>
        <v>1669</v>
      </c>
      <c r="E73" s="683">
        <f t="shared" si="163"/>
        <v>3339</v>
      </c>
      <c r="F73" s="708">
        <f t="shared" si="163"/>
        <v>1821</v>
      </c>
      <c r="G73" s="709">
        <f t="shared" si="163"/>
        <v>1821</v>
      </c>
      <c r="H73" s="683">
        <f t="shared" si="163"/>
        <v>3642</v>
      </c>
      <c r="I73" s="684">
        <f>IF(E73=0,0,((H73/E73)-1)*100)</f>
        <v>9.0745732255166125</v>
      </c>
      <c r="J73" s="634"/>
      <c r="L73" s="652" t="s">
        <v>18</v>
      </c>
      <c r="M73" s="685">
        <f t="shared" si="164"/>
        <v>238894</v>
      </c>
      <c r="N73" s="686">
        <f t="shared" si="164"/>
        <v>241794</v>
      </c>
      <c r="O73" s="687">
        <f>SUM(M73:N73)</f>
        <v>480688</v>
      </c>
      <c r="P73" s="741">
        <f>P19+P46</f>
        <v>0</v>
      </c>
      <c r="Q73" s="687">
        <f>+O73+P73</f>
        <v>480688</v>
      </c>
      <c r="R73" s="685">
        <f t="shared" si="165"/>
        <v>262865</v>
      </c>
      <c r="S73" s="686">
        <f t="shared" si="165"/>
        <v>260632</v>
      </c>
      <c r="T73" s="687">
        <f>SUM(R73:S73)</f>
        <v>523497</v>
      </c>
      <c r="U73" s="741">
        <f>U19+U46</f>
        <v>0</v>
      </c>
      <c r="V73" s="687">
        <f>+T73+U73</f>
        <v>523497</v>
      </c>
      <c r="W73" s="689">
        <f>IF(Q73=0,0,((V73/Q73)-1)*100)</f>
        <v>8.9057767200346092</v>
      </c>
    </row>
    <row r="74" spans="1:23" ht="15.75" customHeight="1" thickTop="1" thickBot="1">
      <c r="A74" s="712" t="str">
        <f>IF(ISERROR(F74/G74)," ",IF(F74/G74&gt;0.5,IF(F74/G74&lt;1.5," ","NOT OK"),"NOT OK"))</f>
        <v xml:space="preserve"> </v>
      </c>
      <c r="B74" s="713" t="s">
        <v>19</v>
      </c>
      <c r="C74" s="696">
        <f>+C71+C72+C73</f>
        <v>5176</v>
      </c>
      <c r="D74" s="714">
        <f t="shared" ref="D74" si="170">+D71+D72+D73</f>
        <v>5175</v>
      </c>
      <c r="E74" s="715">
        <f t="shared" ref="E74" si="171">+E71+E72+E73</f>
        <v>10351</v>
      </c>
      <c r="F74" s="696">
        <f t="shared" ref="F74" si="172">+F71+F72+F73</f>
        <v>5792</v>
      </c>
      <c r="G74" s="714">
        <f t="shared" ref="G74" si="173">+G71+G72+G73</f>
        <v>5793</v>
      </c>
      <c r="H74" s="715">
        <f t="shared" ref="H74" si="174">+H71+H72+H73</f>
        <v>11585</v>
      </c>
      <c r="I74" s="699">
        <f>IF(E74=0,0,((H74/E74)-1)*100)</f>
        <v>11.921553473094381</v>
      </c>
      <c r="J74" s="712"/>
      <c r="K74" s="716"/>
      <c r="L74" s="717" t="s">
        <v>19</v>
      </c>
      <c r="M74" s="718">
        <f>+M71+M72+M73</f>
        <v>748043</v>
      </c>
      <c r="N74" s="719">
        <f t="shared" ref="N74" si="175">+N71+N72+N73</f>
        <v>756575</v>
      </c>
      <c r="O74" s="720">
        <f t="shared" ref="O74" si="176">+O71+O72+O73</f>
        <v>1504618</v>
      </c>
      <c r="P74" s="719">
        <f t="shared" ref="P74" si="177">+P71+P72+P73</f>
        <v>149</v>
      </c>
      <c r="Q74" s="720">
        <f t="shared" ref="Q74" si="178">+Q71+Q72+Q73</f>
        <v>1504767</v>
      </c>
      <c r="R74" s="718">
        <f t="shared" ref="R74" si="179">+R71+R72+R73</f>
        <v>842040</v>
      </c>
      <c r="S74" s="719">
        <f t="shared" ref="S74" si="180">+S71+S72+S73</f>
        <v>847210</v>
      </c>
      <c r="T74" s="720">
        <f t="shared" ref="T74" si="181">+T71+T72+T73</f>
        <v>1689250</v>
      </c>
      <c r="U74" s="719">
        <f t="shared" ref="U74" si="182">+U71+U72+U73</f>
        <v>157</v>
      </c>
      <c r="V74" s="720">
        <f t="shared" ref="V74" si="183">+V71+V72+V73</f>
        <v>1689407</v>
      </c>
      <c r="W74" s="721">
        <f>IF(Q74=0,0,((V74/Q74)-1)*100)</f>
        <v>12.270338198538377</v>
      </c>
    </row>
    <row r="75" spans="1:23" ht="13.5" thickTop="1">
      <c r="A75" s="634" t="str">
        <f>IF(ISERROR(F75/G75)," ",IF(F75/G75&gt;0.5,IF(F75/G75&lt;1.5," ","NOT OK"),"NOT OK"))</f>
        <v xml:space="preserve"> </v>
      </c>
      <c r="B75" s="647" t="s">
        <v>21</v>
      </c>
      <c r="C75" s="681">
        <f t="shared" ref="C75:H76" si="184">+C21+C48</f>
        <v>1783</v>
      </c>
      <c r="D75" s="682">
        <f t="shared" si="184"/>
        <v>1784</v>
      </c>
      <c r="E75" s="722">
        <f t="shared" si="184"/>
        <v>3567</v>
      </c>
      <c r="F75" s="681">
        <f t="shared" si="184"/>
        <v>1921</v>
      </c>
      <c r="G75" s="682">
        <f t="shared" si="184"/>
        <v>1922</v>
      </c>
      <c r="H75" s="722">
        <f t="shared" si="184"/>
        <v>3843</v>
      </c>
      <c r="I75" s="684">
        <f>IF(E75=0,0,((H75/E75)-1)*100)</f>
        <v>7.7375946173254828</v>
      </c>
      <c r="J75" s="634"/>
      <c r="L75" s="652" t="s">
        <v>21</v>
      </c>
      <c r="M75" s="685">
        <f>+M21+M48</f>
        <v>269300</v>
      </c>
      <c r="N75" s="686">
        <f>+N21+N48</f>
        <v>271327</v>
      </c>
      <c r="O75" s="687">
        <f>SUM(M75:N75)</f>
        <v>540627</v>
      </c>
      <c r="P75" s="741">
        <f>P21+P48</f>
        <v>330</v>
      </c>
      <c r="Q75" s="687">
        <f>+O75+P75</f>
        <v>540957</v>
      </c>
      <c r="R75" s="685">
        <f>+R21+R48</f>
        <v>287647</v>
      </c>
      <c r="S75" s="686">
        <f>+S21+S48</f>
        <v>288968</v>
      </c>
      <c r="T75" s="687">
        <f>SUM(R75:S75)</f>
        <v>576615</v>
      </c>
      <c r="U75" s="741">
        <f>U21+U48</f>
        <v>99</v>
      </c>
      <c r="V75" s="687">
        <f>+T75+U75</f>
        <v>576714</v>
      </c>
      <c r="W75" s="689">
        <f>IF(Q75=0,0,((V75/Q75)-1)*100)</f>
        <v>6.6099523622025425</v>
      </c>
    </row>
    <row r="76" spans="1:23" ht="13.5" thickBot="1">
      <c r="A76" s="634" t="str">
        <f t="shared" ref="A76:A78" si="185">IF(ISERROR(F76/G76)," ",IF(F76/G76&gt;0.5,IF(F76/G76&lt;1.5," ","NOT OK"),"NOT OK"))</f>
        <v xml:space="preserve"> </v>
      </c>
      <c r="B76" s="647" t="s">
        <v>22</v>
      </c>
      <c r="C76" s="681">
        <f t="shared" si="184"/>
        <v>1787</v>
      </c>
      <c r="D76" s="682">
        <f t="shared" si="184"/>
        <v>1788</v>
      </c>
      <c r="E76" s="723">
        <f t="shared" si="184"/>
        <v>3575</v>
      </c>
      <c r="F76" s="681">
        <f t="shared" si="184"/>
        <v>1935</v>
      </c>
      <c r="G76" s="682">
        <f t="shared" si="184"/>
        <v>1935</v>
      </c>
      <c r="H76" s="723">
        <f t="shared" si="184"/>
        <v>3870</v>
      </c>
      <c r="I76" s="684">
        <f t="shared" ref="I76:I78" si="186">IF(E76=0,0,((H76/E76)-1)*100)</f>
        <v>8.2517482517482588</v>
      </c>
      <c r="J76" s="634"/>
      <c r="L76" s="652" t="s">
        <v>22</v>
      </c>
      <c r="M76" s="685">
        <f>+M22+M49</f>
        <v>264521</v>
      </c>
      <c r="N76" s="686">
        <f>+N22+N49</f>
        <v>278228</v>
      </c>
      <c r="O76" s="687">
        <f t="shared" ref="O76" si="187">SUM(M76:N76)</f>
        <v>542749</v>
      </c>
      <c r="P76" s="741">
        <f>P22+P49</f>
        <v>0</v>
      </c>
      <c r="Q76" s="687">
        <f t="shared" ref="Q76" si="188">+O76+P76</f>
        <v>542749</v>
      </c>
      <c r="R76" s="685">
        <f>+R22+R49</f>
        <v>279734</v>
      </c>
      <c r="S76" s="686">
        <f>+S22+S49</f>
        <v>294514</v>
      </c>
      <c r="T76" s="687">
        <f t="shared" ref="T76" si="189">SUM(R76:S76)</f>
        <v>574248</v>
      </c>
      <c r="U76" s="741">
        <f>U22+U49</f>
        <v>0</v>
      </c>
      <c r="V76" s="687">
        <f t="shared" ref="V76" si="190">+T76+U76</f>
        <v>574248</v>
      </c>
      <c r="W76" s="689">
        <f t="shared" ref="W76:W78" si="191">IF(Q76=0,0,((V76/Q76)-1)*100)</f>
        <v>5.8036035073302683</v>
      </c>
    </row>
    <row r="77" spans="1:23" ht="14.25" thickTop="1" thickBot="1">
      <c r="A77" s="680" t="str">
        <f t="shared" si="185"/>
        <v xml:space="preserve"> </v>
      </c>
      <c r="B77" s="695" t="s">
        <v>66</v>
      </c>
      <c r="C77" s="696">
        <f>+C70+C74+C75+C76</f>
        <v>14141</v>
      </c>
      <c r="D77" s="724">
        <f t="shared" ref="D77" si="192">+D70+D74+D75+D76</f>
        <v>14139</v>
      </c>
      <c r="E77" s="725">
        <f t="shared" ref="E77" si="193">+E70+E74+E75+E76</f>
        <v>28280</v>
      </c>
      <c r="F77" s="696">
        <f t="shared" ref="F77" si="194">+F70+F74+F75+F76</f>
        <v>15740</v>
      </c>
      <c r="G77" s="697">
        <f t="shared" ref="G77" si="195">+G70+G74+G75+G76</f>
        <v>15737</v>
      </c>
      <c r="H77" s="726">
        <f t="shared" ref="H77" si="196">+H70+H74+H75+H76</f>
        <v>31477</v>
      </c>
      <c r="I77" s="699">
        <f t="shared" si="186"/>
        <v>11.304809052333798</v>
      </c>
      <c r="J77" s="634"/>
      <c r="L77" s="727" t="s">
        <v>66</v>
      </c>
      <c r="M77" s="728">
        <f>+M70+M74+M75+M76</f>
        <v>2109229</v>
      </c>
      <c r="N77" s="728">
        <f t="shared" ref="N77" si="197">+N70+N74+N75+N76</f>
        <v>2164371</v>
      </c>
      <c r="O77" s="729">
        <f t="shared" ref="O77" si="198">+O70+O74+O75+O76</f>
        <v>4273600</v>
      </c>
      <c r="P77" s="728">
        <f t="shared" ref="P77" si="199">+P70+P74+P75+P76</f>
        <v>495</v>
      </c>
      <c r="Q77" s="729">
        <f t="shared" ref="Q77" si="200">+Q70+Q74+Q75+Q76</f>
        <v>4274095</v>
      </c>
      <c r="R77" s="728">
        <f t="shared" ref="R77" si="201">+R70+R74+R75+R76</f>
        <v>2352996</v>
      </c>
      <c r="S77" s="728">
        <f t="shared" ref="S77" si="202">+S70+S74+S75+S76</f>
        <v>2410975</v>
      </c>
      <c r="T77" s="729">
        <f t="shared" ref="T77" si="203">+T70+T74+T75+T76</f>
        <v>4763971</v>
      </c>
      <c r="U77" s="728">
        <f t="shared" ref="U77" si="204">+U70+U74+U75+U76</f>
        <v>649</v>
      </c>
      <c r="V77" s="729">
        <f t="shared" ref="V77" si="205">+V70+V74+V75+V76</f>
        <v>4764620</v>
      </c>
      <c r="W77" s="704">
        <f t="shared" si="191"/>
        <v>11.476698575955835</v>
      </c>
    </row>
    <row r="78" spans="1:23" ht="14.25" thickTop="1" thickBot="1">
      <c r="A78" s="680" t="str">
        <f t="shared" si="185"/>
        <v xml:space="preserve"> </v>
      </c>
      <c r="B78" s="695" t="s">
        <v>67</v>
      </c>
      <c r="C78" s="696">
        <f>+C66+C70+C74+C75+C76</f>
        <v>19238</v>
      </c>
      <c r="D78" s="697">
        <f t="shared" ref="D78:H78" si="206">+D66+D70+D74+D75+D76</f>
        <v>19232</v>
      </c>
      <c r="E78" s="726">
        <f t="shared" si="206"/>
        <v>38470</v>
      </c>
      <c r="F78" s="696">
        <f t="shared" si="206"/>
        <v>21467</v>
      </c>
      <c r="G78" s="697">
        <f t="shared" si="206"/>
        <v>21464</v>
      </c>
      <c r="H78" s="726">
        <f t="shared" si="206"/>
        <v>42931</v>
      </c>
      <c r="I78" s="699">
        <f t="shared" si="186"/>
        <v>11.596048869248765</v>
      </c>
      <c r="J78" s="634"/>
      <c r="L78" s="727" t="s">
        <v>67</v>
      </c>
      <c r="M78" s="701">
        <f>+M66+M70+M74+M75+M76</f>
        <v>2888031</v>
      </c>
      <c r="N78" s="701">
        <f t="shared" ref="N78:V78" si="207">+N66+N70+N74+N75+N76</f>
        <v>2942770</v>
      </c>
      <c r="O78" s="730">
        <f t="shared" si="207"/>
        <v>5830801</v>
      </c>
      <c r="P78" s="701">
        <f t="shared" si="207"/>
        <v>495</v>
      </c>
      <c r="Q78" s="730">
        <f t="shared" si="207"/>
        <v>5831296</v>
      </c>
      <c r="R78" s="701">
        <f t="shared" si="207"/>
        <v>3251805</v>
      </c>
      <c r="S78" s="701">
        <f t="shared" si="207"/>
        <v>3314591</v>
      </c>
      <c r="T78" s="730">
        <f t="shared" si="207"/>
        <v>6566396</v>
      </c>
      <c r="U78" s="701">
        <f t="shared" si="207"/>
        <v>649</v>
      </c>
      <c r="V78" s="730">
        <f t="shared" si="207"/>
        <v>6567045</v>
      </c>
      <c r="W78" s="704">
        <f t="shared" si="191"/>
        <v>12.617246663520421</v>
      </c>
    </row>
    <row r="79" spans="1:23" ht="14.25" thickTop="1" thickBot="1">
      <c r="A79" s="634" t="str">
        <f t="shared" ref="A79" si="208">IF(ISERROR(F79/G79)," ",IF(F79/G79&gt;0.5,IF(F79/G79&lt;1.5," ","NOT OK"),"NOT OK"))</f>
        <v xml:space="preserve"> </v>
      </c>
      <c r="B79" s="647" t="s">
        <v>23</v>
      </c>
      <c r="C79" s="681">
        <f t="shared" ref="C79:H79" si="209">+C25+C52</f>
        <v>1663</v>
      </c>
      <c r="D79" s="731">
        <f t="shared" si="209"/>
        <v>1663</v>
      </c>
      <c r="E79" s="732">
        <f t="shared" si="209"/>
        <v>3326</v>
      </c>
      <c r="F79" s="681">
        <f t="shared" si="209"/>
        <v>0</v>
      </c>
      <c r="G79" s="731">
        <f t="shared" si="209"/>
        <v>0</v>
      </c>
      <c r="H79" s="732">
        <f t="shared" si="209"/>
        <v>0</v>
      </c>
      <c r="I79" s="733">
        <f>IF(E79=0,0,((H79/E79)-1)*100)</f>
        <v>-100</v>
      </c>
      <c r="J79" s="634"/>
      <c r="L79" s="652" t="s">
        <v>23</v>
      </c>
      <c r="M79" s="685">
        <f>+M25+M52</f>
        <v>236679</v>
      </c>
      <c r="N79" s="686">
        <f>+N25+N52</f>
        <v>243440</v>
      </c>
      <c r="O79" s="687">
        <f>SUM(M79:N79)</f>
        <v>480119</v>
      </c>
      <c r="P79" s="740">
        <f>P25+P52</f>
        <v>0</v>
      </c>
      <c r="Q79" s="737">
        <f>+O79+P79</f>
        <v>480119</v>
      </c>
      <c r="R79" s="685">
        <f>+R25+R52</f>
        <v>0</v>
      </c>
      <c r="S79" s="686">
        <f>+S25+S52</f>
        <v>0</v>
      </c>
      <c r="T79" s="687">
        <f>SUM(R79:S79)</f>
        <v>0</v>
      </c>
      <c r="U79" s="740">
        <f>U25+U52</f>
        <v>0</v>
      </c>
      <c r="V79" s="737">
        <f>+T79+U79</f>
        <v>0</v>
      </c>
      <c r="W79" s="689">
        <f>IF(Q79=0,0,((V79/Q79)-1)*100)</f>
        <v>-100</v>
      </c>
    </row>
    <row r="80" spans="1:23" ht="14.25" thickTop="1" thickBot="1">
      <c r="A80" s="680" t="str">
        <f>IF(ISERROR(F80/G80)," ",IF(F80/G80&gt;0.5,IF(F80/G80&lt;1.5," ","NOT OK"),"NOT OK"))</f>
        <v xml:space="preserve"> </v>
      </c>
      <c r="B80" s="695" t="s">
        <v>40</v>
      </c>
      <c r="C80" s="696">
        <f t="shared" ref="C80:H80" si="210">+C75+C76+C79</f>
        <v>5233</v>
      </c>
      <c r="D80" s="696">
        <f t="shared" si="210"/>
        <v>5235</v>
      </c>
      <c r="E80" s="696">
        <f t="shared" si="210"/>
        <v>10468</v>
      </c>
      <c r="F80" s="696">
        <f t="shared" si="210"/>
        <v>3856</v>
      </c>
      <c r="G80" s="696">
        <f t="shared" si="210"/>
        <v>3857</v>
      </c>
      <c r="H80" s="696">
        <f t="shared" si="210"/>
        <v>7713</v>
      </c>
      <c r="I80" s="699">
        <f t="shared" ref="I80:I81" si="211">IF(E80=0,0,((H80/E80)-1)*100)</f>
        <v>-26.318303400840659</v>
      </c>
      <c r="J80" s="634"/>
      <c r="L80" s="727" t="s">
        <v>40</v>
      </c>
      <c r="M80" s="701">
        <f t="shared" ref="M80:V80" si="212">+M75+M76+M79</f>
        <v>770500</v>
      </c>
      <c r="N80" s="702">
        <f t="shared" si="212"/>
        <v>792995</v>
      </c>
      <c r="O80" s="703">
        <f t="shared" si="212"/>
        <v>1563495</v>
      </c>
      <c r="P80" s="702">
        <f t="shared" si="212"/>
        <v>330</v>
      </c>
      <c r="Q80" s="703">
        <f t="shared" si="212"/>
        <v>1563825</v>
      </c>
      <c r="R80" s="701">
        <f t="shared" si="212"/>
        <v>567381</v>
      </c>
      <c r="S80" s="702">
        <f t="shared" si="212"/>
        <v>583482</v>
      </c>
      <c r="T80" s="703">
        <f t="shared" si="212"/>
        <v>1150863</v>
      </c>
      <c r="U80" s="702">
        <f t="shared" si="212"/>
        <v>99</v>
      </c>
      <c r="V80" s="703">
        <f t="shared" si="212"/>
        <v>1150962</v>
      </c>
      <c r="W80" s="704">
        <f t="shared" ref="W80:W81" si="213">IF(Q80=0,0,((V80/Q80)-1)*100)</f>
        <v>-26.40084408421658</v>
      </c>
    </row>
    <row r="81" spans="1:23" ht="14.25" thickTop="1" thickBot="1">
      <c r="A81" s="680" t="str">
        <f>IF(ISERROR(F81/G81)," ",IF(F81/G81&gt;0.5,IF(F81/G81&lt;1.5," ","NOT OK"),"NOT OK"))</f>
        <v xml:space="preserve"> </v>
      </c>
      <c r="B81" s="695" t="s">
        <v>63</v>
      </c>
      <c r="C81" s="696">
        <f t="shared" ref="C81:H81" si="214">+C66+C70+C74+C80</f>
        <v>20901</v>
      </c>
      <c r="D81" s="696">
        <f t="shared" si="214"/>
        <v>20895</v>
      </c>
      <c r="E81" s="696">
        <f t="shared" si="214"/>
        <v>41796</v>
      </c>
      <c r="F81" s="696">
        <f t="shared" si="214"/>
        <v>21467</v>
      </c>
      <c r="G81" s="696">
        <f t="shared" si="214"/>
        <v>21464</v>
      </c>
      <c r="H81" s="696">
        <f t="shared" si="214"/>
        <v>42931</v>
      </c>
      <c r="I81" s="699">
        <f t="shared" si="211"/>
        <v>2.7155708680256518</v>
      </c>
      <c r="J81" s="634"/>
      <c r="L81" s="727" t="s">
        <v>63</v>
      </c>
      <c r="M81" s="701">
        <f t="shared" ref="M81:V81" si="215">+M66+M70+M74+M80</f>
        <v>3124710</v>
      </c>
      <c r="N81" s="702">
        <f t="shared" si="215"/>
        <v>3186210</v>
      </c>
      <c r="O81" s="703">
        <f t="shared" si="215"/>
        <v>6310920</v>
      </c>
      <c r="P81" s="702">
        <f t="shared" si="215"/>
        <v>495</v>
      </c>
      <c r="Q81" s="703">
        <f t="shared" si="215"/>
        <v>6311415</v>
      </c>
      <c r="R81" s="701">
        <f t="shared" si="215"/>
        <v>3251805</v>
      </c>
      <c r="S81" s="702">
        <f t="shared" si="215"/>
        <v>3314591</v>
      </c>
      <c r="T81" s="703">
        <f t="shared" si="215"/>
        <v>6566396</v>
      </c>
      <c r="U81" s="702">
        <f t="shared" si="215"/>
        <v>649</v>
      </c>
      <c r="V81" s="703">
        <f t="shared" si="215"/>
        <v>6567045</v>
      </c>
      <c r="W81" s="704">
        <f t="shared" si="213"/>
        <v>4.0502803254103936</v>
      </c>
    </row>
    <row r="82" spans="1:23" ht="14.25" thickTop="1" thickBot="1">
      <c r="B82" s="734" t="s">
        <v>60</v>
      </c>
      <c r="C82" s="638"/>
      <c r="D82" s="638"/>
      <c r="E82" s="638"/>
      <c r="F82" s="638"/>
      <c r="G82" s="638"/>
      <c r="H82" s="638"/>
      <c r="I82" s="638"/>
      <c r="J82" s="638"/>
      <c r="L82" s="735" t="s">
        <v>60</v>
      </c>
      <c r="M82" s="641"/>
      <c r="N82" s="641"/>
      <c r="O82" s="641"/>
      <c r="P82" s="641"/>
      <c r="Q82" s="641"/>
      <c r="R82" s="641"/>
      <c r="S82" s="641"/>
      <c r="T82" s="641"/>
      <c r="U82" s="641"/>
      <c r="V82" s="641"/>
      <c r="W82" s="641"/>
    </row>
    <row r="83" spans="1:23" ht="13.5" thickTop="1">
      <c r="L83" s="919" t="s">
        <v>33</v>
      </c>
      <c r="M83" s="920"/>
      <c r="N83" s="920"/>
      <c r="O83" s="920"/>
      <c r="P83" s="920"/>
      <c r="Q83" s="920"/>
      <c r="R83" s="920"/>
      <c r="S83" s="920"/>
      <c r="T83" s="920"/>
      <c r="U83" s="920"/>
      <c r="V83" s="920"/>
      <c r="W83" s="921"/>
    </row>
    <row r="84" spans="1:23" ht="13.5" thickBot="1">
      <c r="L84" s="904" t="s">
        <v>43</v>
      </c>
      <c r="M84" s="905"/>
      <c r="N84" s="905"/>
      <c r="O84" s="905"/>
      <c r="P84" s="905"/>
      <c r="Q84" s="905"/>
      <c r="R84" s="905"/>
      <c r="S84" s="905"/>
      <c r="T84" s="905"/>
      <c r="U84" s="905"/>
      <c r="V84" s="905"/>
      <c r="W84" s="906"/>
    </row>
    <row r="85" spans="1:23" ht="14.25" thickTop="1" thickBot="1">
      <c r="L85" s="742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4" t="s">
        <v>34</v>
      </c>
    </row>
    <row r="86" spans="1:23" ht="14.25" thickTop="1" thickBot="1">
      <c r="L86" s="745"/>
      <c r="M86" s="746" t="s">
        <v>64</v>
      </c>
      <c r="N86" s="747"/>
      <c r="O86" s="746"/>
      <c r="P86" s="748"/>
      <c r="Q86" s="747"/>
      <c r="R86" s="748" t="s">
        <v>65</v>
      </c>
      <c r="S86" s="747"/>
      <c r="T86" s="746"/>
      <c r="U86" s="748"/>
      <c r="V86" s="748"/>
      <c r="W86" s="749" t="s">
        <v>2</v>
      </c>
    </row>
    <row r="87" spans="1:23" ht="13.5" thickTop="1">
      <c r="L87" s="750" t="s">
        <v>3</v>
      </c>
      <c r="M87" s="751"/>
      <c r="N87" s="752"/>
      <c r="O87" s="753"/>
      <c r="P87" s="754"/>
      <c r="Q87" s="753"/>
      <c r="R87" s="751"/>
      <c r="S87" s="752"/>
      <c r="T87" s="753"/>
      <c r="U87" s="754"/>
      <c r="V87" s="753"/>
      <c r="W87" s="755" t="s">
        <v>4</v>
      </c>
    </row>
    <row r="88" spans="1:23" ht="13.5" thickBot="1">
      <c r="L88" s="756"/>
      <c r="M88" s="757" t="s">
        <v>35</v>
      </c>
      <c r="N88" s="758" t="s">
        <v>36</v>
      </c>
      <c r="O88" s="759" t="s">
        <v>37</v>
      </c>
      <c r="P88" s="760" t="s">
        <v>32</v>
      </c>
      <c r="Q88" s="759" t="s">
        <v>7</v>
      </c>
      <c r="R88" s="757" t="s">
        <v>35</v>
      </c>
      <c r="S88" s="758" t="s">
        <v>36</v>
      </c>
      <c r="T88" s="759" t="s">
        <v>37</v>
      </c>
      <c r="U88" s="760" t="s">
        <v>32</v>
      </c>
      <c r="V88" s="759" t="s">
        <v>7</v>
      </c>
      <c r="W88" s="761"/>
    </row>
    <row r="89" spans="1:23" ht="5.25" customHeight="1" thickTop="1">
      <c r="L89" s="750"/>
      <c r="M89" s="762"/>
      <c r="N89" s="763"/>
      <c r="O89" s="764"/>
      <c r="P89" s="765"/>
      <c r="Q89" s="764"/>
      <c r="R89" s="762"/>
      <c r="S89" s="763"/>
      <c r="T89" s="764"/>
      <c r="U89" s="765"/>
      <c r="V89" s="764"/>
      <c r="W89" s="766"/>
    </row>
    <row r="90" spans="1:23">
      <c r="A90" s="767"/>
      <c r="L90" s="750" t="s">
        <v>10</v>
      </c>
      <c r="M90" s="768">
        <v>30</v>
      </c>
      <c r="N90" s="769">
        <v>27</v>
      </c>
      <c r="O90" s="770">
        <f>+M90+N90</f>
        <v>57</v>
      </c>
      <c r="P90" s="771">
        <v>0</v>
      </c>
      <c r="Q90" s="770">
        <f>O90+P90</f>
        <v>57</v>
      </c>
      <c r="R90" s="768">
        <v>21</v>
      </c>
      <c r="S90" s="769">
        <v>30</v>
      </c>
      <c r="T90" s="770">
        <f>R90+S90</f>
        <v>51</v>
      </c>
      <c r="U90" s="771">
        <v>0</v>
      </c>
      <c r="V90" s="770">
        <f>T90+U90</f>
        <v>51</v>
      </c>
      <c r="W90" s="772">
        <f>IF(Q90=0,0,((V90/Q90)-1)*100)</f>
        <v>-10.526315789473683</v>
      </c>
    </row>
    <row r="91" spans="1:23">
      <c r="A91" s="767"/>
      <c r="L91" s="750" t="s">
        <v>11</v>
      </c>
      <c r="M91" s="768">
        <v>60</v>
      </c>
      <c r="N91" s="769">
        <v>42</v>
      </c>
      <c r="O91" s="770">
        <f t="shared" ref="O91:O94" si="216">+M91+N91</f>
        <v>102</v>
      </c>
      <c r="P91" s="771">
        <v>0</v>
      </c>
      <c r="Q91" s="770">
        <f>O91+P91</f>
        <v>102</v>
      </c>
      <c r="R91" s="768">
        <v>28</v>
      </c>
      <c r="S91" s="769">
        <v>24</v>
      </c>
      <c r="T91" s="770">
        <f>R91+S91</f>
        <v>52</v>
      </c>
      <c r="U91" s="771">
        <v>0</v>
      </c>
      <c r="V91" s="770">
        <f>T91+U91</f>
        <v>52</v>
      </c>
      <c r="W91" s="772">
        <f>IF(Q91=0,0,((V91/Q91)-1)*100)</f>
        <v>-49.019607843137258</v>
      </c>
    </row>
    <row r="92" spans="1:23" ht="13.5" thickBot="1">
      <c r="A92" s="767"/>
      <c r="L92" s="756" t="s">
        <v>12</v>
      </c>
      <c r="M92" s="768">
        <v>55</v>
      </c>
      <c r="N92" s="769">
        <v>34</v>
      </c>
      <c r="O92" s="770">
        <f t="shared" si="216"/>
        <v>89</v>
      </c>
      <c r="P92" s="771">
        <v>0</v>
      </c>
      <c r="Q92" s="770">
        <f t="shared" ref="Q92" si="217">O92+P92</f>
        <v>89</v>
      </c>
      <c r="R92" s="768">
        <v>23</v>
      </c>
      <c r="S92" s="769">
        <v>22</v>
      </c>
      <c r="T92" s="770">
        <f>R92+S92</f>
        <v>45</v>
      </c>
      <c r="U92" s="771">
        <v>0</v>
      </c>
      <c r="V92" s="770">
        <f t="shared" ref="V92" si="218">T92+U92</f>
        <v>45</v>
      </c>
      <c r="W92" s="772">
        <f>IF(Q92=0,0,((V92/Q92)-1)*100)</f>
        <v>-49.438202247191008</v>
      </c>
    </row>
    <row r="93" spans="1:23" ht="14.25" thickTop="1" thickBot="1">
      <c r="A93" s="767"/>
      <c r="L93" s="773" t="s">
        <v>57</v>
      </c>
      <c r="M93" s="774">
        <f t="shared" ref="M93:N93" si="219">+M90+M91+M92</f>
        <v>145</v>
      </c>
      <c r="N93" s="775">
        <f t="shared" si="219"/>
        <v>103</v>
      </c>
      <c r="O93" s="776">
        <f t="shared" si="216"/>
        <v>248</v>
      </c>
      <c r="P93" s="774">
        <f t="shared" ref="P93:Q93" si="220">+P90+P91+P92</f>
        <v>0</v>
      </c>
      <c r="Q93" s="776">
        <f t="shared" si="220"/>
        <v>248</v>
      </c>
      <c r="R93" s="774">
        <f t="shared" ref="R93:V93" si="221">+R90+R91+R92</f>
        <v>72</v>
      </c>
      <c r="S93" s="775">
        <f t="shared" si="221"/>
        <v>76</v>
      </c>
      <c r="T93" s="776">
        <f t="shared" ref="T93:T94" si="222">+R93+S93</f>
        <v>148</v>
      </c>
      <c r="U93" s="774">
        <f t="shared" si="221"/>
        <v>0</v>
      </c>
      <c r="V93" s="776">
        <f t="shared" si="221"/>
        <v>148</v>
      </c>
      <c r="W93" s="777">
        <f>IF(Q93=0,0,((V93/Q93)-1)*100)</f>
        <v>-40.322580645161288</v>
      </c>
    </row>
    <row r="94" spans="1:23" ht="13.5" thickTop="1">
      <c r="A94" s="767"/>
      <c r="L94" s="750" t="s">
        <v>13</v>
      </c>
      <c r="M94" s="768">
        <v>22</v>
      </c>
      <c r="N94" s="769">
        <v>26</v>
      </c>
      <c r="O94" s="778">
        <f t="shared" si="216"/>
        <v>48</v>
      </c>
      <c r="P94" s="771">
        <v>0</v>
      </c>
      <c r="Q94" s="770">
        <f>O94+P94</f>
        <v>48</v>
      </c>
      <c r="R94" s="768">
        <v>29</v>
      </c>
      <c r="S94" s="769">
        <v>19</v>
      </c>
      <c r="T94" s="778">
        <f t="shared" si="222"/>
        <v>48</v>
      </c>
      <c r="U94" s="771">
        <v>0</v>
      </c>
      <c r="V94" s="770">
        <f>T94+U94</f>
        <v>48</v>
      </c>
      <c r="W94" s="772">
        <f t="shared" ref="W94" si="223">IF(Q94=0,0,((V94/Q94)-1)*100)</f>
        <v>0</v>
      </c>
    </row>
    <row r="95" spans="1:23">
      <c r="A95" s="767"/>
      <c r="L95" s="750" t="s">
        <v>14</v>
      </c>
      <c r="M95" s="768">
        <v>19</v>
      </c>
      <c r="N95" s="769">
        <v>19</v>
      </c>
      <c r="O95" s="770">
        <f>+M95+N95</f>
        <v>38</v>
      </c>
      <c r="P95" s="771">
        <v>0</v>
      </c>
      <c r="Q95" s="770">
        <f>O95+P95</f>
        <v>38</v>
      </c>
      <c r="R95" s="768">
        <v>19</v>
      </c>
      <c r="S95" s="769">
        <v>17</v>
      </c>
      <c r="T95" s="770">
        <f>+R95+S95</f>
        <v>36</v>
      </c>
      <c r="U95" s="771">
        <v>0</v>
      </c>
      <c r="V95" s="770">
        <f>T95+U95</f>
        <v>36</v>
      </c>
      <c r="W95" s="772">
        <f>IF(Q95=0,0,((V95/Q95)-1)*100)</f>
        <v>-5.2631578947368478</v>
      </c>
    </row>
    <row r="96" spans="1:23" ht="13.5" thickBot="1">
      <c r="A96" s="767"/>
      <c r="L96" s="750" t="s">
        <v>15</v>
      </c>
      <c r="M96" s="768">
        <v>17</v>
      </c>
      <c r="N96" s="769">
        <v>27</v>
      </c>
      <c r="O96" s="779">
        <f>+M96+N96</f>
        <v>44</v>
      </c>
      <c r="P96" s="771">
        <v>0</v>
      </c>
      <c r="Q96" s="770">
        <f>O96+P96</f>
        <v>44</v>
      </c>
      <c r="R96" s="768">
        <v>26</v>
      </c>
      <c r="S96" s="769">
        <v>24</v>
      </c>
      <c r="T96" s="779">
        <f>+R96+S96</f>
        <v>50</v>
      </c>
      <c r="U96" s="771">
        <v>0</v>
      </c>
      <c r="V96" s="770">
        <f>T96+U96</f>
        <v>50</v>
      </c>
      <c r="W96" s="772">
        <f>IF(Q96=0,0,((V96/Q96)-1)*100)</f>
        <v>13.636363636363647</v>
      </c>
    </row>
    <row r="97" spans="1:23" ht="14.25" thickTop="1" thickBot="1">
      <c r="A97" s="767"/>
      <c r="L97" s="773" t="s">
        <v>61</v>
      </c>
      <c r="M97" s="774">
        <f>+M94+M95+M96</f>
        <v>58</v>
      </c>
      <c r="N97" s="775">
        <f t="shared" ref="N97:V97" si="224">+N94+N95+N96</f>
        <v>72</v>
      </c>
      <c r="O97" s="776">
        <f t="shared" si="224"/>
        <v>130</v>
      </c>
      <c r="P97" s="774">
        <f t="shared" si="224"/>
        <v>0</v>
      </c>
      <c r="Q97" s="776">
        <f t="shared" si="224"/>
        <v>130</v>
      </c>
      <c r="R97" s="774">
        <f t="shared" si="224"/>
        <v>74</v>
      </c>
      <c r="S97" s="775">
        <f t="shared" si="224"/>
        <v>60</v>
      </c>
      <c r="T97" s="776">
        <f t="shared" si="224"/>
        <v>134</v>
      </c>
      <c r="U97" s="774">
        <f t="shared" si="224"/>
        <v>0</v>
      </c>
      <c r="V97" s="776">
        <f t="shared" si="224"/>
        <v>134</v>
      </c>
      <c r="W97" s="777">
        <f>IF(Q97=0,0,((V97/Q97)-1)*100)</f>
        <v>3.076923076923066</v>
      </c>
    </row>
    <row r="98" spans="1:23" ht="13.5" thickTop="1">
      <c r="A98" s="767"/>
      <c r="L98" s="750" t="s">
        <v>16</v>
      </c>
      <c r="M98" s="768">
        <v>29</v>
      </c>
      <c r="N98" s="769">
        <v>44</v>
      </c>
      <c r="O98" s="770">
        <f>+M98+N98</f>
        <v>73</v>
      </c>
      <c r="P98" s="771">
        <v>0</v>
      </c>
      <c r="Q98" s="770">
        <f>O98+P98</f>
        <v>73</v>
      </c>
      <c r="R98" s="768">
        <v>20</v>
      </c>
      <c r="S98" s="769">
        <v>25</v>
      </c>
      <c r="T98" s="770">
        <f>+R98+S98</f>
        <v>45</v>
      </c>
      <c r="U98" s="771">
        <v>0</v>
      </c>
      <c r="V98" s="770">
        <f>T98+U98</f>
        <v>45</v>
      </c>
      <c r="W98" s="772">
        <f>IF(Q98=0,0,((V98/Q98)-1)*100)</f>
        <v>-38.356164383561641</v>
      </c>
    </row>
    <row r="99" spans="1:23">
      <c r="A99" s="767"/>
      <c r="L99" s="750" t="s">
        <v>17</v>
      </c>
      <c r="M99" s="768">
        <v>32</v>
      </c>
      <c r="N99" s="769">
        <v>46</v>
      </c>
      <c r="O99" s="770">
        <f t="shared" ref="O99" si="225">+M99+N99</f>
        <v>78</v>
      </c>
      <c r="P99" s="771">
        <v>0</v>
      </c>
      <c r="Q99" s="770">
        <f>O99+P99</f>
        <v>78</v>
      </c>
      <c r="R99" s="768">
        <v>29</v>
      </c>
      <c r="S99" s="769">
        <v>31</v>
      </c>
      <c r="T99" s="770">
        <f>+R99+S99</f>
        <v>60</v>
      </c>
      <c r="U99" s="771">
        <v>0</v>
      </c>
      <c r="V99" s="770">
        <f>T99+U99</f>
        <v>60</v>
      </c>
      <c r="W99" s="772">
        <f t="shared" ref="W99" si="226">IF(Q99=0,0,((V99/Q99)-1)*100)</f>
        <v>-23.076923076923073</v>
      </c>
    </row>
    <row r="100" spans="1:23" ht="13.5" thickBot="1">
      <c r="A100" s="767"/>
      <c r="L100" s="750" t="s">
        <v>18</v>
      </c>
      <c r="M100" s="768">
        <v>26</v>
      </c>
      <c r="N100" s="769">
        <v>43</v>
      </c>
      <c r="O100" s="780">
        <f>+M100+N100</f>
        <v>69</v>
      </c>
      <c r="P100" s="781">
        <v>0</v>
      </c>
      <c r="Q100" s="780">
        <f>O100+P100</f>
        <v>69</v>
      </c>
      <c r="R100" s="768">
        <v>29</v>
      </c>
      <c r="S100" s="769">
        <v>29</v>
      </c>
      <c r="T100" s="780">
        <f>+R100+S100</f>
        <v>58</v>
      </c>
      <c r="U100" s="781">
        <v>0</v>
      </c>
      <c r="V100" s="780">
        <f>T100+U100</f>
        <v>58</v>
      </c>
      <c r="W100" s="772">
        <f>IF(Q100=0,0,((V100/Q100)-1)*100)</f>
        <v>-15.94202898550725</v>
      </c>
    </row>
    <row r="101" spans="1:23" ht="14.25" thickTop="1" thickBot="1">
      <c r="A101" s="767" t="str">
        <f>IF(ISERROR(F101/G101)," ",IF(F101/G101&gt;0.5,IF(F101/G101&lt;1.5," ","NOT OK"),"NOT OK"))</f>
        <v xml:space="preserve"> </v>
      </c>
      <c r="L101" s="782" t="s">
        <v>19</v>
      </c>
      <c r="M101" s="783">
        <f>+M98+M99+M100</f>
        <v>87</v>
      </c>
      <c r="N101" s="783">
        <f t="shared" ref="N101:V101" si="227">+N98+N99+N100</f>
        <v>133</v>
      </c>
      <c r="O101" s="784">
        <f t="shared" si="227"/>
        <v>220</v>
      </c>
      <c r="P101" s="785">
        <f t="shared" si="227"/>
        <v>0</v>
      </c>
      <c r="Q101" s="784">
        <f t="shared" si="227"/>
        <v>220</v>
      </c>
      <c r="R101" s="783">
        <f t="shared" si="227"/>
        <v>78</v>
      </c>
      <c r="S101" s="783">
        <f t="shared" si="227"/>
        <v>85</v>
      </c>
      <c r="T101" s="784">
        <f t="shared" si="227"/>
        <v>163</v>
      </c>
      <c r="U101" s="785">
        <f t="shared" si="227"/>
        <v>0</v>
      </c>
      <c r="V101" s="784">
        <f t="shared" si="227"/>
        <v>163</v>
      </c>
      <c r="W101" s="786">
        <f>IF(Q101=0,0,((V101/Q101)-1)*100)</f>
        <v>-25.909090909090903</v>
      </c>
    </row>
    <row r="102" spans="1:23" ht="13.5" thickTop="1">
      <c r="A102" s="767"/>
      <c r="L102" s="750" t="s">
        <v>21</v>
      </c>
      <c r="M102" s="768">
        <v>33</v>
      </c>
      <c r="N102" s="769">
        <v>18</v>
      </c>
      <c r="O102" s="780">
        <f>+M102+N102</f>
        <v>51</v>
      </c>
      <c r="P102" s="787">
        <v>0</v>
      </c>
      <c r="Q102" s="780">
        <f>O102+P102</f>
        <v>51</v>
      </c>
      <c r="R102" s="768">
        <v>21</v>
      </c>
      <c r="S102" s="769">
        <v>18</v>
      </c>
      <c r="T102" s="780">
        <f>+R102+S102</f>
        <v>39</v>
      </c>
      <c r="U102" s="787">
        <v>0</v>
      </c>
      <c r="V102" s="780">
        <f>T102+U102</f>
        <v>39</v>
      </c>
      <c r="W102" s="772">
        <f>IF(Q102=0,0,((V102/Q102)-1)*100)</f>
        <v>-23.529411764705888</v>
      </c>
    </row>
    <row r="103" spans="1:23" ht="13.5" thickBot="1">
      <c r="A103" s="767"/>
      <c r="L103" s="750" t="s">
        <v>22</v>
      </c>
      <c r="M103" s="768">
        <v>17</v>
      </c>
      <c r="N103" s="769">
        <v>11</v>
      </c>
      <c r="O103" s="780">
        <f t="shared" ref="O103" si="228">+M103+N103</f>
        <v>28</v>
      </c>
      <c r="P103" s="771">
        <v>0</v>
      </c>
      <c r="Q103" s="780">
        <f>O103+P103</f>
        <v>28</v>
      </c>
      <c r="R103" s="768">
        <v>23</v>
      </c>
      <c r="S103" s="769">
        <v>18.715</v>
      </c>
      <c r="T103" s="780">
        <f t="shared" ref="T103" si="229">+R103+S103</f>
        <v>41.715000000000003</v>
      </c>
      <c r="U103" s="771">
        <v>0</v>
      </c>
      <c r="V103" s="780">
        <f>T103+U103</f>
        <v>41.715000000000003</v>
      </c>
      <c r="W103" s="772">
        <f t="shared" ref="W103" si="230">IF(Q103=0,0,((V103/Q103)-1)*100)</f>
        <v>48.982142857142861</v>
      </c>
    </row>
    <row r="104" spans="1:23" ht="14.25" thickTop="1" thickBot="1">
      <c r="A104" s="767"/>
      <c r="L104" s="773" t="s">
        <v>66</v>
      </c>
      <c r="M104" s="774">
        <f>+M97+M101+M102+M103</f>
        <v>195</v>
      </c>
      <c r="N104" s="775">
        <f t="shared" ref="N104:V104" si="231">+N97+N101+N102+N103</f>
        <v>234</v>
      </c>
      <c r="O104" s="788">
        <f t="shared" si="231"/>
        <v>429</v>
      </c>
      <c r="P104" s="774">
        <f t="shared" si="231"/>
        <v>0</v>
      </c>
      <c r="Q104" s="788">
        <f t="shared" si="231"/>
        <v>429</v>
      </c>
      <c r="R104" s="774">
        <f t="shared" si="231"/>
        <v>196</v>
      </c>
      <c r="S104" s="775">
        <f t="shared" si="231"/>
        <v>181.715</v>
      </c>
      <c r="T104" s="788">
        <f t="shared" si="231"/>
        <v>377.71500000000003</v>
      </c>
      <c r="U104" s="774">
        <f t="shared" si="231"/>
        <v>0</v>
      </c>
      <c r="V104" s="788">
        <f t="shared" si="231"/>
        <v>377.71500000000003</v>
      </c>
      <c r="W104" s="777">
        <f t="shared" ref="W104" si="232">IF(Q104=0,0,((V104/Q104)-1)*100)</f>
        <v>-11.954545454545451</v>
      </c>
    </row>
    <row r="105" spans="1:23" ht="14.25" thickTop="1" thickBot="1">
      <c r="A105" s="767"/>
      <c r="L105" s="773" t="s">
        <v>67</v>
      </c>
      <c r="M105" s="774">
        <f>+M93+M97+M101+M102+M103</f>
        <v>340</v>
      </c>
      <c r="N105" s="775">
        <f t="shared" ref="N105:V105" si="233">+N93+N97+N101+N102+N103</f>
        <v>337</v>
      </c>
      <c r="O105" s="788">
        <f t="shared" si="233"/>
        <v>677</v>
      </c>
      <c r="P105" s="774">
        <f t="shared" si="233"/>
        <v>0</v>
      </c>
      <c r="Q105" s="788">
        <f t="shared" si="233"/>
        <v>677</v>
      </c>
      <c r="R105" s="774">
        <f t="shared" si="233"/>
        <v>268</v>
      </c>
      <c r="S105" s="775">
        <f t="shared" si="233"/>
        <v>257.71499999999997</v>
      </c>
      <c r="T105" s="788">
        <f t="shared" si="233"/>
        <v>525.71500000000003</v>
      </c>
      <c r="U105" s="774">
        <f t="shared" si="233"/>
        <v>0</v>
      </c>
      <c r="V105" s="788">
        <f t="shared" si="233"/>
        <v>525.71500000000003</v>
      </c>
      <c r="W105" s="777">
        <f>IF(Q105=0,0,((V105/Q105)-1)*100)</f>
        <v>-22.346381093057598</v>
      </c>
    </row>
    <row r="106" spans="1:23" ht="14.25" thickTop="1" thickBot="1">
      <c r="A106" s="789"/>
      <c r="L106" s="750" t="s">
        <v>23</v>
      </c>
      <c r="M106" s="768">
        <v>28</v>
      </c>
      <c r="N106" s="769">
        <v>27</v>
      </c>
      <c r="O106" s="780">
        <f>+M106+N106</f>
        <v>55</v>
      </c>
      <c r="P106" s="771">
        <v>0</v>
      </c>
      <c r="Q106" s="780">
        <f>O106+P106</f>
        <v>55</v>
      </c>
      <c r="R106" s="768"/>
      <c r="S106" s="769"/>
      <c r="T106" s="780">
        <f>+R106+S106</f>
        <v>0</v>
      </c>
      <c r="U106" s="771"/>
      <c r="V106" s="780">
        <f>T106+U106</f>
        <v>0</v>
      </c>
      <c r="W106" s="772">
        <f>IF(Q106=0,0,((V106/Q106)-1)*100)</f>
        <v>-100</v>
      </c>
    </row>
    <row r="107" spans="1:23" ht="14.25" thickTop="1" thickBot="1">
      <c r="A107" s="767"/>
      <c r="L107" s="773" t="s">
        <v>40</v>
      </c>
      <c r="M107" s="774">
        <f t="shared" ref="M107:V107" si="234">+M102+M103+M106</f>
        <v>78</v>
      </c>
      <c r="N107" s="775">
        <f t="shared" si="234"/>
        <v>56</v>
      </c>
      <c r="O107" s="776">
        <f t="shared" si="234"/>
        <v>134</v>
      </c>
      <c r="P107" s="774">
        <f t="shared" si="234"/>
        <v>0</v>
      </c>
      <c r="Q107" s="776">
        <f t="shared" si="234"/>
        <v>134</v>
      </c>
      <c r="R107" s="774">
        <f t="shared" si="234"/>
        <v>44</v>
      </c>
      <c r="S107" s="775">
        <f t="shared" si="234"/>
        <v>36.715000000000003</v>
      </c>
      <c r="T107" s="776">
        <f t="shared" si="234"/>
        <v>80.715000000000003</v>
      </c>
      <c r="U107" s="774">
        <f t="shared" si="234"/>
        <v>0</v>
      </c>
      <c r="V107" s="776">
        <f t="shared" si="234"/>
        <v>80.715000000000003</v>
      </c>
      <c r="W107" s="777">
        <f t="shared" ref="W107:W108" si="235">IF(Q107=0,0,((V107/Q107)-1)*100)</f>
        <v>-39.764925373134332</v>
      </c>
    </row>
    <row r="108" spans="1:23" ht="14.25" thickTop="1" thickBot="1">
      <c r="A108" s="767"/>
      <c r="L108" s="773" t="s">
        <v>63</v>
      </c>
      <c r="M108" s="774">
        <f t="shared" ref="M108:V108" si="236">+M93+M97+M101+M107</f>
        <v>368</v>
      </c>
      <c r="N108" s="775">
        <f t="shared" si="236"/>
        <v>364</v>
      </c>
      <c r="O108" s="776">
        <f t="shared" si="236"/>
        <v>732</v>
      </c>
      <c r="P108" s="774">
        <f t="shared" si="236"/>
        <v>0</v>
      </c>
      <c r="Q108" s="776">
        <f t="shared" si="236"/>
        <v>732</v>
      </c>
      <c r="R108" s="774">
        <f t="shared" si="236"/>
        <v>268</v>
      </c>
      <c r="S108" s="775">
        <f t="shared" si="236"/>
        <v>257.71500000000003</v>
      </c>
      <c r="T108" s="776">
        <f t="shared" si="236"/>
        <v>525.71500000000003</v>
      </c>
      <c r="U108" s="774">
        <f t="shared" si="236"/>
        <v>0</v>
      </c>
      <c r="V108" s="776">
        <f t="shared" si="236"/>
        <v>525.71500000000003</v>
      </c>
      <c r="W108" s="777">
        <f t="shared" si="235"/>
        <v>-28.181010928961747</v>
      </c>
    </row>
    <row r="109" spans="1:23" ht="14.25" thickTop="1" thickBot="1">
      <c r="A109" s="767"/>
      <c r="L109" s="790" t="s">
        <v>60</v>
      </c>
      <c r="M109" s="743"/>
      <c r="N109" s="743"/>
      <c r="O109" s="743"/>
      <c r="P109" s="743"/>
      <c r="Q109" s="743"/>
      <c r="R109" s="743"/>
      <c r="S109" s="743"/>
      <c r="T109" s="743"/>
      <c r="U109" s="743"/>
      <c r="V109" s="743"/>
      <c r="W109" s="743"/>
    </row>
    <row r="110" spans="1:23" ht="13.5" thickTop="1">
      <c r="L110" s="919" t="s">
        <v>41</v>
      </c>
      <c r="M110" s="920"/>
      <c r="N110" s="920"/>
      <c r="O110" s="920"/>
      <c r="P110" s="920"/>
      <c r="Q110" s="920"/>
      <c r="R110" s="920"/>
      <c r="S110" s="920"/>
      <c r="T110" s="920"/>
      <c r="U110" s="920"/>
      <c r="V110" s="920"/>
      <c r="W110" s="921"/>
    </row>
    <row r="111" spans="1:23" ht="13.5" thickBot="1">
      <c r="L111" s="904" t="s">
        <v>44</v>
      </c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6"/>
    </row>
    <row r="112" spans="1:23" ht="14.25" thickTop="1" thickBot="1">
      <c r="L112" s="742"/>
      <c r="M112" s="743"/>
      <c r="N112" s="743"/>
      <c r="O112" s="743"/>
      <c r="P112" s="743"/>
      <c r="Q112" s="743"/>
      <c r="R112" s="743"/>
      <c r="S112" s="743"/>
      <c r="T112" s="743"/>
      <c r="U112" s="743"/>
      <c r="V112" s="743"/>
      <c r="W112" s="744" t="s">
        <v>34</v>
      </c>
    </row>
    <row r="113" spans="1:23" ht="14.25" thickTop="1" thickBot="1">
      <c r="L113" s="745"/>
      <c r="M113" s="746" t="s">
        <v>64</v>
      </c>
      <c r="N113" s="747"/>
      <c r="O113" s="746"/>
      <c r="P113" s="748"/>
      <c r="Q113" s="747"/>
      <c r="R113" s="748" t="s">
        <v>65</v>
      </c>
      <c r="S113" s="747"/>
      <c r="T113" s="746"/>
      <c r="U113" s="748"/>
      <c r="V113" s="748"/>
      <c r="W113" s="749" t="s">
        <v>2</v>
      </c>
    </row>
    <row r="114" spans="1:23" ht="13.5" thickTop="1">
      <c r="L114" s="750" t="s">
        <v>3</v>
      </c>
      <c r="M114" s="751"/>
      <c r="N114" s="752"/>
      <c r="O114" s="753"/>
      <c r="P114" s="754"/>
      <c r="Q114" s="753"/>
      <c r="R114" s="751"/>
      <c r="S114" s="752"/>
      <c r="T114" s="753"/>
      <c r="U114" s="754"/>
      <c r="V114" s="753"/>
      <c r="W114" s="755" t="s">
        <v>4</v>
      </c>
    </row>
    <row r="115" spans="1:23" ht="13.5" thickBot="1">
      <c r="L115" s="756"/>
      <c r="M115" s="757" t="s">
        <v>35</v>
      </c>
      <c r="N115" s="758" t="s">
        <v>36</v>
      </c>
      <c r="O115" s="759" t="s">
        <v>37</v>
      </c>
      <c r="P115" s="760" t="s">
        <v>32</v>
      </c>
      <c r="Q115" s="759" t="s">
        <v>7</v>
      </c>
      <c r="R115" s="757" t="s">
        <v>35</v>
      </c>
      <c r="S115" s="758" t="s">
        <v>36</v>
      </c>
      <c r="T115" s="759" t="s">
        <v>37</v>
      </c>
      <c r="U115" s="760" t="s">
        <v>32</v>
      </c>
      <c r="V115" s="759" t="s">
        <v>7</v>
      </c>
      <c r="W115" s="791"/>
    </row>
    <row r="116" spans="1:23" ht="5.25" customHeight="1" thickTop="1">
      <c r="L116" s="750"/>
      <c r="M116" s="762"/>
      <c r="N116" s="763"/>
      <c r="O116" s="764"/>
      <c r="P116" s="765"/>
      <c r="Q116" s="764"/>
      <c r="R116" s="762"/>
      <c r="S116" s="763"/>
      <c r="T116" s="764"/>
      <c r="U116" s="765"/>
      <c r="V116" s="764"/>
      <c r="W116" s="766"/>
    </row>
    <row r="117" spans="1:23">
      <c r="L117" s="750" t="s">
        <v>10</v>
      </c>
      <c r="M117" s="768">
        <v>148</v>
      </c>
      <c r="N117" s="769">
        <v>140</v>
      </c>
      <c r="O117" s="770">
        <f>+M117+N117</f>
        <v>288</v>
      </c>
      <c r="P117" s="771">
        <v>0</v>
      </c>
      <c r="Q117" s="770">
        <f>O117+P117</f>
        <v>288</v>
      </c>
      <c r="R117" s="768">
        <v>31.368000000000002</v>
      </c>
      <c r="S117" s="769">
        <v>118.194</v>
      </c>
      <c r="T117" s="770">
        <f>R117+S117</f>
        <v>149.56200000000001</v>
      </c>
      <c r="U117" s="771">
        <v>0</v>
      </c>
      <c r="V117" s="770">
        <f>T117+U117</f>
        <v>149.56200000000001</v>
      </c>
      <c r="W117" s="772">
        <f>IF(Q117=0,0,((V117/Q117)-1)*100)</f>
        <v>-48.068749999999994</v>
      </c>
    </row>
    <row r="118" spans="1:23">
      <c r="L118" s="750" t="s">
        <v>11</v>
      </c>
      <c r="M118" s="768">
        <v>160</v>
      </c>
      <c r="N118" s="769">
        <v>186</v>
      </c>
      <c r="O118" s="770">
        <f t="shared" ref="O118:O119" si="237">+M118+N118</f>
        <v>346</v>
      </c>
      <c r="P118" s="771">
        <v>0</v>
      </c>
      <c r="Q118" s="770">
        <f>O118+P118</f>
        <v>346</v>
      </c>
      <c r="R118" s="768">
        <v>51</v>
      </c>
      <c r="S118" s="769">
        <v>135</v>
      </c>
      <c r="T118" s="770">
        <f>R118+S118</f>
        <v>186</v>
      </c>
      <c r="U118" s="771">
        <v>0</v>
      </c>
      <c r="V118" s="770">
        <f>T118+U118</f>
        <v>186</v>
      </c>
      <c r="W118" s="772">
        <f>IF(Q118=0,0,((V118/Q118)-1)*100)</f>
        <v>-46.24277456647399</v>
      </c>
    </row>
    <row r="119" spans="1:23" ht="13.5" thickBot="1">
      <c r="L119" s="756" t="s">
        <v>12</v>
      </c>
      <c r="M119" s="768">
        <v>169</v>
      </c>
      <c r="N119" s="769">
        <v>243</v>
      </c>
      <c r="O119" s="770">
        <f t="shared" si="237"/>
        <v>412</v>
      </c>
      <c r="P119" s="771">
        <v>0</v>
      </c>
      <c r="Q119" s="770">
        <f t="shared" ref="Q119" si="238">O119+P119</f>
        <v>412</v>
      </c>
      <c r="R119" s="768">
        <v>65</v>
      </c>
      <c r="S119" s="769">
        <v>179</v>
      </c>
      <c r="T119" s="770">
        <f>R119+S119</f>
        <v>244</v>
      </c>
      <c r="U119" s="771">
        <v>0</v>
      </c>
      <c r="V119" s="770">
        <f t="shared" ref="V119" si="239">T119+U119</f>
        <v>244</v>
      </c>
      <c r="W119" s="772">
        <f>IF(Q119=0,0,((V119/Q119)-1)*100)</f>
        <v>-40.77669902912622</v>
      </c>
    </row>
    <row r="120" spans="1:23" ht="14.25" thickTop="1" thickBot="1">
      <c r="L120" s="773" t="s">
        <v>38</v>
      </c>
      <c r="M120" s="774">
        <f t="shared" ref="M120:Q120" si="240">+M117+M118+M119</f>
        <v>477</v>
      </c>
      <c r="N120" s="775">
        <f t="shared" si="240"/>
        <v>569</v>
      </c>
      <c r="O120" s="776">
        <f t="shared" si="240"/>
        <v>1046</v>
      </c>
      <c r="P120" s="774">
        <f t="shared" si="240"/>
        <v>0</v>
      </c>
      <c r="Q120" s="776">
        <f t="shared" si="240"/>
        <v>1046</v>
      </c>
      <c r="R120" s="774">
        <f t="shared" ref="R120:V120" si="241">+R117+R118+R119</f>
        <v>147.36799999999999</v>
      </c>
      <c r="S120" s="775">
        <f t="shared" si="241"/>
        <v>432.19400000000002</v>
      </c>
      <c r="T120" s="776">
        <f t="shared" si="241"/>
        <v>579.56200000000001</v>
      </c>
      <c r="U120" s="774">
        <f t="shared" si="241"/>
        <v>0</v>
      </c>
      <c r="V120" s="776">
        <f t="shared" si="241"/>
        <v>579.56200000000001</v>
      </c>
      <c r="W120" s="777">
        <f>IF(Q120=0,0,((V120/Q120)-1)*100)</f>
        <v>-44.592543021032505</v>
      </c>
    </row>
    <row r="121" spans="1:23" ht="13.5" thickTop="1">
      <c r="L121" s="750" t="s">
        <v>13</v>
      </c>
      <c r="M121" s="768">
        <v>192</v>
      </c>
      <c r="N121" s="769">
        <v>209</v>
      </c>
      <c r="O121" s="770">
        <f>M121+N121</f>
        <v>401</v>
      </c>
      <c r="P121" s="771">
        <v>0</v>
      </c>
      <c r="Q121" s="770">
        <f>O121+P121</f>
        <v>401</v>
      </c>
      <c r="R121" s="768">
        <v>54</v>
      </c>
      <c r="S121" s="769">
        <v>215</v>
      </c>
      <c r="T121" s="770">
        <f>R121+S121</f>
        <v>269</v>
      </c>
      <c r="U121" s="771">
        <v>0</v>
      </c>
      <c r="V121" s="770">
        <f>T121+U121</f>
        <v>269</v>
      </c>
      <c r="W121" s="772">
        <f t="shared" ref="W121" si="242">IF(Q121=0,0,((V121/Q121)-1)*100)</f>
        <v>-32.917705735660853</v>
      </c>
    </row>
    <row r="122" spans="1:23">
      <c r="L122" s="750" t="s">
        <v>14</v>
      </c>
      <c r="M122" s="768">
        <v>188</v>
      </c>
      <c r="N122" s="769">
        <v>377</v>
      </c>
      <c r="O122" s="770">
        <f>M122+N122</f>
        <v>565</v>
      </c>
      <c r="P122" s="771">
        <v>0</v>
      </c>
      <c r="Q122" s="770">
        <f>O122+P122</f>
        <v>565</v>
      </c>
      <c r="R122" s="768">
        <v>51</v>
      </c>
      <c r="S122" s="769">
        <v>305</v>
      </c>
      <c r="T122" s="770">
        <f>R122+S122</f>
        <v>356</v>
      </c>
      <c r="U122" s="771">
        <v>0</v>
      </c>
      <c r="V122" s="770">
        <f>T122+U122</f>
        <v>356</v>
      </c>
      <c r="W122" s="772">
        <f>IF(Q122=0,0,((V122/Q122)-1)*100)</f>
        <v>-36.991150442477874</v>
      </c>
    </row>
    <row r="123" spans="1:23" ht="13.5" thickBot="1">
      <c r="L123" s="750" t="s">
        <v>15</v>
      </c>
      <c r="M123" s="768">
        <v>221</v>
      </c>
      <c r="N123" s="769">
        <v>289</v>
      </c>
      <c r="O123" s="770">
        <f>M123+N123</f>
        <v>510</v>
      </c>
      <c r="P123" s="771">
        <v>0</v>
      </c>
      <c r="Q123" s="770">
        <f>O123+P123</f>
        <v>510</v>
      </c>
      <c r="R123" s="768">
        <v>56</v>
      </c>
      <c r="S123" s="769">
        <v>256</v>
      </c>
      <c r="T123" s="770">
        <f>R123+S123</f>
        <v>312</v>
      </c>
      <c r="U123" s="771">
        <v>0</v>
      </c>
      <c r="V123" s="770">
        <f>T123+U123</f>
        <v>312</v>
      </c>
      <c r="W123" s="772">
        <f>IF(Q123=0,0,((V123/Q123)-1)*100)</f>
        <v>-38.823529411764703</v>
      </c>
    </row>
    <row r="124" spans="1:23" ht="14.25" thickTop="1" thickBot="1">
      <c r="A124" s="767"/>
      <c r="L124" s="773" t="s">
        <v>61</v>
      </c>
      <c r="M124" s="774">
        <f>+M121+M122+M123</f>
        <v>601</v>
      </c>
      <c r="N124" s="775">
        <f t="shared" ref="N124" si="243">+N121+N122+N123</f>
        <v>875</v>
      </c>
      <c r="O124" s="776">
        <f t="shared" ref="O124" si="244">+O121+O122+O123</f>
        <v>1476</v>
      </c>
      <c r="P124" s="774">
        <f t="shared" ref="P124" si="245">+P121+P122+P123</f>
        <v>0</v>
      </c>
      <c r="Q124" s="776">
        <f t="shared" ref="Q124" si="246">+Q121+Q122+Q123</f>
        <v>1476</v>
      </c>
      <c r="R124" s="774">
        <f t="shared" ref="R124" si="247">+R121+R122+R123</f>
        <v>161</v>
      </c>
      <c r="S124" s="775">
        <f t="shared" ref="S124" si="248">+S121+S122+S123</f>
        <v>776</v>
      </c>
      <c r="T124" s="776">
        <f t="shared" ref="T124" si="249">+T121+T122+T123</f>
        <v>937</v>
      </c>
      <c r="U124" s="774">
        <f t="shared" ref="U124" si="250">+U121+U122+U123</f>
        <v>0</v>
      </c>
      <c r="V124" s="776">
        <f t="shared" ref="V124" si="251">+V121+V122+V123</f>
        <v>937</v>
      </c>
      <c r="W124" s="777">
        <f>IF(Q124=0,0,((V124/Q124)-1)*100)</f>
        <v>-36.517615176151764</v>
      </c>
    </row>
    <row r="125" spans="1:23" ht="13.5" thickTop="1">
      <c r="L125" s="750" t="s">
        <v>16</v>
      </c>
      <c r="M125" s="768">
        <v>167</v>
      </c>
      <c r="N125" s="769">
        <v>145</v>
      </c>
      <c r="O125" s="770">
        <f>SUM(M125:N125)</f>
        <v>312</v>
      </c>
      <c r="P125" s="771">
        <v>0</v>
      </c>
      <c r="Q125" s="770">
        <f>O125+P125</f>
        <v>312</v>
      </c>
      <c r="R125" s="768">
        <v>46</v>
      </c>
      <c r="S125" s="769">
        <v>96</v>
      </c>
      <c r="T125" s="770">
        <f>SUM(R125:S125)</f>
        <v>142</v>
      </c>
      <c r="U125" s="771">
        <v>0</v>
      </c>
      <c r="V125" s="770">
        <f>T125+U125</f>
        <v>142</v>
      </c>
      <c r="W125" s="772">
        <f>IF(Q125=0,0,((V125/Q125)-1)*100)</f>
        <v>-54.487179487179496</v>
      </c>
    </row>
    <row r="126" spans="1:23">
      <c r="L126" s="750" t="s">
        <v>17</v>
      </c>
      <c r="M126" s="768">
        <v>184</v>
      </c>
      <c r="N126" s="769">
        <v>135</v>
      </c>
      <c r="O126" s="770">
        <f>SUM(M126:N126)</f>
        <v>319</v>
      </c>
      <c r="P126" s="771">
        <v>0</v>
      </c>
      <c r="Q126" s="770">
        <f>O126+P126</f>
        <v>319</v>
      </c>
      <c r="R126" s="768">
        <v>32</v>
      </c>
      <c r="S126" s="769">
        <v>112</v>
      </c>
      <c r="T126" s="770">
        <f>SUM(R126:S126)</f>
        <v>144</v>
      </c>
      <c r="U126" s="771">
        <v>0</v>
      </c>
      <c r="V126" s="770">
        <f>T126+U126</f>
        <v>144</v>
      </c>
      <c r="W126" s="772">
        <f t="shared" ref="W126" si="252">IF(Q126=0,0,((V126/Q126)-1)*100)</f>
        <v>-54.858934169278996</v>
      </c>
    </row>
    <row r="127" spans="1:23" ht="13.5" thickBot="1">
      <c r="L127" s="750" t="s">
        <v>18</v>
      </c>
      <c r="M127" s="768">
        <v>183</v>
      </c>
      <c r="N127" s="769">
        <v>162</v>
      </c>
      <c r="O127" s="780">
        <f>SUM(M127:N127)</f>
        <v>345</v>
      </c>
      <c r="P127" s="781">
        <v>0</v>
      </c>
      <c r="Q127" s="780">
        <f>O127+P127</f>
        <v>345</v>
      </c>
      <c r="R127" s="768">
        <v>24</v>
      </c>
      <c r="S127" s="769">
        <v>98</v>
      </c>
      <c r="T127" s="780">
        <f>SUM(R127:S127)</f>
        <v>122</v>
      </c>
      <c r="U127" s="781">
        <v>0</v>
      </c>
      <c r="V127" s="780">
        <f>T127+U127</f>
        <v>122</v>
      </c>
      <c r="W127" s="772">
        <f>IF(Q127=0,0,((V127/Q127)-1)*100)</f>
        <v>-64.637681159420296</v>
      </c>
    </row>
    <row r="128" spans="1:23" ht="14.25" thickTop="1" thickBot="1">
      <c r="A128" s="767" t="str">
        <f>IF(ISERROR(F128/G128)," ",IF(F128/G128&gt;0.5,IF(F128/G128&lt;1.5," ","NOT OK"),"NOT OK"))</f>
        <v xml:space="preserve"> </v>
      </c>
      <c r="L128" s="782" t="s">
        <v>19</v>
      </c>
      <c r="M128" s="783">
        <f>+M125+M126+M127</f>
        <v>534</v>
      </c>
      <c r="N128" s="783">
        <f t="shared" ref="N128" si="253">+N125+N126+N127</f>
        <v>442</v>
      </c>
      <c r="O128" s="784">
        <f t="shared" ref="O128" si="254">+O125+O126+O127</f>
        <v>976</v>
      </c>
      <c r="P128" s="785">
        <f t="shared" ref="P128" si="255">+P125+P126+P127</f>
        <v>0</v>
      </c>
      <c r="Q128" s="784">
        <f t="shared" ref="Q128" si="256">+Q125+Q126+Q127</f>
        <v>976</v>
      </c>
      <c r="R128" s="783">
        <f t="shared" ref="R128" si="257">+R125+R126+R127</f>
        <v>102</v>
      </c>
      <c r="S128" s="783">
        <f t="shared" ref="S128" si="258">+S125+S126+S127</f>
        <v>306</v>
      </c>
      <c r="T128" s="784">
        <f t="shared" ref="T128" si="259">+T125+T126+T127</f>
        <v>408</v>
      </c>
      <c r="U128" s="785">
        <f t="shared" ref="U128" si="260">+U125+U126+U127</f>
        <v>0</v>
      </c>
      <c r="V128" s="784">
        <f t="shared" ref="V128" si="261">+V125+V126+V127</f>
        <v>408</v>
      </c>
      <c r="W128" s="786">
        <f>IF(Q128=0,0,((V128/Q128)-1)*100)</f>
        <v>-58.196721311475407</v>
      </c>
    </row>
    <row r="129" spans="1:23" ht="13.5" thickTop="1">
      <c r="A129" s="792"/>
      <c r="K129" s="792"/>
      <c r="L129" s="750" t="s">
        <v>21</v>
      </c>
      <c r="M129" s="768">
        <v>186</v>
      </c>
      <c r="N129" s="769">
        <v>176</v>
      </c>
      <c r="O129" s="780">
        <f>SUM(M129:N129)</f>
        <v>362</v>
      </c>
      <c r="P129" s="787">
        <v>0</v>
      </c>
      <c r="Q129" s="780">
        <f>O129+P129</f>
        <v>362</v>
      </c>
      <c r="R129" s="768">
        <v>31</v>
      </c>
      <c r="S129" s="769">
        <v>96</v>
      </c>
      <c r="T129" s="780">
        <f>SUM(R129:S129)</f>
        <v>127</v>
      </c>
      <c r="U129" s="787">
        <v>0</v>
      </c>
      <c r="V129" s="780">
        <f>T129+U129</f>
        <v>127</v>
      </c>
      <c r="W129" s="772">
        <f>IF(Q129=0,0,((V129/Q129)-1)*100)</f>
        <v>-64.917127071823202</v>
      </c>
    </row>
    <row r="130" spans="1:23" ht="13.5" thickBot="1">
      <c r="A130" s="792"/>
      <c r="K130" s="792"/>
      <c r="L130" s="750" t="s">
        <v>22</v>
      </c>
      <c r="M130" s="768">
        <v>195</v>
      </c>
      <c r="N130" s="769">
        <v>127</v>
      </c>
      <c r="O130" s="780">
        <f>SUM(M130:N130)</f>
        <v>322</v>
      </c>
      <c r="P130" s="771">
        <v>0</v>
      </c>
      <c r="Q130" s="780">
        <f>O130+P130</f>
        <v>322</v>
      </c>
      <c r="R130" s="768">
        <v>32</v>
      </c>
      <c r="S130" s="769">
        <v>121</v>
      </c>
      <c r="T130" s="780">
        <f>SUM(R130:S130)</f>
        <v>153</v>
      </c>
      <c r="U130" s="771">
        <v>0</v>
      </c>
      <c r="V130" s="780">
        <f>T130+U130</f>
        <v>153</v>
      </c>
      <c r="W130" s="772">
        <f t="shared" ref="W130:W131" si="262">IF(Q130=0,0,((V130/Q130)-1)*100)</f>
        <v>-52.484472049689444</v>
      </c>
    </row>
    <row r="131" spans="1:23" ht="14.25" thickTop="1" thickBot="1">
      <c r="A131" s="767"/>
      <c r="L131" s="773" t="s">
        <v>66</v>
      </c>
      <c r="M131" s="774">
        <f>+M124+M128+M129+M130</f>
        <v>1516</v>
      </c>
      <c r="N131" s="775">
        <f t="shared" ref="N131" si="263">+N124+N128+N129+N130</f>
        <v>1620</v>
      </c>
      <c r="O131" s="788">
        <f t="shared" ref="O131" si="264">+O124+O128+O129+O130</f>
        <v>3136</v>
      </c>
      <c r="P131" s="774">
        <f t="shared" ref="P131" si="265">+P124+P128+P129+P130</f>
        <v>0</v>
      </c>
      <c r="Q131" s="788">
        <f t="shared" ref="Q131" si="266">+Q124+Q128+Q129+Q130</f>
        <v>3136</v>
      </c>
      <c r="R131" s="774">
        <f t="shared" ref="R131" si="267">+R124+R128+R129+R130</f>
        <v>326</v>
      </c>
      <c r="S131" s="775">
        <f t="shared" ref="S131" si="268">+S124+S128+S129+S130</f>
        <v>1299</v>
      </c>
      <c r="T131" s="788">
        <f t="shared" ref="T131" si="269">+T124+T128+T129+T130</f>
        <v>1625</v>
      </c>
      <c r="U131" s="774">
        <f t="shared" ref="U131" si="270">+U124+U128+U129+U130</f>
        <v>0</v>
      </c>
      <c r="V131" s="788">
        <f t="shared" ref="V131" si="271">+V124+V128+V129+V130</f>
        <v>1625</v>
      </c>
      <c r="W131" s="777">
        <f t="shared" si="262"/>
        <v>-48.182397959183675</v>
      </c>
    </row>
    <row r="132" spans="1:23" ht="14.25" thickTop="1" thickBot="1">
      <c r="A132" s="767"/>
      <c r="L132" s="773" t="s">
        <v>67</v>
      </c>
      <c r="M132" s="774">
        <f>+M120+M124+M128+M129+M130</f>
        <v>1993</v>
      </c>
      <c r="N132" s="775">
        <f t="shared" ref="N132:V132" si="272">+N120+N124+N128+N129+N130</f>
        <v>2189</v>
      </c>
      <c r="O132" s="788">
        <f t="shared" si="272"/>
        <v>4182</v>
      </c>
      <c r="P132" s="774">
        <f t="shared" si="272"/>
        <v>0</v>
      </c>
      <c r="Q132" s="788">
        <f t="shared" si="272"/>
        <v>4182</v>
      </c>
      <c r="R132" s="774">
        <f t="shared" si="272"/>
        <v>473.36799999999999</v>
      </c>
      <c r="S132" s="775">
        <f t="shared" si="272"/>
        <v>1731.194</v>
      </c>
      <c r="T132" s="788">
        <f t="shared" si="272"/>
        <v>2204.5619999999999</v>
      </c>
      <c r="U132" s="774">
        <f t="shared" si="272"/>
        <v>0</v>
      </c>
      <c r="V132" s="788">
        <f t="shared" si="272"/>
        <v>2204.5619999999999</v>
      </c>
      <c r="W132" s="777">
        <f>IF(Q132=0,0,((V132/Q132)-1)*100)</f>
        <v>-47.284505021520808</v>
      </c>
    </row>
    <row r="133" spans="1:23" ht="14.25" thickTop="1" thickBot="1">
      <c r="A133" s="792"/>
      <c r="K133" s="792"/>
      <c r="L133" s="750" t="s">
        <v>23</v>
      </c>
      <c r="M133" s="768">
        <v>78</v>
      </c>
      <c r="N133" s="769">
        <v>102</v>
      </c>
      <c r="O133" s="780">
        <f>SUM(M133:N133)</f>
        <v>180</v>
      </c>
      <c r="P133" s="771">
        <v>0</v>
      </c>
      <c r="Q133" s="780">
        <f>O133+P133</f>
        <v>180</v>
      </c>
      <c r="R133" s="768"/>
      <c r="S133" s="769"/>
      <c r="T133" s="780">
        <f>SUM(R133:S133)</f>
        <v>0</v>
      </c>
      <c r="U133" s="771"/>
      <c r="V133" s="780">
        <f>T133+U133</f>
        <v>0</v>
      </c>
      <c r="W133" s="772">
        <f>IF(Q133=0,0,((V133/Q133)-1)*100)</f>
        <v>-100</v>
      </c>
    </row>
    <row r="134" spans="1:23" ht="14.25" thickTop="1" thickBot="1">
      <c r="A134" s="767"/>
      <c r="L134" s="773" t="s">
        <v>40</v>
      </c>
      <c r="M134" s="774">
        <f t="shared" ref="M134:V134" si="273">+M129+M130+M133</f>
        <v>459</v>
      </c>
      <c r="N134" s="775">
        <f t="shared" si="273"/>
        <v>405</v>
      </c>
      <c r="O134" s="776">
        <f t="shared" si="273"/>
        <v>864</v>
      </c>
      <c r="P134" s="774">
        <f t="shared" si="273"/>
        <v>0</v>
      </c>
      <c r="Q134" s="776">
        <f t="shared" si="273"/>
        <v>864</v>
      </c>
      <c r="R134" s="774">
        <f t="shared" si="273"/>
        <v>63</v>
      </c>
      <c r="S134" s="775">
        <f t="shared" si="273"/>
        <v>217</v>
      </c>
      <c r="T134" s="776">
        <f t="shared" si="273"/>
        <v>280</v>
      </c>
      <c r="U134" s="774">
        <f t="shared" si="273"/>
        <v>0</v>
      </c>
      <c r="V134" s="776">
        <f t="shared" si="273"/>
        <v>280</v>
      </c>
      <c r="W134" s="777">
        <f t="shared" ref="W134:W135" si="274">IF(Q134=0,0,((V134/Q134)-1)*100)</f>
        <v>-67.592592592592595</v>
      </c>
    </row>
    <row r="135" spans="1:23" ht="14.25" thickTop="1" thickBot="1">
      <c r="A135" s="767"/>
      <c r="L135" s="773" t="s">
        <v>63</v>
      </c>
      <c r="M135" s="774">
        <f t="shared" ref="M135:V135" si="275">+M120+M124+M128+M134</f>
        <v>2071</v>
      </c>
      <c r="N135" s="775">
        <f t="shared" si="275"/>
        <v>2291</v>
      </c>
      <c r="O135" s="776">
        <f t="shared" si="275"/>
        <v>4362</v>
      </c>
      <c r="P135" s="774">
        <f t="shared" si="275"/>
        <v>0</v>
      </c>
      <c r="Q135" s="776">
        <f t="shared" si="275"/>
        <v>4362</v>
      </c>
      <c r="R135" s="774">
        <f t="shared" si="275"/>
        <v>473.36799999999999</v>
      </c>
      <c r="S135" s="775">
        <f t="shared" si="275"/>
        <v>1731.194</v>
      </c>
      <c r="T135" s="776">
        <f t="shared" si="275"/>
        <v>2204.5619999999999</v>
      </c>
      <c r="U135" s="774">
        <f t="shared" si="275"/>
        <v>0</v>
      </c>
      <c r="V135" s="776">
        <f t="shared" si="275"/>
        <v>2204.5619999999999</v>
      </c>
      <c r="W135" s="777">
        <f t="shared" si="274"/>
        <v>-49.459834938101785</v>
      </c>
    </row>
    <row r="136" spans="1:23" ht="14.25" thickTop="1" thickBot="1">
      <c r="L136" s="790" t="s">
        <v>60</v>
      </c>
      <c r="M136" s="743"/>
      <c r="N136" s="743"/>
      <c r="O136" s="743"/>
      <c r="P136" s="743"/>
      <c r="Q136" s="743"/>
      <c r="R136" s="743"/>
      <c r="S136" s="743"/>
      <c r="T136" s="743"/>
      <c r="U136" s="743"/>
      <c r="V136" s="743"/>
      <c r="W136" s="743"/>
    </row>
    <row r="137" spans="1:23" ht="13.5" thickTop="1">
      <c r="L137" s="919" t="s">
        <v>42</v>
      </c>
      <c r="M137" s="920"/>
      <c r="N137" s="920"/>
      <c r="O137" s="920"/>
      <c r="P137" s="920"/>
      <c r="Q137" s="920"/>
      <c r="R137" s="920"/>
      <c r="S137" s="920"/>
      <c r="T137" s="920"/>
      <c r="U137" s="920"/>
      <c r="V137" s="920"/>
      <c r="W137" s="921"/>
    </row>
    <row r="138" spans="1:23" ht="13.5" thickBot="1">
      <c r="L138" s="904" t="s">
        <v>45</v>
      </c>
      <c r="M138" s="905"/>
      <c r="N138" s="905"/>
      <c r="O138" s="905"/>
      <c r="P138" s="905"/>
      <c r="Q138" s="905"/>
      <c r="R138" s="905"/>
      <c r="S138" s="905"/>
      <c r="T138" s="905"/>
      <c r="U138" s="905"/>
      <c r="V138" s="905"/>
      <c r="W138" s="906"/>
    </row>
    <row r="139" spans="1:23" ht="14.25" thickTop="1" thickBot="1">
      <c r="L139" s="742"/>
      <c r="M139" s="743"/>
      <c r="N139" s="743"/>
      <c r="O139" s="743"/>
      <c r="P139" s="743"/>
      <c r="Q139" s="743"/>
      <c r="R139" s="743"/>
      <c r="S139" s="743"/>
      <c r="T139" s="743"/>
      <c r="U139" s="743"/>
      <c r="V139" s="743"/>
      <c r="W139" s="744" t="s">
        <v>34</v>
      </c>
    </row>
    <row r="140" spans="1:23" ht="14.25" thickTop="1" thickBot="1">
      <c r="L140" s="745"/>
      <c r="M140" s="746" t="s">
        <v>64</v>
      </c>
      <c r="N140" s="747"/>
      <c r="O140" s="746"/>
      <c r="P140" s="748"/>
      <c r="Q140" s="747"/>
      <c r="R140" s="748" t="s">
        <v>65</v>
      </c>
      <c r="S140" s="747"/>
      <c r="T140" s="746"/>
      <c r="U140" s="748"/>
      <c r="V140" s="748"/>
      <c r="W140" s="749" t="s">
        <v>2</v>
      </c>
    </row>
    <row r="141" spans="1:23" ht="13.5" thickTop="1">
      <c r="L141" s="750" t="s">
        <v>3</v>
      </c>
      <c r="M141" s="751"/>
      <c r="N141" s="752"/>
      <c r="O141" s="753"/>
      <c r="P141" s="754"/>
      <c r="Q141" s="795"/>
      <c r="R141" s="751"/>
      <c r="S141" s="752"/>
      <c r="T141" s="753"/>
      <c r="U141" s="754"/>
      <c r="V141" s="795"/>
      <c r="W141" s="755" t="s">
        <v>4</v>
      </c>
    </row>
    <row r="142" spans="1:23" ht="13.5" thickBot="1">
      <c r="L142" s="756"/>
      <c r="M142" s="757" t="s">
        <v>35</v>
      </c>
      <c r="N142" s="758" t="s">
        <v>36</v>
      </c>
      <c r="O142" s="759" t="s">
        <v>37</v>
      </c>
      <c r="P142" s="760" t="s">
        <v>32</v>
      </c>
      <c r="Q142" s="796" t="s">
        <v>7</v>
      </c>
      <c r="R142" s="757" t="s">
        <v>35</v>
      </c>
      <c r="S142" s="758" t="s">
        <v>36</v>
      </c>
      <c r="T142" s="759" t="s">
        <v>37</v>
      </c>
      <c r="U142" s="760" t="s">
        <v>32</v>
      </c>
      <c r="V142" s="796" t="s">
        <v>7</v>
      </c>
      <c r="W142" s="791"/>
    </row>
    <row r="143" spans="1:23" ht="5.25" customHeight="1" thickTop="1">
      <c r="L143" s="750"/>
      <c r="M143" s="762"/>
      <c r="N143" s="763"/>
      <c r="O143" s="764"/>
      <c r="P143" s="765"/>
      <c r="Q143" s="797"/>
      <c r="R143" s="762"/>
      <c r="S143" s="763"/>
      <c r="T143" s="764"/>
      <c r="U143" s="765"/>
      <c r="V143" s="797"/>
      <c r="W143" s="766"/>
    </row>
    <row r="144" spans="1:23">
      <c r="L144" s="750" t="s">
        <v>10</v>
      </c>
      <c r="M144" s="768">
        <f t="shared" ref="M144:N146" si="276">+M90+M117</f>
        <v>178</v>
      </c>
      <c r="N144" s="769">
        <f t="shared" si="276"/>
        <v>167</v>
      </c>
      <c r="O144" s="770">
        <f>M144+N144</f>
        <v>345</v>
      </c>
      <c r="P144" s="771">
        <f>+P90+P117</f>
        <v>0</v>
      </c>
      <c r="Q144" s="798">
        <f>O144+P144</f>
        <v>345</v>
      </c>
      <c r="R144" s="768">
        <f t="shared" ref="R144:S146" si="277">+R90+R117</f>
        <v>52.368000000000002</v>
      </c>
      <c r="S144" s="769">
        <f t="shared" si="277"/>
        <v>148.19400000000002</v>
      </c>
      <c r="T144" s="770">
        <f>R144+S144</f>
        <v>200.56200000000001</v>
      </c>
      <c r="U144" s="771">
        <f>+U90+U117</f>
        <v>0</v>
      </c>
      <c r="V144" s="798">
        <f>T144+U144</f>
        <v>200.56200000000001</v>
      </c>
      <c r="W144" s="772">
        <f>IF(Q144=0,0,((V144/Q144)-1)*100)</f>
        <v>-41.866086956521734</v>
      </c>
    </row>
    <row r="145" spans="1:23">
      <c r="L145" s="750" t="s">
        <v>11</v>
      </c>
      <c r="M145" s="768">
        <f t="shared" si="276"/>
        <v>220</v>
      </c>
      <c r="N145" s="769">
        <f t="shared" si="276"/>
        <v>228</v>
      </c>
      <c r="O145" s="770">
        <f>M145+N145</f>
        <v>448</v>
      </c>
      <c r="P145" s="771">
        <f>+P91+P118</f>
        <v>0</v>
      </c>
      <c r="Q145" s="798">
        <f>O145+P145</f>
        <v>448</v>
      </c>
      <c r="R145" s="768">
        <f t="shared" si="277"/>
        <v>79</v>
      </c>
      <c r="S145" s="769">
        <f t="shared" si="277"/>
        <v>159</v>
      </c>
      <c r="T145" s="770">
        <f>R145+S145</f>
        <v>238</v>
      </c>
      <c r="U145" s="771">
        <f>+U91+U118</f>
        <v>0</v>
      </c>
      <c r="V145" s="798">
        <f>T145+U145</f>
        <v>238</v>
      </c>
      <c r="W145" s="772">
        <f>IF(Q145=0,0,((V145/Q145)-1)*100)</f>
        <v>-46.875</v>
      </c>
    </row>
    <row r="146" spans="1:23" ht="13.5" thickBot="1">
      <c r="L146" s="756" t="s">
        <v>12</v>
      </c>
      <c r="M146" s="768">
        <f t="shared" si="276"/>
        <v>224</v>
      </c>
      <c r="N146" s="769">
        <f t="shared" si="276"/>
        <v>277</v>
      </c>
      <c r="O146" s="770">
        <f>M146+N146</f>
        <v>501</v>
      </c>
      <c r="P146" s="771">
        <f>+P92+P119</f>
        <v>0</v>
      </c>
      <c r="Q146" s="798">
        <f>O146+P146</f>
        <v>501</v>
      </c>
      <c r="R146" s="768">
        <f t="shared" si="277"/>
        <v>88</v>
      </c>
      <c r="S146" s="769">
        <f t="shared" si="277"/>
        <v>201</v>
      </c>
      <c r="T146" s="770">
        <f>R146+S146</f>
        <v>289</v>
      </c>
      <c r="U146" s="771">
        <f>+U92+U119</f>
        <v>0</v>
      </c>
      <c r="V146" s="798">
        <f>T146+U146</f>
        <v>289</v>
      </c>
      <c r="W146" s="772">
        <f>IF(Q146=0,0,((V146/Q146)-1)*100)</f>
        <v>-42.315369261477045</v>
      </c>
    </row>
    <row r="147" spans="1:23" ht="14.25" thickTop="1" thickBot="1">
      <c r="L147" s="773" t="s">
        <v>38</v>
      </c>
      <c r="M147" s="774">
        <f t="shared" ref="M147:Q147" si="278">+M144+M145+M146</f>
        <v>622</v>
      </c>
      <c r="N147" s="775">
        <f t="shared" si="278"/>
        <v>672</v>
      </c>
      <c r="O147" s="776">
        <f t="shared" si="278"/>
        <v>1294</v>
      </c>
      <c r="P147" s="774">
        <f t="shared" si="278"/>
        <v>0</v>
      </c>
      <c r="Q147" s="776">
        <f t="shared" si="278"/>
        <v>1294</v>
      </c>
      <c r="R147" s="774">
        <f t="shared" ref="R147:V147" si="279">+R144+R145+R146</f>
        <v>219.36799999999999</v>
      </c>
      <c r="S147" s="775">
        <f t="shared" si="279"/>
        <v>508.19400000000002</v>
      </c>
      <c r="T147" s="776">
        <f t="shared" si="279"/>
        <v>727.56200000000001</v>
      </c>
      <c r="U147" s="774">
        <f t="shared" si="279"/>
        <v>0</v>
      </c>
      <c r="V147" s="776">
        <f t="shared" si="279"/>
        <v>727.56200000000001</v>
      </c>
      <c r="W147" s="777">
        <f t="shared" ref="W147" si="280">IF(Q147=0,0,((V147/Q147)-1)*100)</f>
        <v>-43.774188562596592</v>
      </c>
    </row>
    <row r="148" spans="1:23" ht="13.5" thickTop="1">
      <c r="L148" s="750" t="s">
        <v>13</v>
      </c>
      <c r="M148" s="768">
        <f t="shared" ref="M148:N150" si="281">+M94+M121</f>
        <v>214</v>
      </c>
      <c r="N148" s="769">
        <f t="shared" si="281"/>
        <v>235</v>
      </c>
      <c r="O148" s="770">
        <f t="shared" ref="O148" si="282">M148+N148</f>
        <v>449</v>
      </c>
      <c r="P148" s="771">
        <f>+P94+P121</f>
        <v>0</v>
      </c>
      <c r="Q148" s="798">
        <f>O148+P148</f>
        <v>449</v>
      </c>
      <c r="R148" s="768">
        <f t="shared" ref="R148:S150" si="283">+R94+R121</f>
        <v>83</v>
      </c>
      <c r="S148" s="769">
        <f t="shared" si="283"/>
        <v>234</v>
      </c>
      <c r="T148" s="770">
        <f t="shared" ref="T148" si="284">R148+S148</f>
        <v>317</v>
      </c>
      <c r="U148" s="771">
        <f>+U94+U121</f>
        <v>0</v>
      </c>
      <c r="V148" s="798">
        <f>T148+U148</f>
        <v>317</v>
      </c>
      <c r="W148" s="772">
        <f t="shared" ref="W148" si="285">IF(Q148=0,0,((V148/Q148)-1)*100)</f>
        <v>-29.398663697104677</v>
      </c>
    </row>
    <row r="149" spans="1:23">
      <c r="L149" s="750" t="s">
        <v>14</v>
      </c>
      <c r="M149" s="768">
        <f t="shared" si="281"/>
        <v>207</v>
      </c>
      <c r="N149" s="769">
        <f t="shared" si="281"/>
        <v>396</v>
      </c>
      <c r="O149" s="770">
        <f>M149+N149</f>
        <v>603</v>
      </c>
      <c r="P149" s="771">
        <f>+P95+P122</f>
        <v>0</v>
      </c>
      <c r="Q149" s="798">
        <f>O149+P149</f>
        <v>603</v>
      </c>
      <c r="R149" s="768">
        <f t="shared" si="283"/>
        <v>70</v>
      </c>
      <c r="S149" s="769">
        <f t="shared" si="283"/>
        <v>322</v>
      </c>
      <c r="T149" s="770">
        <f>R149+S149</f>
        <v>392</v>
      </c>
      <c r="U149" s="771">
        <f>+U95+U122</f>
        <v>0</v>
      </c>
      <c r="V149" s="798">
        <f>T149+U149</f>
        <v>392</v>
      </c>
      <c r="W149" s="772">
        <f>IF(Q149=0,0,((V149/Q149)-1)*100)</f>
        <v>-34.991708126036478</v>
      </c>
    </row>
    <row r="150" spans="1:23" ht="13.5" thickBot="1">
      <c r="L150" s="750" t="s">
        <v>15</v>
      </c>
      <c r="M150" s="768">
        <f t="shared" si="281"/>
        <v>238</v>
      </c>
      <c r="N150" s="769">
        <f t="shared" si="281"/>
        <v>316</v>
      </c>
      <c r="O150" s="770">
        <f>M150+N150</f>
        <v>554</v>
      </c>
      <c r="P150" s="771">
        <f>+P96+P123</f>
        <v>0</v>
      </c>
      <c r="Q150" s="798">
        <f>O150+P150</f>
        <v>554</v>
      </c>
      <c r="R150" s="768">
        <f t="shared" si="283"/>
        <v>82</v>
      </c>
      <c r="S150" s="769">
        <f t="shared" si="283"/>
        <v>280</v>
      </c>
      <c r="T150" s="770">
        <f>R150+S150</f>
        <v>362</v>
      </c>
      <c r="U150" s="771">
        <f>+U96+U123</f>
        <v>0</v>
      </c>
      <c r="V150" s="798">
        <f>T150+U150</f>
        <v>362</v>
      </c>
      <c r="W150" s="772">
        <f>IF(Q150=0,0,((V150/Q150)-1)*100)</f>
        <v>-34.657039711191338</v>
      </c>
    </row>
    <row r="151" spans="1:23" ht="14.25" thickTop="1" thickBot="1">
      <c r="A151" s="767"/>
      <c r="L151" s="773" t="s">
        <v>61</v>
      </c>
      <c r="M151" s="774">
        <f>+M148+M149+M150</f>
        <v>659</v>
      </c>
      <c r="N151" s="775">
        <f t="shared" ref="N151" si="286">+N148+N149+N150</f>
        <v>947</v>
      </c>
      <c r="O151" s="776">
        <f t="shared" ref="O151" si="287">+O148+O149+O150</f>
        <v>1606</v>
      </c>
      <c r="P151" s="774">
        <f t="shared" ref="P151" si="288">+P148+P149+P150</f>
        <v>0</v>
      </c>
      <c r="Q151" s="776">
        <f t="shared" ref="Q151" si="289">+Q148+Q149+Q150</f>
        <v>1606</v>
      </c>
      <c r="R151" s="774">
        <f t="shared" ref="R151" si="290">+R148+R149+R150</f>
        <v>235</v>
      </c>
      <c r="S151" s="775">
        <f t="shared" ref="S151" si="291">+S148+S149+S150</f>
        <v>836</v>
      </c>
      <c r="T151" s="776">
        <f t="shared" ref="T151" si="292">+T148+T149+T150</f>
        <v>1071</v>
      </c>
      <c r="U151" s="774">
        <f t="shared" ref="U151" si="293">+U148+U149+U150</f>
        <v>0</v>
      </c>
      <c r="V151" s="776">
        <f t="shared" ref="V151" si="294">+V148+V149+V150</f>
        <v>1071</v>
      </c>
      <c r="W151" s="777">
        <f>IF(Q151=0,0,((V151/Q151)-1)*100)</f>
        <v>-33.312577833125779</v>
      </c>
    </row>
    <row r="152" spans="1:23" ht="13.5" thickTop="1">
      <c r="L152" s="750" t="s">
        <v>16</v>
      </c>
      <c r="M152" s="768">
        <f t="shared" ref="M152:N154" si="295">+M98+M125</f>
        <v>196</v>
      </c>
      <c r="N152" s="769">
        <f t="shared" si="295"/>
        <v>189</v>
      </c>
      <c r="O152" s="770">
        <f t="shared" ref="O152" si="296">M152+N152</f>
        <v>385</v>
      </c>
      <c r="P152" s="771">
        <f>+P98+P125</f>
        <v>0</v>
      </c>
      <c r="Q152" s="798">
        <f>O152+P152</f>
        <v>385</v>
      </c>
      <c r="R152" s="768">
        <f t="shared" ref="R152:S154" si="297">+R98+R125</f>
        <v>66</v>
      </c>
      <c r="S152" s="769">
        <f t="shared" si="297"/>
        <v>121</v>
      </c>
      <c r="T152" s="770">
        <f>R152+S152</f>
        <v>187</v>
      </c>
      <c r="U152" s="771">
        <f>+U98+U125</f>
        <v>0</v>
      </c>
      <c r="V152" s="798">
        <f>T152+U152</f>
        <v>187</v>
      </c>
      <c r="W152" s="772">
        <f t="shared" ref="W152" si="298">IF(Q152=0,0,((V152/Q152)-1)*100)</f>
        <v>-51.428571428571423</v>
      </c>
    </row>
    <row r="153" spans="1:23">
      <c r="L153" s="750" t="s">
        <v>17</v>
      </c>
      <c r="M153" s="768">
        <f t="shared" si="295"/>
        <v>216</v>
      </c>
      <c r="N153" s="769">
        <f t="shared" si="295"/>
        <v>181</v>
      </c>
      <c r="O153" s="770">
        <f>M153+N153</f>
        <v>397</v>
      </c>
      <c r="P153" s="771">
        <f>+P99+P126</f>
        <v>0</v>
      </c>
      <c r="Q153" s="798">
        <f>O153+P153</f>
        <v>397</v>
      </c>
      <c r="R153" s="768">
        <f t="shared" si="297"/>
        <v>61</v>
      </c>
      <c r="S153" s="769">
        <f t="shared" si="297"/>
        <v>143</v>
      </c>
      <c r="T153" s="770">
        <f>R153+S153</f>
        <v>204</v>
      </c>
      <c r="U153" s="771">
        <f>+U99+U126</f>
        <v>0</v>
      </c>
      <c r="V153" s="798">
        <f>T153+U153</f>
        <v>204</v>
      </c>
      <c r="W153" s="772">
        <f t="shared" ref="W153" si="299">IF(Q153=0,0,((V153/Q153)-1)*100)</f>
        <v>-48.614609571788414</v>
      </c>
    </row>
    <row r="154" spans="1:23" ht="13.5" thickBot="1">
      <c r="L154" s="750" t="s">
        <v>18</v>
      </c>
      <c r="M154" s="768">
        <f t="shared" si="295"/>
        <v>209</v>
      </c>
      <c r="N154" s="769">
        <f t="shared" si="295"/>
        <v>205</v>
      </c>
      <c r="O154" s="780">
        <f>M154+N154</f>
        <v>414</v>
      </c>
      <c r="P154" s="781">
        <f>+P100+P127</f>
        <v>0</v>
      </c>
      <c r="Q154" s="798">
        <f>O154+P154</f>
        <v>414</v>
      </c>
      <c r="R154" s="768">
        <f t="shared" si="297"/>
        <v>53</v>
      </c>
      <c r="S154" s="769">
        <f t="shared" si="297"/>
        <v>127</v>
      </c>
      <c r="T154" s="780">
        <f>R154+S154</f>
        <v>180</v>
      </c>
      <c r="U154" s="781">
        <f>+U100+U127</f>
        <v>0</v>
      </c>
      <c r="V154" s="798">
        <f>T154+U154</f>
        <v>180</v>
      </c>
      <c r="W154" s="772">
        <f>IF(Q154=0,0,((V154/Q154)-1)*100)</f>
        <v>-56.521739130434788</v>
      </c>
    </row>
    <row r="155" spans="1:23" ht="14.25" thickTop="1" thickBot="1">
      <c r="A155" s="767" t="str">
        <f>IF(ISERROR(F155/G155)," ",IF(F155/G155&gt;0.5,IF(F155/G155&lt;1.5," ","NOT OK"),"NOT OK"))</f>
        <v xml:space="preserve"> </v>
      </c>
      <c r="L155" s="782" t="s">
        <v>19</v>
      </c>
      <c r="M155" s="783">
        <f>+M152+M153+M154</f>
        <v>621</v>
      </c>
      <c r="N155" s="783">
        <f t="shared" ref="N155" si="300">+N152+N153+N154</f>
        <v>575</v>
      </c>
      <c r="O155" s="784">
        <f t="shared" ref="O155" si="301">+O152+O153+O154</f>
        <v>1196</v>
      </c>
      <c r="P155" s="785">
        <f t="shared" ref="P155" si="302">+P152+P153+P154</f>
        <v>0</v>
      </c>
      <c r="Q155" s="784">
        <f t="shared" ref="Q155" si="303">+Q152+Q153+Q154</f>
        <v>1196</v>
      </c>
      <c r="R155" s="783">
        <f t="shared" ref="R155" si="304">+R152+R153+R154</f>
        <v>180</v>
      </c>
      <c r="S155" s="783">
        <f t="shared" ref="S155" si="305">+S152+S153+S154</f>
        <v>391</v>
      </c>
      <c r="T155" s="784">
        <f t="shared" ref="T155" si="306">+T152+T153+T154</f>
        <v>571</v>
      </c>
      <c r="U155" s="785">
        <f t="shared" ref="U155" si="307">+U152+U153+U154</f>
        <v>0</v>
      </c>
      <c r="V155" s="784">
        <f t="shared" ref="V155" si="308">+V152+V153+V154</f>
        <v>571</v>
      </c>
      <c r="W155" s="786">
        <f>IF(Q155=0,0,((V155/Q155)-1)*100)</f>
        <v>-52.25752508361203</v>
      </c>
    </row>
    <row r="156" spans="1:23" ht="13.5" thickTop="1">
      <c r="A156" s="767"/>
      <c r="L156" s="750" t="s">
        <v>21</v>
      </c>
      <c r="M156" s="768">
        <f>+M102+M129</f>
        <v>219</v>
      </c>
      <c r="N156" s="769">
        <f>+N102+N129</f>
        <v>194</v>
      </c>
      <c r="O156" s="780">
        <f>M156+N156</f>
        <v>413</v>
      </c>
      <c r="P156" s="787">
        <f>+P102+P129</f>
        <v>0</v>
      </c>
      <c r="Q156" s="798">
        <f>O156+P156</f>
        <v>413</v>
      </c>
      <c r="R156" s="768">
        <f>+R102+R129</f>
        <v>52</v>
      </c>
      <c r="S156" s="769">
        <f>+S102+S129</f>
        <v>114</v>
      </c>
      <c r="T156" s="780">
        <f>R156+S156</f>
        <v>166</v>
      </c>
      <c r="U156" s="787">
        <f>+U102+U129</f>
        <v>0</v>
      </c>
      <c r="V156" s="798">
        <f>T156+U156</f>
        <v>166</v>
      </c>
      <c r="W156" s="772">
        <f>IF(Q156=0,0,((V156/Q156)-1)*100)</f>
        <v>-59.80629539951574</v>
      </c>
    </row>
    <row r="157" spans="1:23" ht="13.5" thickBot="1">
      <c r="A157" s="767"/>
      <c r="L157" s="750" t="s">
        <v>22</v>
      </c>
      <c r="M157" s="768">
        <f>+M103+M130</f>
        <v>212</v>
      </c>
      <c r="N157" s="769">
        <f>+N103+N130</f>
        <v>138</v>
      </c>
      <c r="O157" s="780">
        <f t="shared" ref="O157" si="309">M157+N157</f>
        <v>350</v>
      </c>
      <c r="P157" s="771">
        <f>+P103+P130</f>
        <v>0</v>
      </c>
      <c r="Q157" s="798">
        <f>O157+P157</f>
        <v>350</v>
      </c>
      <c r="R157" s="768">
        <f>+R103+R130</f>
        <v>55</v>
      </c>
      <c r="S157" s="769">
        <f>+S103+S130</f>
        <v>139.715</v>
      </c>
      <c r="T157" s="780">
        <f t="shared" ref="T157" si="310">R157+S157</f>
        <v>194.715</v>
      </c>
      <c r="U157" s="771">
        <f>+U103+U130</f>
        <v>0</v>
      </c>
      <c r="V157" s="798">
        <f>T157+U157</f>
        <v>194.715</v>
      </c>
      <c r="W157" s="772">
        <f t="shared" ref="W157:W158" si="311">IF(Q157=0,0,((V157/Q157)-1)*100)</f>
        <v>-44.367142857142859</v>
      </c>
    </row>
    <row r="158" spans="1:23" ht="14.25" thickTop="1" thickBot="1">
      <c r="A158" s="767"/>
      <c r="L158" s="773" t="s">
        <v>66</v>
      </c>
      <c r="M158" s="774">
        <f>+M151+M155+M156+M157</f>
        <v>1711</v>
      </c>
      <c r="N158" s="775">
        <f t="shared" ref="N158" si="312">+N151+N155+N156+N157</f>
        <v>1854</v>
      </c>
      <c r="O158" s="788">
        <f t="shared" ref="O158" si="313">+O151+O155+O156+O157</f>
        <v>3565</v>
      </c>
      <c r="P158" s="774">
        <f t="shared" ref="P158" si="314">+P151+P155+P156+P157</f>
        <v>0</v>
      </c>
      <c r="Q158" s="788">
        <f t="shared" ref="Q158" si="315">+Q151+Q155+Q156+Q157</f>
        <v>3565</v>
      </c>
      <c r="R158" s="774">
        <f t="shared" ref="R158" si="316">+R151+R155+R156+R157</f>
        <v>522</v>
      </c>
      <c r="S158" s="775">
        <f t="shared" ref="S158" si="317">+S151+S155+S156+S157</f>
        <v>1480.7149999999999</v>
      </c>
      <c r="T158" s="788">
        <f t="shared" ref="T158" si="318">+T151+T155+T156+T157</f>
        <v>2002.7149999999999</v>
      </c>
      <c r="U158" s="774">
        <f t="shared" ref="U158" si="319">+U151+U155+U156+U157</f>
        <v>0</v>
      </c>
      <c r="V158" s="788">
        <f t="shared" ref="V158" si="320">+V151+V155+V156+V157</f>
        <v>2002.7149999999999</v>
      </c>
      <c r="W158" s="777">
        <f t="shared" si="311"/>
        <v>-43.822861150070125</v>
      </c>
    </row>
    <row r="159" spans="1:23" ht="14.25" thickTop="1" thickBot="1">
      <c r="A159" s="767"/>
      <c r="L159" s="773" t="s">
        <v>67</v>
      </c>
      <c r="M159" s="774">
        <f>+M147+M151+M155+M156+M157</f>
        <v>2333</v>
      </c>
      <c r="N159" s="775">
        <f t="shared" ref="N159:V159" si="321">+N147+N151+N155+N156+N157</f>
        <v>2526</v>
      </c>
      <c r="O159" s="788">
        <f t="shared" si="321"/>
        <v>4859</v>
      </c>
      <c r="P159" s="774">
        <f t="shared" si="321"/>
        <v>0</v>
      </c>
      <c r="Q159" s="788">
        <f t="shared" si="321"/>
        <v>4859</v>
      </c>
      <c r="R159" s="774">
        <f t="shared" si="321"/>
        <v>741.36799999999994</v>
      </c>
      <c r="S159" s="775">
        <f t="shared" si="321"/>
        <v>1988.9089999999999</v>
      </c>
      <c r="T159" s="788">
        <f t="shared" si="321"/>
        <v>2730.277</v>
      </c>
      <c r="U159" s="774">
        <f t="shared" si="321"/>
        <v>0</v>
      </c>
      <c r="V159" s="788">
        <f t="shared" si="321"/>
        <v>2730.277</v>
      </c>
      <c r="W159" s="777">
        <f>IF(Q159=0,0,((V159/Q159)-1)*100)</f>
        <v>-43.809899156204978</v>
      </c>
    </row>
    <row r="160" spans="1:23" ht="14.25" thickTop="1" thickBot="1">
      <c r="A160" s="792"/>
      <c r="K160" s="792"/>
      <c r="L160" s="750" t="s">
        <v>23</v>
      </c>
      <c r="M160" s="768">
        <f>+M106+M133</f>
        <v>106</v>
      </c>
      <c r="N160" s="769">
        <f>+N106+N133</f>
        <v>129</v>
      </c>
      <c r="O160" s="780">
        <f>M160+N160</f>
        <v>235</v>
      </c>
      <c r="P160" s="771">
        <f>+P106+P133</f>
        <v>0</v>
      </c>
      <c r="Q160" s="798">
        <f>O160+P160</f>
        <v>235</v>
      </c>
      <c r="R160" s="768">
        <f>+R106+R133</f>
        <v>0</v>
      </c>
      <c r="S160" s="769">
        <f>+S106+S133</f>
        <v>0</v>
      </c>
      <c r="T160" s="780">
        <f>R160+S160</f>
        <v>0</v>
      </c>
      <c r="U160" s="771">
        <f>+U106+U133</f>
        <v>0</v>
      </c>
      <c r="V160" s="798">
        <f>T160+U160</f>
        <v>0</v>
      </c>
      <c r="W160" s="772">
        <f>IF(Q160=0,0,((V160/Q160)-1)*100)</f>
        <v>-100</v>
      </c>
    </row>
    <row r="161" spans="1:23" ht="14.25" thickTop="1" thickBot="1">
      <c r="A161" s="767"/>
      <c r="L161" s="773" t="s">
        <v>40</v>
      </c>
      <c r="M161" s="774">
        <f t="shared" ref="M161:V161" si="322">+M156+M157+M160</f>
        <v>537</v>
      </c>
      <c r="N161" s="775">
        <f t="shared" si="322"/>
        <v>461</v>
      </c>
      <c r="O161" s="776">
        <f t="shared" si="322"/>
        <v>998</v>
      </c>
      <c r="P161" s="774">
        <f t="shared" si="322"/>
        <v>0</v>
      </c>
      <c r="Q161" s="776">
        <f t="shared" si="322"/>
        <v>998</v>
      </c>
      <c r="R161" s="774">
        <f t="shared" si="322"/>
        <v>107</v>
      </c>
      <c r="S161" s="775">
        <f t="shared" si="322"/>
        <v>253.715</v>
      </c>
      <c r="T161" s="776">
        <f t="shared" si="322"/>
        <v>360.71500000000003</v>
      </c>
      <c r="U161" s="774">
        <f t="shared" si="322"/>
        <v>0</v>
      </c>
      <c r="V161" s="776">
        <f t="shared" si="322"/>
        <v>360.71500000000003</v>
      </c>
      <c r="W161" s="777">
        <f t="shared" ref="W161:W162" si="323">IF(Q161=0,0,((V161/Q161)-1)*100)</f>
        <v>-63.856212424849687</v>
      </c>
    </row>
    <row r="162" spans="1:23" ht="14.25" thickTop="1" thickBot="1">
      <c r="A162" s="767"/>
      <c r="L162" s="773" t="s">
        <v>63</v>
      </c>
      <c r="M162" s="774">
        <f t="shared" ref="M162:V162" si="324">+M147+M151+M155+M161</f>
        <v>2439</v>
      </c>
      <c r="N162" s="775">
        <f t="shared" si="324"/>
        <v>2655</v>
      </c>
      <c r="O162" s="776">
        <f t="shared" si="324"/>
        <v>5094</v>
      </c>
      <c r="P162" s="774">
        <f t="shared" si="324"/>
        <v>0</v>
      </c>
      <c r="Q162" s="776">
        <f t="shared" si="324"/>
        <v>5094</v>
      </c>
      <c r="R162" s="774">
        <f t="shared" si="324"/>
        <v>741.36799999999994</v>
      </c>
      <c r="S162" s="775">
        <f t="shared" si="324"/>
        <v>1988.9089999999999</v>
      </c>
      <c r="T162" s="776">
        <f t="shared" si="324"/>
        <v>2730.277</v>
      </c>
      <c r="U162" s="774">
        <f t="shared" si="324"/>
        <v>0</v>
      </c>
      <c r="V162" s="776">
        <f t="shared" si="324"/>
        <v>2730.277</v>
      </c>
      <c r="W162" s="777">
        <f t="shared" si="323"/>
        <v>-46.402100510404395</v>
      </c>
    </row>
    <row r="163" spans="1:23" ht="14.25" thickTop="1" thickBot="1">
      <c r="L163" s="790" t="s">
        <v>60</v>
      </c>
      <c r="M163" s="743"/>
      <c r="N163" s="743"/>
      <c r="O163" s="743"/>
      <c r="P163" s="743"/>
      <c r="Q163" s="743"/>
      <c r="R163" s="743"/>
      <c r="S163" s="743"/>
      <c r="T163" s="743"/>
      <c r="U163" s="743"/>
      <c r="V163" s="743"/>
      <c r="W163" s="743"/>
    </row>
    <row r="164" spans="1:23" ht="13.5" thickTop="1">
      <c r="L164" s="913" t="s">
        <v>54</v>
      </c>
      <c r="M164" s="914"/>
      <c r="N164" s="914"/>
      <c r="O164" s="914"/>
      <c r="P164" s="914"/>
      <c r="Q164" s="914"/>
      <c r="R164" s="914"/>
      <c r="S164" s="914"/>
      <c r="T164" s="914"/>
      <c r="U164" s="914"/>
      <c r="V164" s="914"/>
      <c r="W164" s="915"/>
    </row>
    <row r="165" spans="1:23" ht="24.75" customHeight="1" thickBot="1">
      <c r="L165" s="916" t="s">
        <v>51</v>
      </c>
      <c r="M165" s="917"/>
      <c r="N165" s="917"/>
      <c r="O165" s="917"/>
      <c r="P165" s="917"/>
      <c r="Q165" s="917"/>
      <c r="R165" s="917"/>
      <c r="S165" s="917"/>
      <c r="T165" s="917"/>
      <c r="U165" s="917"/>
      <c r="V165" s="917"/>
      <c r="W165" s="918"/>
    </row>
    <row r="166" spans="1:23" ht="14.25" thickTop="1" thickBot="1">
      <c r="L166" s="799"/>
      <c r="M166" s="800"/>
      <c r="N166" s="800"/>
      <c r="O166" s="800"/>
      <c r="P166" s="800"/>
      <c r="Q166" s="800"/>
      <c r="R166" s="800"/>
      <c r="S166" s="800"/>
      <c r="T166" s="800"/>
      <c r="U166" s="800"/>
      <c r="V166" s="800"/>
      <c r="W166" s="801" t="s">
        <v>34</v>
      </c>
    </row>
    <row r="167" spans="1:23" ht="14.25" thickTop="1" thickBot="1">
      <c r="L167" s="802"/>
      <c r="M167" s="803" t="s">
        <v>64</v>
      </c>
      <c r="N167" s="804"/>
      <c r="O167" s="803"/>
      <c r="P167" s="805"/>
      <c r="Q167" s="804"/>
      <c r="R167" s="805" t="s">
        <v>65</v>
      </c>
      <c r="S167" s="804"/>
      <c r="T167" s="803"/>
      <c r="U167" s="805"/>
      <c r="V167" s="805"/>
      <c r="W167" s="806" t="s">
        <v>2</v>
      </c>
    </row>
    <row r="168" spans="1:23" ht="13.5" thickTop="1">
      <c r="L168" s="807" t="s">
        <v>3</v>
      </c>
      <c r="M168" s="808"/>
      <c r="N168" s="809"/>
      <c r="O168" s="810"/>
      <c r="P168" s="811"/>
      <c r="Q168" s="810"/>
      <c r="R168" s="808"/>
      <c r="S168" s="809"/>
      <c r="T168" s="810"/>
      <c r="U168" s="811"/>
      <c r="V168" s="810"/>
      <c r="W168" s="812" t="s">
        <v>4</v>
      </c>
    </row>
    <row r="169" spans="1:23" ht="13.5" thickBot="1">
      <c r="L169" s="813"/>
      <c r="M169" s="814" t="s">
        <v>35</v>
      </c>
      <c r="N169" s="815" t="s">
        <v>36</v>
      </c>
      <c r="O169" s="816" t="s">
        <v>37</v>
      </c>
      <c r="P169" s="817" t="s">
        <v>32</v>
      </c>
      <c r="Q169" s="816" t="s">
        <v>7</v>
      </c>
      <c r="R169" s="814" t="s">
        <v>35</v>
      </c>
      <c r="S169" s="815" t="s">
        <v>36</v>
      </c>
      <c r="T169" s="816" t="s">
        <v>37</v>
      </c>
      <c r="U169" s="817" t="s">
        <v>32</v>
      </c>
      <c r="V169" s="816" t="s">
        <v>7</v>
      </c>
      <c r="W169" s="761"/>
    </row>
    <row r="170" spans="1:23" ht="5.25" customHeight="1" thickTop="1">
      <c r="L170" s="807"/>
      <c r="M170" s="818"/>
      <c r="N170" s="819"/>
      <c r="O170" s="820"/>
      <c r="P170" s="821"/>
      <c r="Q170" s="820"/>
      <c r="R170" s="818"/>
      <c r="S170" s="819"/>
      <c r="T170" s="820"/>
      <c r="U170" s="821"/>
      <c r="V170" s="820"/>
      <c r="W170" s="822"/>
    </row>
    <row r="171" spans="1:23">
      <c r="L171" s="807" t="s">
        <v>10</v>
      </c>
      <c r="M171" s="823">
        <v>0</v>
      </c>
      <c r="N171" s="824">
        <v>0</v>
      </c>
      <c r="O171" s="825">
        <f>+M171+N171</f>
        <v>0</v>
      </c>
      <c r="P171" s="826">
        <v>0</v>
      </c>
      <c r="Q171" s="825">
        <f t="shared" ref="Q171" si="325">O171+P171</f>
        <v>0</v>
      </c>
      <c r="R171" s="823">
        <v>0</v>
      </c>
      <c r="S171" s="824">
        <v>0</v>
      </c>
      <c r="T171" s="825">
        <f>R171+S171</f>
        <v>0</v>
      </c>
      <c r="U171" s="826">
        <v>0</v>
      </c>
      <c r="V171" s="825">
        <f t="shared" ref="V171" si="326">T171+U171</f>
        <v>0</v>
      </c>
      <c r="W171" s="861">
        <f>IF(Q171=0,0,((V171/Q171)-1)*100)</f>
        <v>0</v>
      </c>
    </row>
    <row r="172" spans="1:23">
      <c r="L172" s="807" t="s">
        <v>11</v>
      </c>
      <c r="M172" s="823">
        <v>0</v>
      </c>
      <c r="N172" s="824">
        <v>0</v>
      </c>
      <c r="O172" s="825">
        <f t="shared" ref="O172:O173" si="327">+M172+N172</f>
        <v>0</v>
      </c>
      <c r="P172" s="826">
        <v>0</v>
      </c>
      <c r="Q172" s="825">
        <f>O172+P172</f>
        <v>0</v>
      </c>
      <c r="R172" s="823">
        <v>1</v>
      </c>
      <c r="S172" s="824">
        <v>0</v>
      </c>
      <c r="T172" s="825">
        <f>R172+S172</f>
        <v>1</v>
      </c>
      <c r="U172" s="826">
        <v>0</v>
      </c>
      <c r="V172" s="825">
        <f>T172+U172</f>
        <v>1</v>
      </c>
      <c r="W172" s="861">
        <f>IF(Q172=0,0,((V172/Q172)-1)*100)</f>
        <v>0</v>
      </c>
    </row>
    <row r="173" spans="1:23" ht="13.5" thickBot="1">
      <c r="L173" s="813" t="s">
        <v>12</v>
      </c>
      <c r="M173" s="823">
        <v>0</v>
      </c>
      <c r="N173" s="824">
        <v>0</v>
      </c>
      <c r="O173" s="825">
        <f t="shared" si="327"/>
        <v>0</v>
      </c>
      <c r="P173" s="826">
        <v>0</v>
      </c>
      <c r="Q173" s="825">
        <f t="shared" ref="Q173" si="328">O173+P173</f>
        <v>0</v>
      </c>
      <c r="R173" s="823">
        <v>0</v>
      </c>
      <c r="S173" s="824">
        <v>0</v>
      </c>
      <c r="T173" s="825">
        <f>R173+S173</f>
        <v>0</v>
      </c>
      <c r="U173" s="826">
        <v>0</v>
      </c>
      <c r="V173" s="825">
        <f>T173+U173</f>
        <v>0</v>
      </c>
      <c r="W173" s="861">
        <f>IF(Q173=0,0,((V173/Q173)-1)*100)</f>
        <v>0</v>
      </c>
    </row>
    <row r="174" spans="1:23" ht="14.25" thickTop="1" thickBot="1">
      <c r="L174" s="828" t="s">
        <v>57</v>
      </c>
      <c r="M174" s="829">
        <f t="shared" ref="M174:Q174" si="329">+M171+M172+M173</f>
        <v>0</v>
      </c>
      <c r="N174" s="830">
        <f t="shared" si="329"/>
        <v>0</v>
      </c>
      <c r="O174" s="831">
        <f t="shared" si="329"/>
        <v>0</v>
      </c>
      <c r="P174" s="829">
        <f t="shared" si="329"/>
        <v>0</v>
      </c>
      <c r="Q174" s="831">
        <f t="shared" si="329"/>
        <v>0</v>
      </c>
      <c r="R174" s="829">
        <f t="shared" ref="R174:V174" si="330">+R171+R172+R173</f>
        <v>1</v>
      </c>
      <c r="S174" s="830">
        <f t="shared" si="330"/>
        <v>0</v>
      </c>
      <c r="T174" s="831">
        <f t="shared" si="330"/>
        <v>1</v>
      </c>
      <c r="U174" s="829">
        <f t="shared" si="330"/>
        <v>0</v>
      </c>
      <c r="V174" s="831">
        <f t="shared" si="330"/>
        <v>1</v>
      </c>
      <c r="W174" s="862">
        <f>IF(Q174=0,0,((V174/Q174)-1)*100)</f>
        <v>0</v>
      </c>
    </row>
    <row r="175" spans="1:23" ht="13.5" thickTop="1">
      <c r="L175" s="807" t="s">
        <v>13</v>
      </c>
      <c r="M175" s="823">
        <v>0</v>
      </c>
      <c r="N175" s="824">
        <v>0</v>
      </c>
      <c r="O175" s="825">
        <f>M175+N175</f>
        <v>0</v>
      </c>
      <c r="P175" s="826">
        <v>0</v>
      </c>
      <c r="Q175" s="825">
        <f>O175+P175</f>
        <v>0</v>
      </c>
      <c r="R175" s="823">
        <v>0</v>
      </c>
      <c r="S175" s="824">
        <v>0</v>
      </c>
      <c r="T175" s="825">
        <f>R175+S175</f>
        <v>0</v>
      </c>
      <c r="U175" s="826">
        <v>0</v>
      </c>
      <c r="V175" s="825">
        <f>T175+U175</f>
        <v>0</v>
      </c>
      <c r="W175" s="861">
        <f t="shared" ref="W175" si="331">IF(Q175=0,0,((V175/Q175)-1)*100)</f>
        <v>0</v>
      </c>
    </row>
    <row r="176" spans="1:23">
      <c r="L176" s="807" t="s">
        <v>14</v>
      </c>
      <c r="M176" s="823">
        <v>0</v>
      </c>
      <c r="N176" s="824">
        <v>0</v>
      </c>
      <c r="O176" s="825">
        <f>M176+N176</f>
        <v>0</v>
      </c>
      <c r="P176" s="826">
        <v>0</v>
      </c>
      <c r="Q176" s="825">
        <f>O176+P176</f>
        <v>0</v>
      </c>
      <c r="R176" s="823">
        <v>0</v>
      </c>
      <c r="S176" s="824">
        <v>0</v>
      </c>
      <c r="T176" s="825">
        <f>R176+S176</f>
        <v>0</v>
      </c>
      <c r="U176" s="826">
        <v>0</v>
      </c>
      <c r="V176" s="825">
        <f>T176+U176</f>
        <v>0</v>
      </c>
      <c r="W176" s="861">
        <f>IF(Q176=0,0,((V176/Q176)-1)*100)</f>
        <v>0</v>
      </c>
    </row>
    <row r="177" spans="1:23" ht="13.5" thickBot="1">
      <c r="L177" s="807" t="s">
        <v>15</v>
      </c>
      <c r="M177" s="823">
        <v>0</v>
      </c>
      <c r="N177" s="824">
        <v>0</v>
      </c>
      <c r="O177" s="825">
        <f>M177+N177</f>
        <v>0</v>
      </c>
      <c r="P177" s="826">
        <v>0</v>
      </c>
      <c r="Q177" s="825">
        <f>O177+P177</f>
        <v>0</v>
      </c>
      <c r="R177" s="823">
        <v>0</v>
      </c>
      <c r="S177" s="824">
        <v>0</v>
      </c>
      <c r="T177" s="825">
        <f>R177+S177</f>
        <v>0</v>
      </c>
      <c r="U177" s="826">
        <v>0</v>
      </c>
      <c r="V177" s="825">
        <f>T177+U177</f>
        <v>0</v>
      </c>
      <c r="W177" s="861">
        <f>IF(Q177=0,0,((V177/Q177)-1)*100)</f>
        <v>0</v>
      </c>
    </row>
    <row r="178" spans="1:23" ht="14.25" thickTop="1" thickBot="1">
      <c r="L178" s="828" t="s">
        <v>61</v>
      </c>
      <c r="M178" s="829">
        <f>+M175+M176+M177</f>
        <v>0</v>
      </c>
      <c r="N178" s="830">
        <f t="shared" ref="N178:V178" si="332">+N175+N176+N177</f>
        <v>0</v>
      </c>
      <c r="O178" s="831">
        <f t="shared" si="332"/>
        <v>0</v>
      </c>
      <c r="P178" s="829">
        <f t="shared" si="332"/>
        <v>0</v>
      </c>
      <c r="Q178" s="831">
        <f t="shared" si="332"/>
        <v>0</v>
      </c>
      <c r="R178" s="829">
        <f t="shared" si="332"/>
        <v>0</v>
      </c>
      <c r="S178" s="830">
        <f t="shared" si="332"/>
        <v>0</v>
      </c>
      <c r="T178" s="831">
        <f t="shared" si="332"/>
        <v>0</v>
      </c>
      <c r="U178" s="829">
        <f t="shared" si="332"/>
        <v>0</v>
      </c>
      <c r="V178" s="831">
        <f t="shared" si="332"/>
        <v>0</v>
      </c>
      <c r="W178" s="862">
        <f>IF(Q178=0,0,((V178/Q178)-1)*100)</f>
        <v>0</v>
      </c>
    </row>
    <row r="179" spans="1:23" ht="13.5" thickTop="1">
      <c r="L179" s="807" t="s">
        <v>16</v>
      </c>
      <c r="M179" s="823">
        <v>0</v>
      </c>
      <c r="N179" s="824">
        <v>0</v>
      </c>
      <c r="O179" s="825">
        <f>SUM(M179:N179)</f>
        <v>0</v>
      </c>
      <c r="P179" s="826">
        <v>0</v>
      </c>
      <c r="Q179" s="825">
        <f t="shared" ref="Q179" si="333">O179+P179</f>
        <v>0</v>
      </c>
      <c r="R179" s="823">
        <v>0</v>
      </c>
      <c r="S179" s="824">
        <v>0</v>
      </c>
      <c r="T179" s="825">
        <f>SUM(R179:S179)</f>
        <v>0</v>
      </c>
      <c r="U179" s="826">
        <v>0</v>
      </c>
      <c r="V179" s="825">
        <f t="shared" ref="V179" si="334">T179+U179</f>
        <v>0</v>
      </c>
      <c r="W179" s="861">
        <f>IF(Q179=0,0,((V179/Q179)-1)*100)</f>
        <v>0</v>
      </c>
    </row>
    <row r="180" spans="1:23">
      <c r="L180" s="807" t="s">
        <v>17</v>
      </c>
      <c r="M180" s="823">
        <v>0</v>
      </c>
      <c r="N180" s="824">
        <v>0</v>
      </c>
      <c r="O180" s="825">
        <f>SUM(M180:N180)</f>
        <v>0</v>
      </c>
      <c r="P180" s="826">
        <v>0</v>
      </c>
      <c r="Q180" s="825">
        <f>O180+P180</f>
        <v>0</v>
      </c>
      <c r="R180" s="823">
        <v>0</v>
      </c>
      <c r="S180" s="824">
        <v>0</v>
      </c>
      <c r="T180" s="825">
        <f>SUM(R180:S180)</f>
        <v>0</v>
      </c>
      <c r="U180" s="826">
        <v>0</v>
      </c>
      <c r="V180" s="825">
        <f>T180+U180</f>
        <v>0</v>
      </c>
      <c r="W180" s="861">
        <f t="shared" ref="W180" si="335">IF(Q180=0,0,((V180/Q180)-1)*100)</f>
        <v>0</v>
      </c>
    </row>
    <row r="181" spans="1:23" ht="13.5" thickBot="1">
      <c r="L181" s="807" t="s">
        <v>18</v>
      </c>
      <c r="M181" s="823">
        <v>0</v>
      </c>
      <c r="N181" s="824">
        <v>0</v>
      </c>
      <c r="O181" s="833">
        <f>SUM(M181:N181)</f>
        <v>0</v>
      </c>
      <c r="P181" s="834">
        <v>0</v>
      </c>
      <c r="Q181" s="833">
        <f>O181+P181</f>
        <v>0</v>
      </c>
      <c r="R181" s="823">
        <v>0</v>
      </c>
      <c r="S181" s="824">
        <v>0</v>
      </c>
      <c r="T181" s="833">
        <f>SUM(R181:S181)</f>
        <v>0</v>
      </c>
      <c r="U181" s="834">
        <v>0</v>
      </c>
      <c r="V181" s="833">
        <f>T181+U181</f>
        <v>0</v>
      </c>
      <c r="W181" s="861">
        <f>IF(Q181=0,0,((V181/Q181)-1)*100)</f>
        <v>0</v>
      </c>
    </row>
    <row r="182" spans="1:23" ht="14.25" thickTop="1" thickBot="1">
      <c r="L182" s="835" t="s">
        <v>19</v>
      </c>
      <c r="M182" s="836">
        <f>+M179+M180+M181</f>
        <v>0</v>
      </c>
      <c r="N182" s="836">
        <f t="shared" ref="N182:V182" si="336">+N179+N180+N181</f>
        <v>0</v>
      </c>
      <c r="O182" s="837">
        <f t="shared" si="336"/>
        <v>0</v>
      </c>
      <c r="P182" s="838">
        <f t="shared" si="336"/>
        <v>0</v>
      </c>
      <c r="Q182" s="837">
        <f t="shared" si="336"/>
        <v>0</v>
      </c>
      <c r="R182" s="836">
        <f t="shared" si="336"/>
        <v>0</v>
      </c>
      <c r="S182" s="836">
        <f t="shared" si="336"/>
        <v>0</v>
      </c>
      <c r="T182" s="837">
        <f t="shared" si="336"/>
        <v>0</v>
      </c>
      <c r="U182" s="838">
        <f t="shared" si="336"/>
        <v>0</v>
      </c>
      <c r="V182" s="837">
        <f t="shared" si="336"/>
        <v>0</v>
      </c>
      <c r="W182" s="863">
        <f>IF(Q182=0,0,((V182/Q182)-1)*100)</f>
        <v>0</v>
      </c>
    </row>
    <row r="183" spans="1:23" ht="13.5" thickTop="1">
      <c r="A183" s="792"/>
      <c r="K183" s="792"/>
      <c r="L183" s="807" t="s">
        <v>21</v>
      </c>
      <c r="M183" s="823">
        <v>0</v>
      </c>
      <c r="N183" s="824">
        <v>0</v>
      </c>
      <c r="O183" s="833">
        <f>SUM(M183:N183)</f>
        <v>0</v>
      </c>
      <c r="P183" s="840">
        <v>0</v>
      </c>
      <c r="Q183" s="833">
        <f>O183+P183</f>
        <v>0</v>
      </c>
      <c r="R183" s="823">
        <v>0</v>
      </c>
      <c r="S183" s="824">
        <v>0</v>
      </c>
      <c r="T183" s="833">
        <f>SUM(R183:S183)</f>
        <v>0</v>
      </c>
      <c r="U183" s="840">
        <v>0</v>
      </c>
      <c r="V183" s="833">
        <f>T183+U183</f>
        <v>0</v>
      </c>
      <c r="W183" s="861">
        <f>IF(Q183=0,0,((V183/Q183)-1)*100)</f>
        <v>0</v>
      </c>
    </row>
    <row r="184" spans="1:23" ht="13.5" thickBot="1">
      <c r="A184" s="792"/>
      <c r="K184" s="792"/>
      <c r="L184" s="807" t="s">
        <v>22</v>
      </c>
      <c r="M184" s="823">
        <v>0</v>
      </c>
      <c r="N184" s="824">
        <v>0</v>
      </c>
      <c r="O184" s="833">
        <f>SUM(M184:N184)</f>
        <v>0</v>
      </c>
      <c r="P184" s="826">
        <v>0</v>
      </c>
      <c r="Q184" s="833">
        <f>O184+P184</f>
        <v>0</v>
      </c>
      <c r="R184" s="823">
        <v>0</v>
      </c>
      <c r="S184" s="824">
        <v>0</v>
      </c>
      <c r="T184" s="833">
        <f>SUM(R184:S184)</f>
        <v>0</v>
      </c>
      <c r="U184" s="826">
        <v>0</v>
      </c>
      <c r="V184" s="833">
        <f>T184+U184</f>
        <v>0</v>
      </c>
      <c r="W184" s="861">
        <f t="shared" ref="W184" si="337">IF(Q184=0,0,((V184/Q184)-1)*100)</f>
        <v>0</v>
      </c>
    </row>
    <row r="185" spans="1:23" ht="14.25" thickTop="1" thickBot="1">
      <c r="L185" s="828" t="s">
        <v>66</v>
      </c>
      <c r="M185" s="829">
        <f>+M178+M182+M183+M184</f>
        <v>0</v>
      </c>
      <c r="N185" s="830">
        <f t="shared" ref="N185:V185" si="338">+N178+N182+N183+N184</f>
        <v>0</v>
      </c>
      <c r="O185" s="831">
        <f t="shared" si="338"/>
        <v>0</v>
      </c>
      <c r="P185" s="829">
        <f t="shared" si="338"/>
        <v>0</v>
      </c>
      <c r="Q185" s="831">
        <f t="shared" si="338"/>
        <v>0</v>
      </c>
      <c r="R185" s="829">
        <f t="shared" si="338"/>
        <v>0</v>
      </c>
      <c r="S185" s="830">
        <f t="shared" si="338"/>
        <v>0</v>
      </c>
      <c r="T185" s="831">
        <f t="shared" si="338"/>
        <v>0</v>
      </c>
      <c r="U185" s="829">
        <f t="shared" si="338"/>
        <v>0</v>
      </c>
      <c r="V185" s="831">
        <f t="shared" si="338"/>
        <v>0</v>
      </c>
      <c r="W185" s="862">
        <f t="shared" ref="W185" si="339">IF(Q185=0,0,((V185/Q185)-1)*100)</f>
        <v>0</v>
      </c>
    </row>
    <row r="186" spans="1:23" ht="14.25" thickTop="1" thickBot="1">
      <c r="L186" s="828" t="s">
        <v>67</v>
      </c>
      <c r="M186" s="829">
        <f>+M174+M178+M182+M183+M184</f>
        <v>0</v>
      </c>
      <c r="N186" s="830">
        <f t="shared" ref="N186:V186" si="340">+N174+N178+N182+N183+N184</f>
        <v>0</v>
      </c>
      <c r="O186" s="831">
        <f t="shared" si="340"/>
        <v>0</v>
      </c>
      <c r="P186" s="829">
        <f t="shared" si="340"/>
        <v>0</v>
      </c>
      <c r="Q186" s="831">
        <f t="shared" si="340"/>
        <v>0</v>
      </c>
      <c r="R186" s="829">
        <f t="shared" si="340"/>
        <v>1</v>
      </c>
      <c r="S186" s="830">
        <f t="shared" si="340"/>
        <v>0</v>
      </c>
      <c r="T186" s="831">
        <f t="shared" si="340"/>
        <v>1</v>
      </c>
      <c r="U186" s="829">
        <f t="shared" si="340"/>
        <v>0</v>
      </c>
      <c r="V186" s="831">
        <f t="shared" si="340"/>
        <v>1</v>
      </c>
      <c r="W186" s="862">
        <f>IF(Q186=0,0,((V186/Q186)-1)*100)</f>
        <v>0</v>
      </c>
    </row>
    <row r="187" spans="1:23" ht="14.25" thickTop="1" thickBot="1">
      <c r="A187" s="792"/>
      <c r="K187" s="792"/>
      <c r="L187" s="807" t="s">
        <v>23</v>
      </c>
      <c r="M187" s="823">
        <v>0</v>
      </c>
      <c r="N187" s="824">
        <v>0</v>
      </c>
      <c r="O187" s="833">
        <f>SUM(M187:N187)</f>
        <v>0</v>
      </c>
      <c r="P187" s="826">
        <v>0</v>
      </c>
      <c r="Q187" s="833">
        <f>O187+P187</f>
        <v>0</v>
      </c>
      <c r="R187" s="823"/>
      <c r="S187" s="824"/>
      <c r="T187" s="833">
        <f>SUM(R187:S187)</f>
        <v>0</v>
      </c>
      <c r="U187" s="826"/>
      <c r="V187" s="833">
        <f>T187+U187</f>
        <v>0</v>
      </c>
      <c r="W187" s="861">
        <f>IF(Q187=0,0,((V187/Q187)-1)*100)</f>
        <v>0</v>
      </c>
    </row>
    <row r="188" spans="1:23" ht="14.25" thickTop="1" thickBot="1">
      <c r="L188" s="828" t="s">
        <v>40</v>
      </c>
      <c r="M188" s="829">
        <f t="shared" ref="M188:V188" si="341">+M183+M184+M187</f>
        <v>0</v>
      </c>
      <c r="N188" s="830">
        <f t="shared" si="341"/>
        <v>0</v>
      </c>
      <c r="O188" s="831">
        <f t="shared" si="341"/>
        <v>0</v>
      </c>
      <c r="P188" s="829">
        <f t="shared" si="341"/>
        <v>0</v>
      </c>
      <c r="Q188" s="831">
        <f t="shared" si="341"/>
        <v>0</v>
      </c>
      <c r="R188" s="829">
        <f t="shared" si="341"/>
        <v>0</v>
      </c>
      <c r="S188" s="830">
        <f t="shared" si="341"/>
        <v>0</v>
      </c>
      <c r="T188" s="831">
        <f t="shared" si="341"/>
        <v>0</v>
      </c>
      <c r="U188" s="829">
        <f t="shared" si="341"/>
        <v>0</v>
      </c>
      <c r="V188" s="831">
        <f t="shared" si="341"/>
        <v>0</v>
      </c>
      <c r="W188" s="862">
        <f t="shared" ref="W188:W189" si="342">IF(Q188=0,0,((V188/Q188)-1)*100)</f>
        <v>0</v>
      </c>
    </row>
    <row r="189" spans="1:23" ht="14.25" thickTop="1" thickBot="1">
      <c r="L189" s="828" t="s">
        <v>63</v>
      </c>
      <c r="M189" s="829">
        <f t="shared" ref="M189:V189" si="343">+M174+M178+M182+M188</f>
        <v>0</v>
      </c>
      <c r="N189" s="830">
        <f t="shared" si="343"/>
        <v>0</v>
      </c>
      <c r="O189" s="831">
        <f t="shared" si="343"/>
        <v>0</v>
      </c>
      <c r="P189" s="829">
        <f t="shared" si="343"/>
        <v>0</v>
      </c>
      <c r="Q189" s="831">
        <f t="shared" si="343"/>
        <v>0</v>
      </c>
      <c r="R189" s="829">
        <f t="shared" si="343"/>
        <v>1</v>
      </c>
      <c r="S189" s="830">
        <f t="shared" si="343"/>
        <v>0</v>
      </c>
      <c r="T189" s="831">
        <f t="shared" si="343"/>
        <v>1</v>
      </c>
      <c r="U189" s="829">
        <f t="shared" si="343"/>
        <v>0</v>
      </c>
      <c r="V189" s="831">
        <f t="shared" si="343"/>
        <v>1</v>
      </c>
      <c r="W189" s="862">
        <f t="shared" si="342"/>
        <v>0</v>
      </c>
    </row>
    <row r="190" spans="1:23" ht="14.25" thickTop="1" thickBot="1">
      <c r="L190" s="841" t="s">
        <v>60</v>
      </c>
      <c r="M190" s="800"/>
      <c r="N190" s="800"/>
      <c r="O190" s="800"/>
      <c r="P190" s="800"/>
      <c r="Q190" s="800"/>
      <c r="R190" s="800"/>
      <c r="S190" s="800"/>
      <c r="T190" s="800"/>
      <c r="U190" s="800"/>
      <c r="V190" s="800"/>
      <c r="W190" s="800"/>
    </row>
    <row r="191" spans="1:23" ht="13.5" thickTop="1">
      <c r="L191" s="913" t="s">
        <v>55</v>
      </c>
      <c r="M191" s="914"/>
      <c r="N191" s="914"/>
      <c r="O191" s="914"/>
      <c r="P191" s="914"/>
      <c r="Q191" s="914"/>
      <c r="R191" s="914"/>
      <c r="S191" s="914"/>
      <c r="T191" s="914"/>
      <c r="U191" s="914"/>
      <c r="V191" s="914"/>
      <c r="W191" s="915"/>
    </row>
    <row r="192" spans="1:23" ht="13.5" thickBot="1">
      <c r="L192" s="916" t="s">
        <v>52</v>
      </c>
      <c r="M192" s="917"/>
      <c r="N192" s="917"/>
      <c r="O192" s="917"/>
      <c r="P192" s="917"/>
      <c r="Q192" s="917"/>
      <c r="R192" s="917"/>
      <c r="S192" s="917"/>
      <c r="T192" s="917"/>
      <c r="U192" s="917"/>
      <c r="V192" s="917"/>
      <c r="W192" s="918"/>
    </row>
    <row r="193" spans="1:23" ht="14.25" thickTop="1" thickBot="1">
      <c r="L193" s="799"/>
      <c r="M193" s="800"/>
      <c r="N193" s="800"/>
      <c r="O193" s="800"/>
      <c r="P193" s="800"/>
      <c r="Q193" s="800"/>
      <c r="R193" s="800"/>
      <c r="S193" s="800"/>
      <c r="T193" s="800"/>
      <c r="U193" s="800"/>
      <c r="V193" s="800"/>
      <c r="W193" s="801" t="s">
        <v>34</v>
      </c>
    </row>
    <row r="194" spans="1:23" ht="14.25" thickTop="1" thickBot="1">
      <c r="L194" s="802"/>
      <c r="M194" s="803" t="s">
        <v>64</v>
      </c>
      <c r="N194" s="804"/>
      <c r="O194" s="803"/>
      <c r="P194" s="805"/>
      <c r="Q194" s="804"/>
      <c r="R194" s="805" t="s">
        <v>65</v>
      </c>
      <c r="S194" s="804"/>
      <c r="T194" s="803"/>
      <c r="U194" s="805"/>
      <c r="V194" s="805"/>
      <c r="W194" s="806" t="s">
        <v>2</v>
      </c>
    </row>
    <row r="195" spans="1:23" ht="12" customHeight="1" thickTop="1">
      <c r="L195" s="807" t="s">
        <v>3</v>
      </c>
      <c r="M195" s="808"/>
      <c r="N195" s="809"/>
      <c r="O195" s="810"/>
      <c r="P195" s="811"/>
      <c r="Q195" s="810"/>
      <c r="R195" s="808"/>
      <c r="S195" s="809"/>
      <c r="T195" s="810"/>
      <c r="U195" s="811"/>
      <c r="V195" s="810"/>
      <c r="W195" s="812" t="s">
        <v>4</v>
      </c>
    </row>
    <row r="196" spans="1:23" s="794" customFormat="1" ht="12" customHeight="1" thickBot="1">
      <c r="A196" s="634"/>
      <c r="I196" s="793"/>
      <c r="K196" s="634"/>
      <c r="L196" s="813"/>
      <c r="M196" s="814" t="s">
        <v>35</v>
      </c>
      <c r="N196" s="815" t="s">
        <v>36</v>
      </c>
      <c r="O196" s="816" t="s">
        <v>37</v>
      </c>
      <c r="P196" s="817" t="s">
        <v>32</v>
      </c>
      <c r="Q196" s="816" t="s">
        <v>7</v>
      </c>
      <c r="R196" s="814" t="s">
        <v>35</v>
      </c>
      <c r="S196" s="815" t="s">
        <v>36</v>
      </c>
      <c r="T196" s="816" t="s">
        <v>37</v>
      </c>
      <c r="U196" s="817" t="s">
        <v>32</v>
      </c>
      <c r="V196" s="816" t="s">
        <v>7</v>
      </c>
      <c r="W196" s="761"/>
    </row>
    <row r="197" spans="1:23" ht="6" customHeight="1" thickTop="1">
      <c r="L197" s="807"/>
      <c r="M197" s="818"/>
      <c r="N197" s="819"/>
      <c r="O197" s="820"/>
      <c r="P197" s="821"/>
      <c r="Q197" s="820"/>
      <c r="R197" s="818"/>
      <c r="S197" s="819"/>
      <c r="T197" s="820"/>
      <c r="U197" s="821"/>
      <c r="V197" s="820"/>
      <c r="W197" s="822"/>
    </row>
    <row r="198" spans="1:23">
      <c r="L198" s="807" t="s">
        <v>10</v>
      </c>
      <c r="M198" s="823">
        <v>20</v>
      </c>
      <c r="N198" s="824">
        <v>8</v>
      </c>
      <c r="O198" s="825">
        <f>+M198+N198</f>
        <v>28</v>
      </c>
      <c r="P198" s="826">
        <v>0</v>
      </c>
      <c r="Q198" s="825">
        <f>O198+P198</f>
        <v>28</v>
      </c>
      <c r="R198" s="823">
        <v>2</v>
      </c>
      <c r="S198" s="824">
        <v>6</v>
      </c>
      <c r="T198" s="825">
        <f>R198+S198</f>
        <v>8</v>
      </c>
      <c r="U198" s="826">
        <v>0</v>
      </c>
      <c r="V198" s="825">
        <f>T198+U198</f>
        <v>8</v>
      </c>
      <c r="W198" s="827">
        <f>IF(Q198=0,0,((V198/Q198)-1)*100)</f>
        <v>-71.428571428571431</v>
      </c>
    </row>
    <row r="199" spans="1:23">
      <c r="L199" s="842" t="s">
        <v>11</v>
      </c>
      <c r="M199" s="843">
        <v>21</v>
      </c>
      <c r="N199" s="844">
        <v>13</v>
      </c>
      <c r="O199" s="845">
        <f t="shared" ref="O199:O200" si="344">+M199+N199</f>
        <v>34</v>
      </c>
      <c r="P199" s="846">
        <v>0</v>
      </c>
      <c r="Q199" s="845">
        <f>O199+P199</f>
        <v>34</v>
      </c>
      <c r="R199" s="843">
        <v>0</v>
      </c>
      <c r="S199" s="844">
        <v>0</v>
      </c>
      <c r="T199" s="845">
        <f>R199+S199</f>
        <v>0</v>
      </c>
      <c r="U199" s="846">
        <v>0</v>
      </c>
      <c r="V199" s="845">
        <f>T199+U199</f>
        <v>0</v>
      </c>
      <c r="W199" s="847">
        <f>IF(Q199=0,0,((V199/Q199)-1)*100)</f>
        <v>-100</v>
      </c>
    </row>
    <row r="200" spans="1:23" ht="13.5" thickBot="1">
      <c r="L200" s="813" t="s">
        <v>12</v>
      </c>
      <c r="M200" s="848">
        <v>24</v>
      </c>
      <c r="N200" s="824">
        <v>21</v>
      </c>
      <c r="O200" s="825">
        <f t="shared" si="344"/>
        <v>45</v>
      </c>
      <c r="P200" s="826">
        <v>0</v>
      </c>
      <c r="Q200" s="825">
        <f t="shared" ref="Q200" si="345">O200+P200</f>
        <v>45</v>
      </c>
      <c r="R200" s="848">
        <v>0</v>
      </c>
      <c r="S200" s="824">
        <v>0</v>
      </c>
      <c r="T200" s="825">
        <f>R200+S200</f>
        <v>0</v>
      </c>
      <c r="U200" s="826">
        <v>0</v>
      </c>
      <c r="V200" s="825">
        <f t="shared" ref="V200" si="346">T200+U200</f>
        <v>0</v>
      </c>
      <c r="W200" s="849">
        <f>IF(Q200=0,0,((V200/Q200)-1)*100)</f>
        <v>-100</v>
      </c>
    </row>
    <row r="201" spans="1:23" ht="14.25" thickTop="1" thickBot="1">
      <c r="L201" s="828" t="s">
        <v>38</v>
      </c>
      <c r="M201" s="829">
        <f t="shared" ref="M201:Q201" si="347">+M198+M199+M200</f>
        <v>65</v>
      </c>
      <c r="N201" s="830">
        <f t="shared" si="347"/>
        <v>42</v>
      </c>
      <c r="O201" s="831">
        <f t="shared" si="347"/>
        <v>107</v>
      </c>
      <c r="P201" s="829">
        <f t="shared" si="347"/>
        <v>0</v>
      </c>
      <c r="Q201" s="831">
        <f t="shared" si="347"/>
        <v>107</v>
      </c>
      <c r="R201" s="829">
        <f t="shared" ref="R201:V201" si="348">+R198+R199+R200</f>
        <v>2</v>
      </c>
      <c r="S201" s="830">
        <f t="shared" si="348"/>
        <v>6</v>
      </c>
      <c r="T201" s="831">
        <f t="shared" si="348"/>
        <v>8</v>
      </c>
      <c r="U201" s="829">
        <f t="shared" si="348"/>
        <v>0</v>
      </c>
      <c r="V201" s="831">
        <f t="shared" si="348"/>
        <v>8</v>
      </c>
      <c r="W201" s="832">
        <f>IF(Q201=0,0,((V201/Q201)-1)*100)</f>
        <v>-92.523364485981304</v>
      </c>
    </row>
    <row r="202" spans="1:23" ht="13.5" thickTop="1">
      <c r="L202" s="807" t="s">
        <v>13</v>
      </c>
      <c r="M202" s="823">
        <v>24</v>
      </c>
      <c r="N202" s="824">
        <v>32</v>
      </c>
      <c r="O202" s="825">
        <f>M202+N202</f>
        <v>56</v>
      </c>
      <c r="P202" s="826">
        <v>0</v>
      </c>
      <c r="Q202" s="825">
        <f>O202+P202</f>
        <v>56</v>
      </c>
      <c r="R202" s="823">
        <v>0</v>
      </c>
      <c r="S202" s="824">
        <v>0</v>
      </c>
      <c r="T202" s="825">
        <f>R202+S202</f>
        <v>0</v>
      </c>
      <c r="U202" s="826">
        <v>0</v>
      </c>
      <c r="V202" s="825">
        <f>T202+U202</f>
        <v>0</v>
      </c>
      <c r="W202" s="827">
        <f t="shared" ref="W202" si="349">IF(Q202=0,0,((V202/Q202)-1)*100)</f>
        <v>-100</v>
      </c>
    </row>
    <row r="203" spans="1:23">
      <c r="L203" s="807" t="s">
        <v>14</v>
      </c>
      <c r="M203" s="823">
        <v>18</v>
      </c>
      <c r="N203" s="824">
        <v>24</v>
      </c>
      <c r="O203" s="825">
        <f>M203+N203</f>
        <v>42</v>
      </c>
      <c r="P203" s="826">
        <v>0</v>
      </c>
      <c r="Q203" s="825">
        <f>O203+P203</f>
        <v>42</v>
      </c>
      <c r="R203" s="823">
        <v>0</v>
      </c>
      <c r="S203" s="824">
        <v>0</v>
      </c>
      <c r="T203" s="825">
        <f>R203+S203</f>
        <v>0</v>
      </c>
      <c r="U203" s="826">
        <v>0</v>
      </c>
      <c r="V203" s="825">
        <f>T203+U203</f>
        <v>0</v>
      </c>
      <c r="W203" s="827">
        <f>IF(Q203=0,0,((V203/Q203)-1)*100)</f>
        <v>-100</v>
      </c>
    </row>
    <row r="204" spans="1:23" ht="13.5" thickBot="1">
      <c r="L204" s="807" t="s">
        <v>15</v>
      </c>
      <c r="M204" s="823">
        <v>19</v>
      </c>
      <c r="N204" s="824">
        <v>32</v>
      </c>
      <c r="O204" s="825">
        <f>M204+N204</f>
        <v>51</v>
      </c>
      <c r="P204" s="826">
        <v>0</v>
      </c>
      <c r="Q204" s="825">
        <f>O204+P204</f>
        <v>51</v>
      </c>
      <c r="R204" s="823">
        <v>0</v>
      </c>
      <c r="S204" s="824">
        <v>0</v>
      </c>
      <c r="T204" s="825">
        <f>R204+S204</f>
        <v>0</v>
      </c>
      <c r="U204" s="826">
        <v>0</v>
      </c>
      <c r="V204" s="825">
        <f>T204+U204</f>
        <v>0</v>
      </c>
      <c r="W204" s="827">
        <f>IF(Q204=0,0,((V204/Q204)-1)*100)</f>
        <v>-100</v>
      </c>
    </row>
    <row r="205" spans="1:23" ht="14.25" thickTop="1" thickBot="1">
      <c r="L205" s="828" t="s">
        <v>61</v>
      </c>
      <c r="M205" s="829">
        <f>+M202+M203+M204</f>
        <v>61</v>
      </c>
      <c r="N205" s="830">
        <f t="shared" ref="N205" si="350">+N202+N203+N204</f>
        <v>88</v>
      </c>
      <c r="O205" s="831">
        <f t="shared" ref="O205" si="351">+O202+O203+O204</f>
        <v>149</v>
      </c>
      <c r="P205" s="829">
        <f t="shared" ref="P205" si="352">+P202+P203+P204</f>
        <v>0</v>
      </c>
      <c r="Q205" s="831">
        <f t="shared" ref="Q205" si="353">+Q202+Q203+Q204</f>
        <v>149</v>
      </c>
      <c r="R205" s="829">
        <f t="shared" ref="R205" si="354">+R202+R203+R204</f>
        <v>0</v>
      </c>
      <c r="S205" s="830">
        <f t="shared" ref="S205" si="355">+S202+S203+S204</f>
        <v>0</v>
      </c>
      <c r="T205" s="831">
        <f t="shared" ref="T205" si="356">+T202+T203+T204</f>
        <v>0</v>
      </c>
      <c r="U205" s="829">
        <f t="shared" ref="U205" si="357">+U202+U203+U204</f>
        <v>0</v>
      </c>
      <c r="V205" s="831">
        <f t="shared" ref="V205" si="358">+V202+V203+V204</f>
        <v>0</v>
      </c>
      <c r="W205" s="832">
        <f>IF(Q205=0,0,((V205/Q205)-1)*100)</f>
        <v>-100</v>
      </c>
    </row>
    <row r="206" spans="1:23" ht="13.5" thickTop="1">
      <c r="L206" s="807" t="s">
        <v>16</v>
      </c>
      <c r="M206" s="823">
        <v>12</v>
      </c>
      <c r="N206" s="824">
        <v>17</v>
      </c>
      <c r="O206" s="825">
        <f>SUM(M206:N206)</f>
        <v>29</v>
      </c>
      <c r="P206" s="826">
        <v>0</v>
      </c>
      <c r="Q206" s="825">
        <f>O206+P206</f>
        <v>29</v>
      </c>
      <c r="R206" s="823">
        <v>0</v>
      </c>
      <c r="S206" s="824">
        <v>0</v>
      </c>
      <c r="T206" s="825">
        <f>SUM(R206:S206)</f>
        <v>0</v>
      </c>
      <c r="U206" s="826">
        <v>0</v>
      </c>
      <c r="V206" s="825">
        <f>T206+U206</f>
        <v>0</v>
      </c>
      <c r="W206" s="827">
        <f>IF(Q206=0,0,((V206/Q206)-1)*100)</f>
        <v>-100</v>
      </c>
    </row>
    <row r="207" spans="1:23">
      <c r="L207" s="807" t="s">
        <v>17</v>
      </c>
      <c r="M207" s="823">
        <v>15</v>
      </c>
      <c r="N207" s="824">
        <v>24</v>
      </c>
      <c r="O207" s="825">
        <f>SUM(M207:N207)</f>
        <v>39</v>
      </c>
      <c r="P207" s="826">
        <v>0</v>
      </c>
      <c r="Q207" s="825">
        <f>O207+P207</f>
        <v>39</v>
      </c>
      <c r="R207" s="823">
        <v>0</v>
      </c>
      <c r="S207" s="824">
        <v>0</v>
      </c>
      <c r="T207" s="825">
        <f>SUM(R207:S207)</f>
        <v>0</v>
      </c>
      <c r="U207" s="826">
        <v>0</v>
      </c>
      <c r="V207" s="825">
        <f>T207+U207</f>
        <v>0</v>
      </c>
      <c r="W207" s="827">
        <f t="shared" ref="W207" si="359">IF(Q207=0,0,((V207/Q207)-1)*100)</f>
        <v>-100</v>
      </c>
    </row>
    <row r="208" spans="1:23" ht="13.5" thickBot="1">
      <c r="L208" s="807" t="s">
        <v>18</v>
      </c>
      <c r="M208" s="823">
        <v>23</v>
      </c>
      <c r="N208" s="824">
        <v>19</v>
      </c>
      <c r="O208" s="833">
        <f>SUM(M208:N208)</f>
        <v>42</v>
      </c>
      <c r="P208" s="834">
        <v>0</v>
      </c>
      <c r="Q208" s="833">
        <f>O208+P208</f>
        <v>42</v>
      </c>
      <c r="R208" s="823">
        <v>0</v>
      </c>
      <c r="S208" s="824">
        <v>0</v>
      </c>
      <c r="T208" s="833">
        <f>SUM(R208:S208)</f>
        <v>0</v>
      </c>
      <c r="U208" s="834">
        <v>0</v>
      </c>
      <c r="V208" s="833">
        <f>T208+U208</f>
        <v>0</v>
      </c>
      <c r="W208" s="827">
        <f>IF(Q208=0,0,((V208/Q208)-1)*100)</f>
        <v>-100</v>
      </c>
    </row>
    <row r="209" spans="1:23" ht="14.25" thickTop="1" thickBot="1">
      <c r="L209" s="835" t="s">
        <v>19</v>
      </c>
      <c r="M209" s="836">
        <f>+M206+M207+M208</f>
        <v>50</v>
      </c>
      <c r="N209" s="836">
        <f t="shared" ref="N209" si="360">+N206+N207+N208</f>
        <v>60</v>
      </c>
      <c r="O209" s="837">
        <f t="shared" ref="O209" si="361">+O206+O207+O208</f>
        <v>110</v>
      </c>
      <c r="P209" s="838">
        <f t="shared" ref="P209" si="362">+P206+P207+P208</f>
        <v>0</v>
      </c>
      <c r="Q209" s="837">
        <f t="shared" ref="Q209" si="363">+Q206+Q207+Q208</f>
        <v>110</v>
      </c>
      <c r="R209" s="836">
        <f t="shared" ref="R209" si="364">+R206+R207+R208</f>
        <v>0</v>
      </c>
      <c r="S209" s="836">
        <f t="shared" ref="S209" si="365">+S206+S207+S208</f>
        <v>0</v>
      </c>
      <c r="T209" s="837">
        <f t="shared" ref="T209" si="366">+T206+T207+T208</f>
        <v>0</v>
      </c>
      <c r="U209" s="838">
        <f t="shared" ref="U209" si="367">+U206+U207+U208</f>
        <v>0</v>
      </c>
      <c r="V209" s="837">
        <f t="shared" ref="V209" si="368">+V206+V207+V208</f>
        <v>0</v>
      </c>
      <c r="W209" s="839">
        <f>IF(Q209=0,0,((V209/Q209)-1)*100)</f>
        <v>-100</v>
      </c>
    </row>
    <row r="210" spans="1:23" ht="13.5" thickTop="1">
      <c r="A210" s="792"/>
      <c r="K210" s="792"/>
      <c r="L210" s="807" t="s">
        <v>21</v>
      </c>
      <c r="M210" s="823">
        <v>14</v>
      </c>
      <c r="N210" s="824">
        <v>24</v>
      </c>
      <c r="O210" s="833">
        <f>SUM(M210:N210)</f>
        <v>38</v>
      </c>
      <c r="P210" s="840">
        <v>0</v>
      </c>
      <c r="Q210" s="833">
        <f>O210+P210</f>
        <v>38</v>
      </c>
      <c r="R210" s="823">
        <v>0</v>
      </c>
      <c r="S210" s="824">
        <v>0</v>
      </c>
      <c r="T210" s="833">
        <f>SUM(R210:S210)</f>
        <v>0</v>
      </c>
      <c r="U210" s="840">
        <v>0</v>
      </c>
      <c r="V210" s="833">
        <f>T210+U210</f>
        <v>0</v>
      </c>
      <c r="W210" s="827">
        <f>IF(Q210=0,0,((V210/Q210)-1)*100)</f>
        <v>-100</v>
      </c>
    </row>
    <row r="211" spans="1:23" ht="13.5" thickBot="1">
      <c r="A211" s="792"/>
      <c r="K211" s="792"/>
      <c r="L211" s="807" t="s">
        <v>22</v>
      </c>
      <c r="M211" s="823">
        <v>13</v>
      </c>
      <c r="N211" s="824">
        <v>24</v>
      </c>
      <c r="O211" s="833">
        <f>SUM(M211:N211)</f>
        <v>37</v>
      </c>
      <c r="P211" s="826">
        <v>0</v>
      </c>
      <c r="Q211" s="833">
        <f>O211+P211</f>
        <v>37</v>
      </c>
      <c r="R211" s="823">
        <v>0</v>
      </c>
      <c r="S211" s="824">
        <v>0</v>
      </c>
      <c r="T211" s="833">
        <f>SUM(R211:S211)</f>
        <v>0</v>
      </c>
      <c r="U211" s="826">
        <v>0</v>
      </c>
      <c r="V211" s="833">
        <f>T211+U211</f>
        <v>0</v>
      </c>
      <c r="W211" s="827">
        <f t="shared" ref="W211:W212" si="369">IF(Q211=0,0,((V211/Q211)-1)*100)</f>
        <v>-100</v>
      </c>
    </row>
    <row r="212" spans="1:23" ht="14.25" thickTop="1" thickBot="1">
      <c r="L212" s="828" t="s">
        <v>66</v>
      </c>
      <c r="M212" s="829">
        <f>+M205+M209+M210+M211</f>
        <v>138</v>
      </c>
      <c r="N212" s="830">
        <f t="shared" ref="N212" si="370">+N205+N209+N210+N211</f>
        <v>196</v>
      </c>
      <c r="O212" s="831">
        <f t="shared" ref="O212" si="371">+O205+O209+O210+O211</f>
        <v>334</v>
      </c>
      <c r="P212" s="829">
        <f t="shared" ref="P212" si="372">+P205+P209+P210+P211</f>
        <v>0</v>
      </c>
      <c r="Q212" s="831">
        <f t="shared" ref="Q212" si="373">+Q205+Q209+Q210+Q211</f>
        <v>334</v>
      </c>
      <c r="R212" s="829">
        <f t="shared" ref="R212" si="374">+R205+R209+R210+R211</f>
        <v>0</v>
      </c>
      <c r="S212" s="830">
        <f t="shared" ref="S212" si="375">+S205+S209+S210+S211</f>
        <v>0</v>
      </c>
      <c r="T212" s="831">
        <f t="shared" ref="T212" si="376">+T205+T209+T210+T211</f>
        <v>0</v>
      </c>
      <c r="U212" s="829">
        <f t="shared" ref="U212" si="377">+U205+U209+U210+U211</f>
        <v>0</v>
      </c>
      <c r="V212" s="831">
        <f t="shared" ref="V212" si="378">+V205+V209+V210+V211</f>
        <v>0</v>
      </c>
      <c r="W212" s="832">
        <f t="shared" si="369"/>
        <v>-100</v>
      </c>
    </row>
    <row r="213" spans="1:23" ht="14.25" thickTop="1" thickBot="1">
      <c r="L213" s="828" t="s">
        <v>67</v>
      </c>
      <c r="M213" s="829">
        <f>+M201+M205+M209+M210+M211</f>
        <v>203</v>
      </c>
      <c r="N213" s="830">
        <f t="shared" ref="N213:V213" si="379">+N201+N205+N209+N210+N211</f>
        <v>238</v>
      </c>
      <c r="O213" s="831">
        <f t="shared" si="379"/>
        <v>441</v>
      </c>
      <c r="P213" s="829">
        <f t="shared" si="379"/>
        <v>0</v>
      </c>
      <c r="Q213" s="831">
        <f t="shared" si="379"/>
        <v>441</v>
      </c>
      <c r="R213" s="829">
        <f t="shared" si="379"/>
        <v>2</v>
      </c>
      <c r="S213" s="830">
        <f t="shared" si="379"/>
        <v>6</v>
      </c>
      <c r="T213" s="831">
        <f t="shared" si="379"/>
        <v>8</v>
      </c>
      <c r="U213" s="829">
        <f t="shared" si="379"/>
        <v>0</v>
      </c>
      <c r="V213" s="831">
        <f t="shared" si="379"/>
        <v>8</v>
      </c>
      <c r="W213" s="832">
        <f>IF(Q213=0,0,((V213/Q213)-1)*100)</f>
        <v>-98.185941043083901</v>
      </c>
    </row>
    <row r="214" spans="1:23" ht="14.25" thickTop="1" thickBot="1">
      <c r="A214" s="792"/>
      <c r="K214" s="792"/>
      <c r="L214" s="807" t="s">
        <v>23</v>
      </c>
      <c r="M214" s="823">
        <v>2</v>
      </c>
      <c r="N214" s="824">
        <v>6</v>
      </c>
      <c r="O214" s="833">
        <f>SUM(M214:N214)</f>
        <v>8</v>
      </c>
      <c r="P214" s="826">
        <v>0</v>
      </c>
      <c r="Q214" s="833">
        <f>O214+P214</f>
        <v>8</v>
      </c>
      <c r="R214" s="823"/>
      <c r="S214" s="824"/>
      <c r="T214" s="833">
        <f>SUM(R214:S214)</f>
        <v>0</v>
      </c>
      <c r="U214" s="826"/>
      <c r="V214" s="833">
        <f>T214+U214</f>
        <v>0</v>
      </c>
      <c r="W214" s="827">
        <f>IF(Q214=0,0,((V214/Q214)-1)*100)</f>
        <v>-100</v>
      </c>
    </row>
    <row r="215" spans="1:23" ht="14.25" thickTop="1" thickBot="1">
      <c r="L215" s="828" t="s">
        <v>40</v>
      </c>
      <c r="M215" s="829">
        <f t="shared" ref="M215:V215" si="380">+M210+M211+M214</f>
        <v>29</v>
      </c>
      <c r="N215" s="830">
        <f t="shared" si="380"/>
        <v>54</v>
      </c>
      <c r="O215" s="831">
        <f t="shared" si="380"/>
        <v>83</v>
      </c>
      <c r="P215" s="829">
        <f t="shared" si="380"/>
        <v>0</v>
      </c>
      <c r="Q215" s="831">
        <f t="shared" si="380"/>
        <v>83</v>
      </c>
      <c r="R215" s="829">
        <f t="shared" si="380"/>
        <v>0</v>
      </c>
      <c r="S215" s="830">
        <f t="shared" si="380"/>
        <v>0</v>
      </c>
      <c r="T215" s="831">
        <f t="shared" si="380"/>
        <v>0</v>
      </c>
      <c r="U215" s="829">
        <f t="shared" si="380"/>
        <v>0</v>
      </c>
      <c r="V215" s="831">
        <f t="shared" si="380"/>
        <v>0</v>
      </c>
      <c r="W215" s="832">
        <f t="shared" ref="W215:W216" si="381">IF(Q215=0,0,((V215/Q215)-1)*100)</f>
        <v>-100</v>
      </c>
    </row>
    <row r="216" spans="1:23" ht="14.25" thickTop="1" thickBot="1">
      <c r="L216" s="828" t="s">
        <v>63</v>
      </c>
      <c r="M216" s="829">
        <f t="shared" ref="M216:V216" si="382">+M201+M205+M209+M215</f>
        <v>205</v>
      </c>
      <c r="N216" s="830">
        <f t="shared" si="382"/>
        <v>244</v>
      </c>
      <c r="O216" s="831">
        <f t="shared" si="382"/>
        <v>449</v>
      </c>
      <c r="P216" s="829">
        <f t="shared" si="382"/>
        <v>0</v>
      </c>
      <c r="Q216" s="831">
        <f t="shared" si="382"/>
        <v>449</v>
      </c>
      <c r="R216" s="829">
        <f t="shared" si="382"/>
        <v>2</v>
      </c>
      <c r="S216" s="830">
        <f t="shared" si="382"/>
        <v>6</v>
      </c>
      <c r="T216" s="831">
        <f t="shared" si="382"/>
        <v>8</v>
      </c>
      <c r="U216" s="829">
        <f t="shared" si="382"/>
        <v>0</v>
      </c>
      <c r="V216" s="831">
        <f t="shared" si="382"/>
        <v>8</v>
      </c>
      <c r="W216" s="832">
        <f t="shared" si="381"/>
        <v>-98.218262806236083</v>
      </c>
    </row>
    <row r="217" spans="1:23" ht="14.25" thickTop="1" thickBot="1">
      <c r="L217" s="841" t="s">
        <v>60</v>
      </c>
      <c r="M217" s="800"/>
      <c r="N217" s="800"/>
      <c r="O217" s="800"/>
      <c r="P217" s="800"/>
      <c r="Q217" s="800"/>
      <c r="R217" s="800"/>
      <c r="S217" s="800"/>
      <c r="T217" s="800"/>
      <c r="U217" s="800"/>
      <c r="V217" s="800"/>
      <c r="W217" s="800"/>
    </row>
    <row r="218" spans="1:23" ht="13.5" thickTop="1">
      <c r="L218" s="907" t="s">
        <v>56</v>
      </c>
      <c r="M218" s="908"/>
      <c r="N218" s="908"/>
      <c r="O218" s="908"/>
      <c r="P218" s="908"/>
      <c r="Q218" s="908"/>
      <c r="R218" s="908"/>
      <c r="S218" s="908"/>
      <c r="T218" s="908"/>
      <c r="U218" s="908"/>
      <c r="V218" s="908"/>
      <c r="W218" s="909"/>
    </row>
    <row r="219" spans="1:23" ht="13.5" thickBot="1">
      <c r="L219" s="910" t="s">
        <v>53</v>
      </c>
      <c r="M219" s="911"/>
      <c r="N219" s="911"/>
      <c r="O219" s="911"/>
      <c r="P219" s="911"/>
      <c r="Q219" s="911"/>
      <c r="R219" s="911"/>
      <c r="S219" s="911"/>
      <c r="T219" s="911"/>
      <c r="U219" s="911"/>
      <c r="V219" s="911"/>
      <c r="W219" s="912"/>
    </row>
    <row r="220" spans="1:23" ht="14.25" thickTop="1" thickBot="1">
      <c r="L220" s="799"/>
      <c r="M220" s="800"/>
      <c r="N220" s="800"/>
      <c r="O220" s="800"/>
      <c r="P220" s="800"/>
      <c r="Q220" s="800"/>
      <c r="R220" s="800"/>
      <c r="S220" s="800"/>
      <c r="T220" s="800"/>
      <c r="U220" s="800"/>
      <c r="V220" s="800"/>
      <c r="W220" s="801" t="s">
        <v>34</v>
      </c>
    </row>
    <row r="221" spans="1:23" ht="14.25" thickTop="1" thickBot="1">
      <c r="L221" s="802"/>
      <c r="M221" s="803" t="s">
        <v>64</v>
      </c>
      <c r="N221" s="804"/>
      <c r="O221" s="803"/>
      <c r="P221" s="805"/>
      <c r="Q221" s="804"/>
      <c r="R221" s="805" t="s">
        <v>65</v>
      </c>
      <c r="S221" s="804"/>
      <c r="T221" s="803"/>
      <c r="U221" s="805"/>
      <c r="V221" s="805"/>
      <c r="W221" s="806" t="s">
        <v>2</v>
      </c>
    </row>
    <row r="222" spans="1:23" ht="13.5" thickTop="1">
      <c r="L222" s="807" t="s">
        <v>3</v>
      </c>
      <c r="M222" s="808"/>
      <c r="N222" s="809"/>
      <c r="O222" s="810"/>
      <c r="P222" s="811"/>
      <c r="Q222" s="850"/>
      <c r="R222" s="808"/>
      <c r="S222" s="809"/>
      <c r="T222" s="810"/>
      <c r="U222" s="811"/>
      <c r="V222" s="850"/>
      <c r="W222" s="812" t="s">
        <v>4</v>
      </c>
    </row>
    <row r="223" spans="1:23" ht="13.5" thickBot="1">
      <c r="L223" s="813"/>
      <c r="M223" s="814" t="s">
        <v>35</v>
      </c>
      <c r="N223" s="815" t="s">
        <v>36</v>
      </c>
      <c r="O223" s="816" t="s">
        <v>37</v>
      </c>
      <c r="P223" s="817" t="s">
        <v>32</v>
      </c>
      <c r="Q223" s="851" t="s">
        <v>7</v>
      </c>
      <c r="R223" s="814" t="s">
        <v>35</v>
      </c>
      <c r="S223" s="815" t="s">
        <v>36</v>
      </c>
      <c r="T223" s="816" t="s">
        <v>37</v>
      </c>
      <c r="U223" s="817" t="s">
        <v>32</v>
      </c>
      <c r="V223" s="851" t="s">
        <v>7</v>
      </c>
      <c r="W223" s="761"/>
    </row>
    <row r="224" spans="1:23" ht="4.5" customHeight="1" thickTop="1">
      <c r="L224" s="807"/>
      <c r="M224" s="818"/>
      <c r="N224" s="819"/>
      <c r="O224" s="820"/>
      <c r="P224" s="821"/>
      <c r="Q224" s="852"/>
      <c r="R224" s="818"/>
      <c r="S224" s="819"/>
      <c r="T224" s="820"/>
      <c r="U224" s="821"/>
      <c r="V224" s="852"/>
      <c r="W224" s="822"/>
    </row>
    <row r="225" spans="1:23">
      <c r="L225" s="807" t="s">
        <v>10</v>
      </c>
      <c r="M225" s="823">
        <f t="shared" ref="M225:N227" si="383">+M171+M198</f>
        <v>20</v>
      </c>
      <c r="N225" s="824">
        <f t="shared" si="383"/>
        <v>8</v>
      </c>
      <c r="O225" s="825">
        <f>M225+N225</f>
        <v>28</v>
      </c>
      <c r="P225" s="826">
        <f>+P171+P198</f>
        <v>0</v>
      </c>
      <c r="Q225" s="853">
        <f>O225+P225</f>
        <v>28</v>
      </c>
      <c r="R225" s="823">
        <f t="shared" ref="R225:S227" si="384">+R171+R198</f>
        <v>2</v>
      </c>
      <c r="S225" s="824">
        <f t="shared" si="384"/>
        <v>6</v>
      </c>
      <c r="T225" s="825">
        <f>R225+S225</f>
        <v>8</v>
      </c>
      <c r="U225" s="826">
        <f>+U171+U198</f>
        <v>0</v>
      </c>
      <c r="V225" s="853">
        <f>T225+U225</f>
        <v>8</v>
      </c>
      <c r="W225" s="827">
        <f>IF(Q225=0,0,((V225/Q225)-1)*100)</f>
        <v>-71.428571428571431</v>
      </c>
    </row>
    <row r="226" spans="1:23">
      <c r="L226" s="807" t="s">
        <v>11</v>
      </c>
      <c r="M226" s="823">
        <f t="shared" si="383"/>
        <v>21</v>
      </c>
      <c r="N226" s="824">
        <f t="shared" si="383"/>
        <v>13</v>
      </c>
      <c r="O226" s="825">
        <f t="shared" ref="O226:O227" si="385">M226+N226</f>
        <v>34</v>
      </c>
      <c r="P226" s="826">
        <f>+P172+P199</f>
        <v>0</v>
      </c>
      <c r="Q226" s="853">
        <f>O226+P226</f>
        <v>34</v>
      </c>
      <c r="R226" s="823">
        <f t="shared" si="384"/>
        <v>1</v>
      </c>
      <c r="S226" s="824">
        <f t="shared" si="384"/>
        <v>0</v>
      </c>
      <c r="T226" s="825">
        <f t="shared" ref="T226:T227" si="386">R226+S226</f>
        <v>1</v>
      </c>
      <c r="U226" s="826">
        <f>+U172+U199</f>
        <v>0</v>
      </c>
      <c r="V226" s="853">
        <f>T226+U226</f>
        <v>1</v>
      </c>
      <c r="W226" s="827">
        <f>IF(Q226=0,0,((V226/Q226)-1)*100)</f>
        <v>-97.058823529411768</v>
      </c>
    </row>
    <row r="227" spans="1:23" ht="13.5" thickBot="1">
      <c r="L227" s="813" t="s">
        <v>12</v>
      </c>
      <c r="M227" s="823">
        <f t="shared" si="383"/>
        <v>24</v>
      </c>
      <c r="N227" s="824">
        <f t="shared" si="383"/>
        <v>21</v>
      </c>
      <c r="O227" s="825">
        <f t="shared" si="385"/>
        <v>45</v>
      </c>
      <c r="P227" s="826">
        <f>+P173+P200</f>
        <v>0</v>
      </c>
      <c r="Q227" s="853">
        <f>O227+P227</f>
        <v>45</v>
      </c>
      <c r="R227" s="823">
        <f t="shared" si="384"/>
        <v>0</v>
      </c>
      <c r="S227" s="824">
        <f t="shared" si="384"/>
        <v>0</v>
      </c>
      <c r="T227" s="825">
        <f t="shared" si="386"/>
        <v>0</v>
      </c>
      <c r="U227" s="826">
        <f>+U173+U200</f>
        <v>0</v>
      </c>
      <c r="V227" s="853">
        <f>T227+U227</f>
        <v>0</v>
      </c>
      <c r="W227" s="827">
        <f>IF(Q227=0,0,((V227/Q227)-1)*100)</f>
        <v>-100</v>
      </c>
    </row>
    <row r="228" spans="1:23" ht="14.25" thickTop="1" thickBot="1">
      <c r="L228" s="828" t="s">
        <v>38</v>
      </c>
      <c r="M228" s="829">
        <f t="shared" ref="M228:Q228" si="387">+M225+M226+M227</f>
        <v>65</v>
      </c>
      <c r="N228" s="830">
        <f t="shared" si="387"/>
        <v>42</v>
      </c>
      <c r="O228" s="831">
        <f t="shared" si="387"/>
        <v>107</v>
      </c>
      <c r="P228" s="829">
        <f t="shared" si="387"/>
        <v>0</v>
      </c>
      <c r="Q228" s="831">
        <f t="shared" si="387"/>
        <v>107</v>
      </c>
      <c r="R228" s="829">
        <f t="shared" ref="R228:V228" si="388">+R225+R226+R227</f>
        <v>3</v>
      </c>
      <c r="S228" s="830">
        <f t="shared" si="388"/>
        <v>6</v>
      </c>
      <c r="T228" s="831">
        <f t="shared" si="388"/>
        <v>9</v>
      </c>
      <c r="U228" s="829">
        <f t="shared" si="388"/>
        <v>0</v>
      </c>
      <c r="V228" s="831">
        <f t="shared" si="388"/>
        <v>9</v>
      </c>
      <c r="W228" s="832">
        <f t="shared" ref="W228" si="389">IF(Q228=0,0,((V228/Q228)-1)*100)</f>
        <v>-91.588785046728972</v>
      </c>
    </row>
    <row r="229" spans="1:23" ht="13.5" thickTop="1">
      <c r="L229" s="807" t="s">
        <v>13</v>
      </c>
      <c r="M229" s="823">
        <f t="shared" ref="M229:N231" si="390">+M175+M202</f>
        <v>24</v>
      </c>
      <c r="N229" s="824">
        <f t="shared" si="390"/>
        <v>32</v>
      </c>
      <c r="O229" s="825">
        <f t="shared" ref="O229" si="391">M229+N229</f>
        <v>56</v>
      </c>
      <c r="P229" s="854">
        <f>+P175+P202</f>
        <v>0</v>
      </c>
      <c r="Q229" s="855">
        <f>O229+P229</f>
        <v>56</v>
      </c>
      <c r="R229" s="823">
        <f t="shared" ref="R229:S231" si="392">+R175+R202</f>
        <v>0</v>
      </c>
      <c r="S229" s="824">
        <f t="shared" si="392"/>
        <v>0</v>
      </c>
      <c r="T229" s="825">
        <f t="shared" ref="T229" si="393">R229+S229</f>
        <v>0</v>
      </c>
      <c r="U229" s="854">
        <f>+U175+U202</f>
        <v>0</v>
      </c>
      <c r="V229" s="855">
        <f>T229+U229</f>
        <v>0</v>
      </c>
      <c r="W229" s="827">
        <f t="shared" ref="W229" si="394">IF(Q229=0,0,((V229/Q229)-1)*100)</f>
        <v>-100</v>
      </c>
    </row>
    <row r="230" spans="1:23">
      <c r="L230" s="807" t="s">
        <v>14</v>
      </c>
      <c r="M230" s="823">
        <f t="shared" si="390"/>
        <v>18</v>
      </c>
      <c r="N230" s="824">
        <f t="shared" si="390"/>
        <v>24</v>
      </c>
      <c r="O230" s="833">
        <f t="shared" ref="O230" si="395">M230+N230</f>
        <v>42</v>
      </c>
      <c r="P230" s="854">
        <f>+P176+P203</f>
        <v>0</v>
      </c>
      <c r="Q230" s="825">
        <f>O230+P230</f>
        <v>42</v>
      </c>
      <c r="R230" s="823">
        <f t="shared" si="392"/>
        <v>0</v>
      </c>
      <c r="S230" s="824">
        <f t="shared" si="392"/>
        <v>0</v>
      </c>
      <c r="T230" s="833">
        <f t="shared" ref="T230" si="396">R230+S230</f>
        <v>0</v>
      </c>
      <c r="U230" s="854">
        <f>+U176+U203</f>
        <v>0</v>
      </c>
      <c r="V230" s="825">
        <f>T230+U230</f>
        <v>0</v>
      </c>
      <c r="W230" s="827">
        <f t="shared" ref="W230:W231" si="397">IF(Q230=0,0,((V230/Q230)-1)*100)</f>
        <v>-100</v>
      </c>
    </row>
    <row r="231" spans="1:23" ht="13.5" thickBot="1">
      <c r="L231" s="807" t="s">
        <v>15</v>
      </c>
      <c r="M231" s="823">
        <f t="shared" si="390"/>
        <v>19</v>
      </c>
      <c r="N231" s="824">
        <f t="shared" si="390"/>
        <v>32</v>
      </c>
      <c r="O231" s="825">
        <f t="shared" ref="O231" si="398">M231+N231</f>
        <v>51</v>
      </c>
      <c r="P231" s="826">
        <f>+P177+P204</f>
        <v>0</v>
      </c>
      <c r="Q231" s="856">
        <f>O231+P231</f>
        <v>51</v>
      </c>
      <c r="R231" s="848">
        <f t="shared" si="392"/>
        <v>0</v>
      </c>
      <c r="S231" s="857">
        <f t="shared" si="392"/>
        <v>0</v>
      </c>
      <c r="T231" s="858">
        <f t="shared" ref="T231" si="399">R231+S231</f>
        <v>0</v>
      </c>
      <c r="U231" s="834">
        <f>+U177+U204</f>
        <v>0</v>
      </c>
      <c r="V231" s="859">
        <f t="shared" ref="V231" si="400">+V226+V227+V229</f>
        <v>1</v>
      </c>
      <c r="W231" s="827">
        <f t="shared" si="397"/>
        <v>-98.039215686274503</v>
      </c>
    </row>
    <row r="232" spans="1:23" ht="14.25" thickTop="1" thickBot="1">
      <c r="L232" s="828" t="s">
        <v>61</v>
      </c>
      <c r="M232" s="829">
        <f>+M229+M230+M231</f>
        <v>61</v>
      </c>
      <c r="N232" s="830">
        <f t="shared" ref="N232" si="401">+N229+N230+N231</f>
        <v>88</v>
      </c>
      <c r="O232" s="831">
        <f t="shared" ref="O232" si="402">+O229+O230+O231</f>
        <v>149</v>
      </c>
      <c r="P232" s="829">
        <f t="shared" ref="P232" si="403">+P229+P230+P231</f>
        <v>0</v>
      </c>
      <c r="Q232" s="831">
        <f t="shared" ref="Q232" si="404">+Q229+Q230+Q231</f>
        <v>149</v>
      </c>
      <c r="R232" s="829">
        <f t="shared" ref="R232" si="405">+R229+R230+R231</f>
        <v>0</v>
      </c>
      <c r="S232" s="830">
        <f t="shared" ref="S232" si="406">+S229+S230+S231</f>
        <v>0</v>
      </c>
      <c r="T232" s="831">
        <f t="shared" ref="T232" si="407">+T229+T230+T231</f>
        <v>0</v>
      </c>
      <c r="U232" s="829">
        <f t="shared" ref="U232" si="408">+U229+U230+U231</f>
        <v>0</v>
      </c>
      <c r="V232" s="831">
        <f t="shared" ref="V232" si="409">+V229+V230+V231</f>
        <v>1</v>
      </c>
      <c r="W232" s="832">
        <f>IF(Q232=0,0,((V232/Q232)-1)*100)</f>
        <v>-99.328859060402692</v>
      </c>
    </row>
    <row r="233" spans="1:23" ht="13.5" thickTop="1">
      <c r="L233" s="807" t="s">
        <v>16</v>
      </c>
      <c r="M233" s="823">
        <f t="shared" ref="M233:N235" si="410">+M179+M206</f>
        <v>12</v>
      </c>
      <c r="N233" s="824">
        <f t="shared" si="410"/>
        <v>17</v>
      </c>
      <c r="O233" s="825">
        <f t="shared" ref="O233" si="411">M233+N233</f>
        <v>29</v>
      </c>
      <c r="P233" s="826">
        <f>+P179+P206</f>
        <v>0</v>
      </c>
      <c r="Q233" s="853">
        <f>O233+P233</f>
        <v>29</v>
      </c>
      <c r="R233" s="823">
        <f t="shared" ref="R233:S235" si="412">+R179+R206</f>
        <v>0</v>
      </c>
      <c r="S233" s="824">
        <f t="shared" si="412"/>
        <v>0</v>
      </c>
      <c r="T233" s="825">
        <f t="shared" ref="T233" si="413">R233+S233</f>
        <v>0</v>
      </c>
      <c r="U233" s="826">
        <f>+U179+U206</f>
        <v>0</v>
      </c>
      <c r="V233" s="853">
        <f>T233+U233</f>
        <v>0</v>
      </c>
      <c r="W233" s="827">
        <f t="shared" ref="W233" si="414">IF(Q233=0,0,((V233/Q233)-1)*100)</f>
        <v>-100</v>
      </c>
    </row>
    <row r="234" spans="1:23">
      <c r="L234" s="807" t="s">
        <v>17</v>
      </c>
      <c r="M234" s="823">
        <f t="shared" si="410"/>
        <v>15</v>
      </c>
      <c r="N234" s="824">
        <f t="shared" si="410"/>
        <v>24</v>
      </c>
      <c r="O234" s="825">
        <f>M234+N234</f>
        <v>39</v>
      </c>
      <c r="P234" s="826">
        <f>+P180+P207</f>
        <v>0</v>
      </c>
      <c r="Q234" s="853">
        <f>O234+P234</f>
        <v>39</v>
      </c>
      <c r="R234" s="823">
        <f t="shared" si="412"/>
        <v>0</v>
      </c>
      <c r="S234" s="824">
        <f t="shared" si="412"/>
        <v>0</v>
      </c>
      <c r="T234" s="825">
        <f>R234+S234</f>
        <v>0</v>
      </c>
      <c r="U234" s="826">
        <f>+U180+U207</f>
        <v>0</v>
      </c>
      <c r="V234" s="853">
        <f>T234+U234</f>
        <v>0</v>
      </c>
      <c r="W234" s="827">
        <f t="shared" ref="W234" si="415">IF(Q234=0,0,((V234/Q234)-1)*100)</f>
        <v>-100</v>
      </c>
    </row>
    <row r="235" spans="1:23" ht="13.5" thickBot="1">
      <c r="L235" s="807" t="s">
        <v>18</v>
      </c>
      <c r="M235" s="823">
        <f t="shared" si="410"/>
        <v>23</v>
      </c>
      <c r="N235" s="824">
        <f t="shared" si="410"/>
        <v>19</v>
      </c>
      <c r="O235" s="833">
        <f>M235+N235</f>
        <v>42</v>
      </c>
      <c r="P235" s="834">
        <f>+P181+P208</f>
        <v>0</v>
      </c>
      <c r="Q235" s="853">
        <f>O235+P235</f>
        <v>42</v>
      </c>
      <c r="R235" s="823">
        <f t="shared" si="412"/>
        <v>0</v>
      </c>
      <c r="S235" s="824">
        <f t="shared" si="412"/>
        <v>0</v>
      </c>
      <c r="T235" s="833">
        <f>R235+S235</f>
        <v>0</v>
      </c>
      <c r="U235" s="834">
        <f>+U181+U208</f>
        <v>0</v>
      </c>
      <c r="V235" s="853">
        <f>T235+U235</f>
        <v>0</v>
      </c>
      <c r="W235" s="827">
        <f>IF(Q235=0,0,((V235/Q235)-1)*100)</f>
        <v>-100</v>
      </c>
    </row>
    <row r="236" spans="1:23" ht="14.25" thickTop="1" thickBot="1">
      <c r="L236" s="835" t="s">
        <v>19</v>
      </c>
      <c r="M236" s="836">
        <f>+M233+M234+M235</f>
        <v>50</v>
      </c>
      <c r="N236" s="836">
        <f t="shared" ref="N236" si="416">+N233+N234+N235</f>
        <v>60</v>
      </c>
      <c r="O236" s="837">
        <f t="shared" ref="O236" si="417">+O233+O234+O235</f>
        <v>110</v>
      </c>
      <c r="P236" s="838">
        <f t="shared" ref="P236" si="418">+P233+P234+P235</f>
        <v>0</v>
      </c>
      <c r="Q236" s="837">
        <f t="shared" ref="Q236" si="419">+Q233+Q234+Q235</f>
        <v>110</v>
      </c>
      <c r="R236" s="836">
        <f t="shared" ref="R236" si="420">+R233+R234+R235</f>
        <v>0</v>
      </c>
      <c r="S236" s="836">
        <f t="shared" ref="S236" si="421">+S233+S234+S235</f>
        <v>0</v>
      </c>
      <c r="T236" s="837">
        <f t="shared" ref="T236" si="422">+T233+T234+T235</f>
        <v>0</v>
      </c>
      <c r="U236" s="838">
        <f t="shared" ref="U236" si="423">+U233+U234+U235</f>
        <v>0</v>
      </c>
      <c r="V236" s="837">
        <f t="shared" ref="V236" si="424">+V233+V234+V235</f>
        <v>0</v>
      </c>
      <c r="W236" s="839">
        <f>IF(Q236=0,0,((V236/Q236)-1)*100)</f>
        <v>-100</v>
      </c>
    </row>
    <row r="237" spans="1:23" ht="13.5" thickTop="1">
      <c r="A237" s="792"/>
      <c r="K237" s="792"/>
      <c r="L237" s="807" t="s">
        <v>21</v>
      </c>
      <c r="M237" s="823">
        <f>+M183+M210</f>
        <v>14</v>
      </c>
      <c r="N237" s="824">
        <f>+N183+N210</f>
        <v>24</v>
      </c>
      <c r="O237" s="833">
        <f>M237+N237</f>
        <v>38</v>
      </c>
      <c r="P237" s="840">
        <f>+P183+P210</f>
        <v>0</v>
      </c>
      <c r="Q237" s="853">
        <f>O237+P237</f>
        <v>38</v>
      </c>
      <c r="R237" s="823">
        <f>+R183+R210</f>
        <v>0</v>
      </c>
      <c r="S237" s="824">
        <f>+S183+S210</f>
        <v>0</v>
      </c>
      <c r="T237" s="833">
        <f>R237+S237</f>
        <v>0</v>
      </c>
      <c r="U237" s="840">
        <f>+U183+U210</f>
        <v>0</v>
      </c>
      <c r="V237" s="853">
        <f>T237+U237</f>
        <v>0</v>
      </c>
      <c r="W237" s="827">
        <f>IF(Q237=0,0,((V237/Q237)-1)*100)</f>
        <v>-100</v>
      </c>
    </row>
    <row r="238" spans="1:23" ht="13.5" thickBot="1">
      <c r="A238" s="792"/>
      <c r="K238" s="792"/>
      <c r="L238" s="807" t="s">
        <v>22</v>
      </c>
      <c r="M238" s="823">
        <f>+M184+M211</f>
        <v>13</v>
      </c>
      <c r="N238" s="824">
        <f>+N184+N211</f>
        <v>24</v>
      </c>
      <c r="O238" s="833">
        <f>M238+N238</f>
        <v>37</v>
      </c>
      <c r="P238" s="826">
        <f>+P184+P211</f>
        <v>0</v>
      </c>
      <c r="Q238" s="853">
        <f>O238+P238</f>
        <v>37</v>
      </c>
      <c r="R238" s="823">
        <f>+R184+R211</f>
        <v>0</v>
      </c>
      <c r="S238" s="824">
        <f>+S184+S211</f>
        <v>0</v>
      </c>
      <c r="T238" s="833">
        <f t="shared" ref="T238" si="425">R238+S238</f>
        <v>0</v>
      </c>
      <c r="U238" s="826">
        <f>+U184+U211</f>
        <v>0</v>
      </c>
      <c r="V238" s="853">
        <f>T238+U238</f>
        <v>0</v>
      </c>
      <c r="W238" s="827">
        <f t="shared" ref="W238:W239" si="426">IF(Q238=0,0,((V238/Q238)-1)*100)</f>
        <v>-100</v>
      </c>
    </row>
    <row r="239" spans="1:23" ht="14.25" thickTop="1" thickBot="1">
      <c r="L239" s="828" t="s">
        <v>66</v>
      </c>
      <c r="M239" s="829">
        <f>+M232+M236+M237+M238</f>
        <v>138</v>
      </c>
      <c r="N239" s="830">
        <f t="shared" ref="N239" si="427">+N232+N236+N237+N238</f>
        <v>196</v>
      </c>
      <c r="O239" s="831">
        <f t="shared" ref="O239" si="428">+O232+O236+O237+O238</f>
        <v>334</v>
      </c>
      <c r="P239" s="829">
        <f t="shared" ref="P239" si="429">+P232+P236+P237+P238</f>
        <v>0</v>
      </c>
      <c r="Q239" s="831">
        <f t="shared" ref="Q239" si="430">+Q232+Q236+Q237+Q238</f>
        <v>334</v>
      </c>
      <c r="R239" s="829">
        <f t="shared" ref="R239" si="431">+R232+R236+R237+R238</f>
        <v>0</v>
      </c>
      <c r="S239" s="830">
        <f t="shared" ref="S239" si="432">+S232+S236+S237+S238</f>
        <v>0</v>
      </c>
      <c r="T239" s="831">
        <f t="shared" ref="T239" si="433">+T232+T236+T237+T238</f>
        <v>0</v>
      </c>
      <c r="U239" s="829">
        <f t="shared" ref="U239" si="434">+U232+U236+U237+U238</f>
        <v>0</v>
      </c>
      <c r="V239" s="831">
        <f t="shared" ref="V239" si="435">+V232+V236+V237+V238</f>
        <v>1</v>
      </c>
      <c r="W239" s="832">
        <f t="shared" si="426"/>
        <v>-99.700598802395206</v>
      </c>
    </row>
    <row r="240" spans="1:23" ht="14.25" thickTop="1" thickBot="1">
      <c r="L240" s="828" t="s">
        <v>67</v>
      </c>
      <c r="M240" s="829">
        <f>+M228+M232+M236+M237+M238</f>
        <v>203</v>
      </c>
      <c r="N240" s="830">
        <f t="shared" ref="N240:V240" si="436">+N228+N232+N236+N237+N238</f>
        <v>238</v>
      </c>
      <c r="O240" s="831">
        <f t="shared" si="436"/>
        <v>441</v>
      </c>
      <c r="P240" s="829">
        <f t="shared" si="436"/>
        <v>0</v>
      </c>
      <c r="Q240" s="831">
        <f t="shared" si="436"/>
        <v>441</v>
      </c>
      <c r="R240" s="829">
        <f t="shared" si="436"/>
        <v>3</v>
      </c>
      <c r="S240" s="830">
        <f t="shared" si="436"/>
        <v>6</v>
      </c>
      <c r="T240" s="831">
        <f>+T228+T232+T236+T237+T238</f>
        <v>9</v>
      </c>
      <c r="U240" s="829">
        <f t="shared" si="436"/>
        <v>0</v>
      </c>
      <c r="V240" s="831">
        <f t="shared" si="436"/>
        <v>10</v>
      </c>
      <c r="W240" s="832">
        <f>IF(Q240=0,0,((V240/Q240)-1)*100)</f>
        <v>-97.732426303854879</v>
      </c>
    </row>
    <row r="241" spans="1:23" ht="14.25" thickTop="1" thickBot="1">
      <c r="A241" s="792"/>
      <c r="K241" s="792"/>
      <c r="L241" s="807" t="s">
        <v>23</v>
      </c>
      <c r="M241" s="823">
        <f>+M187+M214</f>
        <v>2</v>
      </c>
      <c r="N241" s="824">
        <f>+N187+N214</f>
        <v>6</v>
      </c>
      <c r="O241" s="833">
        <f t="shared" ref="O241" si="437">M241+N241</f>
        <v>8</v>
      </c>
      <c r="P241" s="826">
        <f>+P187+P214</f>
        <v>0</v>
      </c>
      <c r="Q241" s="853">
        <f>O241+P241</f>
        <v>8</v>
      </c>
      <c r="R241" s="823">
        <f>+R187+R214</f>
        <v>0</v>
      </c>
      <c r="S241" s="824">
        <f>+S187+S214</f>
        <v>0</v>
      </c>
      <c r="T241" s="833">
        <f t="shared" ref="T241" si="438">R241+S241</f>
        <v>0</v>
      </c>
      <c r="U241" s="826">
        <f>+U187+U214</f>
        <v>0</v>
      </c>
      <c r="V241" s="853">
        <f>T241+U241</f>
        <v>0</v>
      </c>
      <c r="W241" s="827">
        <f>IF(Q241=0,0,((V241/Q241)-1)*100)</f>
        <v>-100</v>
      </c>
    </row>
    <row r="242" spans="1:23" ht="14.25" thickTop="1" thickBot="1">
      <c r="L242" s="828" t="s">
        <v>40</v>
      </c>
      <c r="M242" s="829">
        <f t="shared" ref="M242:V242" si="439">+M237+M238+M241</f>
        <v>29</v>
      </c>
      <c r="N242" s="830">
        <f t="shared" si="439"/>
        <v>54</v>
      </c>
      <c r="O242" s="831">
        <f t="shared" si="439"/>
        <v>83</v>
      </c>
      <c r="P242" s="829">
        <f t="shared" si="439"/>
        <v>0</v>
      </c>
      <c r="Q242" s="831">
        <f t="shared" si="439"/>
        <v>83</v>
      </c>
      <c r="R242" s="829">
        <f t="shared" si="439"/>
        <v>0</v>
      </c>
      <c r="S242" s="830">
        <f t="shared" si="439"/>
        <v>0</v>
      </c>
      <c r="T242" s="831">
        <f t="shared" si="439"/>
        <v>0</v>
      </c>
      <c r="U242" s="829">
        <f t="shared" si="439"/>
        <v>0</v>
      </c>
      <c r="V242" s="831">
        <f t="shared" si="439"/>
        <v>0</v>
      </c>
      <c r="W242" s="832">
        <f t="shared" ref="W242:W243" si="440">IF(Q242=0,0,((V242/Q242)-1)*100)</f>
        <v>-100</v>
      </c>
    </row>
    <row r="243" spans="1:23" ht="14.25" thickTop="1" thickBot="1">
      <c r="L243" s="828" t="s">
        <v>63</v>
      </c>
      <c r="M243" s="829">
        <f t="shared" ref="M243:V243" si="441">+M228+M232+M236+M242</f>
        <v>205</v>
      </c>
      <c r="N243" s="830">
        <f t="shared" si="441"/>
        <v>244</v>
      </c>
      <c r="O243" s="831">
        <f t="shared" si="441"/>
        <v>449</v>
      </c>
      <c r="P243" s="829">
        <f t="shared" si="441"/>
        <v>0</v>
      </c>
      <c r="Q243" s="831">
        <f t="shared" si="441"/>
        <v>449</v>
      </c>
      <c r="R243" s="829">
        <f t="shared" si="441"/>
        <v>3</v>
      </c>
      <c r="S243" s="830">
        <f t="shared" si="441"/>
        <v>6</v>
      </c>
      <c r="T243" s="831">
        <f t="shared" si="441"/>
        <v>9</v>
      </c>
      <c r="U243" s="829">
        <f t="shared" si="441"/>
        <v>0</v>
      </c>
      <c r="V243" s="831">
        <f t="shared" si="441"/>
        <v>10</v>
      </c>
      <c r="W243" s="832">
        <f t="shared" si="440"/>
        <v>-97.772828507795097</v>
      </c>
    </row>
    <row r="244" spans="1:23" ht="13.5" thickTop="1">
      <c r="L244" s="841" t="s">
        <v>60</v>
      </c>
      <c r="M244" s="800"/>
      <c r="N244" s="800"/>
      <c r="O244" s="800"/>
      <c r="P244" s="800"/>
      <c r="Q244" s="800"/>
      <c r="R244" s="800"/>
      <c r="S244" s="800"/>
      <c r="T244" s="800"/>
      <c r="U244" s="800"/>
      <c r="V244" s="800"/>
      <c r="W244" s="800"/>
    </row>
  </sheetData>
  <sheetProtection password="CF53" sheet="1" objects="1" scenarios="1"/>
  <mergeCells count="36">
    <mergeCell ref="B29:I29"/>
    <mergeCell ref="B30:I30"/>
    <mergeCell ref="C32:E32"/>
    <mergeCell ref="F32:H32"/>
    <mergeCell ref="L29:W29"/>
    <mergeCell ref="L30:W30"/>
    <mergeCell ref="M32:Q32"/>
    <mergeCell ref="R32:V32"/>
    <mergeCell ref="B2:I2"/>
    <mergeCell ref="B3:I3"/>
    <mergeCell ref="C5:E5"/>
    <mergeCell ref="F5:H5"/>
    <mergeCell ref="L2:W2"/>
    <mergeCell ref="L3:W3"/>
    <mergeCell ref="M5:Q5"/>
    <mergeCell ref="R5:V5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L111:W111"/>
    <mergeCell ref="L137:W137"/>
    <mergeCell ref="L138:W138"/>
    <mergeCell ref="L218:W218"/>
    <mergeCell ref="L219:W219"/>
    <mergeCell ref="L164:W164"/>
    <mergeCell ref="L165:W165"/>
    <mergeCell ref="L191:W191"/>
    <mergeCell ref="L192:W192"/>
  </mergeCells>
  <conditionalFormatting sqref="A55:A58 K55:K58 K136:K139 A136:A139 K217:K220 A217:A220 K244:K1048576 A244:A1048576 A222:A230 K222:K230 A1:A14 K1:K14 K33:K41 A33:A41 K60:K68 A60:A68 K82:K95 A82:A95 A114:A122 K114:K122 K141:K149 A141:A149 A163:A176 K163:K176 K195:K203 A195:A203 K44:K46 A44:A46 K71:K73 A71:A73 K125:K127 A125:A127 K151:K154 A151:A154 K206:K208 A206:A208 K233:K235 A233:A235 K25:K31 K17:K22 A25:A31 A17:A22 A52 A48:A49 K52 K48:K49 A79 A75:A76 K79 K75:K76 A106:A112 A98:A103 K106:K112 K98:K103 K133 K129:K130 A133 A129:A130 K160 K156:K157 A160 A156:A157 K187:K193 K179:K184 A187:A193 A179:A184 K214 K210:K211 A214 A210:A211 K241 K237:K238 A241 A237:A238">
    <cfRule type="containsText" dxfId="334" priority="297" operator="containsText" text="NOT OK">
      <formula>NOT(ISERROR(SEARCH("NOT OK",A1)))</formula>
    </cfRule>
  </conditionalFormatting>
  <conditionalFormatting sqref="K53:K54 A53:A54">
    <cfRule type="containsText" dxfId="333" priority="192" operator="containsText" text="NOT OK">
      <formula>NOT(ISERROR(SEARCH("NOT OK",A53)))</formula>
    </cfRule>
  </conditionalFormatting>
  <conditionalFormatting sqref="K53 A53">
    <cfRule type="containsText" dxfId="332" priority="190" operator="containsText" text="NOT OK">
      <formula>NOT(ISERROR(SEARCH("NOT OK",A53)))</formula>
    </cfRule>
  </conditionalFormatting>
  <conditionalFormatting sqref="K80 A80">
    <cfRule type="containsText" dxfId="331" priority="189" operator="containsText" text="NOT OK">
      <formula>NOT(ISERROR(SEARCH("NOT OK",A80)))</formula>
    </cfRule>
  </conditionalFormatting>
  <conditionalFormatting sqref="K80 A80">
    <cfRule type="containsText" dxfId="330" priority="187" operator="containsText" text="NOT OK">
      <formula>NOT(ISERROR(SEARCH("NOT OK",A80)))</formula>
    </cfRule>
  </conditionalFormatting>
  <conditionalFormatting sqref="A134 K134">
    <cfRule type="containsText" dxfId="329" priority="186" operator="containsText" text="NOT OK">
      <formula>NOT(ISERROR(SEARCH("NOT OK",A134)))</formula>
    </cfRule>
  </conditionalFormatting>
  <conditionalFormatting sqref="A134 K134">
    <cfRule type="containsText" dxfId="328" priority="184" operator="containsText" text="NOT OK">
      <formula>NOT(ISERROR(SEARCH("NOT OK",A134)))</formula>
    </cfRule>
  </conditionalFormatting>
  <conditionalFormatting sqref="A161 K161">
    <cfRule type="containsText" dxfId="327" priority="183" operator="containsText" text="NOT OK">
      <formula>NOT(ISERROR(SEARCH("NOT OK",A161)))</formula>
    </cfRule>
  </conditionalFormatting>
  <conditionalFormatting sqref="A161 K161">
    <cfRule type="containsText" dxfId="326" priority="181" operator="containsText" text="NOT OK">
      <formula>NOT(ISERROR(SEARCH("NOT OK",A161)))</formula>
    </cfRule>
  </conditionalFormatting>
  <conditionalFormatting sqref="K215 A215">
    <cfRule type="containsText" dxfId="325" priority="180" operator="containsText" text="NOT OK">
      <formula>NOT(ISERROR(SEARCH("NOT OK",A215)))</formula>
    </cfRule>
  </conditionalFormatting>
  <conditionalFormatting sqref="K215 A215">
    <cfRule type="containsText" dxfId="324" priority="178" operator="containsText" text="NOT OK">
      <formula>NOT(ISERROR(SEARCH("NOT OK",A215)))</formula>
    </cfRule>
  </conditionalFormatting>
  <conditionalFormatting sqref="K242 A242">
    <cfRule type="containsText" dxfId="323" priority="177" operator="containsText" text="NOT OK">
      <formula>NOT(ISERROR(SEARCH("NOT OK",A242)))</formula>
    </cfRule>
  </conditionalFormatting>
  <conditionalFormatting sqref="K242 A242">
    <cfRule type="containsText" dxfId="322" priority="175" operator="containsText" text="NOT OK">
      <formula>NOT(ISERROR(SEARCH("NOT OK",A242)))</formula>
    </cfRule>
  </conditionalFormatting>
  <conditionalFormatting sqref="A32 K32">
    <cfRule type="containsText" dxfId="321" priority="133" operator="containsText" text="NOT OK">
      <formula>NOT(ISERROR(SEARCH("NOT OK",A32)))</formula>
    </cfRule>
  </conditionalFormatting>
  <conditionalFormatting sqref="A59 K59">
    <cfRule type="containsText" dxfId="320" priority="132" operator="containsText" text="NOT OK">
      <formula>NOT(ISERROR(SEARCH("NOT OK",A59)))</formula>
    </cfRule>
  </conditionalFormatting>
  <conditionalFormatting sqref="A194 K194">
    <cfRule type="containsText" dxfId="319" priority="129" operator="containsText" text="NOT OK">
      <formula>NOT(ISERROR(SEARCH("NOT OK",A194)))</formula>
    </cfRule>
  </conditionalFormatting>
  <conditionalFormatting sqref="K113 A113">
    <cfRule type="containsText" dxfId="318" priority="131" operator="containsText" text="NOT OK">
      <formula>NOT(ISERROR(SEARCH("NOT OK",A113)))</formula>
    </cfRule>
  </conditionalFormatting>
  <conditionalFormatting sqref="K140 A140">
    <cfRule type="containsText" dxfId="317" priority="130" operator="containsText" text="NOT OK">
      <formula>NOT(ISERROR(SEARCH("NOT OK",A140)))</formula>
    </cfRule>
  </conditionalFormatting>
  <conditionalFormatting sqref="A221 K221">
    <cfRule type="containsText" dxfId="316" priority="128" operator="containsText" text="NOT OK">
      <formula>NOT(ISERROR(SEARCH("NOT OK",A221)))</formula>
    </cfRule>
  </conditionalFormatting>
  <conditionalFormatting sqref="A15:A16 K15:K16">
    <cfRule type="containsText" dxfId="315" priority="127" operator="containsText" text="NOT OK">
      <formula>NOT(ISERROR(SEARCH("NOT OK",A15)))</formula>
    </cfRule>
  </conditionalFormatting>
  <conditionalFormatting sqref="K42 A42">
    <cfRule type="containsText" dxfId="314" priority="126" operator="containsText" text="NOT OK">
      <formula>NOT(ISERROR(SEARCH("NOT OK",A42)))</formula>
    </cfRule>
  </conditionalFormatting>
  <conditionalFormatting sqref="K69 A69">
    <cfRule type="containsText" dxfId="313" priority="124" operator="containsText" text="NOT OK">
      <formula>NOT(ISERROR(SEARCH("NOT OK",A69)))</formula>
    </cfRule>
  </conditionalFormatting>
  <conditionalFormatting sqref="K96:K103 A96:A103">
    <cfRule type="containsText" dxfId="312" priority="122" operator="containsText" text="NOT OK">
      <formula>NOT(ISERROR(SEARCH("NOT OK",A96)))</formula>
    </cfRule>
  </conditionalFormatting>
  <conditionalFormatting sqref="A123 K123">
    <cfRule type="containsText" dxfId="311" priority="121" operator="containsText" text="NOT OK">
      <formula>NOT(ISERROR(SEARCH("NOT OK",A123)))</formula>
    </cfRule>
  </conditionalFormatting>
  <conditionalFormatting sqref="K150 A150">
    <cfRule type="containsText" dxfId="310" priority="119" operator="containsText" text="NOT OK">
      <formula>NOT(ISERROR(SEARCH("NOT OK",A150)))</formula>
    </cfRule>
  </conditionalFormatting>
  <conditionalFormatting sqref="A177:A184 K177:K184">
    <cfRule type="containsText" dxfId="309" priority="117" operator="containsText" text="NOT OK">
      <formula>NOT(ISERROR(SEARCH("NOT OK",A177)))</formula>
    </cfRule>
  </conditionalFormatting>
  <conditionalFormatting sqref="K204 A204">
    <cfRule type="containsText" dxfId="308" priority="116" operator="containsText" text="NOT OK">
      <formula>NOT(ISERROR(SEARCH("NOT OK",A204)))</formula>
    </cfRule>
  </conditionalFormatting>
  <conditionalFormatting sqref="K231 A231">
    <cfRule type="containsText" dxfId="307" priority="114" operator="containsText" text="NOT OK">
      <formula>NOT(ISERROR(SEARCH("NOT OK",A231)))</formula>
    </cfRule>
  </conditionalFormatting>
  <conditionalFormatting sqref="A231 K231">
    <cfRule type="containsText" dxfId="306" priority="112" operator="containsText" text="NOT OK">
      <formula>NOT(ISERROR(SEARCH("NOT OK",A231)))</formula>
    </cfRule>
  </conditionalFormatting>
  <conditionalFormatting sqref="A43:A46 K43:K46">
    <cfRule type="containsText" dxfId="305" priority="110" operator="containsText" text="NOT OK">
      <formula>NOT(ISERROR(SEARCH("NOT OK",A43)))</formula>
    </cfRule>
  </conditionalFormatting>
  <conditionalFormatting sqref="A70:A73 K70:K73">
    <cfRule type="containsText" dxfId="304" priority="108" operator="containsText" text="NOT OK">
      <formula>NOT(ISERROR(SEARCH("NOT OK",A70)))</formula>
    </cfRule>
  </conditionalFormatting>
  <conditionalFormatting sqref="K81 A81">
    <cfRule type="containsText" dxfId="303" priority="107" operator="containsText" text="NOT OK">
      <formula>NOT(ISERROR(SEARCH("NOT OK",A81)))</formula>
    </cfRule>
  </conditionalFormatting>
  <conditionalFormatting sqref="A135 K135">
    <cfRule type="containsText" dxfId="302" priority="105" operator="containsText" text="NOT OK">
      <formula>NOT(ISERROR(SEARCH("NOT OK",A135)))</formula>
    </cfRule>
  </conditionalFormatting>
  <conditionalFormatting sqref="A162 K162">
    <cfRule type="containsText" dxfId="301" priority="103" operator="containsText" text="NOT OK">
      <formula>NOT(ISERROR(SEARCH("NOT OK",A162)))</formula>
    </cfRule>
  </conditionalFormatting>
  <conditionalFormatting sqref="K124:K127 A124:A127">
    <cfRule type="containsText" dxfId="300" priority="100" operator="containsText" text="NOT OK">
      <formula>NOT(ISERROR(SEARCH("NOT OK",A124)))</formula>
    </cfRule>
  </conditionalFormatting>
  <conditionalFormatting sqref="A205:A208 K205:K208">
    <cfRule type="containsText" dxfId="299" priority="96" operator="containsText" text="NOT OK">
      <formula>NOT(ISERROR(SEARCH("NOT OK",A205)))</formula>
    </cfRule>
  </conditionalFormatting>
  <conditionalFormatting sqref="A232:A235 K232:K235">
    <cfRule type="containsText" dxfId="298" priority="94" operator="containsText" text="NOT OK">
      <formula>NOT(ISERROR(SEARCH("NOT OK",A232)))</formula>
    </cfRule>
  </conditionalFormatting>
  <conditionalFormatting sqref="K216 A216">
    <cfRule type="containsText" dxfId="297" priority="93" operator="containsText" text="NOT OK">
      <formula>NOT(ISERROR(SEARCH("NOT OK",A216)))</formula>
    </cfRule>
  </conditionalFormatting>
  <conditionalFormatting sqref="K243 A243">
    <cfRule type="containsText" dxfId="296" priority="91" operator="containsText" text="NOT OK">
      <formula>NOT(ISERROR(SEARCH("NOT OK",A243)))</formula>
    </cfRule>
  </conditionalFormatting>
  <conditionalFormatting sqref="K23 A23">
    <cfRule type="containsText" dxfId="295" priority="88" operator="containsText" text="NOT OK">
      <formula>NOT(ISERROR(SEARCH("NOT OK",A23)))</formula>
    </cfRule>
  </conditionalFormatting>
  <conditionalFormatting sqref="A24 K24">
    <cfRule type="containsText" dxfId="294" priority="87" operator="containsText" text="NOT OK">
      <formula>NOT(ISERROR(SEARCH("NOT OK",A24)))</formula>
    </cfRule>
  </conditionalFormatting>
  <conditionalFormatting sqref="K105 A105">
    <cfRule type="containsText" dxfId="293" priority="82" operator="containsText" text="NOT OK">
      <formula>NOT(ISERROR(SEARCH("NOT OK",A105)))</formula>
    </cfRule>
  </conditionalFormatting>
  <conditionalFormatting sqref="K104 A104">
    <cfRule type="containsText" dxfId="292" priority="81" operator="containsText" text="NOT OK">
      <formula>NOT(ISERROR(SEARCH("NOT OK",A104)))</formula>
    </cfRule>
  </conditionalFormatting>
  <conditionalFormatting sqref="A186 K186">
    <cfRule type="containsText" dxfId="291" priority="76" operator="containsText" text="NOT OK">
      <formula>NOT(ISERROR(SEARCH("NOT OK",A186)))</formula>
    </cfRule>
  </conditionalFormatting>
  <conditionalFormatting sqref="K185 A185">
    <cfRule type="containsText" dxfId="290" priority="75" operator="containsText" text="NOT OK">
      <formula>NOT(ISERROR(SEARCH("NOT OK",A185)))</formula>
    </cfRule>
  </conditionalFormatting>
  <conditionalFormatting sqref="A47:A49 K47:K49">
    <cfRule type="containsText" dxfId="289" priority="46" operator="containsText" text="NOT OK">
      <formula>NOT(ISERROR(SEARCH("NOT OK",A47)))</formula>
    </cfRule>
  </conditionalFormatting>
  <conditionalFormatting sqref="A74:A76 K74:K76">
    <cfRule type="containsText" dxfId="288" priority="43" operator="containsText" text="NOT OK">
      <formula>NOT(ISERROR(SEARCH("NOT OK",A74)))</formula>
    </cfRule>
  </conditionalFormatting>
  <conditionalFormatting sqref="K128:K130 A128:A130">
    <cfRule type="containsText" dxfId="287" priority="40" operator="containsText" text="NOT OK">
      <formula>NOT(ISERROR(SEARCH("NOT OK",A128)))</formula>
    </cfRule>
  </conditionalFormatting>
  <conditionalFormatting sqref="K128:K130 A128:A130">
    <cfRule type="containsText" dxfId="286" priority="39" operator="containsText" text="NOT OK">
      <formula>NOT(ISERROR(SEARCH("NOT OK",A128)))</formula>
    </cfRule>
  </conditionalFormatting>
  <conditionalFormatting sqref="K155:K157 A155:A157">
    <cfRule type="containsText" dxfId="285" priority="36" operator="containsText" text="NOT OK">
      <formula>NOT(ISERROR(SEARCH("NOT OK",A155)))</formula>
    </cfRule>
  </conditionalFormatting>
  <conditionalFormatting sqref="K155:K157 A155:A157">
    <cfRule type="containsText" dxfId="284" priority="35" operator="containsText" text="NOT OK">
      <formula>NOT(ISERROR(SEARCH("NOT OK",A155)))</formula>
    </cfRule>
  </conditionalFormatting>
  <conditionalFormatting sqref="A209:A211 K209:K211">
    <cfRule type="containsText" dxfId="283" priority="32" operator="containsText" text="NOT OK">
      <formula>NOT(ISERROR(SEARCH("NOT OK",A209)))</formula>
    </cfRule>
  </conditionalFormatting>
  <conditionalFormatting sqref="A209:A211 K209:K211">
    <cfRule type="containsText" dxfId="282" priority="31" operator="containsText" text="NOT OK">
      <formula>NOT(ISERROR(SEARCH("NOT OK",A209)))</formula>
    </cfRule>
  </conditionalFormatting>
  <conditionalFormatting sqref="A236:A238 K236:K238">
    <cfRule type="containsText" dxfId="281" priority="28" operator="containsText" text="NOT OK">
      <formula>NOT(ISERROR(SEARCH("NOT OK",A236)))</formula>
    </cfRule>
  </conditionalFormatting>
  <conditionalFormatting sqref="A236:A238 K236:K238">
    <cfRule type="containsText" dxfId="280" priority="27" operator="containsText" text="NOT OK">
      <formula>NOT(ISERROR(SEARCH("NOT OK",A236)))</formula>
    </cfRule>
  </conditionalFormatting>
  <conditionalFormatting sqref="K50 A50">
    <cfRule type="containsText" dxfId="279" priority="12" operator="containsText" text="NOT OK">
      <formula>NOT(ISERROR(SEARCH("NOT OK",A50)))</formula>
    </cfRule>
  </conditionalFormatting>
  <conditionalFormatting sqref="A51 K51">
    <cfRule type="containsText" dxfId="278" priority="11" operator="containsText" text="NOT OK">
      <formula>NOT(ISERROR(SEARCH("NOT OK",A51)))</formula>
    </cfRule>
  </conditionalFormatting>
  <conditionalFormatting sqref="K77 A77">
    <cfRule type="containsText" dxfId="277" priority="10" operator="containsText" text="NOT OK">
      <formula>NOT(ISERROR(SEARCH("NOT OK",A77)))</formula>
    </cfRule>
  </conditionalFormatting>
  <conditionalFormatting sqref="A78 K78">
    <cfRule type="containsText" dxfId="276" priority="9" operator="containsText" text="NOT OK">
      <formula>NOT(ISERROR(SEARCH("NOT OK",A78)))</formula>
    </cfRule>
  </conditionalFormatting>
  <conditionalFormatting sqref="K132 A132">
    <cfRule type="containsText" dxfId="275" priority="8" operator="containsText" text="NOT OK">
      <formula>NOT(ISERROR(SEARCH("NOT OK",A132)))</formula>
    </cfRule>
  </conditionalFormatting>
  <conditionalFormatting sqref="K131 A131">
    <cfRule type="containsText" dxfId="274" priority="7" operator="containsText" text="NOT OK">
      <formula>NOT(ISERROR(SEARCH("NOT OK",A131)))</formula>
    </cfRule>
  </conditionalFormatting>
  <conditionalFormatting sqref="K159 A159">
    <cfRule type="containsText" dxfId="273" priority="6" operator="containsText" text="NOT OK">
      <formula>NOT(ISERROR(SEARCH("NOT OK",A159)))</formula>
    </cfRule>
  </conditionalFormatting>
  <conditionalFormatting sqref="K158 A158">
    <cfRule type="containsText" dxfId="272" priority="5" operator="containsText" text="NOT OK">
      <formula>NOT(ISERROR(SEARCH("NOT OK",A158)))</formula>
    </cfRule>
  </conditionalFormatting>
  <conditionalFormatting sqref="A213 K213">
    <cfRule type="containsText" dxfId="271" priority="4" operator="containsText" text="NOT OK">
      <formula>NOT(ISERROR(SEARCH("NOT OK",A213)))</formula>
    </cfRule>
  </conditionalFormatting>
  <conditionalFormatting sqref="K212 A212">
    <cfRule type="containsText" dxfId="270" priority="3" operator="containsText" text="NOT OK">
      <formula>NOT(ISERROR(SEARCH("NOT OK",A212)))</formula>
    </cfRule>
  </conditionalFormatting>
  <conditionalFormatting sqref="A240 K240">
    <cfRule type="containsText" dxfId="269" priority="2" operator="containsText" text="NOT OK">
      <formula>NOT(ISERROR(SEARCH("NOT OK",A240)))</formula>
    </cfRule>
  </conditionalFormatting>
  <conditionalFormatting sqref="K239 A239">
    <cfRule type="containsText" dxfId="268" priority="1" operator="containsText" text="NOT OK">
      <formula>NOT(ISERROR(SEARCH("NOT OK",A239)))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2" min="11" max="22" man="1"/>
    <brk id="163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880" t="s">
        <v>0</v>
      </c>
      <c r="C2" s="881"/>
      <c r="D2" s="881"/>
      <c r="E2" s="881"/>
      <c r="F2" s="881"/>
      <c r="G2" s="881"/>
      <c r="H2" s="881"/>
      <c r="I2" s="882"/>
      <c r="J2" s="3"/>
      <c r="K2" s="3"/>
      <c r="L2" s="883" t="s">
        <v>1</v>
      </c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5"/>
    </row>
    <row r="3" spans="2:25" ht="13.5" thickBot="1">
      <c r="B3" s="886" t="s">
        <v>46</v>
      </c>
      <c r="C3" s="887"/>
      <c r="D3" s="887"/>
      <c r="E3" s="887"/>
      <c r="F3" s="887"/>
      <c r="G3" s="887"/>
      <c r="H3" s="887"/>
      <c r="I3" s="888"/>
      <c r="J3" s="3"/>
      <c r="K3" s="3"/>
      <c r="L3" s="889" t="s">
        <v>48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1"/>
    </row>
    <row r="4" spans="2:25" ht="14.25" thickTop="1" thickBot="1">
      <c r="B4" s="103"/>
      <c r="C4" s="104"/>
      <c r="D4" s="104"/>
      <c r="E4" s="104"/>
      <c r="F4" s="104"/>
      <c r="G4" s="104"/>
      <c r="H4" s="104"/>
      <c r="I4" s="105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5" ht="14.25" thickTop="1" thickBot="1">
      <c r="B5" s="106"/>
      <c r="C5" s="942" t="s">
        <v>58</v>
      </c>
      <c r="D5" s="943"/>
      <c r="E5" s="944"/>
      <c r="F5" s="892" t="s">
        <v>59</v>
      </c>
      <c r="G5" s="893"/>
      <c r="H5" s="894"/>
      <c r="I5" s="107" t="s">
        <v>2</v>
      </c>
      <c r="J5" s="3"/>
      <c r="K5" s="3"/>
      <c r="L5" s="11"/>
      <c r="M5" s="895" t="s">
        <v>58</v>
      </c>
      <c r="N5" s="896"/>
      <c r="O5" s="896"/>
      <c r="P5" s="896"/>
      <c r="Q5" s="897"/>
      <c r="R5" s="895" t="s">
        <v>59</v>
      </c>
      <c r="S5" s="896"/>
      <c r="T5" s="896"/>
      <c r="U5" s="896"/>
      <c r="V5" s="897"/>
      <c r="W5" s="12" t="s">
        <v>2</v>
      </c>
    </row>
    <row r="6" spans="2:25" ht="13.5" thickTop="1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5" ht="13.5" thickBot="1">
      <c r="B7" s="113"/>
      <c r="C7" s="114" t="s">
        <v>5</v>
      </c>
      <c r="D7" s="115" t="s">
        <v>6</v>
      </c>
      <c r="E7" s="341" t="s">
        <v>7</v>
      </c>
      <c r="F7" s="114" t="s">
        <v>5</v>
      </c>
      <c r="G7" s="115" t="s">
        <v>6</v>
      </c>
      <c r="H7" s="341" t="s">
        <v>7</v>
      </c>
      <c r="I7" s="117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5" ht="6" customHeight="1" thickTop="1">
      <c r="B8" s="108"/>
      <c r="C8" s="118"/>
      <c r="D8" s="119"/>
      <c r="E8" s="120"/>
      <c r="F8" s="118"/>
      <c r="G8" s="119"/>
      <c r="H8" s="161"/>
      <c r="I8" s="121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>
      <c r="B9" s="108" t="s">
        <v>10</v>
      </c>
      <c r="C9" s="122">
        <v>77</v>
      </c>
      <c r="D9" s="124">
        <v>76</v>
      </c>
      <c r="E9" s="156">
        <f>SUM(C9:D9)</f>
        <v>153</v>
      </c>
      <c r="F9" s="122">
        <v>126</v>
      </c>
      <c r="G9" s="124">
        <v>126</v>
      </c>
      <c r="H9" s="162">
        <f>SUM(F9:G9)</f>
        <v>252</v>
      </c>
      <c r="I9" s="125">
        <f>IF(E9=0,0,((H9/E9)-1)*100)</f>
        <v>64.705882352941174</v>
      </c>
      <c r="J9" s="3"/>
      <c r="K9" s="6"/>
      <c r="L9" s="13" t="s">
        <v>10</v>
      </c>
      <c r="M9" s="39">
        <v>10312</v>
      </c>
      <c r="N9" s="37">
        <v>10376</v>
      </c>
      <c r="O9" s="173">
        <f>SUM(M9:N9)</f>
        <v>20688</v>
      </c>
      <c r="P9" s="144">
        <v>0</v>
      </c>
      <c r="Q9" s="173">
        <f t="shared" ref="Q9:Q11" si="0">O9+P9</f>
        <v>20688</v>
      </c>
      <c r="R9" s="39">
        <v>13252</v>
      </c>
      <c r="S9" s="37">
        <v>12730</v>
      </c>
      <c r="T9" s="173">
        <f>SUM(R9:S9)</f>
        <v>25982</v>
      </c>
      <c r="U9" s="144">
        <v>0</v>
      </c>
      <c r="V9" s="173">
        <f>T9+U9</f>
        <v>25982</v>
      </c>
      <c r="W9" s="40">
        <f>IF(Q9=0,0,((V9/Q9)-1)*100)</f>
        <v>25.589713843774177</v>
      </c>
    </row>
    <row r="10" spans="2:25">
      <c r="B10" s="108" t="s">
        <v>11</v>
      </c>
      <c r="C10" s="122">
        <v>75</v>
      </c>
      <c r="D10" s="124">
        <v>75</v>
      </c>
      <c r="E10" s="156">
        <f>SUM(C10:D10)</f>
        <v>150</v>
      </c>
      <c r="F10" s="122">
        <v>138</v>
      </c>
      <c r="G10" s="124">
        <v>138</v>
      </c>
      <c r="H10" s="162">
        <f>SUM(F10:G10)</f>
        <v>276</v>
      </c>
      <c r="I10" s="125">
        <f>IF(E10=0,0,((H10/E10)-1)*100)</f>
        <v>84.000000000000014</v>
      </c>
      <c r="J10" s="3"/>
      <c r="K10" s="6"/>
      <c r="L10" s="13" t="s">
        <v>11</v>
      </c>
      <c r="M10" s="39">
        <v>11409</v>
      </c>
      <c r="N10" s="37">
        <v>10264</v>
      </c>
      <c r="O10" s="173">
        <f t="shared" ref="O10:O11" si="1">SUM(M10:N10)</f>
        <v>21673</v>
      </c>
      <c r="P10" s="144">
        <v>0</v>
      </c>
      <c r="Q10" s="173">
        <f t="shared" si="0"/>
        <v>21673</v>
      </c>
      <c r="R10" s="39">
        <v>20059</v>
      </c>
      <c r="S10" s="37">
        <v>18151</v>
      </c>
      <c r="T10" s="173">
        <f t="shared" ref="T10:T11" si="2">SUM(R10:S10)</f>
        <v>38210</v>
      </c>
      <c r="U10" s="144">
        <v>0</v>
      </c>
      <c r="V10" s="173">
        <f>T10+U10</f>
        <v>38210</v>
      </c>
      <c r="W10" s="40">
        <f>IF(Q10=0,0,((V10/Q10)-1)*100)</f>
        <v>76.30231163198448</v>
      </c>
    </row>
    <row r="11" spans="2:25" ht="13.5" thickBot="1">
      <c r="B11" s="113" t="s">
        <v>12</v>
      </c>
      <c r="C11" s="126">
        <v>75</v>
      </c>
      <c r="D11" s="127">
        <v>75</v>
      </c>
      <c r="E11" s="156">
        <f>SUM(C11:D11)</f>
        <v>150</v>
      </c>
      <c r="F11" s="126">
        <v>138</v>
      </c>
      <c r="G11" s="127">
        <v>138</v>
      </c>
      <c r="H11" s="162">
        <f>SUM(F11:G11)</f>
        <v>276</v>
      </c>
      <c r="I11" s="125">
        <f>IF(E11=0,0,((H11/E11)-1)*100)</f>
        <v>84.000000000000014</v>
      </c>
      <c r="J11" s="3"/>
      <c r="K11" s="6"/>
      <c r="L11" s="22" t="s">
        <v>12</v>
      </c>
      <c r="M11" s="39">
        <v>11238</v>
      </c>
      <c r="N11" s="37">
        <v>11031</v>
      </c>
      <c r="O11" s="173">
        <f t="shared" si="1"/>
        <v>22269</v>
      </c>
      <c r="P11" s="38">
        <v>0</v>
      </c>
      <c r="Q11" s="276">
        <f t="shared" si="0"/>
        <v>22269</v>
      </c>
      <c r="R11" s="39">
        <v>19459</v>
      </c>
      <c r="S11" s="37">
        <v>18866</v>
      </c>
      <c r="T11" s="173">
        <f t="shared" si="2"/>
        <v>38325</v>
      </c>
      <c r="U11" s="38">
        <v>0</v>
      </c>
      <c r="V11" s="276">
        <f>T11+U11</f>
        <v>38325</v>
      </c>
      <c r="W11" s="40">
        <f>IF(Q11=0,0,((V11/Q11)-1)*100)</f>
        <v>72.100229017917286</v>
      </c>
    </row>
    <row r="12" spans="2:25" ht="14.25" thickTop="1" thickBot="1">
      <c r="B12" s="128" t="s">
        <v>57</v>
      </c>
      <c r="C12" s="129">
        <f>+C9+C10+C11</f>
        <v>227</v>
      </c>
      <c r="D12" s="131">
        <f t="shared" ref="D12:H12" si="3">+D9+D10+D11</f>
        <v>226</v>
      </c>
      <c r="E12" s="157">
        <f t="shared" si="3"/>
        <v>453</v>
      </c>
      <c r="F12" s="129">
        <f t="shared" si="3"/>
        <v>402</v>
      </c>
      <c r="G12" s="131">
        <f t="shared" si="3"/>
        <v>402</v>
      </c>
      <c r="H12" s="166">
        <f t="shared" si="3"/>
        <v>804</v>
      </c>
      <c r="I12" s="132">
        <f>IF(E12=0,0,((H12/E12)-1)*100)</f>
        <v>77.483443708609272</v>
      </c>
      <c r="J12" s="3"/>
      <c r="K12" s="3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174">
        <f t="shared" si="4"/>
        <v>64630</v>
      </c>
      <c r="P12" s="43">
        <f t="shared" si="4"/>
        <v>0</v>
      </c>
      <c r="Q12" s="174">
        <f t="shared" si="4"/>
        <v>64630</v>
      </c>
      <c r="R12" s="45">
        <f t="shared" si="4"/>
        <v>52770</v>
      </c>
      <c r="S12" s="43">
        <f t="shared" si="4"/>
        <v>49747</v>
      </c>
      <c r="T12" s="174">
        <f t="shared" si="4"/>
        <v>102517</v>
      </c>
      <c r="U12" s="43">
        <f t="shared" si="4"/>
        <v>0</v>
      </c>
      <c r="V12" s="174">
        <f t="shared" si="4"/>
        <v>102517</v>
      </c>
      <c r="W12" s="46">
        <f>IF(Q12=0,0,((V12/Q12)-1)*100)</f>
        <v>58.621383258548661</v>
      </c>
    </row>
    <row r="13" spans="2:25" ht="13.5" thickTop="1">
      <c r="B13" s="108" t="s">
        <v>13</v>
      </c>
      <c r="C13" s="122">
        <v>76</v>
      </c>
      <c r="D13" s="124">
        <v>76</v>
      </c>
      <c r="E13" s="156">
        <f t="shared" ref="E13:E23" si="5">SUM(C13:D13)</f>
        <v>152</v>
      </c>
      <c r="F13" s="122">
        <v>198</v>
      </c>
      <c r="G13" s="124">
        <v>198</v>
      </c>
      <c r="H13" s="162">
        <f>SUM(F13:G13)</f>
        <v>396</v>
      </c>
      <c r="I13" s="125">
        <f t="shared" ref="I13:I24" si="6">IF(E13=0,0,((H13/E13)-1)*100)</f>
        <v>160.52631578947367</v>
      </c>
      <c r="J13" s="3"/>
      <c r="K13" s="3"/>
      <c r="L13" s="13" t="s">
        <v>13</v>
      </c>
      <c r="M13" s="39">
        <v>11012</v>
      </c>
      <c r="N13" s="37">
        <v>10614</v>
      </c>
      <c r="O13" s="173">
        <f>SUM(M13:N13)</f>
        <v>21626</v>
      </c>
      <c r="P13" s="144">
        <v>0</v>
      </c>
      <c r="Q13" s="173">
        <f t="shared" ref="Q13:Q14" si="7">O13+P13</f>
        <v>21626</v>
      </c>
      <c r="R13" s="39">
        <v>26211</v>
      </c>
      <c r="S13" s="37">
        <v>23852</v>
      </c>
      <c r="T13" s="173">
        <f>SUM(R13:S13)</f>
        <v>50063</v>
      </c>
      <c r="U13" s="144">
        <v>0</v>
      </c>
      <c r="V13" s="173">
        <f>T13+U13</f>
        <v>50063</v>
      </c>
      <c r="W13" s="40">
        <f t="shared" ref="W13:W24" si="8">IF(Q13=0,0,((V13/Q13)-1)*100)</f>
        <v>131.49449736428372</v>
      </c>
    </row>
    <row r="14" spans="2:25">
      <c r="B14" s="108" t="s">
        <v>14</v>
      </c>
      <c r="C14" s="122">
        <v>75</v>
      </c>
      <c r="D14" s="124">
        <v>75</v>
      </c>
      <c r="E14" s="156">
        <f t="shared" si="5"/>
        <v>150</v>
      </c>
      <c r="F14" s="122">
        <v>186</v>
      </c>
      <c r="G14" s="124">
        <v>187</v>
      </c>
      <c r="H14" s="162">
        <f>SUM(F14:G14)</f>
        <v>373</v>
      </c>
      <c r="I14" s="125">
        <f t="shared" si="6"/>
        <v>148.66666666666669</v>
      </c>
      <c r="J14" s="3"/>
      <c r="K14" s="3"/>
      <c r="L14" s="13" t="s">
        <v>14</v>
      </c>
      <c r="M14" s="39">
        <v>12113</v>
      </c>
      <c r="N14" s="37">
        <v>11200</v>
      </c>
      <c r="O14" s="173">
        <f t="shared" ref="O14" si="9">SUM(M14:N14)</f>
        <v>23313</v>
      </c>
      <c r="P14" s="144">
        <v>0</v>
      </c>
      <c r="Q14" s="173">
        <f t="shared" si="7"/>
        <v>23313</v>
      </c>
      <c r="R14" s="39">
        <v>24525</v>
      </c>
      <c r="S14" s="37">
        <v>26270</v>
      </c>
      <c r="T14" s="173">
        <f t="shared" ref="T14" si="10">SUM(R14:S14)</f>
        <v>50795</v>
      </c>
      <c r="U14" s="144">
        <v>0</v>
      </c>
      <c r="V14" s="173">
        <f>T14+U14</f>
        <v>50795</v>
      </c>
      <c r="W14" s="40">
        <f t="shared" si="8"/>
        <v>117.88272637584178</v>
      </c>
    </row>
    <row r="15" spans="2:25" ht="13.5" thickBot="1">
      <c r="B15" s="108" t="s">
        <v>15</v>
      </c>
      <c r="C15" s="122">
        <v>118</v>
      </c>
      <c r="D15" s="124">
        <v>118</v>
      </c>
      <c r="E15" s="156">
        <f>SUM(C15:D15)</f>
        <v>236</v>
      </c>
      <c r="F15" s="122">
        <v>206</v>
      </c>
      <c r="G15" s="124">
        <v>206</v>
      </c>
      <c r="H15" s="162">
        <f>SUM(F15:G15)</f>
        <v>412</v>
      </c>
      <c r="I15" s="125">
        <f>IF(E15=0,0,((H15/E15)-1)*100)</f>
        <v>74.576271186440678</v>
      </c>
      <c r="J15" s="7"/>
      <c r="K15" s="3"/>
      <c r="L15" s="13" t="s">
        <v>15</v>
      </c>
      <c r="M15" s="39">
        <v>12897</v>
      </c>
      <c r="N15" s="37">
        <v>12411</v>
      </c>
      <c r="O15" s="173">
        <f>SUM(M15:N15)</f>
        <v>25308</v>
      </c>
      <c r="P15" s="144">
        <v>0</v>
      </c>
      <c r="Q15" s="173">
        <f>O15+P15</f>
        <v>25308</v>
      </c>
      <c r="R15" s="39">
        <v>26182</v>
      </c>
      <c r="S15" s="37">
        <v>26598</v>
      </c>
      <c r="T15" s="173">
        <f>SUM(R15:S15)</f>
        <v>52780</v>
      </c>
      <c r="U15" s="144">
        <v>0</v>
      </c>
      <c r="V15" s="173">
        <f>T15+U15</f>
        <v>52780</v>
      </c>
      <c r="W15" s="40">
        <f>IF(Q15=0,0,((V15/Q15)-1)*100)</f>
        <v>108.55065591907697</v>
      </c>
    </row>
    <row r="16" spans="2:25" ht="14.25" thickTop="1" thickBot="1">
      <c r="B16" s="128" t="s">
        <v>61</v>
      </c>
      <c r="C16" s="129">
        <f>+C13+C14+C15</f>
        <v>269</v>
      </c>
      <c r="D16" s="131">
        <f t="shared" ref="D16:H16" si="11">+D13+D14+D15</f>
        <v>269</v>
      </c>
      <c r="E16" s="157">
        <f t="shared" si="11"/>
        <v>538</v>
      </c>
      <c r="F16" s="129">
        <f t="shared" si="11"/>
        <v>590</v>
      </c>
      <c r="G16" s="131">
        <f t="shared" si="11"/>
        <v>591</v>
      </c>
      <c r="H16" s="163">
        <f t="shared" si="11"/>
        <v>1181</v>
      </c>
      <c r="I16" s="133">
        <f t="shared" ref="I16" si="12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:V16" si="13">+N13+N14+N15</f>
        <v>34225</v>
      </c>
      <c r="O16" s="174">
        <f t="shared" si="13"/>
        <v>70247</v>
      </c>
      <c r="P16" s="43">
        <f t="shared" si="13"/>
        <v>0</v>
      </c>
      <c r="Q16" s="174">
        <f t="shared" si="13"/>
        <v>70247</v>
      </c>
      <c r="R16" s="45">
        <f t="shared" si="13"/>
        <v>76918</v>
      </c>
      <c r="S16" s="43">
        <f t="shared" si="13"/>
        <v>76720</v>
      </c>
      <c r="T16" s="174">
        <f t="shared" si="13"/>
        <v>153638</v>
      </c>
      <c r="U16" s="43">
        <f t="shared" si="13"/>
        <v>0</v>
      </c>
      <c r="V16" s="174">
        <f t="shared" si="13"/>
        <v>153638</v>
      </c>
      <c r="W16" s="46">
        <f t="shared" ref="W16" si="14">IF(Q16=0,0,((V16/Q16)-1)*100)</f>
        <v>118.71111933605705</v>
      </c>
      <c r="X16" s="290"/>
      <c r="Y16" s="290"/>
    </row>
    <row r="17" spans="2:25" ht="13.5" thickTop="1">
      <c r="B17" s="108" t="s">
        <v>16</v>
      </c>
      <c r="C17" s="134">
        <v>114</v>
      </c>
      <c r="D17" s="136">
        <v>114</v>
      </c>
      <c r="E17" s="156">
        <f t="shared" si="5"/>
        <v>228</v>
      </c>
      <c r="F17" s="134">
        <v>193</v>
      </c>
      <c r="G17" s="136">
        <v>193</v>
      </c>
      <c r="H17" s="162">
        <f t="shared" ref="H17:H23" si="15">SUM(F17:G17)</f>
        <v>386</v>
      </c>
      <c r="I17" s="125">
        <f t="shared" si="6"/>
        <v>69.298245614035082</v>
      </c>
      <c r="J17" s="7"/>
      <c r="K17" s="3"/>
      <c r="L17" s="13" t="s">
        <v>16</v>
      </c>
      <c r="M17" s="39">
        <v>12812</v>
      </c>
      <c r="N17" s="37">
        <v>12225</v>
      </c>
      <c r="O17" s="173">
        <f t="shared" ref="O17:O19" si="16">SUM(M17:N17)</f>
        <v>25037</v>
      </c>
      <c r="P17" s="144">
        <v>0</v>
      </c>
      <c r="Q17" s="173">
        <f>O17+P17</f>
        <v>25037</v>
      </c>
      <c r="R17" s="39">
        <v>24411</v>
      </c>
      <c r="S17" s="37">
        <v>24850</v>
      </c>
      <c r="T17" s="173">
        <f t="shared" ref="T17:T19" si="17">SUM(R17:S17)</f>
        <v>49261</v>
      </c>
      <c r="U17" s="144">
        <v>0</v>
      </c>
      <c r="V17" s="173">
        <f>T17+U17</f>
        <v>49261</v>
      </c>
      <c r="W17" s="40">
        <f t="shared" si="8"/>
        <v>96.75280584734594</v>
      </c>
    </row>
    <row r="18" spans="2:25">
      <c r="B18" s="108" t="s">
        <v>17</v>
      </c>
      <c r="C18" s="134">
        <v>121</v>
      </c>
      <c r="D18" s="136">
        <v>121</v>
      </c>
      <c r="E18" s="156">
        <f>SUM(C18:D18)</f>
        <v>242</v>
      </c>
      <c r="F18" s="134">
        <v>198</v>
      </c>
      <c r="G18" s="136">
        <v>198</v>
      </c>
      <c r="H18" s="162">
        <f>SUM(F18:G18)</f>
        <v>396</v>
      </c>
      <c r="I18" s="125">
        <f>IF(E18=0,0,((H18/E18)-1)*100)</f>
        <v>63.636363636363647</v>
      </c>
      <c r="K18" s="3"/>
      <c r="L18" s="13" t="s">
        <v>17</v>
      </c>
      <c r="M18" s="39">
        <v>12984</v>
      </c>
      <c r="N18" s="37">
        <v>12467</v>
      </c>
      <c r="O18" s="173">
        <f>SUM(M18:N18)</f>
        <v>25451</v>
      </c>
      <c r="P18" s="144">
        <v>0</v>
      </c>
      <c r="Q18" s="173">
        <f>O18+P18</f>
        <v>25451</v>
      </c>
      <c r="R18" s="39">
        <v>24120</v>
      </c>
      <c r="S18" s="37">
        <v>23014</v>
      </c>
      <c r="T18" s="173">
        <f>SUM(R18:S18)</f>
        <v>47134</v>
      </c>
      <c r="U18" s="144">
        <v>0</v>
      </c>
      <c r="V18" s="173">
        <f>T18+U18</f>
        <v>47134</v>
      </c>
      <c r="W18" s="40">
        <f>IF(Q18=0,0,((V18/Q18)-1)*100)</f>
        <v>85.195080743389269</v>
      </c>
    </row>
    <row r="19" spans="2:25" ht="13.5" thickBot="1">
      <c r="B19" s="108" t="s">
        <v>18</v>
      </c>
      <c r="C19" s="134">
        <v>118</v>
      </c>
      <c r="D19" s="136">
        <v>118</v>
      </c>
      <c r="E19" s="156">
        <f t="shared" si="5"/>
        <v>236</v>
      </c>
      <c r="F19" s="134">
        <v>186</v>
      </c>
      <c r="G19" s="136">
        <v>186</v>
      </c>
      <c r="H19" s="162">
        <f t="shared" si="15"/>
        <v>372</v>
      </c>
      <c r="I19" s="125">
        <f t="shared" si="6"/>
        <v>57.627118644067799</v>
      </c>
      <c r="J19" s="8"/>
      <c r="K19" s="3"/>
      <c r="L19" s="13" t="s">
        <v>18</v>
      </c>
      <c r="M19" s="39">
        <v>13469</v>
      </c>
      <c r="N19" s="37">
        <v>13028</v>
      </c>
      <c r="O19" s="173">
        <f t="shared" si="16"/>
        <v>26497</v>
      </c>
      <c r="P19" s="144">
        <v>0</v>
      </c>
      <c r="Q19" s="173">
        <f t="shared" ref="Q19" si="18">O19+P19</f>
        <v>26497</v>
      </c>
      <c r="R19" s="39">
        <v>22564</v>
      </c>
      <c r="S19" s="37">
        <v>21569</v>
      </c>
      <c r="T19" s="173">
        <f t="shared" si="17"/>
        <v>44133</v>
      </c>
      <c r="U19" s="144">
        <v>0</v>
      </c>
      <c r="V19" s="173">
        <f>T19+U19</f>
        <v>44133</v>
      </c>
      <c r="W19" s="40">
        <f t="shared" si="8"/>
        <v>66.558478318300189</v>
      </c>
    </row>
    <row r="20" spans="2:25" ht="15.75" customHeight="1" thickTop="1" thickBot="1">
      <c r="B20" s="137" t="s">
        <v>19</v>
      </c>
      <c r="C20" s="129">
        <f>+C17+C18+C19</f>
        <v>353</v>
      </c>
      <c r="D20" s="139">
        <f t="shared" ref="D20:H20" si="19">+D17+D18+D19</f>
        <v>353</v>
      </c>
      <c r="E20" s="158">
        <f t="shared" si="19"/>
        <v>706</v>
      </c>
      <c r="F20" s="129">
        <f t="shared" si="19"/>
        <v>577</v>
      </c>
      <c r="G20" s="139">
        <f t="shared" si="19"/>
        <v>577</v>
      </c>
      <c r="H20" s="164">
        <f t="shared" si="19"/>
        <v>1154</v>
      </c>
      <c r="I20" s="132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:V20" si="20">+N17+N18+N19</f>
        <v>37720</v>
      </c>
      <c r="O20" s="175">
        <f t="shared" si="20"/>
        <v>76985</v>
      </c>
      <c r="P20" s="49">
        <f t="shared" si="20"/>
        <v>0</v>
      </c>
      <c r="Q20" s="175">
        <f t="shared" si="20"/>
        <v>76985</v>
      </c>
      <c r="R20" s="48">
        <f t="shared" si="20"/>
        <v>71095</v>
      </c>
      <c r="S20" s="49">
        <f t="shared" si="20"/>
        <v>69433</v>
      </c>
      <c r="T20" s="175">
        <f t="shared" si="20"/>
        <v>140528</v>
      </c>
      <c r="U20" s="49">
        <f t="shared" si="20"/>
        <v>0</v>
      </c>
      <c r="V20" s="175">
        <f t="shared" si="20"/>
        <v>140528</v>
      </c>
      <c r="W20" s="50">
        <f t="shared" si="8"/>
        <v>82.539455738130798</v>
      </c>
    </row>
    <row r="21" spans="2:25" ht="13.5" thickTop="1">
      <c r="B21" s="108" t="s">
        <v>20</v>
      </c>
      <c r="C21" s="122">
        <v>127</v>
      </c>
      <c r="D21" s="124">
        <v>127</v>
      </c>
      <c r="E21" s="159">
        <f t="shared" si="5"/>
        <v>254</v>
      </c>
      <c r="F21" s="122">
        <v>197</v>
      </c>
      <c r="G21" s="124">
        <v>197</v>
      </c>
      <c r="H21" s="165">
        <f t="shared" si="15"/>
        <v>394</v>
      </c>
      <c r="I21" s="125">
        <f t="shared" si="6"/>
        <v>55.11811023622046</v>
      </c>
      <c r="J21" s="3"/>
      <c r="K21" s="3"/>
      <c r="L21" s="13" t="s">
        <v>21</v>
      </c>
      <c r="M21" s="39">
        <v>14067</v>
      </c>
      <c r="N21" s="37">
        <v>12971</v>
      </c>
      <c r="O21" s="173">
        <f t="shared" ref="O21:O23" si="21">SUM(M21:N21)</f>
        <v>27038</v>
      </c>
      <c r="P21" s="144">
        <v>0</v>
      </c>
      <c r="Q21" s="173">
        <f t="shared" ref="Q21:Q23" si="22">O21+P21</f>
        <v>27038</v>
      </c>
      <c r="R21" s="39">
        <v>27795</v>
      </c>
      <c r="S21" s="37">
        <v>25070</v>
      </c>
      <c r="T21" s="173">
        <f t="shared" ref="T21:T23" si="23">SUM(R21:S21)</f>
        <v>52865</v>
      </c>
      <c r="U21" s="144">
        <v>0</v>
      </c>
      <c r="V21" s="173">
        <f>T21+U21</f>
        <v>52865</v>
      </c>
      <c r="W21" s="40">
        <f t="shared" si="8"/>
        <v>95.521118425919084</v>
      </c>
    </row>
    <row r="22" spans="2:25">
      <c r="B22" s="108" t="s">
        <v>22</v>
      </c>
      <c r="C22" s="122">
        <v>142</v>
      </c>
      <c r="D22" s="124">
        <v>142</v>
      </c>
      <c r="E22" s="156">
        <f t="shared" si="5"/>
        <v>284</v>
      </c>
      <c r="F22" s="122">
        <v>197</v>
      </c>
      <c r="G22" s="124">
        <v>197</v>
      </c>
      <c r="H22" s="156">
        <f t="shared" si="15"/>
        <v>394</v>
      </c>
      <c r="I22" s="125">
        <f t="shared" si="6"/>
        <v>38.732394366197177</v>
      </c>
      <c r="J22" s="3"/>
      <c r="K22" s="3"/>
      <c r="L22" s="13" t="s">
        <v>22</v>
      </c>
      <c r="M22" s="39">
        <v>15559</v>
      </c>
      <c r="N22" s="37">
        <v>15682</v>
      </c>
      <c r="O22" s="173">
        <f t="shared" si="21"/>
        <v>31241</v>
      </c>
      <c r="P22" s="144">
        <v>0</v>
      </c>
      <c r="Q22" s="173">
        <f t="shared" si="22"/>
        <v>31241</v>
      </c>
      <c r="R22" s="39">
        <v>27658</v>
      </c>
      <c r="S22" s="37">
        <v>27603</v>
      </c>
      <c r="T22" s="173">
        <f t="shared" si="23"/>
        <v>55261</v>
      </c>
      <c r="U22" s="144">
        <v>1</v>
      </c>
      <c r="V22" s="173">
        <f>T22+U22</f>
        <v>55262</v>
      </c>
      <c r="W22" s="40">
        <f t="shared" si="8"/>
        <v>76.889344131109752</v>
      </c>
    </row>
    <row r="23" spans="2:25" ht="13.5" thickBot="1">
      <c r="B23" s="108" t="s">
        <v>23</v>
      </c>
      <c r="C23" s="122">
        <v>119</v>
      </c>
      <c r="D23" s="140">
        <v>119</v>
      </c>
      <c r="E23" s="160">
        <f t="shared" si="5"/>
        <v>238</v>
      </c>
      <c r="F23" s="122">
        <v>184</v>
      </c>
      <c r="G23" s="140">
        <v>185</v>
      </c>
      <c r="H23" s="160">
        <f t="shared" si="15"/>
        <v>369</v>
      </c>
      <c r="I23" s="141">
        <f t="shared" si="6"/>
        <v>55.042016806722692</v>
      </c>
      <c r="J23" s="3"/>
      <c r="K23" s="3"/>
      <c r="L23" s="13" t="s">
        <v>23</v>
      </c>
      <c r="M23" s="39">
        <v>12831</v>
      </c>
      <c r="N23" s="37">
        <v>12106</v>
      </c>
      <c r="O23" s="173">
        <f t="shared" si="21"/>
        <v>24937</v>
      </c>
      <c r="P23" s="144">
        <v>0</v>
      </c>
      <c r="Q23" s="173">
        <f t="shared" si="22"/>
        <v>24937</v>
      </c>
      <c r="R23" s="39">
        <v>24836</v>
      </c>
      <c r="S23" s="37">
        <v>22936</v>
      </c>
      <c r="T23" s="173">
        <f t="shared" si="23"/>
        <v>47772</v>
      </c>
      <c r="U23" s="144">
        <v>0</v>
      </c>
      <c r="V23" s="173">
        <f>T23+U23</f>
        <v>47772</v>
      </c>
      <c r="W23" s="40">
        <f t="shared" si="8"/>
        <v>91.570758310943575</v>
      </c>
    </row>
    <row r="24" spans="2:25" ht="14.25" thickTop="1" thickBot="1">
      <c r="B24" s="128" t="s">
        <v>24</v>
      </c>
      <c r="C24" s="129">
        <f>+C21+C22+C23</f>
        <v>388</v>
      </c>
      <c r="D24" s="131">
        <f t="shared" ref="D24:H24" si="24">+D21+D22+D23</f>
        <v>388</v>
      </c>
      <c r="E24" s="157">
        <f t="shared" si="24"/>
        <v>776</v>
      </c>
      <c r="F24" s="129">
        <f t="shared" si="24"/>
        <v>578</v>
      </c>
      <c r="G24" s="131">
        <f t="shared" si="24"/>
        <v>579</v>
      </c>
      <c r="H24" s="166">
        <f t="shared" si="24"/>
        <v>1157</v>
      </c>
      <c r="I24" s="132">
        <f t="shared" si="6"/>
        <v>49.097938144329902</v>
      </c>
      <c r="J24" s="3"/>
      <c r="K24" s="3"/>
      <c r="L24" s="41" t="s">
        <v>24</v>
      </c>
      <c r="M24" s="45">
        <f>+M21+M22+M23</f>
        <v>42457</v>
      </c>
      <c r="N24" s="43">
        <f t="shared" ref="N24:V24" si="25">+N21+N22+N23</f>
        <v>40759</v>
      </c>
      <c r="O24" s="174">
        <f t="shared" si="25"/>
        <v>83216</v>
      </c>
      <c r="P24" s="43">
        <f t="shared" si="25"/>
        <v>0</v>
      </c>
      <c r="Q24" s="174">
        <f t="shared" si="25"/>
        <v>83216</v>
      </c>
      <c r="R24" s="45">
        <f t="shared" si="25"/>
        <v>80289</v>
      </c>
      <c r="S24" s="43">
        <f t="shared" si="25"/>
        <v>75609</v>
      </c>
      <c r="T24" s="174">
        <f t="shared" si="25"/>
        <v>155898</v>
      </c>
      <c r="U24" s="43">
        <f t="shared" si="25"/>
        <v>1</v>
      </c>
      <c r="V24" s="174">
        <f t="shared" si="25"/>
        <v>155899</v>
      </c>
      <c r="W24" s="46">
        <f t="shared" si="8"/>
        <v>87.34257835031724</v>
      </c>
    </row>
    <row r="25" spans="2:25" ht="14.25" thickTop="1" thickBot="1">
      <c r="B25" s="128" t="s">
        <v>62</v>
      </c>
      <c r="C25" s="129">
        <f>+C16+C20+C24</f>
        <v>1010</v>
      </c>
      <c r="D25" s="131">
        <f t="shared" ref="D25:H25" si="26">+D16+D20+D24</f>
        <v>1010</v>
      </c>
      <c r="E25" s="157">
        <f t="shared" si="26"/>
        <v>2020</v>
      </c>
      <c r="F25" s="129">
        <f t="shared" si="26"/>
        <v>1745</v>
      </c>
      <c r="G25" s="131">
        <f t="shared" si="26"/>
        <v>1747</v>
      </c>
      <c r="H25" s="163">
        <f t="shared" si="26"/>
        <v>3492</v>
      </c>
      <c r="I25" s="133">
        <f>IF(E25=0,0,((H25/E25)-1)*100)</f>
        <v>72.871287128712865</v>
      </c>
      <c r="J25" s="7"/>
      <c r="K25" s="3"/>
      <c r="L25" s="41" t="s">
        <v>62</v>
      </c>
      <c r="M25" s="45">
        <f t="shared" ref="M25:V25" si="27">+M16+M20+M24</f>
        <v>117744</v>
      </c>
      <c r="N25" s="43">
        <f t="shared" si="27"/>
        <v>112704</v>
      </c>
      <c r="O25" s="174">
        <f t="shared" si="27"/>
        <v>230448</v>
      </c>
      <c r="P25" s="44">
        <f t="shared" si="27"/>
        <v>0</v>
      </c>
      <c r="Q25" s="177">
        <f t="shared" si="27"/>
        <v>230448</v>
      </c>
      <c r="R25" s="45">
        <f t="shared" si="27"/>
        <v>228302</v>
      </c>
      <c r="S25" s="43">
        <f t="shared" si="27"/>
        <v>221762</v>
      </c>
      <c r="T25" s="174">
        <f t="shared" si="27"/>
        <v>450064</v>
      </c>
      <c r="U25" s="44">
        <f t="shared" si="27"/>
        <v>1</v>
      </c>
      <c r="V25" s="177">
        <f t="shared" si="27"/>
        <v>450065</v>
      </c>
      <c r="W25" s="46">
        <f>IF(Q25=0,0,((V25/Q25)-1)*100)</f>
        <v>95.300024300492964</v>
      </c>
      <c r="X25" s="290"/>
      <c r="Y25" s="290"/>
    </row>
    <row r="26" spans="2:25" ht="14.25" thickTop="1" thickBot="1">
      <c r="B26" s="128" t="s">
        <v>7</v>
      </c>
      <c r="C26" s="129">
        <f>+C25+C12</f>
        <v>1237</v>
      </c>
      <c r="D26" s="131">
        <f t="shared" ref="D26:H26" si="28">+D25+D12</f>
        <v>1236</v>
      </c>
      <c r="E26" s="157">
        <f t="shared" si="28"/>
        <v>2473</v>
      </c>
      <c r="F26" s="129">
        <f t="shared" si="28"/>
        <v>2147</v>
      </c>
      <c r="G26" s="131">
        <f t="shared" si="28"/>
        <v>2149</v>
      </c>
      <c r="H26" s="163">
        <f t="shared" si="28"/>
        <v>4296</v>
      </c>
      <c r="I26" s="133">
        <f t="shared" ref="I26" si="29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30">+N25+N12</f>
        <v>144375</v>
      </c>
      <c r="O26" s="174">
        <f t="shared" si="30"/>
        <v>295078</v>
      </c>
      <c r="P26" s="43">
        <f t="shared" si="30"/>
        <v>0</v>
      </c>
      <c r="Q26" s="174">
        <f t="shared" si="30"/>
        <v>295078</v>
      </c>
      <c r="R26" s="45">
        <f t="shared" si="30"/>
        <v>281072</v>
      </c>
      <c r="S26" s="43">
        <f t="shared" si="30"/>
        <v>271509</v>
      </c>
      <c r="T26" s="174">
        <f t="shared" si="30"/>
        <v>552581</v>
      </c>
      <c r="U26" s="43">
        <f t="shared" si="30"/>
        <v>1</v>
      </c>
      <c r="V26" s="174">
        <f t="shared" si="30"/>
        <v>552582</v>
      </c>
      <c r="W26" s="46">
        <f t="shared" ref="W26" si="31">IF(Q26=0,0,((V26/Q26)-1)*100)</f>
        <v>87.266417692948977</v>
      </c>
      <c r="X26" s="290"/>
      <c r="Y26" s="290"/>
    </row>
    <row r="27" spans="2:25" ht="14.25" thickTop="1" thickBot="1">
      <c r="B27" s="142" t="s">
        <v>60</v>
      </c>
      <c r="C27" s="104"/>
      <c r="D27" s="104"/>
      <c r="E27" s="104"/>
      <c r="F27" s="104"/>
      <c r="G27" s="104"/>
      <c r="H27" s="104"/>
      <c r="I27" s="105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5" ht="13.5" thickTop="1">
      <c r="B28" s="880" t="s">
        <v>25</v>
      </c>
      <c r="C28" s="881"/>
      <c r="D28" s="881"/>
      <c r="E28" s="881"/>
      <c r="F28" s="881"/>
      <c r="G28" s="881"/>
      <c r="H28" s="881"/>
      <c r="I28" s="882"/>
      <c r="J28" s="3"/>
      <c r="K28" s="3"/>
      <c r="L28" s="883" t="s">
        <v>26</v>
      </c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5"/>
    </row>
    <row r="29" spans="2:25" ht="13.5" thickBot="1">
      <c r="B29" s="886" t="s">
        <v>47</v>
      </c>
      <c r="C29" s="887"/>
      <c r="D29" s="887"/>
      <c r="E29" s="887"/>
      <c r="F29" s="887"/>
      <c r="G29" s="887"/>
      <c r="H29" s="887"/>
      <c r="I29" s="888"/>
      <c r="J29" s="3"/>
      <c r="K29" s="3"/>
      <c r="L29" s="889" t="s">
        <v>49</v>
      </c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1"/>
    </row>
    <row r="30" spans="2:25" ht="14.25" thickTop="1" thickBot="1">
      <c r="B30" s="103"/>
      <c r="C30" s="104"/>
      <c r="D30" s="104"/>
      <c r="E30" s="104"/>
      <c r="F30" s="104"/>
      <c r="G30" s="104"/>
      <c r="H30" s="104"/>
      <c r="I30" s="105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5" ht="14.25" thickTop="1" thickBot="1">
      <c r="B31" s="106"/>
      <c r="C31" s="942" t="s">
        <v>58</v>
      </c>
      <c r="D31" s="943"/>
      <c r="E31" s="944"/>
      <c r="F31" s="892" t="s">
        <v>59</v>
      </c>
      <c r="G31" s="893"/>
      <c r="H31" s="894"/>
      <c r="I31" s="107" t="s">
        <v>2</v>
      </c>
      <c r="J31" s="3"/>
      <c r="K31" s="3"/>
      <c r="L31" s="11"/>
      <c r="M31" s="895" t="s">
        <v>58</v>
      </c>
      <c r="N31" s="896"/>
      <c r="O31" s="896"/>
      <c r="P31" s="896"/>
      <c r="Q31" s="897"/>
      <c r="R31" s="895" t="s">
        <v>59</v>
      </c>
      <c r="S31" s="896"/>
      <c r="T31" s="896"/>
      <c r="U31" s="896"/>
      <c r="V31" s="897"/>
      <c r="W31" s="12" t="s">
        <v>2</v>
      </c>
    </row>
    <row r="32" spans="2:25" ht="13.5" thickTop="1">
      <c r="B32" s="108" t="s">
        <v>3</v>
      </c>
      <c r="C32" s="109"/>
      <c r="D32" s="110"/>
      <c r="E32" s="111"/>
      <c r="F32" s="109"/>
      <c r="G32" s="110"/>
      <c r="H32" s="111"/>
      <c r="I32" s="112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5" ht="13.5" thickBot="1">
      <c r="B33" s="113"/>
      <c r="C33" s="114" t="s">
        <v>5</v>
      </c>
      <c r="D33" s="115" t="s">
        <v>6</v>
      </c>
      <c r="E33" s="341" t="s">
        <v>7</v>
      </c>
      <c r="F33" s="114" t="s">
        <v>5</v>
      </c>
      <c r="G33" s="115" t="s">
        <v>6</v>
      </c>
      <c r="H33" s="341" t="s">
        <v>7</v>
      </c>
      <c r="I33" s="117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5" ht="5.25" customHeight="1" thickTop="1">
      <c r="B34" s="108"/>
      <c r="C34" s="118"/>
      <c r="D34" s="119"/>
      <c r="E34" s="120"/>
      <c r="F34" s="118"/>
      <c r="G34" s="119"/>
      <c r="H34" s="120"/>
      <c r="I34" s="121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>
      <c r="B35" s="108" t="s">
        <v>10</v>
      </c>
      <c r="C35" s="122">
        <v>574</v>
      </c>
      <c r="D35" s="124">
        <v>573</v>
      </c>
      <c r="E35" s="156">
        <f>SUM(C35:D35)</f>
        <v>1147</v>
      </c>
      <c r="F35" s="122">
        <v>708</v>
      </c>
      <c r="G35" s="124">
        <v>708</v>
      </c>
      <c r="H35" s="162">
        <f t="shared" ref="H35:H37" si="32">SUM(F35:G35)</f>
        <v>1416</v>
      </c>
      <c r="I35" s="125">
        <f t="shared" ref="I35:I37" si="33">IF(E35=0,0,((H35/E35)-1)*100)</f>
        <v>23.452484742807322</v>
      </c>
      <c r="J35" s="3"/>
      <c r="K35" s="6"/>
      <c r="L35" s="13" t="s">
        <v>10</v>
      </c>
      <c r="M35" s="39">
        <v>80272</v>
      </c>
      <c r="N35" s="37">
        <v>81927</v>
      </c>
      <c r="O35" s="173">
        <f>SUM(M35:N35)</f>
        <v>162199</v>
      </c>
      <c r="P35" s="38">
        <v>0</v>
      </c>
      <c r="Q35" s="173">
        <f t="shared" ref="Q35:Q37" si="34">O35+P35</f>
        <v>162199</v>
      </c>
      <c r="R35" s="39">
        <v>106113</v>
      </c>
      <c r="S35" s="37">
        <v>106063</v>
      </c>
      <c r="T35" s="173">
        <f>SUM(R35:S35)</f>
        <v>212176</v>
      </c>
      <c r="U35" s="144">
        <v>0</v>
      </c>
      <c r="V35" s="173">
        <f>T35+U35</f>
        <v>212176</v>
      </c>
      <c r="W35" s="40">
        <f t="shared" ref="W35:W37" si="35">IF(Q35=0,0,((V35/Q35)-1)*100)</f>
        <v>30.812150506476609</v>
      </c>
    </row>
    <row r="36" spans="2:25">
      <c r="B36" s="108" t="s">
        <v>11</v>
      </c>
      <c r="C36" s="122">
        <v>574</v>
      </c>
      <c r="D36" s="124">
        <v>575</v>
      </c>
      <c r="E36" s="156">
        <f t="shared" ref="E36:E37" si="36">SUM(C36:D36)</f>
        <v>1149</v>
      </c>
      <c r="F36" s="122">
        <v>672</v>
      </c>
      <c r="G36" s="124">
        <v>672</v>
      </c>
      <c r="H36" s="162">
        <f t="shared" si="32"/>
        <v>1344</v>
      </c>
      <c r="I36" s="125">
        <f t="shared" si="33"/>
        <v>16.971279373368155</v>
      </c>
      <c r="J36" s="3"/>
      <c r="K36" s="6"/>
      <c r="L36" s="13" t="s">
        <v>11</v>
      </c>
      <c r="M36" s="39">
        <v>84082</v>
      </c>
      <c r="N36" s="37">
        <v>84120</v>
      </c>
      <c r="O36" s="173">
        <f t="shared" ref="O36:O37" si="37">SUM(M36:N36)</f>
        <v>168202</v>
      </c>
      <c r="P36" s="38">
        <v>0</v>
      </c>
      <c r="Q36" s="173">
        <f t="shared" si="34"/>
        <v>168202</v>
      </c>
      <c r="R36" s="39">
        <v>110311</v>
      </c>
      <c r="S36" s="37">
        <v>109278</v>
      </c>
      <c r="T36" s="173">
        <f t="shared" ref="T36:T37" si="38">SUM(R36:S36)</f>
        <v>219589</v>
      </c>
      <c r="U36" s="144">
        <v>0</v>
      </c>
      <c r="V36" s="173">
        <f>T36+U36</f>
        <v>219589</v>
      </c>
      <c r="W36" s="40">
        <f t="shared" si="35"/>
        <v>30.550766340471579</v>
      </c>
    </row>
    <row r="37" spans="2:25" ht="13.5" thickBot="1">
      <c r="B37" s="113" t="s">
        <v>12</v>
      </c>
      <c r="C37" s="126">
        <v>683</v>
      </c>
      <c r="D37" s="127">
        <v>712</v>
      </c>
      <c r="E37" s="156">
        <f t="shared" si="36"/>
        <v>1395</v>
      </c>
      <c r="F37" s="126">
        <v>903</v>
      </c>
      <c r="G37" s="127">
        <v>901</v>
      </c>
      <c r="H37" s="162">
        <f t="shared" si="32"/>
        <v>1804</v>
      </c>
      <c r="I37" s="125">
        <f t="shared" si="33"/>
        <v>29.318996415770606</v>
      </c>
      <c r="J37" s="3"/>
      <c r="K37" s="6"/>
      <c r="L37" s="22" t="s">
        <v>12</v>
      </c>
      <c r="M37" s="39">
        <v>107751</v>
      </c>
      <c r="N37" s="37">
        <v>105957</v>
      </c>
      <c r="O37" s="173">
        <f t="shared" si="37"/>
        <v>213708</v>
      </c>
      <c r="P37" s="38">
        <v>0</v>
      </c>
      <c r="Q37" s="176">
        <f t="shared" si="34"/>
        <v>213708</v>
      </c>
      <c r="R37" s="39">
        <v>138828</v>
      </c>
      <c r="S37" s="37">
        <v>134948</v>
      </c>
      <c r="T37" s="173">
        <f t="shared" si="38"/>
        <v>273776</v>
      </c>
      <c r="U37" s="38">
        <v>0</v>
      </c>
      <c r="V37" s="176">
        <f>T37+U37</f>
        <v>273776</v>
      </c>
      <c r="W37" s="40">
        <f t="shared" si="35"/>
        <v>28.107511183484</v>
      </c>
    </row>
    <row r="38" spans="2:25" ht="14.25" thickTop="1" thickBot="1">
      <c r="B38" s="128" t="s">
        <v>57</v>
      </c>
      <c r="C38" s="129">
        <f>+C35+C36+C37</f>
        <v>1831</v>
      </c>
      <c r="D38" s="130">
        <f t="shared" ref="D38:H38" si="39">+D35+D36+D37</f>
        <v>1860</v>
      </c>
      <c r="E38" s="157">
        <f t="shared" si="39"/>
        <v>3691</v>
      </c>
      <c r="F38" s="129">
        <f t="shared" si="39"/>
        <v>2283</v>
      </c>
      <c r="G38" s="131">
        <f t="shared" si="39"/>
        <v>2281</v>
      </c>
      <c r="H38" s="166">
        <f t="shared" si="39"/>
        <v>4564</v>
      </c>
      <c r="I38" s="132">
        <f>IF(E38=0,0,((H38/E38)-1)*100)</f>
        <v>23.652126794906536</v>
      </c>
      <c r="J38" s="3"/>
      <c r="K38" s="3"/>
      <c r="L38" s="41" t="s">
        <v>57</v>
      </c>
      <c r="M38" s="42">
        <f>+M35+M36+M37</f>
        <v>272105</v>
      </c>
      <c r="N38" s="43">
        <f t="shared" ref="N38:V38" si="40">+N35+N36+N37</f>
        <v>272004</v>
      </c>
      <c r="O38" s="174">
        <f t="shared" si="40"/>
        <v>544109</v>
      </c>
      <c r="P38" s="44">
        <f t="shared" si="40"/>
        <v>0</v>
      </c>
      <c r="Q38" s="174">
        <f t="shared" si="40"/>
        <v>544109</v>
      </c>
      <c r="R38" s="45">
        <f t="shared" si="40"/>
        <v>355252</v>
      </c>
      <c r="S38" s="43">
        <f t="shared" si="40"/>
        <v>350289</v>
      </c>
      <c r="T38" s="174">
        <f t="shared" si="40"/>
        <v>705541</v>
      </c>
      <c r="U38" s="43">
        <f t="shared" si="40"/>
        <v>0</v>
      </c>
      <c r="V38" s="174">
        <f t="shared" si="40"/>
        <v>705541</v>
      </c>
      <c r="W38" s="46">
        <f>IF(Q38=0,0,((V38/Q38)-1)*100)</f>
        <v>29.669055281202851</v>
      </c>
    </row>
    <row r="39" spans="2:25" ht="13.5" thickTop="1">
      <c r="B39" s="108" t="s">
        <v>13</v>
      </c>
      <c r="C39" s="122">
        <v>775</v>
      </c>
      <c r="D39" s="124">
        <v>775</v>
      </c>
      <c r="E39" s="156">
        <f t="shared" ref="E39:E40" si="41">SUM(C39:D39)</f>
        <v>1550</v>
      </c>
      <c r="F39" s="122">
        <v>928</v>
      </c>
      <c r="G39" s="124">
        <v>928</v>
      </c>
      <c r="H39" s="162">
        <f t="shared" ref="H39:H40" si="42">SUM(F39:G39)</f>
        <v>1856</v>
      </c>
      <c r="I39" s="125">
        <f t="shared" ref="I39:I50" si="43">IF(E39=0,0,((H39/E39)-1)*100)</f>
        <v>19.741935483870975</v>
      </c>
      <c r="L39" s="13" t="s">
        <v>13</v>
      </c>
      <c r="M39" s="39">
        <v>106563</v>
      </c>
      <c r="N39" s="37">
        <v>116690</v>
      </c>
      <c r="O39" s="173">
        <f t="shared" ref="O39:O40" si="44">SUM(M39:N39)</f>
        <v>223253</v>
      </c>
      <c r="P39" s="38">
        <v>0</v>
      </c>
      <c r="Q39" s="176">
        <f t="shared" ref="Q39:Q40" si="45">O39+P39</f>
        <v>223253</v>
      </c>
      <c r="R39" s="39">
        <v>135070</v>
      </c>
      <c r="S39" s="37">
        <v>137498</v>
      </c>
      <c r="T39" s="173">
        <f t="shared" ref="T39:T40" si="46">SUM(R39:S39)</f>
        <v>272568</v>
      </c>
      <c r="U39" s="38">
        <v>0</v>
      </c>
      <c r="V39" s="176">
        <f>T39+U39</f>
        <v>272568</v>
      </c>
      <c r="W39" s="40">
        <f t="shared" ref="W39:W50" si="47">IF(Q39=0,0,((V39/Q39)-1)*100)</f>
        <v>22.089288833744682</v>
      </c>
    </row>
    <row r="40" spans="2:25">
      <c r="B40" s="108" t="s">
        <v>14</v>
      </c>
      <c r="C40" s="122">
        <v>658</v>
      </c>
      <c r="D40" s="124">
        <v>658</v>
      </c>
      <c r="E40" s="156">
        <f t="shared" si="41"/>
        <v>1316</v>
      </c>
      <c r="F40" s="122">
        <v>812</v>
      </c>
      <c r="G40" s="124">
        <v>812</v>
      </c>
      <c r="H40" s="162">
        <f t="shared" si="42"/>
        <v>1624</v>
      </c>
      <c r="I40" s="125">
        <f t="shared" si="43"/>
        <v>23.404255319148938</v>
      </c>
      <c r="J40" s="3"/>
      <c r="K40" s="3"/>
      <c r="L40" s="13" t="s">
        <v>14</v>
      </c>
      <c r="M40" s="39">
        <v>98040</v>
      </c>
      <c r="N40" s="37">
        <v>104731</v>
      </c>
      <c r="O40" s="173">
        <f t="shared" si="44"/>
        <v>202771</v>
      </c>
      <c r="P40" s="38">
        <v>0</v>
      </c>
      <c r="Q40" s="176">
        <f t="shared" si="45"/>
        <v>202771</v>
      </c>
      <c r="R40" s="39">
        <v>116432</v>
      </c>
      <c r="S40" s="37">
        <v>123722</v>
      </c>
      <c r="T40" s="173">
        <f t="shared" si="46"/>
        <v>240154</v>
      </c>
      <c r="U40" s="38">
        <v>0</v>
      </c>
      <c r="V40" s="176">
        <f>T40+U40</f>
        <v>240154</v>
      </c>
      <c r="W40" s="40">
        <f t="shared" si="47"/>
        <v>18.436068274062855</v>
      </c>
    </row>
    <row r="41" spans="2:25" ht="13.5" thickBot="1">
      <c r="B41" s="108" t="s">
        <v>15</v>
      </c>
      <c r="C41" s="122">
        <v>694</v>
      </c>
      <c r="D41" s="124">
        <v>694</v>
      </c>
      <c r="E41" s="156">
        <f>SUM(C41:D41)</f>
        <v>1388</v>
      </c>
      <c r="F41" s="122">
        <v>1013</v>
      </c>
      <c r="G41" s="124">
        <v>1013</v>
      </c>
      <c r="H41" s="162">
        <f>SUM(F41:G41)</f>
        <v>2026</v>
      </c>
      <c r="I41" s="125">
        <f>IF(E41=0,0,((H41/E41)-1)*100)</f>
        <v>45.965417867435157</v>
      </c>
      <c r="J41" s="3"/>
      <c r="K41" s="3"/>
      <c r="L41" s="13" t="s">
        <v>15</v>
      </c>
      <c r="M41" s="39">
        <v>102753</v>
      </c>
      <c r="N41" s="37">
        <v>106116</v>
      </c>
      <c r="O41" s="173">
        <f>SUM(M41:N41)</f>
        <v>208869</v>
      </c>
      <c r="P41" s="38">
        <v>0</v>
      </c>
      <c r="Q41" s="176">
        <f>O41+P41</f>
        <v>208869</v>
      </c>
      <c r="R41" s="39">
        <v>130000</v>
      </c>
      <c r="S41" s="37">
        <v>135450</v>
      </c>
      <c r="T41" s="173">
        <f>SUM(R41:S41)</f>
        <v>265450</v>
      </c>
      <c r="U41" s="38">
        <v>0</v>
      </c>
      <c r="V41" s="176">
        <f>T41+U41</f>
        <v>265450</v>
      </c>
      <c r="W41" s="40">
        <f>IF(Q41=0,0,((V41/Q41)-1)*100)</f>
        <v>27.08922817651256</v>
      </c>
    </row>
    <row r="42" spans="2:25" ht="14.25" thickTop="1" thickBot="1">
      <c r="B42" s="128" t="s">
        <v>61</v>
      </c>
      <c r="C42" s="129">
        <f>+C39+C40+C41</f>
        <v>2127</v>
      </c>
      <c r="D42" s="131">
        <f t="shared" ref="D42:H42" si="48">+D39+D40+D41</f>
        <v>2127</v>
      </c>
      <c r="E42" s="157">
        <f t="shared" si="48"/>
        <v>4254</v>
      </c>
      <c r="F42" s="129">
        <f t="shared" si="48"/>
        <v>2753</v>
      </c>
      <c r="G42" s="131">
        <f t="shared" si="48"/>
        <v>2753</v>
      </c>
      <c r="H42" s="163">
        <f t="shared" si="48"/>
        <v>5506</v>
      </c>
      <c r="I42" s="133">
        <f t="shared" ref="I42" si="49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:V42" si="50">+N39+N40+N41</f>
        <v>327537</v>
      </c>
      <c r="O42" s="174">
        <f t="shared" si="50"/>
        <v>634893</v>
      </c>
      <c r="P42" s="44">
        <f t="shared" si="50"/>
        <v>0</v>
      </c>
      <c r="Q42" s="177">
        <f t="shared" si="50"/>
        <v>634893</v>
      </c>
      <c r="R42" s="45">
        <f t="shared" si="50"/>
        <v>381502</v>
      </c>
      <c r="S42" s="43">
        <f t="shared" si="50"/>
        <v>396670</v>
      </c>
      <c r="T42" s="174">
        <f t="shared" si="50"/>
        <v>778172</v>
      </c>
      <c r="U42" s="44">
        <f t="shared" si="50"/>
        <v>0</v>
      </c>
      <c r="V42" s="177">
        <f t="shared" si="50"/>
        <v>778172</v>
      </c>
      <c r="W42" s="46">
        <f t="shared" ref="W42" si="51">IF(Q42=0,0,((V42/Q42)-1)*100)</f>
        <v>22.567424747162114</v>
      </c>
      <c r="X42" s="290"/>
      <c r="Y42" s="290"/>
    </row>
    <row r="43" spans="2:25" ht="13.5" thickTop="1">
      <c r="B43" s="108" t="s">
        <v>16</v>
      </c>
      <c r="C43" s="134">
        <v>635</v>
      </c>
      <c r="D43" s="136">
        <v>635</v>
      </c>
      <c r="E43" s="156">
        <f t="shared" ref="E43:E45" si="52">SUM(C43:D43)</f>
        <v>1270</v>
      </c>
      <c r="F43" s="134">
        <v>939</v>
      </c>
      <c r="G43" s="136">
        <v>939</v>
      </c>
      <c r="H43" s="162">
        <f t="shared" ref="H43:H45" si="53">SUM(F43:G43)</f>
        <v>1878</v>
      </c>
      <c r="I43" s="125">
        <f t="shared" si="43"/>
        <v>47.874015748031496</v>
      </c>
      <c r="J43" s="7"/>
      <c r="K43" s="3"/>
      <c r="L43" s="13" t="s">
        <v>16</v>
      </c>
      <c r="M43" s="39">
        <v>91126</v>
      </c>
      <c r="N43" s="37">
        <v>91821</v>
      </c>
      <c r="O43" s="173">
        <f t="shared" ref="O43:O45" si="54">SUM(M43:N43)</f>
        <v>182947</v>
      </c>
      <c r="P43" s="144">
        <v>0</v>
      </c>
      <c r="Q43" s="278">
        <f t="shared" ref="Q43:Q45" si="55">O43+P43</f>
        <v>182947</v>
      </c>
      <c r="R43" s="39">
        <v>131160</v>
      </c>
      <c r="S43" s="37">
        <v>131202</v>
      </c>
      <c r="T43" s="173">
        <f t="shared" ref="T43:T45" si="56">SUM(R43:S43)</f>
        <v>262362</v>
      </c>
      <c r="U43" s="144">
        <v>0</v>
      </c>
      <c r="V43" s="278">
        <f>T43+U43</f>
        <v>262362</v>
      </c>
      <c r="W43" s="40">
        <f t="shared" si="47"/>
        <v>43.408746795520003</v>
      </c>
    </row>
    <row r="44" spans="2:25">
      <c r="B44" s="108" t="s">
        <v>17</v>
      </c>
      <c r="C44" s="134">
        <v>545</v>
      </c>
      <c r="D44" s="136">
        <v>545</v>
      </c>
      <c r="E44" s="156">
        <f>SUM(C44:D44)</f>
        <v>1090</v>
      </c>
      <c r="F44" s="134">
        <v>885</v>
      </c>
      <c r="G44" s="136">
        <v>885</v>
      </c>
      <c r="H44" s="162">
        <f>SUM(F44:G44)</f>
        <v>1770</v>
      </c>
      <c r="I44" s="125">
        <f>IF(E44=0,0,((H44/E44)-1)*100)</f>
        <v>62.385321100917437</v>
      </c>
      <c r="J44" s="3"/>
      <c r="K44" s="3"/>
      <c r="L44" s="13" t="s">
        <v>17</v>
      </c>
      <c r="M44" s="39">
        <v>78625</v>
      </c>
      <c r="N44" s="37">
        <v>78250</v>
      </c>
      <c r="O44" s="173">
        <f>SUM(M44:N44)</f>
        <v>156875</v>
      </c>
      <c r="P44" s="144">
        <v>0</v>
      </c>
      <c r="Q44" s="173">
        <f>O44+P44</f>
        <v>156875</v>
      </c>
      <c r="R44" s="39">
        <v>121010</v>
      </c>
      <c r="S44" s="37">
        <v>120633</v>
      </c>
      <c r="T44" s="173">
        <f>SUM(R44:S44)</f>
        <v>241643</v>
      </c>
      <c r="U44" s="144">
        <v>0</v>
      </c>
      <c r="V44" s="173">
        <f>T44+U44</f>
        <v>241643</v>
      </c>
      <c r="W44" s="40">
        <f>IF(Q44=0,0,((V44/Q44)-1)*100)</f>
        <v>54.035378486055777</v>
      </c>
    </row>
    <row r="45" spans="2:25" ht="13.5" thickBot="1">
      <c r="B45" s="108" t="s">
        <v>18</v>
      </c>
      <c r="C45" s="134">
        <v>516</v>
      </c>
      <c r="D45" s="136">
        <v>516</v>
      </c>
      <c r="E45" s="156">
        <f t="shared" si="52"/>
        <v>1032</v>
      </c>
      <c r="F45" s="134">
        <v>751</v>
      </c>
      <c r="G45" s="136">
        <v>752</v>
      </c>
      <c r="H45" s="162">
        <f t="shared" si="53"/>
        <v>1503</v>
      </c>
      <c r="I45" s="125">
        <f t="shared" si="43"/>
        <v>45.63953488372092</v>
      </c>
      <c r="J45" s="3"/>
      <c r="K45" s="3"/>
      <c r="L45" s="13" t="s">
        <v>18</v>
      </c>
      <c r="M45" s="39">
        <v>69508</v>
      </c>
      <c r="N45" s="37">
        <v>69360</v>
      </c>
      <c r="O45" s="173">
        <f t="shared" si="54"/>
        <v>138868</v>
      </c>
      <c r="P45" s="144">
        <v>0</v>
      </c>
      <c r="Q45" s="173">
        <f t="shared" si="55"/>
        <v>138868</v>
      </c>
      <c r="R45" s="39">
        <v>113099</v>
      </c>
      <c r="S45" s="37">
        <v>113326</v>
      </c>
      <c r="T45" s="173">
        <f t="shared" si="56"/>
        <v>226425</v>
      </c>
      <c r="U45" s="144">
        <v>0</v>
      </c>
      <c r="V45" s="173">
        <f>T45+U45</f>
        <v>226425</v>
      </c>
      <c r="W45" s="40">
        <f t="shared" si="47"/>
        <v>63.050522798628904</v>
      </c>
    </row>
    <row r="46" spans="2:25" ht="16.5" thickTop="1" thickBot="1">
      <c r="B46" s="137" t="s">
        <v>19</v>
      </c>
      <c r="C46" s="129">
        <f>+C43+C44+C45</f>
        <v>1696</v>
      </c>
      <c r="D46" s="139">
        <f t="shared" ref="D46:H46" si="57">+D43+D44+D45</f>
        <v>1696</v>
      </c>
      <c r="E46" s="158">
        <f t="shared" si="57"/>
        <v>3392</v>
      </c>
      <c r="F46" s="129">
        <f t="shared" si="57"/>
        <v>2575</v>
      </c>
      <c r="G46" s="139">
        <f t="shared" si="57"/>
        <v>2576</v>
      </c>
      <c r="H46" s="164">
        <f t="shared" si="57"/>
        <v>5151</v>
      </c>
      <c r="I46" s="132">
        <f t="shared" si="4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:V46" si="58">+N43+N44+N45</f>
        <v>239431</v>
      </c>
      <c r="O46" s="175">
        <f t="shared" si="58"/>
        <v>478690</v>
      </c>
      <c r="P46" s="49">
        <f t="shared" si="58"/>
        <v>0</v>
      </c>
      <c r="Q46" s="175">
        <f t="shared" si="58"/>
        <v>478690</v>
      </c>
      <c r="R46" s="48">
        <f t="shared" si="58"/>
        <v>365269</v>
      </c>
      <c r="S46" s="49">
        <f t="shared" si="58"/>
        <v>365161</v>
      </c>
      <c r="T46" s="175">
        <f t="shared" si="58"/>
        <v>730430</v>
      </c>
      <c r="U46" s="49">
        <f t="shared" si="58"/>
        <v>0</v>
      </c>
      <c r="V46" s="175">
        <f t="shared" si="58"/>
        <v>730430</v>
      </c>
      <c r="W46" s="50">
        <f t="shared" si="47"/>
        <v>52.589358457456804</v>
      </c>
    </row>
    <row r="47" spans="2:25" ht="13.5" thickTop="1">
      <c r="B47" s="108" t="s">
        <v>20</v>
      </c>
      <c r="C47" s="122">
        <v>482</v>
      </c>
      <c r="D47" s="124">
        <v>482</v>
      </c>
      <c r="E47" s="159">
        <f t="shared" ref="E47:E49" si="59">SUM(C47:D47)</f>
        <v>964</v>
      </c>
      <c r="F47" s="122">
        <v>792</v>
      </c>
      <c r="G47" s="124">
        <v>791</v>
      </c>
      <c r="H47" s="165">
        <f t="shared" ref="H47:H49" si="60">SUM(F47:G47)</f>
        <v>1583</v>
      </c>
      <c r="I47" s="125">
        <f t="shared" si="43"/>
        <v>64.211618257261406</v>
      </c>
      <c r="J47" s="3"/>
      <c r="K47" s="3"/>
      <c r="L47" s="13" t="s">
        <v>21</v>
      </c>
      <c r="M47" s="39">
        <v>74545</v>
      </c>
      <c r="N47" s="37">
        <v>77281</v>
      </c>
      <c r="O47" s="173">
        <f t="shared" ref="O47:O49" si="61">SUM(M47:N47)</f>
        <v>151826</v>
      </c>
      <c r="P47" s="144">
        <v>0</v>
      </c>
      <c r="Q47" s="173">
        <f>O47+P47</f>
        <v>151826</v>
      </c>
      <c r="R47" s="39">
        <v>126436</v>
      </c>
      <c r="S47" s="37">
        <v>127137</v>
      </c>
      <c r="T47" s="173">
        <f t="shared" ref="T47:T49" si="62">SUM(R47:S47)</f>
        <v>253573</v>
      </c>
      <c r="U47" s="144">
        <v>0</v>
      </c>
      <c r="V47" s="173">
        <f>T47+U47</f>
        <v>253573</v>
      </c>
      <c r="W47" s="40">
        <f t="shared" si="47"/>
        <v>67.015530936730201</v>
      </c>
    </row>
    <row r="48" spans="2:25">
      <c r="B48" s="108" t="s">
        <v>22</v>
      </c>
      <c r="C48" s="122">
        <v>546</v>
      </c>
      <c r="D48" s="124">
        <v>546</v>
      </c>
      <c r="E48" s="156">
        <f t="shared" si="59"/>
        <v>1092</v>
      </c>
      <c r="F48" s="122">
        <v>868</v>
      </c>
      <c r="G48" s="124">
        <v>868</v>
      </c>
      <c r="H48" s="156">
        <f t="shared" si="60"/>
        <v>1736</v>
      </c>
      <c r="I48" s="125">
        <f t="shared" si="43"/>
        <v>58.974358974358964</v>
      </c>
      <c r="J48" s="3"/>
      <c r="K48" s="3"/>
      <c r="L48" s="13" t="s">
        <v>22</v>
      </c>
      <c r="M48" s="39">
        <v>80825</v>
      </c>
      <c r="N48" s="37">
        <v>86333</v>
      </c>
      <c r="O48" s="173">
        <f t="shared" si="61"/>
        <v>167158</v>
      </c>
      <c r="P48" s="144">
        <v>0</v>
      </c>
      <c r="Q48" s="173">
        <f t="shared" ref="Q48:Q49" si="63">O48+P48</f>
        <v>167158</v>
      </c>
      <c r="R48" s="39">
        <v>132281</v>
      </c>
      <c r="S48" s="37">
        <v>137289</v>
      </c>
      <c r="T48" s="173">
        <f t="shared" si="62"/>
        <v>269570</v>
      </c>
      <c r="U48" s="144">
        <v>0</v>
      </c>
      <c r="V48" s="173">
        <f>T48+U48</f>
        <v>269570</v>
      </c>
      <c r="W48" s="40">
        <f t="shared" si="47"/>
        <v>61.266586104164929</v>
      </c>
    </row>
    <row r="49" spans="2:25" ht="13.5" thickBot="1">
      <c r="B49" s="108" t="s">
        <v>23</v>
      </c>
      <c r="C49" s="122">
        <v>510</v>
      </c>
      <c r="D49" s="140">
        <v>510</v>
      </c>
      <c r="E49" s="160">
        <f t="shared" si="59"/>
        <v>1020</v>
      </c>
      <c r="F49" s="122">
        <v>798</v>
      </c>
      <c r="G49" s="140">
        <v>799</v>
      </c>
      <c r="H49" s="160">
        <f t="shared" si="60"/>
        <v>1597</v>
      </c>
      <c r="I49" s="141">
        <f t="shared" si="43"/>
        <v>56.568627450980394</v>
      </c>
      <c r="J49" s="3"/>
      <c r="K49" s="3"/>
      <c r="L49" s="13" t="s">
        <v>23</v>
      </c>
      <c r="M49" s="39">
        <v>79105</v>
      </c>
      <c r="N49" s="37">
        <v>81299</v>
      </c>
      <c r="O49" s="173">
        <f t="shared" si="61"/>
        <v>160404</v>
      </c>
      <c r="P49" s="144">
        <v>0</v>
      </c>
      <c r="Q49" s="173">
        <f t="shared" si="63"/>
        <v>160404</v>
      </c>
      <c r="R49" s="39">
        <v>121573</v>
      </c>
      <c r="S49" s="37">
        <v>122821</v>
      </c>
      <c r="T49" s="173">
        <f t="shared" si="62"/>
        <v>244394</v>
      </c>
      <c r="U49" s="144">
        <v>0</v>
      </c>
      <c r="V49" s="173">
        <f>T49+U49</f>
        <v>244394</v>
      </c>
      <c r="W49" s="40">
        <f t="shared" si="47"/>
        <v>52.36153711877509</v>
      </c>
    </row>
    <row r="50" spans="2:25" ht="14.25" thickTop="1" thickBot="1">
      <c r="B50" s="128" t="s">
        <v>24</v>
      </c>
      <c r="C50" s="129">
        <f>+C47+C48+C49</f>
        <v>1538</v>
      </c>
      <c r="D50" s="131">
        <f t="shared" ref="D50:H50" si="64">+D47+D48+D49</f>
        <v>1538</v>
      </c>
      <c r="E50" s="157">
        <f t="shared" si="64"/>
        <v>3076</v>
      </c>
      <c r="F50" s="129">
        <f t="shared" si="64"/>
        <v>2458</v>
      </c>
      <c r="G50" s="131">
        <f t="shared" si="64"/>
        <v>2458</v>
      </c>
      <c r="H50" s="166">
        <f t="shared" si="64"/>
        <v>4916</v>
      </c>
      <c r="I50" s="132">
        <f t="shared" si="43"/>
        <v>59.81794538361509</v>
      </c>
      <c r="J50" s="3"/>
      <c r="K50" s="3"/>
      <c r="L50" s="41" t="s">
        <v>24</v>
      </c>
      <c r="M50" s="45">
        <f>+M47+M48+M49</f>
        <v>234475</v>
      </c>
      <c r="N50" s="43">
        <f t="shared" ref="N50:V50" si="65">+N47+N48+N49</f>
        <v>244913</v>
      </c>
      <c r="O50" s="174">
        <f t="shared" si="65"/>
        <v>479388</v>
      </c>
      <c r="P50" s="43">
        <f t="shared" si="65"/>
        <v>0</v>
      </c>
      <c r="Q50" s="174">
        <f t="shared" si="65"/>
        <v>479388</v>
      </c>
      <c r="R50" s="45">
        <f t="shared" si="65"/>
        <v>380290</v>
      </c>
      <c r="S50" s="43">
        <f t="shared" si="65"/>
        <v>387247</v>
      </c>
      <c r="T50" s="174">
        <f t="shared" si="65"/>
        <v>767537</v>
      </c>
      <c r="U50" s="43">
        <f t="shared" si="65"/>
        <v>0</v>
      </c>
      <c r="V50" s="174">
        <f t="shared" si="65"/>
        <v>767537</v>
      </c>
      <c r="W50" s="46">
        <f t="shared" si="47"/>
        <v>60.107678957337264</v>
      </c>
    </row>
    <row r="51" spans="2:25" ht="14.25" thickTop="1" thickBot="1">
      <c r="B51" s="128" t="s">
        <v>62</v>
      </c>
      <c r="C51" s="129">
        <f t="shared" ref="C51:H51" si="66">+C42+C46+C50</f>
        <v>5361</v>
      </c>
      <c r="D51" s="131">
        <f t="shared" si="66"/>
        <v>5361</v>
      </c>
      <c r="E51" s="157">
        <f t="shared" si="66"/>
        <v>10722</v>
      </c>
      <c r="F51" s="129">
        <f t="shared" si="66"/>
        <v>7786</v>
      </c>
      <c r="G51" s="131">
        <f t="shared" si="66"/>
        <v>7787</v>
      </c>
      <c r="H51" s="163">
        <f t="shared" si="66"/>
        <v>15573</v>
      </c>
      <c r="I51" s="133">
        <f>IF(E51=0,0,((H51/E51)-1)*100)</f>
        <v>45.243424734191386</v>
      </c>
      <c r="J51" s="7"/>
      <c r="K51" s="3"/>
      <c r="L51" s="41" t="s">
        <v>62</v>
      </c>
      <c r="M51" s="45">
        <f t="shared" ref="M51:V51" si="67">+M42+M46+M50</f>
        <v>781090</v>
      </c>
      <c r="N51" s="43">
        <f t="shared" si="67"/>
        <v>811881</v>
      </c>
      <c r="O51" s="174">
        <f t="shared" si="67"/>
        <v>1592971</v>
      </c>
      <c r="P51" s="44">
        <f t="shared" si="67"/>
        <v>0</v>
      </c>
      <c r="Q51" s="177">
        <f t="shared" si="67"/>
        <v>1592971</v>
      </c>
      <c r="R51" s="45">
        <f t="shared" si="67"/>
        <v>1127061</v>
      </c>
      <c r="S51" s="43">
        <f t="shared" si="67"/>
        <v>1149078</v>
      </c>
      <c r="T51" s="174">
        <f t="shared" si="67"/>
        <v>2276139</v>
      </c>
      <c r="U51" s="44">
        <f t="shared" si="67"/>
        <v>0</v>
      </c>
      <c r="V51" s="177">
        <f t="shared" si="67"/>
        <v>2276139</v>
      </c>
      <c r="W51" s="46">
        <f>IF(Q51=0,0,((V51/Q51)-1)*100)</f>
        <v>42.886405339456914</v>
      </c>
      <c r="X51" s="290"/>
      <c r="Y51" s="290"/>
    </row>
    <row r="52" spans="2:25" ht="14.25" thickTop="1" thickBot="1">
      <c r="B52" s="128" t="s">
        <v>7</v>
      </c>
      <c r="C52" s="129">
        <f>+C51+C38</f>
        <v>7192</v>
      </c>
      <c r="D52" s="131">
        <f t="shared" ref="D52:H52" si="68">+D51+D38</f>
        <v>7221</v>
      </c>
      <c r="E52" s="157">
        <f t="shared" si="68"/>
        <v>14413</v>
      </c>
      <c r="F52" s="129">
        <f t="shared" si="68"/>
        <v>10069</v>
      </c>
      <c r="G52" s="131">
        <f t="shared" si="68"/>
        <v>10068</v>
      </c>
      <c r="H52" s="163">
        <f t="shared" si="68"/>
        <v>20137</v>
      </c>
      <c r="I52" s="133">
        <f t="shared" ref="I52" si="6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:V52" si="70">+N51+N38</f>
        <v>1083885</v>
      </c>
      <c r="O52" s="174">
        <f t="shared" si="70"/>
        <v>2137080</v>
      </c>
      <c r="P52" s="44">
        <f t="shared" si="70"/>
        <v>0</v>
      </c>
      <c r="Q52" s="177">
        <f t="shared" si="70"/>
        <v>2137080</v>
      </c>
      <c r="R52" s="45">
        <f t="shared" si="70"/>
        <v>1482313</v>
      </c>
      <c r="S52" s="43">
        <f t="shared" si="70"/>
        <v>1499367</v>
      </c>
      <c r="T52" s="174">
        <f t="shared" si="70"/>
        <v>2981680</v>
      </c>
      <c r="U52" s="44">
        <f t="shared" si="70"/>
        <v>0</v>
      </c>
      <c r="V52" s="177">
        <f t="shared" si="70"/>
        <v>2981680</v>
      </c>
      <c r="W52" s="46">
        <f t="shared" ref="W52" si="71">IF(Q52=0,0,((V52/Q52)-1)*100)</f>
        <v>39.521215864637725</v>
      </c>
      <c r="X52" s="290"/>
      <c r="Y52" s="290"/>
    </row>
    <row r="53" spans="2:25" ht="14.25" thickTop="1" thickBot="1">
      <c r="B53" s="142" t="s">
        <v>60</v>
      </c>
      <c r="C53" s="104"/>
      <c r="D53" s="104"/>
      <c r="E53" s="104"/>
      <c r="F53" s="104"/>
      <c r="G53" s="104"/>
      <c r="H53" s="104"/>
      <c r="I53" s="105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5" ht="13.5" thickTop="1">
      <c r="B54" s="880" t="s">
        <v>27</v>
      </c>
      <c r="C54" s="881"/>
      <c r="D54" s="881"/>
      <c r="E54" s="881"/>
      <c r="F54" s="881"/>
      <c r="G54" s="881"/>
      <c r="H54" s="881"/>
      <c r="I54" s="882"/>
      <c r="J54" s="3"/>
      <c r="K54" s="3"/>
      <c r="L54" s="883" t="s">
        <v>28</v>
      </c>
      <c r="M54" s="884"/>
      <c r="N54" s="884"/>
      <c r="O54" s="884"/>
      <c r="P54" s="884"/>
      <c r="Q54" s="884"/>
      <c r="R54" s="884"/>
      <c r="S54" s="884"/>
      <c r="T54" s="884"/>
      <c r="U54" s="884"/>
      <c r="V54" s="884"/>
      <c r="W54" s="885"/>
    </row>
    <row r="55" spans="2:25" ht="13.5" thickBot="1">
      <c r="B55" s="886" t="s">
        <v>30</v>
      </c>
      <c r="C55" s="887"/>
      <c r="D55" s="887"/>
      <c r="E55" s="887"/>
      <c r="F55" s="887"/>
      <c r="G55" s="887"/>
      <c r="H55" s="887"/>
      <c r="I55" s="888"/>
      <c r="J55" s="3"/>
      <c r="K55" s="3"/>
      <c r="L55" s="889" t="s">
        <v>50</v>
      </c>
      <c r="M55" s="890"/>
      <c r="N55" s="890"/>
      <c r="O55" s="890"/>
      <c r="P55" s="890"/>
      <c r="Q55" s="890"/>
      <c r="R55" s="890"/>
      <c r="S55" s="890"/>
      <c r="T55" s="890"/>
      <c r="U55" s="890"/>
      <c r="V55" s="890"/>
      <c r="W55" s="891"/>
    </row>
    <row r="56" spans="2:25" ht="14.25" thickTop="1" thickBot="1">
      <c r="B56" s="103"/>
      <c r="C56" s="104"/>
      <c r="D56" s="104"/>
      <c r="E56" s="104"/>
      <c r="F56" s="104"/>
      <c r="G56" s="104"/>
      <c r="H56" s="104"/>
      <c r="I56" s="105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5" ht="14.25" thickTop="1" thickBot="1">
      <c r="B57" s="106"/>
      <c r="C57" s="942" t="s">
        <v>58</v>
      </c>
      <c r="D57" s="943"/>
      <c r="E57" s="944"/>
      <c r="F57" s="892" t="s">
        <v>59</v>
      </c>
      <c r="G57" s="893"/>
      <c r="H57" s="894"/>
      <c r="I57" s="107" t="s">
        <v>2</v>
      </c>
      <c r="J57" s="3"/>
      <c r="K57" s="3"/>
      <c r="L57" s="11"/>
      <c r="M57" s="895" t="s">
        <v>58</v>
      </c>
      <c r="N57" s="896"/>
      <c r="O57" s="896"/>
      <c r="P57" s="896"/>
      <c r="Q57" s="897"/>
      <c r="R57" s="895" t="s">
        <v>59</v>
      </c>
      <c r="S57" s="896"/>
      <c r="T57" s="896"/>
      <c r="U57" s="896"/>
      <c r="V57" s="897"/>
      <c r="W57" s="12" t="s">
        <v>2</v>
      </c>
    </row>
    <row r="58" spans="2:25" ht="13.5" thickTop="1">
      <c r="B58" s="108" t="s">
        <v>3</v>
      </c>
      <c r="C58" s="109"/>
      <c r="D58" s="110"/>
      <c r="E58" s="111"/>
      <c r="F58" s="109"/>
      <c r="G58" s="110"/>
      <c r="H58" s="111"/>
      <c r="I58" s="112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5" ht="13.5" thickBot="1">
      <c r="B59" s="113" t="s">
        <v>29</v>
      </c>
      <c r="C59" s="114" t="s">
        <v>5</v>
      </c>
      <c r="D59" s="115" t="s">
        <v>6</v>
      </c>
      <c r="E59" s="341" t="s">
        <v>7</v>
      </c>
      <c r="F59" s="114" t="s">
        <v>5</v>
      </c>
      <c r="G59" s="115" t="s">
        <v>6</v>
      </c>
      <c r="H59" s="341" t="s">
        <v>7</v>
      </c>
      <c r="I59" s="117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5" ht="5.25" customHeight="1" thickTop="1">
      <c r="B60" s="108"/>
      <c r="C60" s="118"/>
      <c r="D60" s="119"/>
      <c r="E60" s="120"/>
      <c r="F60" s="118"/>
      <c r="G60" s="119"/>
      <c r="H60" s="120"/>
      <c r="I60" s="121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>
      <c r="B61" s="108" t="s">
        <v>10</v>
      </c>
      <c r="C61" s="122">
        <f t="shared" ref="C61:H63" si="72">+C9+C35</f>
        <v>651</v>
      </c>
      <c r="D61" s="124">
        <f t="shared" si="72"/>
        <v>649</v>
      </c>
      <c r="E61" s="162">
        <f t="shared" si="72"/>
        <v>1300</v>
      </c>
      <c r="F61" s="122">
        <f t="shared" si="72"/>
        <v>834</v>
      </c>
      <c r="G61" s="124">
        <f t="shared" si="72"/>
        <v>834</v>
      </c>
      <c r="H61" s="162">
        <f t="shared" si="72"/>
        <v>1668</v>
      </c>
      <c r="I61" s="125">
        <f t="shared" ref="I61:I63" si="73">IF(E61=0,0,((H61/E61)-1)*100)</f>
        <v>28.307692307692299</v>
      </c>
      <c r="J61" s="3"/>
      <c r="K61" s="6"/>
      <c r="L61" s="13" t="s">
        <v>10</v>
      </c>
      <c r="M61" s="36">
        <f t="shared" ref="M61:N63" si="74">+M9+M35</f>
        <v>90584</v>
      </c>
      <c r="N61" s="37">
        <f t="shared" si="74"/>
        <v>92303</v>
      </c>
      <c r="O61" s="173">
        <f>SUM(M61:N61)</f>
        <v>182887</v>
      </c>
      <c r="P61" s="38">
        <f t="shared" ref="P61:S63" si="75">+P9+P35</f>
        <v>0</v>
      </c>
      <c r="Q61" s="173">
        <f t="shared" si="75"/>
        <v>182887</v>
      </c>
      <c r="R61" s="39">
        <f t="shared" si="75"/>
        <v>119365</v>
      </c>
      <c r="S61" s="37">
        <f t="shared" si="75"/>
        <v>118793</v>
      </c>
      <c r="T61" s="173">
        <f>SUM(R61:S61)</f>
        <v>238158</v>
      </c>
      <c r="U61" s="38">
        <f>U9+U35</f>
        <v>0</v>
      </c>
      <c r="V61" s="176">
        <f>+T61+U61</f>
        <v>238158</v>
      </c>
      <c r="W61" s="40">
        <f t="shared" ref="W61:W63" si="76">IF(Q61=0,0,((V61/Q61)-1)*100)</f>
        <v>30.22139353808635</v>
      </c>
    </row>
    <row r="62" spans="2:25">
      <c r="B62" s="108" t="s">
        <v>11</v>
      </c>
      <c r="C62" s="122">
        <f t="shared" si="72"/>
        <v>649</v>
      </c>
      <c r="D62" s="124">
        <f t="shared" si="72"/>
        <v>650</v>
      </c>
      <c r="E62" s="162">
        <f t="shared" si="72"/>
        <v>1299</v>
      </c>
      <c r="F62" s="122">
        <f t="shared" si="72"/>
        <v>810</v>
      </c>
      <c r="G62" s="124">
        <f t="shared" si="72"/>
        <v>810</v>
      </c>
      <c r="H62" s="162">
        <f t="shared" si="72"/>
        <v>1620</v>
      </c>
      <c r="I62" s="125">
        <f t="shared" si="73"/>
        <v>24.711316397228632</v>
      </c>
      <c r="J62" s="3"/>
      <c r="K62" s="6"/>
      <c r="L62" s="13" t="s">
        <v>11</v>
      </c>
      <c r="M62" s="36">
        <f t="shared" si="74"/>
        <v>95491</v>
      </c>
      <c r="N62" s="37">
        <f t="shared" si="74"/>
        <v>94384</v>
      </c>
      <c r="O62" s="173">
        <f t="shared" ref="O62:O63" si="77">SUM(M62:N62)</f>
        <v>189875</v>
      </c>
      <c r="P62" s="38">
        <f t="shared" si="75"/>
        <v>0</v>
      </c>
      <c r="Q62" s="173">
        <f t="shared" si="75"/>
        <v>189875</v>
      </c>
      <c r="R62" s="39">
        <f t="shared" si="75"/>
        <v>130370</v>
      </c>
      <c r="S62" s="37">
        <f t="shared" si="75"/>
        <v>127429</v>
      </c>
      <c r="T62" s="173">
        <f t="shared" ref="T62:T63" si="78">SUM(R62:S62)</f>
        <v>257799</v>
      </c>
      <c r="U62" s="38">
        <f>U10+U36</f>
        <v>0</v>
      </c>
      <c r="V62" s="176">
        <f>+T62+U62</f>
        <v>257799</v>
      </c>
      <c r="W62" s="40">
        <f t="shared" si="76"/>
        <v>35.773008558262021</v>
      </c>
    </row>
    <row r="63" spans="2:25" ht="13.5" thickBot="1">
      <c r="B63" s="113" t="s">
        <v>12</v>
      </c>
      <c r="C63" s="126">
        <f t="shared" si="72"/>
        <v>758</v>
      </c>
      <c r="D63" s="127">
        <f t="shared" si="72"/>
        <v>787</v>
      </c>
      <c r="E63" s="162">
        <f t="shared" si="72"/>
        <v>1545</v>
      </c>
      <c r="F63" s="126">
        <f t="shared" si="72"/>
        <v>1041</v>
      </c>
      <c r="G63" s="127">
        <f t="shared" si="72"/>
        <v>1039</v>
      </c>
      <c r="H63" s="162">
        <f t="shared" si="72"/>
        <v>2080</v>
      </c>
      <c r="I63" s="125">
        <f t="shared" si="73"/>
        <v>34.627831715210355</v>
      </c>
      <c r="J63" s="3"/>
      <c r="K63" s="6"/>
      <c r="L63" s="22" t="s">
        <v>12</v>
      </c>
      <c r="M63" s="36">
        <f t="shared" si="74"/>
        <v>118989</v>
      </c>
      <c r="N63" s="37">
        <f t="shared" si="74"/>
        <v>116988</v>
      </c>
      <c r="O63" s="173">
        <f t="shared" si="77"/>
        <v>235977</v>
      </c>
      <c r="P63" s="38">
        <f t="shared" si="75"/>
        <v>0</v>
      </c>
      <c r="Q63" s="173">
        <f t="shared" si="75"/>
        <v>235977</v>
      </c>
      <c r="R63" s="39">
        <f t="shared" si="75"/>
        <v>158287</v>
      </c>
      <c r="S63" s="37">
        <f t="shared" si="75"/>
        <v>153814</v>
      </c>
      <c r="T63" s="173">
        <f t="shared" si="78"/>
        <v>312101</v>
      </c>
      <c r="U63" s="38">
        <f>U11+U37</f>
        <v>0</v>
      </c>
      <c r="V63" s="176">
        <f>+T63+U63</f>
        <v>312101</v>
      </c>
      <c r="W63" s="40">
        <f t="shared" si="76"/>
        <v>32.25907609639922</v>
      </c>
    </row>
    <row r="64" spans="2:25" ht="14.25" thickTop="1" thickBot="1">
      <c r="B64" s="128" t="s">
        <v>57</v>
      </c>
      <c r="C64" s="129">
        <f>+C61+C62+C63</f>
        <v>2058</v>
      </c>
      <c r="D64" s="130">
        <f t="shared" ref="D64:H64" si="79">+D61+D62+D63</f>
        <v>2086</v>
      </c>
      <c r="E64" s="157">
        <f t="shared" si="79"/>
        <v>4144</v>
      </c>
      <c r="F64" s="129">
        <f t="shared" si="79"/>
        <v>2685</v>
      </c>
      <c r="G64" s="131">
        <f t="shared" si="79"/>
        <v>2683</v>
      </c>
      <c r="H64" s="166">
        <f t="shared" si="79"/>
        <v>5368</v>
      </c>
      <c r="I64" s="132">
        <f>IF(E64=0,0,((H64/E64)-1)*100)</f>
        <v>29.536679536679532</v>
      </c>
      <c r="J64" s="3"/>
      <c r="K64" s="3"/>
      <c r="L64" s="41" t="s">
        <v>57</v>
      </c>
      <c r="M64" s="42">
        <f>+M61+M62+M63</f>
        <v>305064</v>
      </c>
      <c r="N64" s="43">
        <f t="shared" ref="N64:V64" si="80">+N61+N62+N63</f>
        <v>303675</v>
      </c>
      <c r="O64" s="174">
        <f t="shared" si="80"/>
        <v>608739</v>
      </c>
      <c r="P64" s="44">
        <f t="shared" si="80"/>
        <v>0</v>
      </c>
      <c r="Q64" s="174">
        <f t="shared" si="80"/>
        <v>608739</v>
      </c>
      <c r="R64" s="45">
        <f t="shared" si="80"/>
        <v>408022</v>
      </c>
      <c r="S64" s="43">
        <f t="shared" si="80"/>
        <v>400036</v>
      </c>
      <c r="T64" s="174">
        <f t="shared" si="80"/>
        <v>808058</v>
      </c>
      <c r="U64" s="43">
        <f t="shared" si="80"/>
        <v>0</v>
      </c>
      <c r="V64" s="174">
        <f t="shared" si="80"/>
        <v>808058</v>
      </c>
      <c r="W64" s="46">
        <f>IF(Q64=0,0,((V64/Q64)-1)*100)</f>
        <v>32.742932521162601</v>
      </c>
    </row>
    <row r="65" spans="2:25" ht="13.5" thickTop="1">
      <c r="B65" s="108" t="s">
        <v>13</v>
      </c>
      <c r="C65" s="122">
        <f t="shared" ref="C65:H67" si="81">+C13+C39</f>
        <v>851</v>
      </c>
      <c r="D65" s="124">
        <f t="shared" si="81"/>
        <v>851</v>
      </c>
      <c r="E65" s="162">
        <f t="shared" si="81"/>
        <v>1702</v>
      </c>
      <c r="F65" s="122">
        <f t="shared" si="81"/>
        <v>1126</v>
      </c>
      <c r="G65" s="124">
        <f t="shared" si="81"/>
        <v>1126</v>
      </c>
      <c r="H65" s="162">
        <f t="shared" si="81"/>
        <v>2252</v>
      </c>
      <c r="I65" s="125">
        <f t="shared" ref="I65:I76" si="82">IF(E65=0,0,((H65/E65)-1)*100)</f>
        <v>32.31492361927144</v>
      </c>
      <c r="J65" s="3"/>
      <c r="K65" s="3"/>
      <c r="L65" s="13" t="s">
        <v>13</v>
      </c>
      <c r="M65" s="36">
        <f t="shared" ref="M65:N67" si="83">+M13+M39</f>
        <v>117575</v>
      </c>
      <c r="N65" s="37">
        <f t="shared" si="83"/>
        <v>127304</v>
      </c>
      <c r="O65" s="173">
        <f t="shared" ref="O65:O66" si="84">SUM(M65:N65)</f>
        <v>244879</v>
      </c>
      <c r="P65" s="38">
        <f t="shared" ref="P65:S67" si="85">+P13+P39</f>
        <v>0</v>
      </c>
      <c r="Q65" s="173">
        <f t="shared" si="85"/>
        <v>244879</v>
      </c>
      <c r="R65" s="39">
        <f t="shared" si="85"/>
        <v>161281</v>
      </c>
      <c r="S65" s="37">
        <f t="shared" si="85"/>
        <v>161350</v>
      </c>
      <c r="T65" s="173">
        <f t="shared" ref="T65:T66" si="86">SUM(R65:S65)</f>
        <v>322631</v>
      </c>
      <c r="U65" s="38">
        <f>U13+U39</f>
        <v>0</v>
      </c>
      <c r="V65" s="176">
        <f>+T65+U65</f>
        <v>322631</v>
      </c>
      <c r="W65" s="40">
        <f t="shared" ref="W65:W76" si="87">IF(Q65=0,0,((V65/Q65)-1)*100)</f>
        <v>31.751191404734591</v>
      </c>
    </row>
    <row r="66" spans="2:25">
      <c r="B66" s="108" t="s">
        <v>14</v>
      </c>
      <c r="C66" s="122">
        <f t="shared" si="81"/>
        <v>733</v>
      </c>
      <c r="D66" s="124">
        <f t="shared" si="81"/>
        <v>733</v>
      </c>
      <c r="E66" s="162">
        <f t="shared" si="81"/>
        <v>1466</v>
      </c>
      <c r="F66" s="122">
        <f t="shared" si="81"/>
        <v>998</v>
      </c>
      <c r="G66" s="124">
        <f t="shared" si="81"/>
        <v>999</v>
      </c>
      <c r="H66" s="162">
        <f t="shared" si="81"/>
        <v>1997</v>
      </c>
      <c r="I66" s="125">
        <f t="shared" si="82"/>
        <v>36.221009549795369</v>
      </c>
      <c r="J66" s="3"/>
      <c r="K66" s="3"/>
      <c r="L66" s="13" t="s">
        <v>14</v>
      </c>
      <c r="M66" s="36">
        <f t="shared" si="83"/>
        <v>110153</v>
      </c>
      <c r="N66" s="37">
        <f t="shared" si="83"/>
        <v>115931</v>
      </c>
      <c r="O66" s="173">
        <f t="shared" si="84"/>
        <v>226084</v>
      </c>
      <c r="P66" s="38">
        <f t="shared" si="85"/>
        <v>0</v>
      </c>
      <c r="Q66" s="173">
        <f t="shared" si="85"/>
        <v>226084</v>
      </c>
      <c r="R66" s="39">
        <f t="shared" si="85"/>
        <v>140957</v>
      </c>
      <c r="S66" s="37">
        <f t="shared" si="85"/>
        <v>149992</v>
      </c>
      <c r="T66" s="173">
        <f t="shared" si="86"/>
        <v>290949</v>
      </c>
      <c r="U66" s="38">
        <f>U14+U40</f>
        <v>0</v>
      </c>
      <c r="V66" s="176">
        <f>+T66+U66</f>
        <v>290949</v>
      </c>
      <c r="W66" s="40">
        <f t="shared" si="87"/>
        <v>28.690663647139992</v>
      </c>
    </row>
    <row r="67" spans="2:25" ht="13.5" thickBot="1">
      <c r="B67" s="108" t="s">
        <v>15</v>
      </c>
      <c r="C67" s="122">
        <f t="shared" si="81"/>
        <v>812</v>
      </c>
      <c r="D67" s="124">
        <f t="shared" si="81"/>
        <v>812</v>
      </c>
      <c r="E67" s="162">
        <f t="shared" si="81"/>
        <v>1624</v>
      </c>
      <c r="F67" s="122">
        <f t="shared" si="81"/>
        <v>1219</v>
      </c>
      <c r="G67" s="124">
        <f t="shared" si="81"/>
        <v>1219</v>
      </c>
      <c r="H67" s="162">
        <f t="shared" si="81"/>
        <v>2438</v>
      </c>
      <c r="I67" s="125">
        <f>IF(E67=0,0,((H67/E67)-1)*100)</f>
        <v>50.123152709359609</v>
      </c>
      <c r="J67" s="3"/>
      <c r="K67" s="3"/>
      <c r="L67" s="13" t="s">
        <v>15</v>
      </c>
      <c r="M67" s="36">
        <f t="shared" si="83"/>
        <v>115650</v>
      </c>
      <c r="N67" s="37">
        <f t="shared" si="83"/>
        <v>118527</v>
      </c>
      <c r="O67" s="173">
        <f>SUM(M67:N67)</f>
        <v>234177</v>
      </c>
      <c r="P67" s="38">
        <f t="shared" si="85"/>
        <v>0</v>
      </c>
      <c r="Q67" s="173">
        <f t="shared" si="85"/>
        <v>234177</v>
      </c>
      <c r="R67" s="39">
        <f t="shared" si="85"/>
        <v>156182</v>
      </c>
      <c r="S67" s="37">
        <f t="shared" si="85"/>
        <v>162048</v>
      </c>
      <c r="T67" s="173">
        <f>SUM(R67:S67)</f>
        <v>318230</v>
      </c>
      <c r="U67" s="38">
        <f>U15+U41</f>
        <v>0</v>
      </c>
      <c r="V67" s="176">
        <f>+T67+U67</f>
        <v>318230</v>
      </c>
      <c r="W67" s="40">
        <f>IF(Q67=0,0,((V67/Q67)-1)*100)</f>
        <v>35.892935685400353</v>
      </c>
    </row>
    <row r="68" spans="2:25" ht="14.25" thickTop="1" thickBot="1">
      <c r="B68" s="128" t="s">
        <v>61</v>
      </c>
      <c r="C68" s="129">
        <f>+C65+C66+C67</f>
        <v>2396</v>
      </c>
      <c r="D68" s="131">
        <f t="shared" ref="D68:H68" si="88">+D65+D66+D67</f>
        <v>2396</v>
      </c>
      <c r="E68" s="157">
        <f t="shared" si="88"/>
        <v>4792</v>
      </c>
      <c r="F68" s="129">
        <f t="shared" si="88"/>
        <v>3343</v>
      </c>
      <c r="G68" s="131">
        <f t="shared" si="88"/>
        <v>3344</v>
      </c>
      <c r="H68" s="163">
        <f t="shared" si="88"/>
        <v>6687</v>
      </c>
      <c r="I68" s="133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:V68" si="89">+N65+N66+N67</f>
        <v>361762</v>
      </c>
      <c r="O68" s="174">
        <f t="shared" si="89"/>
        <v>705140</v>
      </c>
      <c r="P68" s="44">
        <f t="shared" si="89"/>
        <v>0</v>
      </c>
      <c r="Q68" s="177">
        <f t="shared" si="89"/>
        <v>705140</v>
      </c>
      <c r="R68" s="45">
        <f t="shared" si="89"/>
        <v>458420</v>
      </c>
      <c r="S68" s="43">
        <f t="shared" si="89"/>
        <v>473390</v>
      </c>
      <c r="T68" s="174">
        <f t="shared" si="89"/>
        <v>931810</v>
      </c>
      <c r="U68" s="44">
        <f t="shared" si="89"/>
        <v>0</v>
      </c>
      <c r="V68" s="177">
        <f t="shared" si="89"/>
        <v>931810</v>
      </c>
      <c r="W68" s="46">
        <f>IF(Q68=0,0,((V68/Q68)-1)*100)</f>
        <v>32.145389568029039</v>
      </c>
      <c r="X68" s="290"/>
      <c r="Y68" s="290"/>
    </row>
    <row r="69" spans="2:25" ht="13.5" thickTop="1">
      <c r="B69" s="108" t="s">
        <v>16</v>
      </c>
      <c r="C69" s="134">
        <f t="shared" ref="C69:H71" si="90">+C17+C43</f>
        <v>749</v>
      </c>
      <c r="D69" s="136">
        <f t="shared" si="90"/>
        <v>749</v>
      </c>
      <c r="E69" s="162">
        <f t="shared" si="90"/>
        <v>1498</v>
      </c>
      <c r="F69" s="134">
        <f t="shared" si="90"/>
        <v>1132</v>
      </c>
      <c r="G69" s="136">
        <f t="shared" si="90"/>
        <v>1132</v>
      </c>
      <c r="H69" s="162">
        <f t="shared" si="90"/>
        <v>2264</v>
      </c>
      <c r="I69" s="125">
        <f t="shared" si="82"/>
        <v>51.134846461949259</v>
      </c>
      <c r="J69" s="7"/>
      <c r="K69" s="3"/>
      <c r="L69" s="13" t="s">
        <v>16</v>
      </c>
      <c r="M69" s="36">
        <f t="shared" ref="M69:N71" si="91">+M17+M43</f>
        <v>103938</v>
      </c>
      <c r="N69" s="37">
        <f t="shared" si="91"/>
        <v>104046</v>
      </c>
      <c r="O69" s="173">
        <f t="shared" ref="O69:O71" si="92">SUM(M69:N69)</f>
        <v>207984</v>
      </c>
      <c r="P69" s="38">
        <f t="shared" ref="P69:S71" si="93">+P17+P43</f>
        <v>0</v>
      </c>
      <c r="Q69" s="173">
        <f t="shared" si="93"/>
        <v>207984</v>
      </c>
      <c r="R69" s="39">
        <f t="shared" si="93"/>
        <v>155571</v>
      </c>
      <c r="S69" s="37">
        <f t="shared" si="93"/>
        <v>156052</v>
      </c>
      <c r="T69" s="173">
        <f t="shared" ref="T69:T71" si="94">SUM(R69:S69)</f>
        <v>311623</v>
      </c>
      <c r="U69" s="38">
        <f>U17+U43</f>
        <v>0</v>
      </c>
      <c r="V69" s="176">
        <f>+T69+U69</f>
        <v>311623</v>
      </c>
      <c r="W69" s="40">
        <f t="shared" si="87"/>
        <v>49.83027540580045</v>
      </c>
    </row>
    <row r="70" spans="2:25">
      <c r="B70" s="108" t="s">
        <v>17</v>
      </c>
      <c r="C70" s="134">
        <f t="shared" si="90"/>
        <v>666</v>
      </c>
      <c r="D70" s="136">
        <f t="shared" si="90"/>
        <v>666</v>
      </c>
      <c r="E70" s="162">
        <f t="shared" si="90"/>
        <v>1332</v>
      </c>
      <c r="F70" s="134">
        <f t="shared" si="90"/>
        <v>1083</v>
      </c>
      <c r="G70" s="136">
        <f t="shared" si="90"/>
        <v>1083</v>
      </c>
      <c r="H70" s="162">
        <f t="shared" si="90"/>
        <v>2166</v>
      </c>
      <c r="I70" s="125">
        <f>IF(E70=0,0,((H70/E70)-1)*100)</f>
        <v>62.612612612612615</v>
      </c>
      <c r="J70" s="3"/>
      <c r="K70" s="3"/>
      <c r="L70" s="13" t="s">
        <v>17</v>
      </c>
      <c r="M70" s="36">
        <f t="shared" si="91"/>
        <v>91609</v>
      </c>
      <c r="N70" s="37">
        <f t="shared" si="91"/>
        <v>90717</v>
      </c>
      <c r="O70" s="173">
        <f>SUM(M70:N70)</f>
        <v>182326</v>
      </c>
      <c r="P70" s="38">
        <f t="shared" si="93"/>
        <v>0</v>
      </c>
      <c r="Q70" s="173">
        <f t="shared" si="93"/>
        <v>182326</v>
      </c>
      <c r="R70" s="39">
        <f t="shared" si="93"/>
        <v>145130</v>
      </c>
      <c r="S70" s="37">
        <f t="shared" si="93"/>
        <v>143647</v>
      </c>
      <c r="T70" s="173">
        <f>SUM(R70:S70)</f>
        <v>288777</v>
      </c>
      <c r="U70" s="144">
        <f>U18+U44</f>
        <v>0</v>
      </c>
      <c r="V70" s="173">
        <f>+T70+U70</f>
        <v>288777</v>
      </c>
      <c r="W70" s="40">
        <f>IF(Q70=0,0,((V70/Q70)-1)*100)</f>
        <v>58.384980748768697</v>
      </c>
    </row>
    <row r="71" spans="2:25" ht="13.5" thickBot="1">
      <c r="B71" s="108" t="s">
        <v>18</v>
      </c>
      <c r="C71" s="134">
        <f t="shared" si="90"/>
        <v>634</v>
      </c>
      <c r="D71" s="136">
        <f t="shared" si="90"/>
        <v>634</v>
      </c>
      <c r="E71" s="162">
        <f t="shared" si="90"/>
        <v>1268</v>
      </c>
      <c r="F71" s="134">
        <f t="shared" si="90"/>
        <v>937</v>
      </c>
      <c r="G71" s="136">
        <f t="shared" si="90"/>
        <v>938</v>
      </c>
      <c r="H71" s="162">
        <f t="shared" si="90"/>
        <v>1875</v>
      </c>
      <c r="I71" s="125">
        <f t="shared" si="82"/>
        <v>47.870662460567814</v>
      </c>
      <c r="J71" s="3"/>
      <c r="K71" s="3"/>
      <c r="L71" s="13" t="s">
        <v>18</v>
      </c>
      <c r="M71" s="36">
        <f t="shared" si="91"/>
        <v>82977</v>
      </c>
      <c r="N71" s="37">
        <f t="shared" si="91"/>
        <v>82388</v>
      </c>
      <c r="O71" s="173">
        <f t="shared" si="92"/>
        <v>165365</v>
      </c>
      <c r="P71" s="38">
        <f t="shared" si="93"/>
        <v>0</v>
      </c>
      <c r="Q71" s="173">
        <f t="shared" si="93"/>
        <v>165365</v>
      </c>
      <c r="R71" s="39">
        <f t="shared" si="93"/>
        <v>135663</v>
      </c>
      <c r="S71" s="37">
        <f t="shared" si="93"/>
        <v>134895</v>
      </c>
      <c r="T71" s="173">
        <f t="shared" si="94"/>
        <v>270558</v>
      </c>
      <c r="U71" s="144">
        <f>U19+U45</f>
        <v>0</v>
      </c>
      <c r="V71" s="173">
        <f>+T71+U71</f>
        <v>270558</v>
      </c>
      <c r="W71" s="40">
        <f t="shared" si="87"/>
        <v>63.61261451939648</v>
      </c>
    </row>
    <row r="72" spans="2:25" ht="16.5" thickTop="1" thickBot="1">
      <c r="B72" s="137" t="s">
        <v>19</v>
      </c>
      <c r="C72" s="138">
        <f>+C69+C70+C71</f>
        <v>2049</v>
      </c>
      <c r="D72" s="143">
        <f t="shared" ref="D72:H72" si="95">+D69+D70+D71</f>
        <v>2049</v>
      </c>
      <c r="E72" s="167">
        <f t="shared" si="95"/>
        <v>4098</v>
      </c>
      <c r="F72" s="129">
        <f t="shared" si="95"/>
        <v>3152</v>
      </c>
      <c r="G72" s="139">
        <f t="shared" si="95"/>
        <v>3153</v>
      </c>
      <c r="H72" s="164">
        <f t="shared" si="95"/>
        <v>6305</v>
      </c>
      <c r="I72" s="132">
        <f t="shared" si="8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:V72" si="96">+N69+N70+N71</f>
        <v>277151</v>
      </c>
      <c r="O72" s="175">
        <f t="shared" si="96"/>
        <v>555675</v>
      </c>
      <c r="P72" s="49">
        <f t="shared" si="96"/>
        <v>0</v>
      </c>
      <c r="Q72" s="175">
        <f t="shared" si="96"/>
        <v>555675</v>
      </c>
      <c r="R72" s="48">
        <f t="shared" si="96"/>
        <v>436364</v>
      </c>
      <c r="S72" s="49">
        <f t="shared" si="96"/>
        <v>434594</v>
      </c>
      <c r="T72" s="175">
        <f t="shared" si="96"/>
        <v>870958</v>
      </c>
      <c r="U72" s="49">
        <f t="shared" si="96"/>
        <v>0</v>
      </c>
      <c r="V72" s="175">
        <f t="shared" si="96"/>
        <v>870958</v>
      </c>
      <c r="W72" s="50">
        <f t="shared" si="87"/>
        <v>56.738741170648325</v>
      </c>
    </row>
    <row r="73" spans="2:25" ht="13.5" thickTop="1">
      <c r="B73" s="108" t="s">
        <v>21</v>
      </c>
      <c r="C73" s="122">
        <f t="shared" ref="C73:H75" si="97">+C21+C47</f>
        <v>609</v>
      </c>
      <c r="D73" s="124">
        <f t="shared" si="97"/>
        <v>609</v>
      </c>
      <c r="E73" s="168">
        <f t="shared" si="97"/>
        <v>1218</v>
      </c>
      <c r="F73" s="122">
        <f t="shared" si="97"/>
        <v>989</v>
      </c>
      <c r="G73" s="124">
        <f t="shared" si="97"/>
        <v>988</v>
      </c>
      <c r="H73" s="165">
        <f t="shared" si="97"/>
        <v>1977</v>
      </c>
      <c r="I73" s="125">
        <f t="shared" si="82"/>
        <v>62.315270935960584</v>
      </c>
      <c r="J73" s="3"/>
      <c r="K73" s="3"/>
      <c r="L73" s="13" t="s">
        <v>21</v>
      </c>
      <c r="M73" s="36">
        <f t="shared" ref="M73:N75" si="98">+M21+M47</f>
        <v>88612</v>
      </c>
      <c r="N73" s="37">
        <f t="shared" si="98"/>
        <v>90252</v>
      </c>
      <c r="O73" s="173">
        <f t="shared" ref="O73:O75" si="99">SUM(M73:N73)</f>
        <v>178864</v>
      </c>
      <c r="P73" s="38">
        <f t="shared" ref="P73:S75" si="100">+P21+P47</f>
        <v>0</v>
      </c>
      <c r="Q73" s="173">
        <f t="shared" si="100"/>
        <v>178864</v>
      </c>
      <c r="R73" s="39">
        <f t="shared" si="100"/>
        <v>154231</v>
      </c>
      <c r="S73" s="37">
        <f t="shared" si="100"/>
        <v>152207</v>
      </c>
      <c r="T73" s="173">
        <f t="shared" ref="T73:T75" si="101">SUM(R73:S73)</f>
        <v>306438</v>
      </c>
      <c r="U73" s="144">
        <f>U21+U47</f>
        <v>0</v>
      </c>
      <c r="V73" s="173">
        <f>+T73+U73</f>
        <v>306438</v>
      </c>
      <c r="W73" s="40">
        <f t="shared" si="87"/>
        <v>71.324581805170411</v>
      </c>
    </row>
    <row r="74" spans="2:25">
      <c r="B74" s="108" t="s">
        <v>22</v>
      </c>
      <c r="C74" s="122">
        <f t="shared" si="97"/>
        <v>688</v>
      </c>
      <c r="D74" s="124">
        <f t="shared" si="97"/>
        <v>688</v>
      </c>
      <c r="E74" s="156">
        <f t="shared" si="97"/>
        <v>1376</v>
      </c>
      <c r="F74" s="122">
        <f t="shared" si="97"/>
        <v>1065</v>
      </c>
      <c r="G74" s="124">
        <f t="shared" si="97"/>
        <v>1065</v>
      </c>
      <c r="H74" s="156">
        <f t="shared" si="97"/>
        <v>2130</v>
      </c>
      <c r="I74" s="125">
        <f t="shared" si="82"/>
        <v>54.796511627906973</v>
      </c>
      <c r="J74" s="3"/>
      <c r="K74" s="3"/>
      <c r="L74" s="13" t="s">
        <v>22</v>
      </c>
      <c r="M74" s="36">
        <f t="shared" si="98"/>
        <v>96384</v>
      </c>
      <c r="N74" s="37">
        <f t="shared" si="98"/>
        <v>102015</v>
      </c>
      <c r="O74" s="173">
        <f t="shared" si="99"/>
        <v>198399</v>
      </c>
      <c r="P74" s="38">
        <f t="shared" si="100"/>
        <v>0</v>
      </c>
      <c r="Q74" s="173">
        <f t="shared" si="100"/>
        <v>198399</v>
      </c>
      <c r="R74" s="39">
        <f t="shared" si="100"/>
        <v>159939</v>
      </c>
      <c r="S74" s="37">
        <f t="shared" si="100"/>
        <v>164892</v>
      </c>
      <c r="T74" s="173">
        <f t="shared" si="101"/>
        <v>324831</v>
      </c>
      <c r="U74" s="144">
        <f>U22+U48</f>
        <v>1</v>
      </c>
      <c r="V74" s="173">
        <f>+T74+U74</f>
        <v>324832</v>
      </c>
      <c r="W74" s="40">
        <f t="shared" si="87"/>
        <v>63.726631686651643</v>
      </c>
    </row>
    <row r="75" spans="2:25" ht="13.5" thickBot="1">
      <c r="B75" s="108" t="s">
        <v>23</v>
      </c>
      <c r="C75" s="122">
        <f t="shared" si="97"/>
        <v>629</v>
      </c>
      <c r="D75" s="140">
        <f t="shared" si="97"/>
        <v>629</v>
      </c>
      <c r="E75" s="160">
        <f t="shared" si="97"/>
        <v>1258</v>
      </c>
      <c r="F75" s="122">
        <f t="shared" si="97"/>
        <v>982</v>
      </c>
      <c r="G75" s="140">
        <f t="shared" si="97"/>
        <v>984</v>
      </c>
      <c r="H75" s="160">
        <f t="shared" si="97"/>
        <v>1966</v>
      </c>
      <c r="I75" s="141">
        <f t="shared" si="82"/>
        <v>56.279809220985697</v>
      </c>
      <c r="J75" s="3"/>
      <c r="K75" s="3"/>
      <c r="L75" s="13" t="s">
        <v>23</v>
      </c>
      <c r="M75" s="36">
        <f t="shared" si="98"/>
        <v>91936</v>
      </c>
      <c r="N75" s="37">
        <f t="shared" si="98"/>
        <v>93405</v>
      </c>
      <c r="O75" s="173">
        <f t="shared" si="99"/>
        <v>185341</v>
      </c>
      <c r="P75" s="38">
        <f t="shared" si="100"/>
        <v>0</v>
      </c>
      <c r="Q75" s="173">
        <f t="shared" si="100"/>
        <v>185341</v>
      </c>
      <c r="R75" s="39">
        <f t="shared" si="100"/>
        <v>146409</v>
      </c>
      <c r="S75" s="37">
        <f t="shared" si="100"/>
        <v>145757</v>
      </c>
      <c r="T75" s="173">
        <f t="shared" si="101"/>
        <v>292166</v>
      </c>
      <c r="U75" s="38">
        <f>U23+U49</f>
        <v>0</v>
      </c>
      <c r="V75" s="176">
        <f>+T75+U75</f>
        <v>292166</v>
      </c>
      <c r="W75" s="40">
        <f t="shared" si="87"/>
        <v>57.637004224645395</v>
      </c>
    </row>
    <row r="76" spans="2:25" ht="14.25" thickTop="1" thickBot="1">
      <c r="B76" s="128" t="s">
        <v>24</v>
      </c>
      <c r="C76" s="129">
        <f>+C73+C74+C75</f>
        <v>1926</v>
      </c>
      <c r="D76" s="131">
        <f t="shared" ref="D76:H76" si="102">+D73+D74+D75</f>
        <v>1926</v>
      </c>
      <c r="E76" s="166">
        <f t="shared" si="102"/>
        <v>3852</v>
      </c>
      <c r="F76" s="129">
        <f t="shared" si="102"/>
        <v>3036</v>
      </c>
      <c r="G76" s="131">
        <f t="shared" si="102"/>
        <v>3037</v>
      </c>
      <c r="H76" s="166">
        <f t="shared" si="102"/>
        <v>6073</v>
      </c>
      <c r="I76" s="132">
        <f t="shared" si="82"/>
        <v>57.658359293873303</v>
      </c>
      <c r="J76" s="3"/>
      <c r="K76" s="3"/>
      <c r="L76" s="41" t="s">
        <v>24</v>
      </c>
      <c r="M76" s="42">
        <f>+M73+M74+M75</f>
        <v>276932</v>
      </c>
      <c r="N76" s="43">
        <f t="shared" ref="N76:V76" si="103">+N73+N74+N75</f>
        <v>285672</v>
      </c>
      <c r="O76" s="174">
        <f t="shared" si="103"/>
        <v>562604</v>
      </c>
      <c r="P76" s="44">
        <f t="shared" si="103"/>
        <v>0</v>
      </c>
      <c r="Q76" s="174">
        <f t="shared" si="103"/>
        <v>562604</v>
      </c>
      <c r="R76" s="45">
        <f t="shared" si="103"/>
        <v>460579</v>
      </c>
      <c r="S76" s="43">
        <f t="shared" si="103"/>
        <v>462856</v>
      </c>
      <c r="T76" s="174">
        <f t="shared" si="103"/>
        <v>923435</v>
      </c>
      <c r="U76" s="44">
        <f t="shared" si="103"/>
        <v>1</v>
      </c>
      <c r="V76" s="177">
        <f t="shared" si="103"/>
        <v>923436</v>
      </c>
      <c r="W76" s="46">
        <f t="shared" si="87"/>
        <v>64.136053067521743</v>
      </c>
    </row>
    <row r="77" spans="2:25" ht="14.25" thickTop="1" thickBot="1">
      <c r="B77" s="128" t="s">
        <v>62</v>
      </c>
      <c r="C77" s="129">
        <f t="shared" ref="C77:H77" si="104">+C68+C72+C76</f>
        <v>6371</v>
      </c>
      <c r="D77" s="131">
        <f t="shared" si="104"/>
        <v>6371</v>
      </c>
      <c r="E77" s="157">
        <f t="shared" si="104"/>
        <v>12742</v>
      </c>
      <c r="F77" s="129">
        <f t="shared" si="104"/>
        <v>9531</v>
      </c>
      <c r="G77" s="131">
        <f t="shared" si="104"/>
        <v>9534</v>
      </c>
      <c r="H77" s="163">
        <f t="shared" si="104"/>
        <v>19065</v>
      </c>
      <c r="I77" s="133">
        <f>IF(E77=0,0,((H77/E77)-1)*100)</f>
        <v>49.623293046617476</v>
      </c>
      <c r="J77" s="7"/>
      <c r="K77" s="3"/>
      <c r="L77" s="41" t="s">
        <v>62</v>
      </c>
      <c r="M77" s="45">
        <f t="shared" ref="M77:V77" si="105">+M68+M72+M76</f>
        <v>898834</v>
      </c>
      <c r="N77" s="43">
        <f t="shared" si="105"/>
        <v>924585</v>
      </c>
      <c r="O77" s="174">
        <f t="shared" si="105"/>
        <v>1823419</v>
      </c>
      <c r="P77" s="44">
        <f t="shared" si="105"/>
        <v>0</v>
      </c>
      <c r="Q77" s="177">
        <f t="shared" si="105"/>
        <v>1823419</v>
      </c>
      <c r="R77" s="45">
        <f t="shared" si="105"/>
        <v>1355363</v>
      </c>
      <c r="S77" s="43">
        <f t="shared" si="105"/>
        <v>1370840</v>
      </c>
      <c r="T77" s="174">
        <f t="shared" si="105"/>
        <v>2726203</v>
      </c>
      <c r="U77" s="44">
        <f t="shared" si="105"/>
        <v>1</v>
      </c>
      <c r="V77" s="177">
        <f t="shared" si="105"/>
        <v>2726204</v>
      </c>
      <c r="W77" s="46">
        <f>IF(Q77=0,0,((V77/Q77)-1)*100)</f>
        <v>49.510562300820602</v>
      </c>
      <c r="X77" s="290"/>
      <c r="Y77" s="290"/>
    </row>
    <row r="78" spans="2:25" ht="14.25" thickTop="1" thickBot="1">
      <c r="B78" s="128" t="s">
        <v>7</v>
      </c>
      <c r="C78" s="129">
        <f>+C77+C64</f>
        <v>8429</v>
      </c>
      <c r="D78" s="131">
        <f t="shared" ref="D78:H78" si="106">+D77+D64</f>
        <v>8457</v>
      </c>
      <c r="E78" s="157">
        <f t="shared" si="106"/>
        <v>16886</v>
      </c>
      <c r="F78" s="129">
        <f t="shared" si="106"/>
        <v>12216</v>
      </c>
      <c r="G78" s="131">
        <f t="shared" si="106"/>
        <v>12217</v>
      </c>
      <c r="H78" s="163">
        <f t="shared" si="106"/>
        <v>24433</v>
      </c>
      <c r="I78" s="133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:V78" si="107">+N77+N64</f>
        <v>1228260</v>
      </c>
      <c r="O78" s="174">
        <f t="shared" si="107"/>
        <v>2432158</v>
      </c>
      <c r="P78" s="44">
        <f t="shared" si="107"/>
        <v>0</v>
      </c>
      <c r="Q78" s="177">
        <f t="shared" si="107"/>
        <v>2432158</v>
      </c>
      <c r="R78" s="45">
        <f t="shared" si="107"/>
        <v>1763385</v>
      </c>
      <c r="S78" s="43">
        <f t="shared" si="107"/>
        <v>1770876</v>
      </c>
      <c r="T78" s="174">
        <f t="shared" si="107"/>
        <v>3534261</v>
      </c>
      <c r="U78" s="44">
        <f t="shared" si="107"/>
        <v>1</v>
      </c>
      <c r="V78" s="177">
        <f t="shared" si="107"/>
        <v>3534262</v>
      </c>
      <c r="W78" s="46">
        <f>IF(Q78=0,0,((V78/Q78)-1)*100)</f>
        <v>45.313832407269587</v>
      </c>
      <c r="X78" s="290"/>
      <c r="Y78" s="290"/>
    </row>
    <row r="79" spans="2:25" ht="14.25" thickTop="1" thickBot="1">
      <c r="B79" s="142" t="s">
        <v>60</v>
      </c>
      <c r="C79" s="104"/>
      <c r="D79" s="104"/>
      <c r="E79" s="104"/>
      <c r="F79" s="104"/>
      <c r="G79" s="104"/>
      <c r="H79" s="104"/>
      <c r="I79" s="105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5" ht="13.5" thickTop="1">
      <c r="L80" s="877" t="s">
        <v>33</v>
      </c>
      <c r="M80" s="878"/>
      <c r="N80" s="878"/>
      <c r="O80" s="878"/>
      <c r="P80" s="878"/>
      <c r="Q80" s="878"/>
      <c r="R80" s="878"/>
      <c r="S80" s="878"/>
      <c r="T80" s="878"/>
      <c r="U80" s="878"/>
      <c r="V80" s="878"/>
      <c r="W80" s="879"/>
    </row>
    <row r="81" spans="12:26" ht="13.5" thickBot="1">
      <c r="L81" s="874" t="s">
        <v>43</v>
      </c>
      <c r="M81" s="875"/>
      <c r="N81" s="875"/>
      <c r="O81" s="875"/>
      <c r="P81" s="875"/>
      <c r="Q81" s="875"/>
      <c r="R81" s="875"/>
      <c r="S81" s="875"/>
      <c r="T81" s="875"/>
      <c r="U81" s="875"/>
      <c r="V81" s="875"/>
      <c r="W81" s="876"/>
    </row>
    <row r="82" spans="12:26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6" ht="14.25" thickTop="1" thickBot="1">
      <c r="L83" s="58"/>
      <c r="M83" s="195" t="s">
        <v>58</v>
      </c>
      <c r="N83" s="196"/>
      <c r="O83" s="197"/>
      <c r="P83" s="195"/>
      <c r="Q83" s="195"/>
      <c r="R83" s="195" t="s">
        <v>59</v>
      </c>
      <c r="S83" s="196"/>
      <c r="T83" s="197"/>
      <c r="U83" s="195"/>
      <c r="V83" s="195"/>
      <c r="W83" s="323" t="s">
        <v>2</v>
      </c>
    </row>
    <row r="84" spans="12:26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24" t="s">
        <v>4</v>
      </c>
    </row>
    <row r="85" spans="12:26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22"/>
    </row>
    <row r="86" spans="12:26" ht="5.2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6">
      <c r="L87" s="60" t="s">
        <v>10</v>
      </c>
      <c r="M87" s="77">
        <v>4</v>
      </c>
      <c r="N87" s="78">
        <v>0</v>
      </c>
      <c r="O87" s="186">
        <f>M87+N87</f>
        <v>4</v>
      </c>
      <c r="P87" s="79">
        <v>0</v>
      </c>
      <c r="Q87" s="186">
        <f t="shared" ref="Q87:Q89" si="108">O87+P87</f>
        <v>4</v>
      </c>
      <c r="R87" s="77">
        <v>3</v>
      </c>
      <c r="S87" s="78">
        <v>0</v>
      </c>
      <c r="T87" s="186">
        <f>R87+S87</f>
        <v>3</v>
      </c>
      <c r="U87" s="79">
        <v>0</v>
      </c>
      <c r="V87" s="186">
        <f>T87+U87</f>
        <v>3</v>
      </c>
      <c r="W87" s="80">
        <f>IF(Q87=0,0,((V87/Q87)-1)*100)</f>
        <v>-25</v>
      </c>
      <c r="X87" s="291"/>
    </row>
    <row r="88" spans="12:26">
      <c r="L88" s="60" t="s">
        <v>11</v>
      </c>
      <c r="M88" s="77">
        <v>4</v>
      </c>
      <c r="N88" s="78">
        <v>0</v>
      </c>
      <c r="O88" s="186">
        <f>M88+N88</f>
        <v>4</v>
      </c>
      <c r="P88" s="79">
        <v>0</v>
      </c>
      <c r="Q88" s="186">
        <f t="shared" si="108"/>
        <v>4</v>
      </c>
      <c r="R88" s="77">
        <v>7</v>
      </c>
      <c r="S88" s="78">
        <v>0</v>
      </c>
      <c r="T88" s="186">
        <f>R88+S88</f>
        <v>7</v>
      </c>
      <c r="U88" s="79">
        <v>0</v>
      </c>
      <c r="V88" s="186">
        <f>T88+U88</f>
        <v>7</v>
      </c>
      <c r="W88" s="80">
        <f>IF(Q88=0,0,((V88/Q88)-1)*100)</f>
        <v>75</v>
      </c>
      <c r="X88" s="291"/>
    </row>
    <row r="89" spans="12:26" ht="13.5" thickBot="1">
      <c r="L89" s="66" t="s">
        <v>12</v>
      </c>
      <c r="M89" s="77">
        <v>3</v>
      </c>
      <c r="N89" s="78">
        <v>0</v>
      </c>
      <c r="O89" s="186">
        <f>M89+N89</f>
        <v>3</v>
      </c>
      <c r="P89" s="79">
        <v>0</v>
      </c>
      <c r="Q89" s="186">
        <f t="shared" si="108"/>
        <v>3</v>
      </c>
      <c r="R89" s="77">
        <v>5</v>
      </c>
      <c r="S89" s="78">
        <v>0</v>
      </c>
      <c r="T89" s="186">
        <f>R89+S89</f>
        <v>5</v>
      </c>
      <c r="U89" s="79">
        <v>0</v>
      </c>
      <c r="V89" s="186">
        <f>T89+U89</f>
        <v>5</v>
      </c>
      <c r="W89" s="80">
        <f>IF(Q89=0,0,((V89/Q89)-1)*100)</f>
        <v>66.666666666666671</v>
      </c>
    </row>
    <row r="90" spans="12:26" ht="14.25" thickTop="1" thickBot="1">
      <c r="L90" s="81" t="s">
        <v>57</v>
      </c>
      <c r="M90" s="82">
        <f>+M87+M88+M89</f>
        <v>11</v>
      </c>
      <c r="N90" s="83">
        <f t="shared" ref="N90:V90" si="109">+N87+N88+N89</f>
        <v>0</v>
      </c>
      <c r="O90" s="187">
        <f t="shared" si="109"/>
        <v>11</v>
      </c>
      <c r="P90" s="82">
        <f t="shared" si="109"/>
        <v>0</v>
      </c>
      <c r="Q90" s="187">
        <f t="shared" si="109"/>
        <v>11</v>
      </c>
      <c r="R90" s="82">
        <f t="shared" si="109"/>
        <v>15</v>
      </c>
      <c r="S90" s="83">
        <f t="shared" si="109"/>
        <v>0</v>
      </c>
      <c r="T90" s="187">
        <f t="shared" si="109"/>
        <v>15</v>
      </c>
      <c r="U90" s="82">
        <f t="shared" si="109"/>
        <v>0</v>
      </c>
      <c r="V90" s="187">
        <f t="shared" si="109"/>
        <v>15</v>
      </c>
      <c r="W90" s="84">
        <f t="shared" ref="W90:W102" si="110">IF(Q90=0,0,((V90/Q90)-1)*100)</f>
        <v>36.363636363636353</v>
      </c>
      <c r="X90" s="300"/>
    </row>
    <row r="91" spans="12:26" ht="13.5" thickTop="1">
      <c r="L91" s="60" t="s">
        <v>13</v>
      </c>
      <c r="M91" s="77">
        <v>8</v>
      </c>
      <c r="N91" s="78">
        <v>0</v>
      </c>
      <c r="O91" s="186">
        <f>M91+N91</f>
        <v>8</v>
      </c>
      <c r="P91" s="79">
        <v>0</v>
      </c>
      <c r="Q91" s="186">
        <f t="shared" ref="Q91:Q92" si="111">O91+P91</f>
        <v>8</v>
      </c>
      <c r="R91" s="77">
        <v>4</v>
      </c>
      <c r="S91" s="78">
        <v>0</v>
      </c>
      <c r="T91" s="186">
        <f>R91+S91</f>
        <v>4</v>
      </c>
      <c r="U91" s="79">
        <v>0</v>
      </c>
      <c r="V91" s="186">
        <f>T91+U91</f>
        <v>4</v>
      </c>
      <c r="W91" s="80">
        <f t="shared" si="110"/>
        <v>-50</v>
      </c>
      <c r="X91" s="300"/>
    </row>
    <row r="92" spans="12:26">
      <c r="L92" s="60" t="s">
        <v>14</v>
      </c>
      <c r="M92" s="77">
        <v>5</v>
      </c>
      <c r="N92" s="78">
        <v>0</v>
      </c>
      <c r="O92" s="186">
        <f>M92+N92</f>
        <v>5</v>
      </c>
      <c r="P92" s="79">
        <v>0</v>
      </c>
      <c r="Q92" s="186">
        <f t="shared" si="111"/>
        <v>5</v>
      </c>
      <c r="R92" s="77">
        <v>3</v>
      </c>
      <c r="S92" s="78">
        <v>1</v>
      </c>
      <c r="T92" s="186">
        <f>R92+S92</f>
        <v>4</v>
      </c>
      <c r="U92" s="79">
        <v>0</v>
      </c>
      <c r="V92" s="186">
        <f>T92+U92</f>
        <v>4</v>
      </c>
      <c r="W92" s="80">
        <f t="shared" si="110"/>
        <v>-19.999999999999996</v>
      </c>
    </row>
    <row r="93" spans="12:26" ht="13.5" thickBot="1">
      <c r="L93" s="60" t="s">
        <v>15</v>
      </c>
      <c r="M93" s="77">
        <v>7</v>
      </c>
      <c r="N93" s="78">
        <v>0</v>
      </c>
      <c r="O93" s="186">
        <f>M93+N93</f>
        <v>7</v>
      </c>
      <c r="P93" s="79">
        <v>0</v>
      </c>
      <c r="Q93" s="186">
        <f>O93+P93</f>
        <v>7</v>
      </c>
      <c r="R93" s="77">
        <v>4</v>
      </c>
      <c r="S93" s="78">
        <v>0</v>
      </c>
      <c r="T93" s="186">
        <f>R93+S93</f>
        <v>4</v>
      </c>
      <c r="U93" s="79">
        <v>0</v>
      </c>
      <c r="V93" s="186">
        <f>T93+U93</f>
        <v>4</v>
      </c>
      <c r="W93" s="80">
        <f>IF(Q93=0,0,((V93/Q93)-1)*100)</f>
        <v>-42.857142857142861</v>
      </c>
    </row>
    <row r="94" spans="12:26" ht="14.25" thickTop="1" thickBot="1">
      <c r="L94" s="81" t="s">
        <v>61</v>
      </c>
      <c r="M94" s="82">
        <f>+M91+M92+M93</f>
        <v>20</v>
      </c>
      <c r="N94" s="83">
        <f t="shared" ref="N94:V94" si="112">+N91+N92+N93</f>
        <v>0</v>
      </c>
      <c r="O94" s="187">
        <f t="shared" si="112"/>
        <v>20</v>
      </c>
      <c r="P94" s="82">
        <f t="shared" si="112"/>
        <v>0</v>
      </c>
      <c r="Q94" s="187">
        <f t="shared" si="112"/>
        <v>20</v>
      </c>
      <c r="R94" s="82">
        <f t="shared" si="112"/>
        <v>11</v>
      </c>
      <c r="S94" s="83">
        <f t="shared" si="112"/>
        <v>1</v>
      </c>
      <c r="T94" s="187">
        <f t="shared" si="112"/>
        <v>12</v>
      </c>
      <c r="U94" s="82">
        <f t="shared" si="112"/>
        <v>0</v>
      </c>
      <c r="V94" s="187">
        <f t="shared" si="112"/>
        <v>12</v>
      </c>
      <c r="W94" s="84">
        <f>IF(Q94=0,0,((V94/Q94)-1)*100)</f>
        <v>-40</v>
      </c>
      <c r="X94" s="300"/>
      <c r="Y94" s="290"/>
      <c r="Z94" s="290">
        <f>SUM(X94:Y94)</f>
        <v>0</v>
      </c>
    </row>
    <row r="95" spans="12:26" ht="13.5" thickTop="1">
      <c r="L95" s="60" t="s">
        <v>16</v>
      </c>
      <c r="M95" s="77">
        <v>1</v>
      </c>
      <c r="N95" s="78">
        <v>0</v>
      </c>
      <c r="O95" s="186">
        <f>SUM(M95:N95)</f>
        <v>1</v>
      </c>
      <c r="P95" s="79">
        <v>0</v>
      </c>
      <c r="Q95" s="186">
        <f t="shared" ref="Q95:Q97" si="113">O95+P95</f>
        <v>1</v>
      </c>
      <c r="R95" s="77">
        <v>4</v>
      </c>
      <c r="S95" s="78">
        <v>0</v>
      </c>
      <c r="T95" s="186">
        <f>SUM(R95:S95)</f>
        <v>4</v>
      </c>
      <c r="U95" s="79">
        <v>0</v>
      </c>
      <c r="V95" s="186">
        <f>T95+U95</f>
        <v>4</v>
      </c>
      <c r="W95" s="80">
        <f t="shared" si="110"/>
        <v>300</v>
      </c>
    </row>
    <row r="96" spans="12:26">
      <c r="L96" s="60" t="s">
        <v>17</v>
      </c>
      <c r="M96" s="77">
        <v>2</v>
      </c>
      <c r="N96" s="78">
        <v>0</v>
      </c>
      <c r="O96" s="186">
        <f>SUM(M96:N96)</f>
        <v>2</v>
      </c>
      <c r="P96" s="79">
        <v>0</v>
      </c>
      <c r="Q96" s="186">
        <f>O96+P96</f>
        <v>2</v>
      </c>
      <c r="R96" s="77">
        <v>1</v>
      </c>
      <c r="S96" s="78">
        <v>0</v>
      </c>
      <c r="T96" s="186">
        <f>SUM(R96:S96)</f>
        <v>1</v>
      </c>
      <c r="U96" s="79">
        <v>0</v>
      </c>
      <c r="V96" s="186">
        <f>T96+U96</f>
        <v>1</v>
      </c>
      <c r="W96" s="80">
        <f>IF(Q96=0,0,((V96/Q96)-1)*100)</f>
        <v>-50</v>
      </c>
    </row>
    <row r="97" spans="12:26" ht="13.5" thickBot="1">
      <c r="L97" s="60" t="s">
        <v>18</v>
      </c>
      <c r="M97" s="77">
        <v>4</v>
      </c>
      <c r="N97" s="78">
        <v>0</v>
      </c>
      <c r="O97" s="188">
        <f>SUM(M97:N97)</f>
        <v>4</v>
      </c>
      <c r="P97" s="85">
        <v>0</v>
      </c>
      <c r="Q97" s="188">
        <f t="shared" si="113"/>
        <v>4</v>
      </c>
      <c r="R97" s="77">
        <v>1</v>
      </c>
      <c r="S97" s="78">
        <v>0</v>
      </c>
      <c r="T97" s="188">
        <f>SUM(R97:S97)</f>
        <v>1</v>
      </c>
      <c r="U97" s="85">
        <v>0</v>
      </c>
      <c r="V97" s="188">
        <f>T97+U97</f>
        <v>1</v>
      </c>
      <c r="W97" s="80">
        <f t="shared" si="110"/>
        <v>-75</v>
      </c>
    </row>
    <row r="98" spans="12:26" ht="14.25" thickTop="1" thickBot="1">
      <c r="L98" s="86" t="s">
        <v>39</v>
      </c>
      <c r="M98" s="87">
        <f>+M95+M96+M97</f>
        <v>7</v>
      </c>
      <c r="N98" s="87">
        <f t="shared" ref="N98:V98" si="114">+N95+N96+N97</f>
        <v>0</v>
      </c>
      <c r="O98" s="189">
        <f t="shared" si="114"/>
        <v>7</v>
      </c>
      <c r="P98" s="88">
        <f t="shared" si="114"/>
        <v>0</v>
      </c>
      <c r="Q98" s="189">
        <f t="shared" si="114"/>
        <v>7</v>
      </c>
      <c r="R98" s="87">
        <f t="shared" si="114"/>
        <v>6</v>
      </c>
      <c r="S98" s="87">
        <f t="shared" si="114"/>
        <v>0</v>
      </c>
      <c r="T98" s="189">
        <f t="shared" si="114"/>
        <v>6</v>
      </c>
      <c r="U98" s="88">
        <f t="shared" si="114"/>
        <v>0</v>
      </c>
      <c r="V98" s="189">
        <f t="shared" si="114"/>
        <v>6</v>
      </c>
      <c r="W98" s="89">
        <f t="shared" si="110"/>
        <v>-14.28571428571429</v>
      </c>
    </row>
    <row r="99" spans="12:26" ht="13.5" thickTop="1">
      <c r="L99" s="60" t="s">
        <v>21</v>
      </c>
      <c r="M99" s="77">
        <v>2</v>
      </c>
      <c r="N99" s="78">
        <v>0</v>
      </c>
      <c r="O99" s="188">
        <f>SUM(M99:N99)</f>
        <v>2</v>
      </c>
      <c r="P99" s="90">
        <v>0</v>
      </c>
      <c r="Q99" s="188">
        <f t="shared" ref="Q99:Q101" si="115">O99+P99</f>
        <v>2</v>
      </c>
      <c r="R99" s="77">
        <v>1</v>
      </c>
      <c r="S99" s="78">
        <v>0</v>
      </c>
      <c r="T99" s="188">
        <f>SUM(R99:S99)</f>
        <v>1</v>
      </c>
      <c r="U99" s="90">
        <v>0</v>
      </c>
      <c r="V99" s="188">
        <f>T99+U99</f>
        <v>1</v>
      </c>
      <c r="W99" s="80">
        <f t="shared" si="110"/>
        <v>-50</v>
      </c>
    </row>
    <row r="100" spans="12:26">
      <c r="L100" s="60" t="s">
        <v>22</v>
      </c>
      <c r="M100" s="77">
        <v>6</v>
      </c>
      <c r="N100" s="78">
        <v>0</v>
      </c>
      <c r="O100" s="188">
        <f>SUM(M100:N100)</f>
        <v>6</v>
      </c>
      <c r="P100" s="79">
        <v>0</v>
      </c>
      <c r="Q100" s="188">
        <f t="shared" si="115"/>
        <v>6</v>
      </c>
      <c r="R100" s="77">
        <v>5</v>
      </c>
      <c r="S100" s="78">
        <v>0</v>
      </c>
      <c r="T100" s="188">
        <f>SUM(R100:S100)</f>
        <v>5</v>
      </c>
      <c r="U100" s="79">
        <v>0</v>
      </c>
      <c r="V100" s="188">
        <f>T100+U100</f>
        <v>5</v>
      </c>
      <c r="W100" s="80">
        <f t="shared" si="110"/>
        <v>-16.666666666666664</v>
      </c>
    </row>
    <row r="101" spans="12:26" ht="13.5" thickBot="1">
      <c r="L101" s="60" t="s">
        <v>23</v>
      </c>
      <c r="M101" s="77">
        <v>5</v>
      </c>
      <c r="N101" s="78">
        <v>0</v>
      </c>
      <c r="O101" s="188">
        <f>SUM(M101:N101)</f>
        <v>5</v>
      </c>
      <c r="P101" s="79">
        <v>0</v>
      </c>
      <c r="Q101" s="188">
        <f t="shared" si="115"/>
        <v>5</v>
      </c>
      <c r="R101" s="77">
        <v>24</v>
      </c>
      <c r="S101" s="78">
        <v>0</v>
      </c>
      <c r="T101" s="188">
        <f>SUM(R101:S101)</f>
        <v>24</v>
      </c>
      <c r="U101" s="79"/>
      <c r="V101" s="188">
        <f>T101+U101</f>
        <v>24</v>
      </c>
      <c r="W101" s="80">
        <f t="shared" si="110"/>
        <v>380</v>
      </c>
    </row>
    <row r="102" spans="12:26" ht="14.25" thickTop="1" thickBot="1">
      <c r="L102" s="81" t="s">
        <v>40</v>
      </c>
      <c r="M102" s="82">
        <f>+M99+M100+M101</f>
        <v>13</v>
      </c>
      <c r="N102" s="83">
        <f t="shared" ref="N102:V102" si="116">+N99+N100+N101</f>
        <v>0</v>
      </c>
      <c r="O102" s="187">
        <f t="shared" si="116"/>
        <v>13</v>
      </c>
      <c r="P102" s="82">
        <f t="shared" si="116"/>
        <v>0</v>
      </c>
      <c r="Q102" s="187">
        <f t="shared" si="116"/>
        <v>13</v>
      </c>
      <c r="R102" s="82">
        <f t="shared" si="116"/>
        <v>30</v>
      </c>
      <c r="S102" s="83">
        <f t="shared" si="116"/>
        <v>0</v>
      </c>
      <c r="T102" s="187">
        <f t="shared" si="116"/>
        <v>30</v>
      </c>
      <c r="U102" s="82">
        <f t="shared" si="116"/>
        <v>0</v>
      </c>
      <c r="V102" s="187">
        <f t="shared" si="116"/>
        <v>30</v>
      </c>
      <c r="W102" s="84">
        <f t="shared" si="110"/>
        <v>130.76923076923075</v>
      </c>
    </row>
    <row r="103" spans="12:26" ht="14.25" thickTop="1" thickBot="1">
      <c r="L103" s="81" t="s">
        <v>62</v>
      </c>
      <c r="M103" s="82">
        <f t="shared" ref="M103:V103" si="117">+M94+M98+M102</f>
        <v>40</v>
      </c>
      <c r="N103" s="83">
        <f t="shared" si="117"/>
        <v>0</v>
      </c>
      <c r="O103" s="187">
        <f t="shared" si="117"/>
        <v>40</v>
      </c>
      <c r="P103" s="82">
        <f t="shared" si="117"/>
        <v>0</v>
      </c>
      <c r="Q103" s="187">
        <f t="shared" si="117"/>
        <v>40</v>
      </c>
      <c r="R103" s="82">
        <f t="shared" si="117"/>
        <v>47</v>
      </c>
      <c r="S103" s="83">
        <f t="shared" si="117"/>
        <v>1</v>
      </c>
      <c r="T103" s="187">
        <f t="shared" si="117"/>
        <v>48</v>
      </c>
      <c r="U103" s="82">
        <f t="shared" si="117"/>
        <v>0</v>
      </c>
      <c r="V103" s="187">
        <f t="shared" si="117"/>
        <v>48</v>
      </c>
      <c r="W103" s="84">
        <f>IF(Q103=0,0,((V103/Q103)-1)*100)</f>
        <v>19.999999999999996</v>
      </c>
      <c r="X103" s="336">
        <f>+O103+O181</f>
        <v>40</v>
      </c>
      <c r="Y103" s="290">
        <f>+T103+T181</f>
        <v>48</v>
      </c>
      <c r="Z103" s="300">
        <f>IF(X103=0,0,(Y103/X103-1))</f>
        <v>0.19999999999999996</v>
      </c>
    </row>
    <row r="104" spans="12:26" ht="14.25" thickTop="1" thickBot="1">
      <c r="L104" s="81" t="s">
        <v>7</v>
      </c>
      <c r="M104" s="82">
        <f t="shared" ref="M104:V104" si="118">+M90+M94+M98+M102</f>
        <v>51</v>
      </c>
      <c r="N104" s="83">
        <f t="shared" si="118"/>
        <v>0</v>
      </c>
      <c r="O104" s="187">
        <f t="shared" si="118"/>
        <v>51</v>
      </c>
      <c r="P104" s="82">
        <f t="shared" si="118"/>
        <v>0</v>
      </c>
      <c r="Q104" s="187">
        <f t="shared" si="118"/>
        <v>51</v>
      </c>
      <c r="R104" s="82">
        <f t="shared" si="118"/>
        <v>62</v>
      </c>
      <c r="S104" s="83">
        <f t="shared" si="118"/>
        <v>1</v>
      </c>
      <c r="T104" s="187">
        <f t="shared" si="118"/>
        <v>63</v>
      </c>
      <c r="U104" s="82">
        <f t="shared" si="118"/>
        <v>0</v>
      </c>
      <c r="V104" s="187">
        <f t="shared" si="118"/>
        <v>63</v>
      </c>
      <c r="W104" s="84">
        <f>IF(Q104=0,0,((V104/Q104)-1)*100)</f>
        <v>23.529411764705888</v>
      </c>
      <c r="X104" s="336">
        <f>+O104+O130</f>
        <v>1141</v>
      </c>
      <c r="Y104" s="290">
        <f>+T104+T182</f>
        <v>63</v>
      </c>
      <c r="Z104" s="300">
        <f>IF(X104=0,0,(Y104/X104-1))</f>
        <v>-0.94478527607361962</v>
      </c>
    </row>
    <row r="105" spans="12:26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6" ht="13.5" thickTop="1">
      <c r="L106" s="877" t="s">
        <v>41</v>
      </c>
      <c r="M106" s="878"/>
      <c r="N106" s="878"/>
      <c r="O106" s="878"/>
      <c r="P106" s="878"/>
      <c r="Q106" s="878"/>
      <c r="R106" s="878"/>
      <c r="S106" s="878"/>
      <c r="T106" s="878"/>
      <c r="U106" s="878"/>
      <c r="V106" s="878"/>
      <c r="W106" s="879"/>
    </row>
    <row r="107" spans="12:26" ht="13.5" thickBot="1">
      <c r="L107" s="874" t="s">
        <v>44</v>
      </c>
      <c r="M107" s="875"/>
      <c r="N107" s="875"/>
      <c r="O107" s="875"/>
      <c r="P107" s="875"/>
      <c r="Q107" s="875"/>
      <c r="R107" s="875"/>
      <c r="S107" s="875"/>
      <c r="T107" s="875"/>
      <c r="U107" s="875"/>
      <c r="V107" s="875"/>
      <c r="W107" s="876"/>
    </row>
    <row r="108" spans="12:26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6" ht="14.25" thickTop="1" thickBot="1">
      <c r="L109" s="58"/>
      <c r="M109" s="195" t="s">
        <v>58</v>
      </c>
      <c r="N109" s="196"/>
      <c r="O109" s="197"/>
      <c r="P109" s="195"/>
      <c r="Q109" s="195"/>
      <c r="R109" s="195" t="s">
        <v>59</v>
      </c>
      <c r="S109" s="196"/>
      <c r="T109" s="197"/>
      <c r="U109" s="195"/>
      <c r="V109" s="195"/>
      <c r="W109" s="323" t="s">
        <v>2</v>
      </c>
    </row>
    <row r="110" spans="12:26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24" t="s">
        <v>4</v>
      </c>
    </row>
    <row r="111" spans="12:26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25"/>
    </row>
    <row r="112" spans="12:26" ht="5.25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6">
      <c r="L113" s="60" t="s">
        <v>10</v>
      </c>
      <c r="M113" s="77">
        <v>29</v>
      </c>
      <c r="N113" s="78">
        <v>41</v>
      </c>
      <c r="O113" s="186">
        <f>M113+N113</f>
        <v>70</v>
      </c>
      <c r="P113" s="79">
        <v>0</v>
      </c>
      <c r="Q113" s="186">
        <f t="shared" ref="Q113:Q115" si="119">O113+P113</f>
        <v>70</v>
      </c>
      <c r="R113" s="77">
        <v>91</v>
      </c>
      <c r="S113" s="78">
        <v>63</v>
      </c>
      <c r="T113" s="186">
        <f>R113+S113</f>
        <v>154</v>
      </c>
      <c r="U113" s="79">
        <v>0</v>
      </c>
      <c r="V113" s="186">
        <f>T113+U113</f>
        <v>154</v>
      </c>
      <c r="W113" s="80">
        <f>IF(Q113=0,0,((V113/Q113)-1)*100)</f>
        <v>120.00000000000001</v>
      </c>
      <c r="X113" s="291"/>
    </row>
    <row r="114" spans="12:26">
      <c r="L114" s="60" t="s">
        <v>11</v>
      </c>
      <c r="M114" s="77">
        <v>25</v>
      </c>
      <c r="N114" s="78">
        <v>49</v>
      </c>
      <c r="O114" s="186">
        <f>M114+N114</f>
        <v>74</v>
      </c>
      <c r="P114" s="79">
        <v>0</v>
      </c>
      <c r="Q114" s="186">
        <f t="shared" si="119"/>
        <v>74</v>
      </c>
      <c r="R114" s="77">
        <v>88</v>
      </c>
      <c r="S114" s="78">
        <v>67</v>
      </c>
      <c r="T114" s="186">
        <f>R114+S114</f>
        <v>155</v>
      </c>
      <c r="U114" s="79">
        <v>0</v>
      </c>
      <c r="V114" s="186">
        <f>T114+U114</f>
        <v>155</v>
      </c>
      <c r="W114" s="80">
        <f>IF(Q114=0,0,((V114/Q114)-1)*100)</f>
        <v>109.45945945945948</v>
      </c>
      <c r="X114" s="291"/>
    </row>
    <row r="115" spans="12:26" ht="13.5" thickBot="1">
      <c r="L115" s="66" t="s">
        <v>12</v>
      </c>
      <c r="M115" s="77">
        <v>32</v>
      </c>
      <c r="N115" s="78">
        <v>43</v>
      </c>
      <c r="O115" s="186">
        <f>M115+N115</f>
        <v>75</v>
      </c>
      <c r="P115" s="79">
        <v>0</v>
      </c>
      <c r="Q115" s="186">
        <f t="shared" si="119"/>
        <v>75</v>
      </c>
      <c r="R115" s="77">
        <v>93</v>
      </c>
      <c r="S115" s="78">
        <v>83</v>
      </c>
      <c r="T115" s="186">
        <f>R115+S115</f>
        <v>176</v>
      </c>
      <c r="U115" s="79">
        <v>0</v>
      </c>
      <c r="V115" s="186">
        <f>T115+U115</f>
        <v>176</v>
      </c>
      <c r="W115" s="80">
        <f>IF(Q115=0,0,((V115/Q115)-1)*100)</f>
        <v>134.66666666666666</v>
      </c>
    </row>
    <row r="116" spans="12:26" ht="14.25" thickTop="1" thickBot="1">
      <c r="L116" s="81" t="s">
        <v>38</v>
      </c>
      <c r="M116" s="82">
        <f>+M113+M114+M115</f>
        <v>86</v>
      </c>
      <c r="N116" s="83">
        <f t="shared" ref="N116:V116" si="120">+N113+N114+N115</f>
        <v>133</v>
      </c>
      <c r="O116" s="187">
        <f t="shared" si="120"/>
        <v>219</v>
      </c>
      <c r="P116" s="82">
        <f t="shared" si="120"/>
        <v>0</v>
      </c>
      <c r="Q116" s="187">
        <f t="shared" si="120"/>
        <v>219</v>
      </c>
      <c r="R116" s="82">
        <f t="shared" si="120"/>
        <v>272</v>
      </c>
      <c r="S116" s="83">
        <f t="shared" si="120"/>
        <v>213</v>
      </c>
      <c r="T116" s="187">
        <f t="shared" si="120"/>
        <v>485</v>
      </c>
      <c r="U116" s="82">
        <f t="shared" si="120"/>
        <v>0</v>
      </c>
      <c r="V116" s="187">
        <f t="shared" si="120"/>
        <v>485</v>
      </c>
      <c r="W116" s="84">
        <f t="shared" ref="W116:W128" si="121">IF(Q116=0,0,((V116/Q116)-1)*100)</f>
        <v>121.46118721461185</v>
      </c>
      <c r="X116" s="300"/>
    </row>
    <row r="117" spans="12:26" ht="13.5" thickTop="1">
      <c r="L117" s="60" t="s">
        <v>13</v>
      </c>
      <c r="M117" s="77">
        <v>29</v>
      </c>
      <c r="N117" s="78">
        <v>46</v>
      </c>
      <c r="O117" s="186">
        <f>M117+N117</f>
        <v>75</v>
      </c>
      <c r="P117" s="79">
        <v>0</v>
      </c>
      <c r="Q117" s="186">
        <f t="shared" ref="Q117:Q118" si="122">O117+P117</f>
        <v>75</v>
      </c>
      <c r="R117" s="77">
        <v>84</v>
      </c>
      <c r="S117" s="78">
        <v>118</v>
      </c>
      <c r="T117" s="186">
        <f>R117+S117</f>
        <v>202</v>
      </c>
      <c r="U117" s="79">
        <v>0</v>
      </c>
      <c r="V117" s="186">
        <f>T117+U117</f>
        <v>202</v>
      </c>
      <c r="W117" s="80">
        <f t="shared" si="121"/>
        <v>169.33333333333334</v>
      </c>
      <c r="X117" s="300"/>
    </row>
    <row r="118" spans="12:26">
      <c r="L118" s="60" t="s">
        <v>14</v>
      </c>
      <c r="M118" s="77">
        <v>25</v>
      </c>
      <c r="N118" s="78">
        <v>52</v>
      </c>
      <c r="O118" s="186">
        <f>M118+N118</f>
        <v>77</v>
      </c>
      <c r="P118" s="79">
        <v>0</v>
      </c>
      <c r="Q118" s="186">
        <f t="shared" si="122"/>
        <v>77</v>
      </c>
      <c r="R118" s="77">
        <v>81</v>
      </c>
      <c r="S118" s="78">
        <v>154</v>
      </c>
      <c r="T118" s="186">
        <f>R118+S118</f>
        <v>235</v>
      </c>
      <c r="U118" s="79">
        <v>0</v>
      </c>
      <c r="V118" s="186">
        <f>T118+U118</f>
        <v>235</v>
      </c>
      <c r="W118" s="80">
        <f t="shared" si="121"/>
        <v>205.19480519480518</v>
      </c>
    </row>
    <row r="119" spans="12:26" ht="13.5" thickBot="1">
      <c r="L119" s="60" t="s">
        <v>15</v>
      </c>
      <c r="M119" s="77">
        <v>30</v>
      </c>
      <c r="N119" s="78">
        <v>43</v>
      </c>
      <c r="O119" s="186">
        <f>M119+N119</f>
        <v>73</v>
      </c>
      <c r="P119" s="79">
        <v>0</v>
      </c>
      <c r="Q119" s="186">
        <f>O119+P119</f>
        <v>73</v>
      </c>
      <c r="R119" s="77">
        <v>99</v>
      </c>
      <c r="S119" s="78">
        <v>110</v>
      </c>
      <c r="T119" s="186">
        <f>R119+S119</f>
        <v>209</v>
      </c>
      <c r="U119" s="79">
        <v>0</v>
      </c>
      <c r="V119" s="186">
        <f>T119+U119</f>
        <v>209</v>
      </c>
      <c r="W119" s="80">
        <f>IF(Q119=0,0,((V119/Q119)-1)*100)</f>
        <v>186.30136986301369</v>
      </c>
    </row>
    <row r="120" spans="12:26" ht="14.25" thickTop="1" thickBot="1">
      <c r="L120" s="81" t="s">
        <v>61</v>
      </c>
      <c r="M120" s="82">
        <f>+M117+M118+M119</f>
        <v>84</v>
      </c>
      <c r="N120" s="83">
        <f t="shared" ref="N120:V120" si="123">+N117+N118+N119</f>
        <v>141</v>
      </c>
      <c r="O120" s="187">
        <f t="shared" si="123"/>
        <v>225</v>
      </c>
      <c r="P120" s="82">
        <f t="shared" si="123"/>
        <v>0</v>
      </c>
      <c r="Q120" s="187">
        <f t="shared" si="123"/>
        <v>225</v>
      </c>
      <c r="R120" s="82">
        <f t="shared" si="123"/>
        <v>264</v>
      </c>
      <c r="S120" s="83">
        <f t="shared" si="123"/>
        <v>382</v>
      </c>
      <c r="T120" s="187">
        <f t="shared" si="123"/>
        <v>646</v>
      </c>
      <c r="U120" s="82">
        <f t="shared" si="123"/>
        <v>0</v>
      </c>
      <c r="V120" s="187">
        <f t="shared" si="123"/>
        <v>646</v>
      </c>
      <c r="W120" s="84">
        <f>IF(Q120=0,0,((V120/Q120)-1)*100)</f>
        <v>187.11111111111109</v>
      </c>
      <c r="X120" s="300"/>
      <c r="Y120" s="290"/>
      <c r="Z120" s="290">
        <f>SUM(X120:Y120)</f>
        <v>0</v>
      </c>
    </row>
    <row r="121" spans="12:26" ht="13.5" thickTop="1">
      <c r="L121" s="60" t="s">
        <v>16</v>
      </c>
      <c r="M121" s="77">
        <v>22</v>
      </c>
      <c r="N121" s="78">
        <v>47</v>
      </c>
      <c r="O121" s="186">
        <f>SUM(M121:N121)</f>
        <v>69</v>
      </c>
      <c r="P121" s="79">
        <v>0</v>
      </c>
      <c r="Q121" s="186">
        <f t="shared" ref="Q121:Q123" si="124">O121+P121</f>
        <v>69</v>
      </c>
      <c r="R121" s="77">
        <v>99</v>
      </c>
      <c r="S121" s="78">
        <v>110</v>
      </c>
      <c r="T121" s="186">
        <f>SUM(R121:S121)</f>
        <v>209</v>
      </c>
      <c r="U121" s="79">
        <v>0</v>
      </c>
      <c r="V121" s="186">
        <f>T121+U121</f>
        <v>209</v>
      </c>
      <c r="W121" s="80">
        <f t="shared" si="121"/>
        <v>202.89855072463769</v>
      </c>
    </row>
    <row r="122" spans="12:26">
      <c r="L122" s="60" t="s">
        <v>17</v>
      </c>
      <c r="M122" s="77">
        <v>36</v>
      </c>
      <c r="N122" s="78">
        <v>69</v>
      </c>
      <c r="O122" s="186">
        <f>SUM(M122:N122)</f>
        <v>105</v>
      </c>
      <c r="P122" s="79">
        <v>0</v>
      </c>
      <c r="Q122" s="186">
        <f>O122+P122</f>
        <v>105</v>
      </c>
      <c r="R122" s="77">
        <v>114</v>
      </c>
      <c r="S122" s="78">
        <v>98</v>
      </c>
      <c r="T122" s="186">
        <f>SUM(R122:S122)</f>
        <v>212</v>
      </c>
      <c r="U122" s="79">
        <v>0</v>
      </c>
      <c r="V122" s="186">
        <f>T122+U122</f>
        <v>212</v>
      </c>
      <c r="W122" s="80">
        <f>IF(Q122=0,0,((V122/Q122)-1)*100)</f>
        <v>101.9047619047619</v>
      </c>
    </row>
    <row r="123" spans="12:26" ht="13.5" thickBot="1">
      <c r="L123" s="60" t="s">
        <v>18</v>
      </c>
      <c r="M123" s="77">
        <v>35</v>
      </c>
      <c r="N123" s="78">
        <v>76</v>
      </c>
      <c r="O123" s="188">
        <f>SUM(M123:N123)</f>
        <v>111</v>
      </c>
      <c r="P123" s="85">
        <v>0</v>
      </c>
      <c r="Q123" s="188">
        <f t="shared" si="124"/>
        <v>111</v>
      </c>
      <c r="R123" s="77">
        <v>95</v>
      </c>
      <c r="S123" s="78">
        <v>112</v>
      </c>
      <c r="T123" s="188">
        <f>SUM(R123:S123)</f>
        <v>207</v>
      </c>
      <c r="U123" s="85">
        <v>0</v>
      </c>
      <c r="V123" s="188">
        <f>T123+U123</f>
        <v>207</v>
      </c>
      <c r="W123" s="80">
        <f t="shared" si="121"/>
        <v>86.486486486486484</v>
      </c>
    </row>
    <row r="124" spans="12:26" ht="14.25" thickTop="1" thickBot="1">
      <c r="L124" s="86" t="s">
        <v>39</v>
      </c>
      <c r="M124" s="87">
        <f>+M121+M122+M123</f>
        <v>93</v>
      </c>
      <c r="N124" s="87">
        <f t="shared" ref="N124:V124" si="125">+N121+N122+N123</f>
        <v>192</v>
      </c>
      <c r="O124" s="189">
        <f t="shared" si="125"/>
        <v>285</v>
      </c>
      <c r="P124" s="88">
        <f t="shared" si="125"/>
        <v>0</v>
      </c>
      <c r="Q124" s="189">
        <f t="shared" si="125"/>
        <v>285</v>
      </c>
      <c r="R124" s="87">
        <f t="shared" si="125"/>
        <v>308</v>
      </c>
      <c r="S124" s="87">
        <f t="shared" si="125"/>
        <v>320</v>
      </c>
      <c r="T124" s="189">
        <f t="shared" si="125"/>
        <v>628</v>
      </c>
      <c r="U124" s="88">
        <f t="shared" si="125"/>
        <v>0</v>
      </c>
      <c r="V124" s="189">
        <f t="shared" si="125"/>
        <v>628</v>
      </c>
      <c r="W124" s="89">
        <f t="shared" si="121"/>
        <v>120.35087719298248</v>
      </c>
    </row>
    <row r="125" spans="12:26" ht="13.5" thickTop="1">
      <c r="L125" s="60" t="s">
        <v>21</v>
      </c>
      <c r="M125" s="77">
        <v>35</v>
      </c>
      <c r="N125" s="78">
        <v>73</v>
      </c>
      <c r="O125" s="188">
        <f>SUM(M125:N125)</f>
        <v>108</v>
      </c>
      <c r="P125" s="90">
        <v>0</v>
      </c>
      <c r="Q125" s="188">
        <f t="shared" ref="Q125:Q127" si="126">O125+P125</f>
        <v>108</v>
      </c>
      <c r="R125" s="77">
        <v>98</v>
      </c>
      <c r="S125" s="78">
        <v>126</v>
      </c>
      <c r="T125" s="188">
        <f>SUM(R125:S125)</f>
        <v>224</v>
      </c>
      <c r="U125" s="90">
        <v>0</v>
      </c>
      <c r="V125" s="188">
        <f>T125+U125</f>
        <v>224</v>
      </c>
      <c r="W125" s="80">
        <f t="shared" si="121"/>
        <v>107.40740740740739</v>
      </c>
    </row>
    <row r="126" spans="12:26">
      <c r="L126" s="60" t="s">
        <v>22</v>
      </c>
      <c r="M126" s="77">
        <v>85</v>
      </c>
      <c r="N126" s="78">
        <v>50</v>
      </c>
      <c r="O126" s="188">
        <f>SUM(M126:N126)</f>
        <v>135</v>
      </c>
      <c r="P126" s="79">
        <v>0</v>
      </c>
      <c r="Q126" s="188">
        <f t="shared" si="126"/>
        <v>135</v>
      </c>
      <c r="R126" s="77">
        <v>89</v>
      </c>
      <c r="S126" s="78">
        <v>110</v>
      </c>
      <c r="T126" s="188">
        <f>SUM(R126:S126)</f>
        <v>199</v>
      </c>
      <c r="U126" s="79">
        <v>0</v>
      </c>
      <c r="V126" s="188">
        <f>T126+U126</f>
        <v>199</v>
      </c>
      <c r="W126" s="80">
        <f t="shared" si="121"/>
        <v>47.407407407407412</v>
      </c>
    </row>
    <row r="127" spans="12:26" ht="13.5" thickBot="1">
      <c r="L127" s="60" t="s">
        <v>23</v>
      </c>
      <c r="M127" s="77">
        <v>72</v>
      </c>
      <c r="N127" s="78">
        <v>46</v>
      </c>
      <c r="O127" s="188">
        <f>SUM(M127:N127)</f>
        <v>118</v>
      </c>
      <c r="P127" s="79">
        <v>0</v>
      </c>
      <c r="Q127" s="188">
        <f t="shared" si="126"/>
        <v>118</v>
      </c>
      <c r="R127" s="77">
        <v>98</v>
      </c>
      <c r="S127" s="78">
        <v>55</v>
      </c>
      <c r="T127" s="188">
        <f>SUM(R127:S127)</f>
        <v>153</v>
      </c>
      <c r="U127" s="79">
        <v>0</v>
      </c>
      <c r="V127" s="188">
        <f>T127+U127</f>
        <v>153</v>
      </c>
      <c r="W127" s="80">
        <f t="shared" si="121"/>
        <v>29.661016949152554</v>
      </c>
    </row>
    <row r="128" spans="12:26" ht="14.25" thickTop="1" thickBot="1">
      <c r="L128" s="81" t="s">
        <v>40</v>
      </c>
      <c r="M128" s="82">
        <f>+M125+M126+M127</f>
        <v>192</v>
      </c>
      <c r="N128" s="83">
        <f t="shared" ref="N128:V128" si="127">+N125+N126+N127</f>
        <v>169</v>
      </c>
      <c r="O128" s="187">
        <f t="shared" si="127"/>
        <v>361</v>
      </c>
      <c r="P128" s="82">
        <f t="shared" si="127"/>
        <v>0</v>
      </c>
      <c r="Q128" s="187">
        <f t="shared" si="127"/>
        <v>361</v>
      </c>
      <c r="R128" s="82">
        <f t="shared" si="127"/>
        <v>285</v>
      </c>
      <c r="S128" s="83">
        <f t="shared" si="127"/>
        <v>291</v>
      </c>
      <c r="T128" s="187">
        <f t="shared" si="127"/>
        <v>576</v>
      </c>
      <c r="U128" s="82">
        <f t="shared" si="127"/>
        <v>0</v>
      </c>
      <c r="V128" s="187">
        <f t="shared" si="127"/>
        <v>576</v>
      </c>
      <c r="W128" s="84">
        <f t="shared" si="121"/>
        <v>59.556786703601119</v>
      </c>
      <c r="X128" s="291"/>
    </row>
    <row r="129" spans="12:26" ht="14.25" thickTop="1" thickBot="1">
      <c r="L129" s="81" t="s">
        <v>62</v>
      </c>
      <c r="M129" s="82">
        <f t="shared" ref="M129:V129" si="128">+M120+M124+M128</f>
        <v>369</v>
      </c>
      <c r="N129" s="83">
        <f t="shared" si="128"/>
        <v>502</v>
      </c>
      <c r="O129" s="187">
        <f t="shared" si="128"/>
        <v>871</v>
      </c>
      <c r="P129" s="82">
        <f t="shared" si="128"/>
        <v>0</v>
      </c>
      <c r="Q129" s="187">
        <f t="shared" si="128"/>
        <v>871</v>
      </c>
      <c r="R129" s="82">
        <f t="shared" si="128"/>
        <v>857</v>
      </c>
      <c r="S129" s="83">
        <f t="shared" si="128"/>
        <v>993</v>
      </c>
      <c r="T129" s="187">
        <f t="shared" si="128"/>
        <v>1850</v>
      </c>
      <c r="U129" s="82">
        <f t="shared" si="128"/>
        <v>0</v>
      </c>
      <c r="V129" s="187">
        <f t="shared" si="128"/>
        <v>1850</v>
      </c>
      <c r="W129" s="84">
        <f>IF(Q129=0,0,((V129/Q129)-1)*100)</f>
        <v>112.39954075774969</v>
      </c>
      <c r="X129" s="336">
        <f>+O129+O207</f>
        <v>871</v>
      </c>
      <c r="Y129" s="290">
        <f>+T129+T207</f>
        <v>2863</v>
      </c>
      <c r="Z129" s="300">
        <f>IF(X129=0,0,(Y129/X129-1))</f>
        <v>2.2870264064293915</v>
      </c>
    </row>
    <row r="130" spans="12:26" ht="14.25" thickTop="1" thickBot="1">
      <c r="L130" s="81" t="s">
        <v>7</v>
      </c>
      <c r="M130" s="82">
        <f t="shared" ref="M130:V130" si="129">+M116+M120+M124+M128</f>
        <v>455</v>
      </c>
      <c r="N130" s="83">
        <f t="shared" si="129"/>
        <v>635</v>
      </c>
      <c r="O130" s="187">
        <f t="shared" si="129"/>
        <v>1090</v>
      </c>
      <c r="P130" s="82">
        <f t="shared" si="129"/>
        <v>0</v>
      </c>
      <c r="Q130" s="187">
        <f t="shared" si="129"/>
        <v>1090</v>
      </c>
      <c r="R130" s="82">
        <f t="shared" si="129"/>
        <v>1129</v>
      </c>
      <c r="S130" s="83">
        <f t="shared" si="129"/>
        <v>1206</v>
      </c>
      <c r="T130" s="187">
        <f t="shared" si="129"/>
        <v>2335</v>
      </c>
      <c r="U130" s="82">
        <f t="shared" si="129"/>
        <v>0</v>
      </c>
      <c r="V130" s="187">
        <f t="shared" si="129"/>
        <v>2335</v>
      </c>
      <c r="W130" s="84">
        <f>IF(Q130=0,0,((V130/Q130)-1)*100)</f>
        <v>114.22018348623854</v>
      </c>
      <c r="X130" s="336">
        <f>+O130+O208</f>
        <v>1090</v>
      </c>
      <c r="Y130" s="290">
        <f>+T130+T208</f>
        <v>3512</v>
      </c>
      <c r="Z130" s="300">
        <f>IF(X130=0,0,(Y130/X130-1))</f>
        <v>2.2220183486238532</v>
      </c>
    </row>
    <row r="131" spans="12:26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6" ht="13.5" thickTop="1">
      <c r="L132" s="877" t="s">
        <v>42</v>
      </c>
      <c r="M132" s="878"/>
      <c r="N132" s="878"/>
      <c r="O132" s="878"/>
      <c r="P132" s="878"/>
      <c r="Q132" s="878"/>
      <c r="R132" s="878"/>
      <c r="S132" s="878"/>
      <c r="T132" s="878"/>
      <c r="U132" s="878"/>
      <c r="V132" s="878"/>
      <c r="W132" s="879"/>
    </row>
    <row r="133" spans="12:26" ht="13.5" thickBot="1">
      <c r="L133" s="874" t="s">
        <v>45</v>
      </c>
      <c r="M133" s="875"/>
      <c r="N133" s="875"/>
      <c r="O133" s="875"/>
      <c r="P133" s="875"/>
      <c r="Q133" s="875"/>
      <c r="R133" s="875"/>
      <c r="S133" s="875"/>
      <c r="T133" s="875"/>
      <c r="U133" s="875"/>
      <c r="V133" s="875"/>
      <c r="W133" s="876"/>
    </row>
    <row r="134" spans="12:26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6" ht="14.25" thickTop="1" thickBot="1">
      <c r="L135" s="58"/>
      <c r="M135" s="195" t="s">
        <v>58</v>
      </c>
      <c r="N135" s="196"/>
      <c r="O135" s="197"/>
      <c r="P135" s="195"/>
      <c r="Q135" s="195"/>
      <c r="R135" s="195" t="s">
        <v>59</v>
      </c>
      <c r="S135" s="196"/>
      <c r="T135" s="197"/>
      <c r="U135" s="195"/>
      <c r="V135" s="195"/>
      <c r="W135" s="323" t="s">
        <v>2</v>
      </c>
    </row>
    <row r="136" spans="12:26" ht="13.5" thickTop="1">
      <c r="L136" s="60" t="s">
        <v>3</v>
      </c>
      <c r="M136" s="61"/>
      <c r="N136" s="62"/>
      <c r="O136" s="63"/>
      <c r="P136" s="64"/>
      <c r="Q136" s="100"/>
      <c r="R136" s="61"/>
      <c r="S136" s="62"/>
      <c r="T136" s="63"/>
      <c r="U136" s="64"/>
      <c r="V136" s="100"/>
      <c r="W136" s="324" t="s">
        <v>4</v>
      </c>
    </row>
    <row r="137" spans="12:26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340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340" t="s">
        <v>7</v>
      </c>
      <c r="W137" s="325"/>
    </row>
    <row r="138" spans="12:26" ht="5.25" customHeight="1" thickTop="1">
      <c r="L138" s="60"/>
      <c r="M138" s="72"/>
      <c r="N138" s="73"/>
      <c r="O138" s="74"/>
      <c r="P138" s="75"/>
      <c r="Q138" s="102"/>
      <c r="R138" s="72"/>
      <c r="S138" s="73"/>
      <c r="T138" s="74"/>
      <c r="U138" s="75"/>
      <c r="V138" s="146"/>
      <c r="W138" s="76"/>
    </row>
    <row r="139" spans="12:26">
      <c r="L139" s="60" t="s">
        <v>10</v>
      </c>
      <c r="M139" s="77">
        <f t="shared" ref="M139:N145" si="130">+M87+M113</f>
        <v>33</v>
      </c>
      <c r="N139" s="78">
        <f t="shared" si="130"/>
        <v>41</v>
      </c>
      <c r="O139" s="186">
        <f>M139+N139</f>
        <v>74</v>
      </c>
      <c r="P139" s="79">
        <f t="shared" ref="P139:P145" si="131">+P87+P113</f>
        <v>0</v>
      </c>
      <c r="Q139" s="191">
        <f t="shared" ref="Q139:Q141" si="132">O139+P139</f>
        <v>74</v>
      </c>
      <c r="R139" s="77">
        <f t="shared" ref="R139:S145" si="133">+R87+R113</f>
        <v>94</v>
      </c>
      <c r="S139" s="78">
        <f t="shared" si="133"/>
        <v>63</v>
      </c>
      <c r="T139" s="186">
        <f>R139+S139</f>
        <v>157</v>
      </c>
      <c r="U139" s="79">
        <f t="shared" ref="U139:U145" si="134">+U87+U113</f>
        <v>0</v>
      </c>
      <c r="V139" s="192">
        <f>T139+U139</f>
        <v>157</v>
      </c>
      <c r="W139" s="80">
        <f>IF(Q139=0,0,((V139/Q139)-1)*100)</f>
        <v>112.16216216216215</v>
      </c>
      <c r="X139" s="291"/>
    </row>
    <row r="140" spans="12:26">
      <c r="L140" s="60" t="s">
        <v>11</v>
      </c>
      <c r="M140" s="77">
        <f t="shared" si="130"/>
        <v>29</v>
      </c>
      <c r="N140" s="78">
        <f t="shared" si="130"/>
        <v>49</v>
      </c>
      <c r="O140" s="186">
        <f>M140+N140</f>
        <v>78</v>
      </c>
      <c r="P140" s="79">
        <f t="shared" si="131"/>
        <v>0</v>
      </c>
      <c r="Q140" s="191">
        <f t="shared" si="132"/>
        <v>78</v>
      </c>
      <c r="R140" s="77">
        <f t="shared" si="133"/>
        <v>95</v>
      </c>
      <c r="S140" s="78">
        <f t="shared" si="133"/>
        <v>67</v>
      </c>
      <c r="T140" s="186">
        <f>R140+S140</f>
        <v>162</v>
      </c>
      <c r="U140" s="79">
        <f t="shared" si="134"/>
        <v>0</v>
      </c>
      <c r="V140" s="192">
        <f>T140+U140</f>
        <v>162</v>
      </c>
      <c r="W140" s="80">
        <f>IF(Q140=0,0,((V140/Q140)-1)*100)</f>
        <v>107.69230769230771</v>
      </c>
      <c r="X140" s="291"/>
    </row>
    <row r="141" spans="12:26" ht="13.5" thickBot="1">
      <c r="L141" s="66" t="s">
        <v>12</v>
      </c>
      <c r="M141" s="77">
        <f t="shared" si="130"/>
        <v>35</v>
      </c>
      <c r="N141" s="78">
        <f t="shared" si="130"/>
        <v>43</v>
      </c>
      <c r="O141" s="186">
        <f>M141+N141</f>
        <v>78</v>
      </c>
      <c r="P141" s="79">
        <f t="shared" si="131"/>
        <v>0</v>
      </c>
      <c r="Q141" s="191">
        <f t="shared" si="132"/>
        <v>78</v>
      </c>
      <c r="R141" s="77">
        <f t="shared" si="133"/>
        <v>98</v>
      </c>
      <c r="S141" s="78">
        <f t="shared" si="133"/>
        <v>83</v>
      </c>
      <c r="T141" s="186">
        <f>R141+S141</f>
        <v>181</v>
      </c>
      <c r="U141" s="79">
        <f t="shared" si="134"/>
        <v>0</v>
      </c>
      <c r="V141" s="192">
        <f>T141+U141</f>
        <v>181</v>
      </c>
      <c r="W141" s="80">
        <f>IF(Q141=0,0,((V141/Q141)-1)*100)</f>
        <v>132.05128205128207</v>
      </c>
    </row>
    <row r="142" spans="12:26" ht="14.25" thickTop="1" thickBot="1">
      <c r="L142" s="81" t="s">
        <v>38</v>
      </c>
      <c r="M142" s="82">
        <f>+M139+M140+M141</f>
        <v>97</v>
      </c>
      <c r="N142" s="83">
        <f t="shared" ref="N142:V142" si="135">+N139+N140+N141</f>
        <v>133</v>
      </c>
      <c r="O142" s="187">
        <f t="shared" si="135"/>
        <v>230</v>
      </c>
      <c r="P142" s="82">
        <f t="shared" si="135"/>
        <v>0</v>
      </c>
      <c r="Q142" s="187">
        <f t="shared" si="135"/>
        <v>230</v>
      </c>
      <c r="R142" s="82">
        <f t="shared" si="135"/>
        <v>287</v>
      </c>
      <c r="S142" s="83">
        <f t="shared" si="135"/>
        <v>213</v>
      </c>
      <c r="T142" s="187">
        <f t="shared" si="135"/>
        <v>500</v>
      </c>
      <c r="U142" s="82">
        <f t="shared" si="135"/>
        <v>0</v>
      </c>
      <c r="V142" s="187">
        <f t="shared" si="135"/>
        <v>500</v>
      </c>
      <c r="W142" s="84">
        <f t="shared" ref="W142" si="136">IF(Q142=0,0,((V142/Q142)-1)*100)</f>
        <v>117.39130434782608</v>
      </c>
      <c r="X142" s="300"/>
    </row>
    <row r="143" spans="12:26" ht="13.5" thickTop="1">
      <c r="L143" s="60" t="s">
        <v>13</v>
      </c>
      <c r="M143" s="77">
        <f t="shared" si="130"/>
        <v>37</v>
      </c>
      <c r="N143" s="78">
        <f t="shared" si="130"/>
        <v>46</v>
      </c>
      <c r="O143" s="186">
        <f t="shared" ref="O143:O153" si="137">M143+N143</f>
        <v>83</v>
      </c>
      <c r="P143" s="79">
        <f t="shared" si="131"/>
        <v>0</v>
      </c>
      <c r="Q143" s="191">
        <f t="shared" ref="Q143:Q144" si="138">O143+P143</f>
        <v>83</v>
      </c>
      <c r="R143" s="77">
        <f t="shared" si="133"/>
        <v>88</v>
      </c>
      <c r="S143" s="78">
        <f t="shared" si="133"/>
        <v>118</v>
      </c>
      <c r="T143" s="186">
        <f t="shared" ref="T143:T153" si="139">R143+S143</f>
        <v>206</v>
      </c>
      <c r="U143" s="79">
        <f t="shared" si="134"/>
        <v>0</v>
      </c>
      <c r="V143" s="192">
        <f>T143+U143</f>
        <v>206</v>
      </c>
      <c r="W143" s="80">
        <f>IF(Q143=0,0,((V143/Q143)-1)*100)</f>
        <v>148.19277108433738</v>
      </c>
      <c r="X143" s="300"/>
    </row>
    <row r="144" spans="12:26">
      <c r="L144" s="60" t="s">
        <v>14</v>
      </c>
      <c r="M144" s="77">
        <f t="shared" si="130"/>
        <v>30</v>
      </c>
      <c r="N144" s="78">
        <f t="shared" si="130"/>
        <v>52</v>
      </c>
      <c r="O144" s="186">
        <f t="shared" si="137"/>
        <v>82</v>
      </c>
      <c r="P144" s="79">
        <f t="shared" si="131"/>
        <v>0</v>
      </c>
      <c r="Q144" s="191">
        <f t="shared" si="138"/>
        <v>82</v>
      </c>
      <c r="R144" s="77">
        <f t="shared" si="133"/>
        <v>84</v>
      </c>
      <c r="S144" s="78">
        <f t="shared" si="133"/>
        <v>155</v>
      </c>
      <c r="T144" s="186">
        <f t="shared" si="139"/>
        <v>239</v>
      </c>
      <c r="U144" s="79">
        <f t="shared" si="134"/>
        <v>0</v>
      </c>
      <c r="V144" s="192">
        <f>T144+U144</f>
        <v>239</v>
      </c>
      <c r="W144" s="80">
        <f t="shared" ref="W144:W154" si="140">IF(Q144=0,0,((V144/Q144)-1)*100)</f>
        <v>191.46341463414635</v>
      </c>
      <c r="Z144" s="290" t="e">
        <f>SUM(#REF!)</f>
        <v>#REF!</v>
      </c>
    </row>
    <row r="145" spans="12:26" ht="13.5" thickBot="1">
      <c r="L145" s="60" t="s">
        <v>15</v>
      </c>
      <c r="M145" s="77">
        <f t="shared" si="130"/>
        <v>37</v>
      </c>
      <c r="N145" s="78">
        <f t="shared" si="130"/>
        <v>43</v>
      </c>
      <c r="O145" s="186">
        <f>M145+N145</f>
        <v>80</v>
      </c>
      <c r="P145" s="79">
        <f t="shared" si="131"/>
        <v>0</v>
      </c>
      <c r="Q145" s="191">
        <f>O145+P145</f>
        <v>80</v>
      </c>
      <c r="R145" s="77">
        <f t="shared" si="133"/>
        <v>103</v>
      </c>
      <c r="S145" s="78">
        <f t="shared" si="133"/>
        <v>110</v>
      </c>
      <c r="T145" s="186">
        <f>R145+S145</f>
        <v>213</v>
      </c>
      <c r="U145" s="79">
        <f t="shared" si="134"/>
        <v>0</v>
      </c>
      <c r="V145" s="192">
        <f>T145+U145</f>
        <v>213</v>
      </c>
      <c r="W145" s="80">
        <f>IF(Q145=0,0,((V145/Q145)-1)*100)</f>
        <v>166.25</v>
      </c>
    </row>
    <row r="146" spans="12:26" ht="14.25" thickTop="1" thickBot="1">
      <c r="L146" s="81" t="s">
        <v>61</v>
      </c>
      <c r="M146" s="82">
        <f>+M143+M144+M145</f>
        <v>104</v>
      </c>
      <c r="N146" s="83">
        <f t="shared" ref="N146:V146" si="141">+N143+N144+N145</f>
        <v>141</v>
      </c>
      <c r="O146" s="187">
        <f t="shared" si="141"/>
        <v>245</v>
      </c>
      <c r="P146" s="82">
        <f t="shared" si="141"/>
        <v>0</v>
      </c>
      <c r="Q146" s="187">
        <f t="shared" si="141"/>
        <v>245</v>
      </c>
      <c r="R146" s="82">
        <f t="shared" si="141"/>
        <v>275</v>
      </c>
      <c r="S146" s="83">
        <f t="shared" si="141"/>
        <v>383</v>
      </c>
      <c r="T146" s="187">
        <f t="shared" si="141"/>
        <v>658</v>
      </c>
      <c r="U146" s="82">
        <f t="shared" si="141"/>
        <v>0</v>
      </c>
      <c r="V146" s="187">
        <f t="shared" si="141"/>
        <v>658</v>
      </c>
      <c r="W146" s="84">
        <f>IF(Q146=0,0,((V146/Q146)-1)*100)</f>
        <v>168.57142857142856</v>
      </c>
      <c r="X146" s="300"/>
      <c r="Y146" s="290"/>
      <c r="Z146" s="290">
        <f>SUM(X146:Y146)</f>
        <v>0</v>
      </c>
    </row>
    <row r="147" spans="12:26" ht="13.5" thickTop="1">
      <c r="L147" s="60" t="s">
        <v>16</v>
      </c>
      <c r="M147" s="77">
        <f t="shared" ref="M147:N149" si="142">+M95+M121</f>
        <v>23</v>
      </c>
      <c r="N147" s="78">
        <f t="shared" si="142"/>
        <v>47</v>
      </c>
      <c r="O147" s="186">
        <f t="shared" si="137"/>
        <v>70</v>
      </c>
      <c r="P147" s="79">
        <f>+P95+P121</f>
        <v>0</v>
      </c>
      <c r="Q147" s="191">
        <f t="shared" ref="Q147:Q153" si="143">O147+P147</f>
        <v>70</v>
      </c>
      <c r="R147" s="77">
        <f t="shared" ref="R147:S149" si="144">+R95+R121</f>
        <v>103</v>
      </c>
      <c r="S147" s="78">
        <f t="shared" si="144"/>
        <v>110</v>
      </c>
      <c r="T147" s="186">
        <f t="shared" si="139"/>
        <v>213</v>
      </c>
      <c r="U147" s="79">
        <f>+U95+U121</f>
        <v>0</v>
      </c>
      <c r="V147" s="192">
        <f>T147+U147</f>
        <v>213</v>
      </c>
      <c r="W147" s="80">
        <f t="shared" si="140"/>
        <v>204.28571428571428</v>
      </c>
    </row>
    <row r="148" spans="12:26">
      <c r="L148" s="60" t="s">
        <v>17</v>
      </c>
      <c r="M148" s="77">
        <f t="shared" si="142"/>
        <v>38</v>
      </c>
      <c r="N148" s="78">
        <f t="shared" si="142"/>
        <v>69</v>
      </c>
      <c r="O148" s="186">
        <f>M148+N148</f>
        <v>107</v>
      </c>
      <c r="P148" s="79">
        <f>+P96+P122</f>
        <v>0</v>
      </c>
      <c r="Q148" s="191">
        <f>O148+P148</f>
        <v>107</v>
      </c>
      <c r="R148" s="77">
        <f t="shared" si="144"/>
        <v>115</v>
      </c>
      <c r="S148" s="78">
        <f t="shared" si="144"/>
        <v>98</v>
      </c>
      <c r="T148" s="186">
        <f>R148+S148</f>
        <v>213</v>
      </c>
      <c r="U148" s="79">
        <f>+U96+U122</f>
        <v>0</v>
      </c>
      <c r="V148" s="192">
        <f>T148+U148</f>
        <v>213</v>
      </c>
      <c r="W148" s="80">
        <f>IF(Q148=0,0,((V148/Q148)-1)*100)</f>
        <v>99.065420560747668</v>
      </c>
    </row>
    <row r="149" spans="12:26" ht="13.5" thickBot="1">
      <c r="L149" s="60" t="s">
        <v>18</v>
      </c>
      <c r="M149" s="77">
        <f t="shared" si="142"/>
        <v>39</v>
      </c>
      <c r="N149" s="78">
        <f t="shared" si="142"/>
        <v>76</v>
      </c>
      <c r="O149" s="188">
        <f t="shared" si="137"/>
        <v>115</v>
      </c>
      <c r="P149" s="85">
        <f>+P97+P123</f>
        <v>0</v>
      </c>
      <c r="Q149" s="191">
        <f t="shared" si="143"/>
        <v>115</v>
      </c>
      <c r="R149" s="77">
        <f t="shared" si="144"/>
        <v>96</v>
      </c>
      <c r="S149" s="78">
        <f t="shared" si="144"/>
        <v>112</v>
      </c>
      <c r="T149" s="188">
        <f t="shared" si="139"/>
        <v>208</v>
      </c>
      <c r="U149" s="85">
        <f>+U97+U123</f>
        <v>0</v>
      </c>
      <c r="V149" s="192">
        <f>T149+U149</f>
        <v>208</v>
      </c>
      <c r="W149" s="80">
        <f t="shared" si="140"/>
        <v>80.869565217391298</v>
      </c>
    </row>
    <row r="150" spans="12:26" ht="14.25" thickTop="1" thickBot="1">
      <c r="L150" s="86" t="s">
        <v>39</v>
      </c>
      <c r="M150" s="82">
        <f>+M147+M148+M149</f>
        <v>100</v>
      </c>
      <c r="N150" s="83">
        <f t="shared" ref="N150:V150" si="145">+N147+N148+N149</f>
        <v>192</v>
      </c>
      <c r="O150" s="187">
        <f t="shared" si="145"/>
        <v>292</v>
      </c>
      <c r="P150" s="82">
        <f t="shared" si="145"/>
        <v>0</v>
      </c>
      <c r="Q150" s="187">
        <f t="shared" si="145"/>
        <v>292</v>
      </c>
      <c r="R150" s="82">
        <f t="shared" si="145"/>
        <v>314</v>
      </c>
      <c r="S150" s="83">
        <f t="shared" si="145"/>
        <v>320</v>
      </c>
      <c r="T150" s="187">
        <f t="shared" si="145"/>
        <v>634</v>
      </c>
      <c r="U150" s="82">
        <f t="shared" si="145"/>
        <v>0</v>
      </c>
      <c r="V150" s="187">
        <f t="shared" si="145"/>
        <v>634</v>
      </c>
      <c r="W150" s="89">
        <f t="shared" si="140"/>
        <v>117.12328767123287</v>
      </c>
    </row>
    <row r="151" spans="12:26" ht="13.5" thickTop="1">
      <c r="L151" s="60" t="s">
        <v>21</v>
      </c>
      <c r="M151" s="77">
        <f t="shared" ref="M151:N153" si="146">+M99+M125</f>
        <v>37</v>
      </c>
      <c r="N151" s="78">
        <f t="shared" si="146"/>
        <v>73</v>
      </c>
      <c r="O151" s="188">
        <f t="shared" si="137"/>
        <v>110</v>
      </c>
      <c r="P151" s="90">
        <f>+P99+P125</f>
        <v>0</v>
      </c>
      <c r="Q151" s="191">
        <f t="shared" si="143"/>
        <v>110</v>
      </c>
      <c r="R151" s="77">
        <f t="shared" ref="R151:S153" si="147">+R99+R125</f>
        <v>99</v>
      </c>
      <c r="S151" s="78">
        <f t="shared" si="147"/>
        <v>126</v>
      </c>
      <c r="T151" s="188">
        <f t="shared" si="139"/>
        <v>225</v>
      </c>
      <c r="U151" s="90">
        <f>+U99+U125</f>
        <v>0</v>
      </c>
      <c r="V151" s="192">
        <f>T151+U151</f>
        <v>225</v>
      </c>
      <c r="W151" s="80">
        <f t="shared" si="140"/>
        <v>104.54545454545455</v>
      </c>
    </row>
    <row r="152" spans="12:26">
      <c r="L152" s="60" t="s">
        <v>22</v>
      </c>
      <c r="M152" s="77">
        <f t="shared" si="146"/>
        <v>91</v>
      </c>
      <c r="N152" s="78">
        <f t="shared" si="146"/>
        <v>50</v>
      </c>
      <c r="O152" s="188">
        <f t="shared" si="137"/>
        <v>141</v>
      </c>
      <c r="P152" s="79">
        <f>+P100+P126</f>
        <v>0</v>
      </c>
      <c r="Q152" s="191">
        <f t="shared" si="143"/>
        <v>141</v>
      </c>
      <c r="R152" s="77">
        <f t="shared" si="147"/>
        <v>94</v>
      </c>
      <c r="S152" s="78">
        <f t="shared" si="147"/>
        <v>110</v>
      </c>
      <c r="T152" s="188">
        <f t="shared" si="139"/>
        <v>204</v>
      </c>
      <c r="U152" s="79">
        <f>+U100+U126</f>
        <v>0</v>
      </c>
      <c r="V152" s="192">
        <f>T152+U152</f>
        <v>204</v>
      </c>
      <c r="W152" s="80">
        <f t="shared" si="140"/>
        <v>44.680851063829799</v>
      </c>
      <c r="X152" s="291"/>
    </row>
    <row r="153" spans="12:26" ht="13.5" thickBot="1">
      <c r="L153" s="60" t="s">
        <v>23</v>
      </c>
      <c r="M153" s="77">
        <f t="shared" si="146"/>
        <v>77</v>
      </c>
      <c r="N153" s="78">
        <f t="shared" si="146"/>
        <v>46</v>
      </c>
      <c r="O153" s="188">
        <f t="shared" si="137"/>
        <v>123</v>
      </c>
      <c r="P153" s="79">
        <f>+P101+P127</f>
        <v>0</v>
      </c>
      <c r="Q153" s="191">
        <f t="shared" si="143"/>
        <v>123</v>
      </c>
      <c r="R153" s="77">
        <f t="shared" si="147"/>
        <v>122</v>
      </c>
      <c r="S153" s="78">
        <f t="shared" si="147"/>
        <v>55</v>
      </c>
      <c r="T153" s="188">
        <f t="shared" si="139"/>
        <v>177</v>
      </c>
      <c r="U153" s="79">
        <f>+U101+U127</f>
        <v>0</v>
      </c>
      <c r="V153" s="192">
        <f>T153+U153</f>
        <v>177</v>
      </c>
      <c r="W153" s="80">
        <f t="shared" si="140"/>
        <v>43.90243902439024</v>
      </c>
    </row>
    <row r="154" spans="12:26" ht="14.25" thickTop="1" thickBot="1">
      <c r="L154" s="81" t="s">
        <v>40</v>
      </c>
      <c r="M154" s="82">
        <f>+M151+M152+M153</f>
        <v>205</v>
      </c>
      <c r="N154" s="83">
        <f t="shared" ref="N154:V154" si="148">+N151+N152+N153</f>
        <v>169</v>
      </c>
      <c r="O154" s="187">
        <f t="shared" si="148"/>
        <v>374</v>
      </c>
      <c r="P154" s="82">
        <f t="shared" si="148"/>
        <v>0</v>
      </c>
      <c r="Q154" s="187">
        <f t="shared" si="148"/>
        <v>374</v>
      </c>
      <c r="R154" s="82">
        <f t="shared" si="148"/>
        <v>315</v>
      </c>
      <c r="S154" s="83">
        <f t="shared" si="148"/>
        <v>291</v>
      </c>
      <c r="T154" s="187">
        <f t="shared" si="148"/>
        <v>606</v>
      </c>
      <c r="U154" s="82">
        <f t="shared" si="148"/>
        <v>0</v>
      </c>
      <c r="V154" s="187">
        <f t="shared" si="148"/>
        <v>606</v>
      </c>
      <c r="W154" s="84">
        <f t="shared" si="140"/>
        <v>62.032085561497333</v>
      </c>
    </row>
    <row r="155" spans="12:26" ht="14.25" thickTop="1" thickBot="1">
      <c r="L155" s="81" t="s">
        <v>62</v>
      </c>
      <c r="M155" s="82">
        <f t="shared" ref="M155:V155" si="149">+M146+M150+M154</f>
        <v>409</v>
      </c>
      <c r="N155" s="83">
        <f t="shared" si="149"/>
        <v>502</v>
      </c>
      <c r="O155" s="187">
        <f t="shared" si="149"/>
        <v>911</v>
      </c>
      <c r="P155" s="82">
        <f t="shared" si="149"/>
        <v>0</v>
      </c>
      <c r="Q155" s="187">
        <f t="shared" si="149"/>
        <v>911</v>
      </c>
      <c r="R155" s="82">
        <f t="shared" si="149"/>
        <v>904</v>
      </c>
      <c r="S155" s="83">
        <f t="shared" si="149"/>
        <v>994</v>
      </c>
      <c r="T155" s="187">
        <f t="shared" si="149"/>
        <v>1898</v>
      </c>
      <c r="U155" s="82">
        <f t="shared" si="149"/>
        <v>0</v>
      </c>
      <c r="V155" s="187">
        <f t="shared" si="149"/>
        <v>1898</v>
      </c>
      <c r="W155" s="84">
        <f>IF(Q155=0,0,((V155/Q155)-1)*100)</f>
        <v>108.34248079034028</v>
      </c>
      <c r="X155" s="336">
        <f>+O155+O233</f>
        <v>911</v>
      </c>
      <c r="Y155" s="290">
        <f>+T155+T233</f>
        <v>2911</v>
      </c>
      <c r="Z155" s="300">
        <f>IF(X155=0,0,(Y155/X155-1))</f>
        <v>2.1953896816684964</v>
      </c>
    </row>
    <row r="156" spans="12:26" ht="14.25" thickTop="1" thickBot="1">
      <c r="L156" s="81" t="s">
        <v>7</v>
      </c>
      <c r="M156" s="82">
        <f t="shared" ref="M156:V156" si="150">+M142+M146+M150+M154</f>
        <v>506</v>
      </c>
      <c r="N156" s="83">
        <f t="shared" si="150"/>
        <v>635</v>
      </c>
      <c r="O156" s="187">
        <f t="shared" si="150"/>
        <v>1141</v>
      </c>
      <c r="P156" s="82">
        <f t="shared" si="150"/>
        <v>0</v>
      </c>
      <c r="Q156" s="187">
        <f t="shared" si="150"/>
        <v>1141</v>
      </c>
      <c r="R156" s="82">
        <f t="shared" si="150"/>
        <v>1191</v>
      </c>
      <c r="S156" s="83">
        <f t="shared" si="150"/>
        <v>1207</v>
      </c>
      <c r="T156" s="187">
        <f t="shared" si="150"/>
        <v>2398</v>
      </c>
      <c r="U156" s="82">
        <f t="shared" si="150"/>
        <v>0</v>
      </c>
      <c r="V156" s="187">
        <f t="shared" si="150"/>
        <v>2398</v>
      </c>
      <c r="W156" s="84">
        <f>IF(Q156=0,0,((V156/Q156)-1)*100)</f>
        <v>110.16652059596845</v>
      </c>
      <c r="X156" s="336">
        <f>+O156+O234</f>
        <v>1141</v>
      </c>
      <c r="Y156" s="290">
        <f>+T156+T234</f>
        <v>3575</v>
      </c>
      <c r="Z156" s="300">
        <f>IF(X156=0,0,(Y156/X156-1))</f>
        <v>2.1332164767747588</v>
      </c>
    </row>
    <row r="157" spans="12:26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6" ht="13.5" thickTop="1">
      <c r="L158" s="898" t="s">
        <v>54</v>
      </c>
      <c r="M158" s="899"/>
      <c r="N158" s="899"/>
      <c r="O158" s="899"/>
      <c r="P158" s="899"/>
      <c r="Q158" s="899"/>
      <c r="R158" s="899"/>
      <c r="S158" s="899"/>
      <c r="T158" s="899"/>
      <c r="U158" s="899"/>
      <c r="V158" s="899"/>
      <c r="W158" s="900"/>
    </row>
    <row r="159" spans="12:26" ht="24.75" customHeight="1" thickBot="1">
      <c r="L159" s="901" t="s">
        <v>51</v>
      </c>
      <c r="M159" s="902"/>
      <c r="N159" s="902"/>
      <c r="O159" s="902"/>
      <c r="P159" s="902"/>
      <c r="Q159" s="902"/>
      <c r="R159" s="902"/>
      <c r="S159" s="902"/>
      <c r="T159" s="902"/>
      <c r="U159" s="902"/>
      <c r="V159" s="902"/>
      <c r="W159" s="903"/>
    </row>
    <row r="160" spans="12:26" ht="14.25" thickTop="1" thickBot="1">
      <c r="L160" s="219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1" t="s">
        <v>34</v>
      </c>
    </row>
    <row r="161" spans="12:25" ht="14.25" thickTop="1" thickBot="1">
      <c r="L161" s="222"/>
      <c r="M161" s="940" t="s">
        <v>58</v>
      </c>
      <c r="N161" s="941"/>
      <c r="O161" s="941"/>
      <c r="P161" s="941"/>
      <c r="Q161" s="941"/>
      <c r="R161" s="223" t="s">
        <v>59</v>
      </c>
      <c r="S161" s="224"/>
      <c r="T161" s="262"/>
      <c r="U161" s="223"/>
      <c r="V161" s="223"/>
      <c r="W161" s="320" t="s">
        <v>2</v>
      </c>
    </row>
    <row r="162" spans="12:25" ht="13.5" thickTop="1">
      <c r="L162" s="226" t="s">
        <v>3</v>
      </c>
      <c r="M162" s="227"/>
      <c r="N162" s="228"/>
      <c r="O162" s="229"/>
      <c r="P162" s="230"/>
      <c r="Q162" s="229"/>
      <c r="R162" s="227"/>
      <c r="S162" s="228"/>
      <c r="T162" s="229"/>
      <c r="U162" s="230"/>
      <c r="V162" s="229"/>
      <c r="W162" s="321" t="s">
        <v>4</v>
      </c>
    </row>
    <row r="163" spans="12:25" ht="13.5" thickBot="1">
      <c r="L163" s="232"/>
      <c r="M163" s="233" t="s">
        <v>35</v>
      </c>
      <c r="N163" s="234" t="s">
        <v>36</v>
      </c>
      <c r="O163" s="235" t="s">
        <v>37</v>
      </c>
      <c r="P163" s="236" t="s">
        <v>32</v>
      </c>
      <c r="Q163" s="235" t="s">
        <v>7</v>
      </c>
      <c r="R163" s="233" t="s">
        <v>35</v>
      </c>
      <c r="S163" s="234" t="s">
        <v>36</v>
      </c>
      <c r="T163" s="235" t="s">
        <v>37</v>
      </c>
      <c r="U163" s="236" t="s">
        <v>32</v>
      </c>
      <c r="V163" s="235" t="s">
        <v>7</v>
      </c>
      <c r="W163" s="322"/>
    </row>
    <row r="164" spans="12:25" ht="5.25" customHeight="1" thickTop="1">
      <c r="L164" s="226"/>
      <c r="M164" s="238"/>
      <c r="N164" s="239"/>
      <c r="O164" s="240"/>
      <c r="P164" s="241"/>
      <c r="Q164" s="240"/>
      <c r="R164" s="238"/>
      <c r="S164" s="239"/>
      <c r="T164" s="240"/>
      <c r="U164" s="241"/>
      <c r="V164" s="240"/>
      <c r="W164" s="242"/>
    </row>
    <row r="165" spans="12:25">
      <c r="L165" s="226" t="s">
        <v>10</v>
      </c>
      <c r="M165" s="243">
        <v>0</v>
      </c>
      <c r="N165" s="244">
        <v>0</v>
      </c>
      <c r="O165" s="245">
        <f>M165+N165</f>
        <v>0</v>
      </c>
      <c r="P165" s="246">
        <v>0</v>
      </c>
      <c r="Q165" s="245">
        <f t="shared" ref="Q165:Q167" si="151">O165+P165</f>
        <v>0</v>
      </c>
      <c r="R165" s="243">
        <v>0</v>
      </c>
      <c r="S165" s="244">
        <v>0</v>
      </c>
      <c r="T165" s="245">
        <f>R165+S165</f>
        <v>0</v>
      </c>
      <c r="U165" s="246">
        <v>0</v>
      </c>
      <c r="V165" s="245">
        <f>T165+U165</f>
        <v>0</v>
      </c>
      <c r="W165" s="247">
        <f>IF(Q165=0,0,((V165/Q165)-1)*100)</f>
        <v>0</v>
      </c>
    </row>
    <row r="166" spans="12:25">
      <c r="L166" s="226" t="s">
        <v>11</v>
      </c>
      <c r="M166" s="243">
        <v>0</v>
      </c>
      <c r="N166" s="244">
        <v>0</v>
      </c>
      <c r="O166" s="245">
        <f>M166+N166</f>
        <v>0</v>
      </c>
      <c r="P166" s="246">
        <v>0</v>
      </c>
      <c r="Q166" s="245">
        <f t="shared" si="151"/>
        <v>0</v>
      </c>
      <c r="R166" s="243">
        <v>0</v>
      </c>
      <c r="S166" s="244">
        <v>0</v>
      </c>
      <c r="T166" s="245">
        <f>R166+S166</f>
        <v>0</v>
      </c>
      <c r="U166" s="246">
        <v>0</v>
      </c>
      <c r="V166" s="245">
        <f>T166+U166</f>
        <v>0</v>
      </c>
      <c r="W166" s="247">
        <f>IF(Q166=0,0,((V166/Q166)-1)*100)</f>
        <v>0</v>
      </c>
    </row>
    <row r="167" spans="12:25" ht="13.5" thickBot="1">
      <c r="L167" s="232" t="s">
        <v>12</v>
      </c>
      <c r="M167" s="243">
        <v>0</v>
      </c>
      <c r="N167" s="244">
        <v>0</v>
      </c>
      <c r="O167" s="245">
        <f>M167+N167</f>
        <v>0</v>
      </c>
      <c r="P167" s="246">
        <v>0</v>
      </c>
      <c r="Q167" s="245">
        <f t="shared" si="151"/>
        <v>0</v>
      </c>
      <c r="R167" s="243">
        <v>0</v>
      </c>
      <c r="S167" s="244">
        <v>0</v>
      </c>
      <c r="T167" s="245">
        <f>R167+S167</f>
        <v>0</v>
      </c>
      <c r="U167" s="246">
        <v>0</v>
      </c>
      <c r="V167" s="245">
        <f>T167+U167</f>
        <v>0</v>
      </c>
      <c r="W167" s="247">
        <f>IF(Q167=0,0,((V167/Q167)-1)*100)</f>
        <v>0</v>
      </c>
    </row>
    <row r="168" spans="12:25" ht="14.25" thickTop="1" thickBot="1">
      <c r="L168" s="248" t="s">
        <v>57</v>
      </c>
      <c r="M168" s="249">
        <f>+M165+M166+M167</f>
        <v>0</v>
      </c>
      <c r="N168" s="250">
        <f t="shared" ref="N168:V168" si="152">+N165+N166+N167</f>
        <v>0</v>
      </c>
      <c r="O168" s="251">
        <f t="shared" si="152"/>
        <v>0</v>
      </c>
      <c r="P168" s="249">
        <f t="shared" si="152"/>
        <v>0</v>
      </c>
      <c r="Q168" s="251">
        <f t="shared" si="152"/>
        <v>0</v>
      </c>
      <c r="R168" s="249">
        <f t="shared" si="152"/>
        <v>0</v>
      </c>
      <c r="S168" s="250">
        <f t="shared" si="152"/>
        <v>0</v>
      </c>
      <c r="T168" s="251">
        <f t="shared" si="152"/>
        <v>0</v>
      </c>
      <c r="U168" s="249">
        <f t="shared" si="152"/>
        <v>0</v>
      </c>
      <c r="V168" s="251">
        <f t="shared" si="152"/>
        <v>0</v>
      </c>
      <c r="W168" s="252">
        <f t="shared" ref="W168:W180" si="153">IF(Q168=0,0,((V168/Q168)-1)*100)</f>
        <v>0</v>
      </c>
    </row>
    <row r="169" spans="12:25" ht="13.5" thickTop="1">
      <c r="L169" s="226" t="s">
        <v>13</v>
      </c>
      <c r="M169" s="243">
        <v>0</v>
      </c>
      <c r="N169" s="244">
        <v>0</v>
      </c>
      <c r="O169" s="245">
        <f>M169+N169</f>
        <v>0</v>
      </c>
      <c r="P169" s="246">
        <v>0</v>
      </c>
      <c r="Q169" s="245">
        <f t="shared" ref="Q169:Q170" si="154">O169+P169</f>
        <v>0</v>
      </c>
      <c r="R169" s="243">
        <v>0</v>
      </c>
      <c r="S169" s="244">
        <v>0</v>
      </c>
      <c r="T169" s="245">
        <f>R169+S169</f>
        <v>0</v>
      </c>
      <c r="U169" s="246">
        <v>0</v>
      </c>
      <c r="V169" s="245">
        <f>T169+U169</f>
        <v>0</v>
      </c>
      <c r="W169" s="247">
        <f t="shared" si="153"/>
        <v>0</v>
      </c>
      <c r="X169" s="290"/>
      <c r="Y169" s="290"/>
    </row>
    <row r="170" spans="12:25">
      <c r="L170" s="226" t="s">
        <v>14</v>
      </c>
      <c r="M170" s="243">
        <v>0</v>
      </c>
      <c r="N170" s="244">
        <v>0</v>
      </c>
      <c r="O170" s="245">
        <f>M170+N170</f>
        <v>0</v>
      </c>
      <c r="P170" s="246">
        <v>0</v>
      </c>
      <c r="Q170" s="245">
        <f t="shared" si="154"/>
        <v>0</v>
      </c>
      <c r="R170" s="243">
        <v>0</v>
      </c>
      <c r="S170" s="244">
        <v>0</v>
      </c>
      <c r="T170" s="245">
        <f>R170+S170</f>
        <v>0</v>
      </c>
      <c r="U170" s="246">
        <v>0</v>
      </c>
      <c r="V170" s="245">
        <f>T170+U170</f>
        <v>0</v>
      </c>
      <c r="W170" s="247">
        <f t="shared" si="153"/>
        <v>0</v>
      </c>
    </row>
    <row r="171" spans="12:25" ht="13.5" thickBot="1">
      <c r="L171" s="226" t="s">
        <v>15</v>
      </c>
      <c r="M171" s="243">
        <v>0</v>
      </c>
      <c r="N171" s="244">
        <v>0</v>
      </c>
      <c r="O171" s="245">
        <f>M171+N171</f>
        <v>0</v>
      </c>
      <c r="P171" s="246">
        <v>0</v>
      </c>
      <c r="Q171" s="245">
        <f>O171+P171</f>
        <v>0</v>
      </c>
      <c r="R171" s="243">
        <v>0</v>
      </c>
      <c r="S171" s="244">
        <v>0</v>
      </c>
      <c r="T171" s="245">
        <f>R171+S171</f>
        <v>0</v>
      </c>
      <c r="U171" s="246">
        <v>0</v>
      </c>
      <c r="V171" s="245">
        <f>T171+U171</f>
        <v>0</v>
      </c>
      <c r="W171" s="247">
        <f>IF(Q171=0,0,((V171/Q171)-1)*100)</f>
        <v>0</v>
      </c>
    </row>
    <row r="172" spans="12:25" ht="14.25" thickTop="1" thickBot="1">
      <c r="L172" s="248" t="s">
        <v>61</v>
      </c>
      <c r="M172" s="249">
        <f>+M169+M170+M171</f>
        <v>0</v>
      </c>
      <c r="N172" s="250">
        <f t="shared" ref="N172:V172" si="155">+N169+N170+N171</f>
        <v>0</v>
      </c>
      <c r="O172" s="251">
        <f t="shared" si="155"/>
        <v>0</v>
      </c>
      <c r="P172" s="249">
        <f t="shared" si="155"/>
        <v>0</v>
      </c>
      <c r="Q172" s="251">
        <f t="shared" si="155"/>
        <v>0</v>
      </c>
      <c r="R172" s="249">
        <f t="shared" si="155"/>
        <v>0</v>
      </c>
      <c r="S172" s="250">
        <f t="shared" si="155"/>
        <v>0</v>
      </c>
      <c r="T172" s="251">
        <f t="shared" si="155"/>
        <v>0</v>
      </c>
      <c r="U172" s="249">
        <f t="shared" si="155"/>
        <v>0</v>
      </c>
      <c r="V172" s="251">
        <f t="shared" si="155"/>
        <v>0</v>
      </c>
      <c r="W172" s="252">
        <f t="shared" ref="W172" si="156">IF(Q172=0,0,((V172/Q172)-1)*100)</f>
        <v>0</v>
      </c>
      <c r="X172" s="290"/>
    </row>
    <row r="173" spans="12:25" ht="13.5" thickTop="1">
      <c r="L173" s="226" t="s">
        <v>16</v>
      </c>
      <c r="M173" s="243">
        <v>0</v>
      </c>
      <c r="N173" s="244">
        <v>0</v>
      </c>
      <c r="O173" s="245">
        <f>SUM(M173:N173)</f>
        <v>0</v>
      </c>
      <c r="P173" s="246">
        <v>0</v>
      </c>
      <c r="Q173" s="245">
        <f t="shared" ref="Q173:Q175" si="157">O173+P173</f>
        <v>0</v>
      </c>
      <c r="R173" s="243">
        <v>0</v>
      </c>
      <c r="S173" s="244">
        <v>0</v>
      </c>
      <c r="T173" s="245">
        <f>SUM(R173:S173)</f>
        <v>0</v>
      </c>
      <c r="U173" s="246">
        <v>0</v>
      </c>
      <c r="V173" s="245">
        <f t="shared" ref="V173" si="158">T173+U173</f>
        <v>0</v>
      </c>
      <c r="W173" s="247">
        <f t="shared" si="153"/>
        <v>0</v>
      </c>
    </row>
    <row r="174" spans="12:25">
      <c r="L174" s="226" t="s">
        <v>17</v>
      </c>
      <c r="M174" s="243">
        <v>0</v>
      </c>
      <c r="N174" s="244">
        <v>0</v>
      </c>
      <c r="O174" s="245">
        <f>SUM(M174:N174)</f>
        <v>0</v>
      </c>
      <c r="P174" s="246">
        <v>0</v>
      </c>
      <c r="Q174" s="245">
        <f>O174+P174</f>
        <v>0</v>
      </c>
      <c r="R174" s="243">
        <v>0</v>
      </c>
      <c r="S174" s="244">
        <v>0</v>
      </c>
      <c r="T174" s="245">
        <f>SUM(R174:S174)</f>
        <v>0</v>
      </c>
      <c r="U174" s="246">
        <v>0</v>
      </c>
      <c r="V174" s="245">
        <f>T174+U174</f>
        <v>0</v>
      </c>
      <c r="W174" s="247">
        <f>IF(Q174=0,0,((V174/Q174)-1)*100)</f>
        <v>0</v>
      </c>
    </row>
    <row r="175" spans="12:25" ht="13.5" thickBot="1">
      <c r="L175" s="226" t="s">
        <v>18</v>
      </c>
      <c r="M175" s="243">
        <v>0</v>
      </c>
      <c r="N175" s="244">
        <v>0</v>
      </c>
      <c r="O175" s="253">
        <f>SUM(M175:N175)</f>
        <v>0</v>
      </c>
      <c r="P175" s="254">
        <v>0</v>
      </c>
      <c r="Q175" s="253">
        <f t="shared" si="157"/>
        <v>0</v>
      </c>
      <c r="R175" s="243">
        <v>0</v>
      </c>
      <c r="S175" s="244">
        <v>0</v>
      </c>
      <c r="T175" s="253">
        <f>SUM(R175:S175)</f>
        <v>0</v>
      </c>
      <c r="U175" s="254">
        <v>0</v>
      </c>
      <c r="V175" s="253">
        <f>T175+U175</f>
        <v>0</v>
      </c>
      <c r="W175" s="247">
        <f t="shared" si="153"/>
        <v>0</v>
      </c>
    </row>
    <row r="176" spans="12:25" ht="14.25" thickTop="1" thickBot="1">
      <c r="L176" s="255" t="s">
        <v>39</v>
      </c>
      <c r="M176" s="256">
        <f>+M173+M174+M175</f>
        <v>0</v>
      </c>
      <c r="N176" s="256">
        <f t="shared" ref="N176:V176" si="159">+N173+N174+N175</f>
        <v>0</v>
      </c>
      <c r="O176" s="257">
        <f t="shared" si="159"/>
        <v>0</v>
      </c>
      <c r="P176" s="258">
        <f t="shared" si="159"/>
        <v>0</v>
      </c>
      <c r="Q176" s="257">
        <f t="shared" si="159"/>
        <v>0</v>
      </c>
      <c r="R176" s="256">
        <f t="shared" si="159"/>
        <v>0</v>
      </c>
      <c r="S176" s="256">
        <f t="shared" si="159"/>
        <v>0</v>
      </c>
      <c r="T176" s="257">
        <f t="shared" si="159"/>
        <v>0</v>
      </c>
      <c r="U176" s="258">
        <f t="shared" si="159"/>
        <v>0</v>
      </c>
      <c r="V176" s="257">
        <f t="shared" si="159"/>
        <v>0</v>
      </c>
      <c r="W176" s="259">
        <f t="shared" si="153"/>
        <v>0</v>
      </c>
    </row>
    <row r="177" spans="9:25" ht="13.5" thickTop="1">
      <c r="L177" s="226" t="s">
        <v>21</v>
      </c>
      <c r="M177" s="243">
        <v>0</v>
      </c>
      <c r="N177" s="244">
        <v>0</v>
      </c>
      <c r="O177" s="253">
        <f>SUM(M177:N177)</f>
        <v>0</v>
      </c>
      <c r="P177" s="260">
        <v>0</v>
      </c>
      <c r="Q177" s="253">
        <f t="shared" ref="Q177:Q179" si="160">O177+P177</f>
        <v>0</v>
      </c>
      <c r="R177" s="243">
        <v>0</v>
      </c>
      <c r="S177" s="244">
        <v>0</v>
      </c>
      <c r="T177" s="253">
        <f>SUM(R177:S177)</f>
        <v>0</v>
      </c>
      <c r="U177" s="260">
        <v>0</v>
      </c>
      <c r="V177" s="253">
        <f>T177+U177</f>
        <v>0</v>
      </c>
      <c r="W177" s="247">
        <f t="shared" si="153"/>
        <v>0</v>
      </c>
    </row>
    <row r="178" spans="9:25">
      <c r="L178" s="226" t="s">
        <v>22</v>
      </c>
      <c r="M178" s="243">
        <v>0</v>
      </c>
      <c r="N178" s="244">
        <v>0</v>
      </c>
      <c r="O178" s="253">
        <f>SUM(M178:N178)</f>
        <v>0</v>
      </c>
      <c r="P178" s="246">
        <v>0</v>
      </c>
      <c r="Q178" s="253">
        <f t="shared" si="160"/>
        <v>0</v>
      </c>
      <c r="R178" s="243">
        <v>0</v>
      </c>
      <c r="S178" s="244">
        <v>0</v>
      </c>
      <c r="T178" s="253">
        <f>SUM(R178:S178)</f>
        <v>0</v>
      </c>
      <c r="U178" s="246">
        <v>0</v>
      </c>
      <c r="V178" s="253">
        <f>T178+U178</f>
        <v>0</v>
      </c>
      <c r="W178" s="247">
        <f t="shared" si="153"/>
        <v>0</v>
      </c>
    </row>
    <row r="179" spans="9:25" ht="13.5" thickBot="1">
      <c r="L179" s="226" t="s">
        <v>23</v>
      </c>
      <c r="M179" s="243">
        <v>0</v>
      </c>
      <c r="N179" s="244">
        <v>0</v>
      </c>
      <c r="O179" s="253">
        <f>SUM(M179:N179)</f>
        <v>0</v>
      </c>
      <c r="P179" s="246">
        <v>0</v>
      </c>
      <c r="Q179" s="253">
        <f t="shared" si="160"/>
        <v>0</v>
      </c>
      <c r="R179" s="243">
        <v>0</v>
      </c>
      <c r="S179" s="244">
        <v>0</v>
      </c>
      <c r="T179" s="253">
        <f>SUM(R179:S179)</f>
        <v>0</v>
      </c>
      <c r="U179" s="246">
        <v>0</v>
      </c>
      <c r="V179" s="253">
        <f>T179+U179</f>
        <v>0</v>
      </c>
      <c r="W179" s="247">
        <f t="shared" si="153"/>
        <v>0</v>
      </c>
    </row>
    <row r="180" spans="9:25" ht="14.25" thickTop="1" thickBot="1">
      <c r="L180" s="248" t="s">
        <v>40</v>
      </c>
      <c r="M180" s="249">
        <f>+M177+M178+M179</f>
        <v>0</v>
      </c>
      <c r="N180" s="250">
        <f t="shared" ref="N180:V180" si="161">+N177+N178+N179</f>
        <v>0</v>
      </c>
      <c r="O180" s="251">
        <f t="shared" si="161"/>
        <v>0</v>
      </c>
      <c r="P180" s="249">
        <f t="shared" si="161"/>
        <v>0</v>
      </c>
      <c r="Q180" s="251">
        <f t="shared" si="161"/>
        <v>0</v>
      </c>
      <c r="R180" s="249">
        <f t="shared" si="161"/>
        <v>0</v>
      </c>
      <c r="S180" s="250">
        <f t="shared" si="161"/>
        <v>0</v>
      </c>
      <c r="T180" s="251">
        <f t="shared" si="161"/>
        <v>0</v>
      </c>
      <c r="U180" s="249">
        <f t="shared" si="161"/>
        <v>0</v>
      </c>
      <c r="V180" s="251">
        <f t="shared" si="161"/>
        <v>0</v>
      </c>
      <c r="W180" s="252">
        <f t="shared" si="153"/>
        <v>0</v>
      </c>
    </row>
    <row r="181" spans="9:25" ht="14.25" thickTop="1" thickBot="1">
      <c r="L181" s="248" t="s">
        <v>62</v>
      </c>
      <c r="M181" s="249">
        <f t="shared" ref="M181:V181" si="162">+M172+M176+M180</f>
        <v>0</v>
      </c>
      <c r="N181" s="250">
        <f t="shared" si="162"/>
        <v>0</v>
      </c>
      <c r="O181" s="251">
        <f t="shared" si="162"/>
        <v>0</v>
      </c>
      <c r="P181" s="249">
        <f t="shared" si="162"/>
        <v>0</v>
      </c>
      <c r="Q181" s="251">
        <f t="shared" si="162"/>
        <v>0</v>
      </c>
      <c r="R181" s="249">
        <f t="shared" si="162"/>
        <v>0</v>
      </c>
      <c r="S181" s="250">
        <f t="shared" si="162"/>
        <v>0</v>
      </c>
      <c r="T181" s="251">
        <f t="shared" si="162"/>
        <v>0</v>
      </c>
      <c r="U181" s="249">
        <f t="shared" si="162"/>
        <v>0</v>
      </c>
      <c r="V181" s="251">
        <f t="shared" si="162"/>
        <v>0</v>
      </c>
      <c r="W181" s="252">
        <f>IF(Q181=0,0,((V181/Q181)-1)*100)</f>
        <v>0</v>
      </c>
    </row>
    <row r="182" spans="9:25" ht="14.25" thickTop="1" thickBot="1">
      <c r="L182" s="248" t="s">
        <v>7</v>
      </c>
      <c r="M182" s="249">
        <f>+M181+M168</f>
        <v>0</v>
      </c>
      <c r="N182" s="250">
        <f t="shared" ref="N182:V182" si="163">+N181+N168</f>
        <v>0</v>
      </c>
      <c r="O182" s="251">
        <f t="shared" si="163"/>
        <v>0</v>
      </c>
      <c r="P182" s="249">
        <f t="shared" si="163"/>
        <v>0</v>
      </c>
      <c r="Q182" s="251">
        <f t="shared" si="163"/>
        <v>0</v>
      </c>
      <c r="R182" s="249">
        <f t="shared" si="163"/>
        <v>0</v>
      </c>
      <c r="S182" s="250">
        <f t="shared" si="163"/>
        <v>0</v>
      </c>
      <c r="T182" s="251">
        <f t="shared" si="163"/>
        <v>0</v>
      </c>
      <c r="U182" s="249">
        <f t="shared" si="163"/>
        <v>0</v>
      </c>
      <c r="V182" s="251">
        <f t="shared" si="163"/>
        <v>0</v>
      </c>
      <c r="W182" s="252">
        <f t="shared" ref="W182" si="164">IF(Q182=0,0,((V182/Q182)-1)*100)</f>
        <v>0</v>
      </c>
    </row>
    <row r="183" spans="9:25" ht="14.25" thickTop="1" thickBot="1">
      <c r="L183" s="261" t="s">
        <v>60</v>
      </c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</row>
    <row r="184" spans="9:25" ht="13.5" thickTop="1">
      <c r="L184" s="898" t="s">
        <v>55</v>
      </c>
      <c r="M184" s="899"/>
      <c r="N184" s="899"/>
      <c r="O184" s="899"/>
      <c r="P184" s="899"/>
      <c r="Q184" s="899"/>
      <c r="R184" s="899"/>
      <c r="S184" s="899"/>
      <c r="T184" s="899"/>
      <c r="U184" s="899"/>
      <c r="V184" s="899"/>
      <c r="W184" s="900"/>
    </row>
    <row r="185" spans="9:25" ht="13.5" thickBot="1">
      <c r="L185" s="901" t="s">
        <v>52</v>
      </c>
      <c r="M185" s="902"/>
      <c r="N185" s="902"/>
      <c r="O185" s="902"/>
      <c r="P185" s="902"/>
      <c r="Q185" s="902"/>
      <c r="R185" s="902"/>
      <c r="S185" s="902"/>
      <c r="T185" s="902"/>
      <c r="U185" s="902"/>
      <c r="V185" s="902"/>
      <c r="W185" s="903"/>
    </row>
    <row r="186" spans="9:25" ht="14.25" thickTop="1" thickBot="1">
      <c r="L186" s="219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1" t="s">
        <v>34</v>
      </c>
    </row>
    <row r="187" spans="9:25" ht="14.25" thickTop="1" thickBot="1">
      <c r="L187" s="222"/>
      <c r="M187" s="940" t="s">
        <v>58</v>
      </c>
      <c r="N187" s="941"/>
      <c r="O187" s="941"/>
      <c r="P187" s="941"/>
      <c r="Q187" s="941"/>
      <c r="R187" s="223" t="s">
        <v>59</v>
      </c>
      <c r="S187" s="224"/>
      <c r="T187" s="262"/>
      <c r="U187" s="223"/>
      <c r="V187" s="223"/>
      <c r="W187" s="320" t="s">
        <v>2</v>
      </c>
    </row>
    <row r="188" spans="9:25" ht="12" customHeight="1" thickTop="1">
      <c r="L188" s="226" t="s">
        <v>3</v>
      </c>
      <c r="M188" s="227"/>
      <c r="N188" s="228"/>
      <c r="O188" s="229"/>
      <c r="P188" s="230"/>
      <c r="Q188" s="229"/>
      <c r="R188" s="227"/>
      <c r="S188" s="228"/>
      <c r="T188" s="229"/>
      <c r="U188" s="230"/>
      <c r="V188" s="229"/>
      <c r="W188" s="321" t="s">
        <v>4</v>
      </c>
      <c r="X188" s="294"/>
      <c r="Y188" s="294"/>
    </row>
    <row r="189" spans="9:25" s="294" customFormat="1" ht="12" customHeight="1" thickBot="1">
      <c r="I189" s="293"/>
      <c r="L189" s="232"/>
      <c r="M189" s="233" t="s">
        <v>35</v>
      </c>
      <c r="N189" s="234" t="s">
        <v>36</v>
      </c>
      <c r="O189" s="235" t="s">
        <v>37</v>
      </c>
      <c r="P189" s="236" t="s">
        <v>32</v>
      </c>
      <c r="Q189" s="235" t="s">
        <v>7</v>
      </c>
      <c r="R189" s="233" t="s">
        <v>35</v>
      </c>
      <c r="S189" s="234" t="s">
        <v>36</v>
      </c>
      <c r="T189" s="235" t="s">
        <v>37</v>
      </c>
      <c r="U189" s="236" t="s">
        <v>32</v>
      </c>
      <c r="V189" s="235" t="s">
        <v>7</v>
      </c>
      <c r="W189" s="322"/>
      <c r="X189" s="1"/>
      <c r="Y189" s="1"/>
    </row>
    <row r="190" spans="9:25" ht="6" customHeight="1" thickTop="1">
      <c r="L190" s="226"/>
      <c r="M190" s="238"/>
      <c r="N190" s="239"/>
      <c r="O190" s="240"/>
      <c r="P190" s="241"/>
      <c r="Q190" s="240"/>
      <c r="R190" s="238"/>
      <c r="S190" s="239"/>
      <c r="T190" s="240"/>
      <c r="U190" s="241"/>
      <c r="V190" s="240"/>
      <c r="W190" s="242"/>
    </row>
    <row r="191" spans="9:25">
      <c r="L191" s="226" t="s">
        <v>10</v>
      </c>
      <c r="M191" s="243">
        <v>0</v>
      </c>
      <c r="N191" s="283">
        <v>0</v>
      </c>
      <c r="O191" s="245">
        <f>M191+N191</f>
        <v>0</v>
      </c>
      <c r="P191" s="246">
        <v>0</v>
      </c>
      <c r="Q191" s="245">
        <f t="shared" ref="Q191:Q193" si="165">O191+P191</f>
        <v>0</v>
      </c>
      <c r="R191" s="243">
        <v>0</v>
      </c>
      <c r="S191" s="244">
        <v>0</v>
      </c>
      <c r="T191" s="245">
        <f>R191+S191</f>
        <v>0</v>
      </c>
      <c r="U191" s="246">
        <v>0</v>
      </c>
      <c r="V191" s="245">
        <f>T191+U191</f>
        <v>0</v>
      </c>
      <c r="W191" s="247">
        <f>IF(Q191=0,0,((V191/Q191)-1)*100)</f>
        <v>0</v>
      </c>
    </row>
    <row r="192" spans="9:25">
      <c r="L192" s="295" t="s">
        <v>11</v>
      </c>
      <c r="M192" s="316">
        <v>0</v>
      </c>
      <c r="N192" s="299">
        <v>0</v>
      </c>
      <c r="O192" s="296">
        <f>M192+N192</f>
        <v>0</v>
      </c>
      <c r="P192" s="297">
        <v>0</v>
      </c>
      <c r="Q192" s="296">
        <f t="shared" si="165"/>
        <v>0</v>
      </c>
      <c r="R192" s="316">
        <v>20</v>
      </c>
      <c r="S192" s="299">
        <v>34</v>
      </c>
      <c r="T192" s="296">
        <f>R192+S192</f>
        <v>54</v>
      </c>
      <c r="U192" s="297">
        <v>0</v>
      </c>
      <c r="V192" s="296">
        <f>T192+U192</f>
        <v>54</v>
      </c>
      <c r="W192" s="298">
        <f>IF(Q192=0,0,((V192/Q192)-1)*100)</f>
        <v>0</v>
      </c>
    </row>
    <row r="193" spans="12:25" ht="13.5" thickBot="1">
      <c r="L193" s="232" t="s">
        <v>12</v>
      </c>
      <c r="M193" s="317">
        <v>0</v>
      </c>
      <c r="N193" s="244">
        <v>0</v>
      </c>
      <c r="O193" s="245">
        <f>M193+N193</f>
        <v>0</v>
      </c>
      <c r="P193" s="246">
        <v>0</v>
      </c>
      <c r="Q193" s="245">
        <f t="shared" si="165"/>
        <v>0</v>
      </c>
      <c r="R193" s="317">
        <v>54</v>
      </c>
      <c r="S193" s="244">
        <v>56</v>
      </c>
      <c r="T193" s="245">
        <f>R193+S193</f>
        <v>110</v>
      </c>
      <c r="U193" s="246">
        <v>0</v>
      </c>
      <c r="V193" s="245">
        <f>T193+U193</f>
        <v>110</v>
      </c>
      <c r="W193" s="318">
        <f>IF(Q193=0,0,((V193/Q193)-1)*100)</f>
        <v>0</v>
      </c>
    </row>
    <row r="194" spans="12:25" ht="14.25" thickTop="1" thickBot="1">
      <c r="L194" s="248" t="s">
        <v>38</v>
      </c>
      <c r="M194" s="249">
        <f>+M191+M192+M193</f>
        <v>0</v>
      </c>
      <c r="N194" s="250">
        <f t="shared" ref="N194:V194" si="166">+N191+N192+N193</f>
        <v>0</v>
      </c>
      <c r="O194" s="251">
        <f t="shared" si="166"/>
        <v>0</v>
      </c>
      <c r="P194" s="249">
        <f t="shared" si="166"/>
        <v>0</v>
      </c>
      <c r="Q194" s="251">
        <f t="shared" si="166"/>
        <v>0</v>
      </c>
      <c r="R194" s="249">
        <f t="shared" si="166"/>
        <v>74</v>
      </c>
      <c r="S194" s="250">
        <f t="shared" si="166"/>
        <v>90</v>
      </c>
      <c r="T194" s="251">
        <f t="shared" si="166"/>
        <v>164</v>
      </c>
      <c r="U194" s="249">
        <f t="shared" si="166"/>
        <v>0</v>
      </c>
      <c r="V194" s="251">
        <f t="shared" si="166"/>
        <v>164</v>
      </c>
      <c r="W194" s="252">
        <f t="shared" ref="W194:W206" si="167">IF(Q194=0,0,((V194/Q194)-1)*100)</f>
        <v>0</v>
      </c>
      <c r="X194" s="290"/>
      <c r="Y194" s="290"/>
    </row>
    <row r="195" spans="12:25" ht="13.5" thickTop="1">
      <c r="L195" s="226" t="s">
        <v>13</v>
      </c>
      <c r="M195" s="243">
        <v>0</v>
      </c>
      <c r="N195" s="244">
        <v>0</v>
      </c>
      <c r="O195" s="245">
        <f>M195+N195</f>
        <v>0</v>
      </c>
      <c r="P195" s="246">
        <v>0</v>
      </c>
      <c r="Q195" s="245">
        <f t="shared" ref="Q195:Q196" si="168">O195+P195</f>
        <v>0</v>
      </c>
      <c r="R195" s="243">
        <v>63</v>
      </c>
      <c r="S195" s="244">
        <v>74</v>
      </c>
      <c r="T195" s="245">
        <f>R195+S195</f>
        <v>137</v>
      </c>
      <c r="U195" s="246">
        <v>0</v>
      </c>
      <c r="V195" s="245">
        <f>T195+U195</f>
        <v>137</v>
      </c>
      <c r="W195" s="247">
        <f t="shared" si="167"/>
        <v>0</v>
      </c>
    </row>
    <row r="196" spans="12:25">
      <c r="L196" s="226" t="s">
        <v>14</v>
      </c>
      <c r="M196" s="243">
        <v>0</v>
      </c>
      <c r="N196" s="244">
        <v>0</v>
      </c>
      <c r="O196" s="245">
        <f>M196+N196</f>
        <v>0</v>
      </c>
      <c r="P196" s="246">
        <v>0</v>
      </c>
      <c r="Q196" s="245">
        <f t="shared" si="168"/>
        <v>0</v>
      </c>
      <c r="R196" s="243">
        <v>44</v>
      </c>
      <c r="S196" s="244">
        <v>73</v>
      </c>
      <c r="T196" s="245">
        <f>R196+S196</f>
        <v>117</v>
      </c>
      <c r="U196" s="246">
        <v>0</v>
      </c>
      <c r="V196" s="245">
        <f>T196+U196</f>
        <v>117</v>
      </c>
      <c r="W196" s="247">
        <f t="shared" si="167"/>
        <v>0</v>
      </c>
    </row>
    <row r="197" spans="12:25" ht="13.5" thickBot="1">
      <c r="L197" s="226" t="s">
        <v>15</v>
      </c>
      <c r="M197" s="243">
        <v>0</v>
      </c>
      <c r="N197" s="244">
        <v>0</v>
      </c>
      <c r="O197" s="245">
        <f>M197+N197</f>
        <v>0</v>
      </c>
      <c r="P197" s="246">
        <v>0</v>
      </c>
      <c r="Q197" s="245">
        <f>O197+P197</f>
        <v>0</v>
      </c>
      <c r="R197" s="243">
        <v>35</v>
      </c>
      <c r="S197" s="244">
        <v>57</v>
      </c>
      <c r="T197" s="245">
        <f>R197+S197</f>
        <v>92</v>
      </c>
      <c r="U197" s="246">
        <v>0</v>
      </c>
      <c r="V197" s="245">
        <f>T197+U197</f>
        <v>92</v>
      </c>
      <c r="W197" s="247">
        <f>IF(Q197=0,0,((V197/Q197)-1)*100)</f>
        <v>0</v>
      </c>
    </row>
    <row r="198" spans="12:25" ht="14.25" thickTop="1" thickBot="1">
      <c r="L198" s="248" t="s">
        <v>61</v>
      </c>
      <c r="M198" s="249">
        <f>+M195+M196+M197</f>
        <v>0</v>
      </c>
      <c r="N198" s="250">
        <f t="shared" ref="N198:V198" si="169">+N195+N196+N197</f>
        <v>0</v>
      </c>
      <c r="O198" s="251">
        <f t="shared" si="169"/>
        <v>0</v>
      </c>
      <c r="P198" s="249">
        <f t="shared" si="169"/>
        <v>0</v>
      </c>
      <c r="Q198" s="251">
        <f t="shared" si="169"/>
        <v>0</v>
      </c>
      <c r="R198" s="249">
        <f t="shared" si="169"/>
        <v>142</v>
      </c>
      <c r="S198" s="250">
        <f t="shared" si="169"/>
        <v>204</v>
      </c>
      <c r="T198" s="251">
        <f t="shared" si="169"/>
        <v>346</v>
      </c>
      <c r="U198" s="249">
        <f t="shared" si="169"/>
        <v>0</v>
      </c>
      <c r="V198" s="251">
        <f t="shared" si="169"/>
        <v>346</v>
      </c>
      <c r="W198" s="252">
        <f t="shared" ref="W198" si="170">IF(Q198=0,0,((V198/Q198)-1)*100)</f>
        <v>0</v>
      </c>
      <c r="X198" s="290"/>
    </row>
    <row r="199" spans="12:25" ht="13.5" thickTop="1">
      <c r="L199" s="226" t="s">
        <v>16</v>
      </c>
      <c r="M199" s="243">
        <v>0</v>
      </c>
      <c r="N199" s="244">
        <v>0</v>
      </c>
      <c r="O199" s="245">
        <f>SUM(M199:N199)</f>
        <v>0</v>
      </c>
      <c r="P199" s="246">
        <v>0</v>
      </c>
      <c r="Q199" s="245">
        <f t="shared" ref="Q199:Q201" si="171">O199+P199</f>
        <v>0</v>
      </c>
      <c r="R199" s="243">
        <v>35</v>
      </c>
      <c r="S199" s="244">
        <v>57</v>
      </c>
      <c r="T199" s="245">
        <f>SUM(R199:S199)</f>
        <v>92</v>
      </c>
      <c r="U199" s="246">
        <v>0</v>
      </c>
      <c r="V199" s="245">
        <f>T199+U199</f>
        <v>92</v>
      </c>
      <c r="W199" s="247">
        <f t="shared" si="167"/>
        <v>0</v>
      </c>
    </row>
    <row r="200" spans="12:25">
      <c r="L200" s="226" t="s">
        <v>17</v>
      </c>
      <c r="M200" s="243">
        <v>0</v>
      </c>
      <c r="N200" s="244">
        <v>0</v>
      </c>
      <c r="O200" s="245">
        <f>SUM(M200:N200)</f>
        <v>0</v>
      </c>
      <c r="P200" s="246">
        <v>0</v>
      </c>
      <c r="Q200" s="245">
        <f>O200+P200</f>
        <v>0</v>
      </c>
      <c r="R200" s="243">
        <v>33</v>
      </c>
      <c r="S200" s="244">
        <v>49</v>
      </c>
      <c r="T200" s="245">
        <f>SUM(R200:S200)</f>
        <v>82</v>
      </c>
      <c r="U200" s="246">
        <v>0</v>
      </c>
      <c r="V200" s="245">
        <f>T200+U200</f>
        <v>82</v>
      </c>
      <c r="W200" s="247">
        <f>IF(Q200=0,0,((V200/Q200)-1)*100)</f>
        <v>0</v>
      </c>
    </row>
    <row r="201" spans="12:25" ht="13.5" thickBot="1">
      <c r="L201" s="226" t="s">
        <v>18</v>
      </c>
      <c r="M201" s="243">
        <v>0</v>
      </c>
      <c r="N201" s="244">
        <v>0</v>
      </c>
      <c r="O201" s="253">
        <f>SUM(M201:N201)</f>
        <v>0</v>
      </c>
      <c r="P201" s="254">
        <v>0</v>
      </c>
      <c r="Q201" s="253">
        <f t="shared" si="171"/>
        <v>0</v>
      </c>
      <c r="R201" s="243">
        <v>45</v>
      </c>
      <c r="S201" s="244">
        <v>61</v>
      </c>
      <c r="T201" s="253">
        <f>SUM(R201:S201)</f>
        <v>106</v>
      </c>
      <c r="U201" s="254">
        <v>0</v>
      </c>
      <c r="V201" s="253">
        <f>T201+U201</f>
        <v>106</v>
      </c>
      <c r="W201" s="247">
        <f t="shared" si="167"/>
        <v>0</v>
      </c>
    </row>
    <row r="202" spans="12:25" ht="14.25" thickTop="1" thickBot="1">
      <c r="L202" s="255" t="s">
        <v>39</v>
      </c>
      <c r="M202" s="256">
        <f>+M199+M200+M201</f>
        <v>0</v>
      </c>
      <c r="N202" s="256">
        <f t="shared" ref="N202:V202" si="172">+N199+N200+N201</f>
        <v>0</v>
      </c>
      <c r="O202" s="257">
        <f t="shared" si="172"/>
        <v>0</v>
      </c>
      <c r="P202" s="258">
        <f t="shared" si="172"/>
        <v>0</v>
      </c>
      <c r="Q202" s="257">
        <f t="shared" si="172"/>
        <v>0</v>
      </c>
      <c r="R202" s="256">
        <f t="shared" si="172"/>
        <v>113</v>
      </c>
      <c r="S202" s="256">
        <f t="shared" si="172"/>
        <v>167</v>
      </c>
      <c r="T202" s="257">
        <f t="shared" si="172"/>
        <v>280</v>
      </c>
      <c r="U202" s="258">
        <f t="shared" si="172"/>
        <v>0</v>
      </c>
      <c r="V202" s="257">
        <f t="shared" si="172"/>
        <v>280</v>
      </c>
      <c r="W202" s="259">
        <f t="shared" si="167"/>
        <v>0</v>
      </c>
    </row>
    <row r="203" spans="12:25" ht="13.5" thickTop="1">
      <c r="L203" s="226" t="s">
        <v>21</v>
      </c>
      <c r="M203" s="243">
        <v>0</v>
      </c>
      <c r="N203" s="244">
        <v>0</v>
      </c>
      <c r="O203" s="253">
        <f>SUM(M203:N203)</f>
        <v>0</v>
      </c>
      <c r="P203" s="260">
        <v>0</v>
      </c>
      <c r="Q203" s="253">
        <f t="shared" ref="Q203:Q205" si="173">O203+P203</f>
        <v>0</v>
      </c>
      <c r="R203" s="243">
        <v>70</v>
      </c>
      <c r="S203" s="244">
        <v>71</v>
      </c>
      <c r="T203" s="253">
        <f>SUM(R203:S203)</f>
        <v>141</v>
      </c>
      <c r="U203" s="260">
        <v>0</v>
      </c>
      <c r="V203" s="253">
        <f>T203+U203</f>
        <v>141</v>
      </c>
      <c r="W203" s="247">
        <f t="shared" si="167"/>
        <v>0</v>
      </c>
    </row>
    <row r="204" spans="12:25">
      <c r="L204" s="226" t="s">
        <v>22</v>
      </c>
      <c r="M204" s="243">
        <v>0</v>
      </c>
      <c r="N204" s="244">
        <v>0</v>
      </c>
      <c r="O204" s="253">
        <f>SUM(M204:N204)</f>
        <v>0</v>
      </c>
      <c r="P204" s="246">
        <v>0</v>
      </c>
      <c r="Q204" s="253">
        <f t="shared" si="173"/>
        <v>0</v>
      </c>
      <c r="R204" s="243">
        <v>72</v>
      </c>
      <c r="S204" s="244">
        <v>64</v>
      </c>
      <c r="T204" s="253">
        <f>SUM(R204:S204)</f>
        <v>136</v>
      </c>
      <c r="U204" s="246">
        <v>0</v>
      </c>
      <c r="V204" s="253">
        <f>T204+U204</f>
        <v>136</v>
      </c>
      <c r="W204" s="247">
        <f t="shared" si="167"/>
        <v>0</v>
      </c>
    </row>
    <row r="205" spans="12:25" ht="13.5" thickBot="1">
      <c r="L205" s="226" t="s">
        <v>23</v>
      </c>
      <c r="M205" s="243">
        <v>0</v>
      </c>
      <c r="N205" s="244">
        <v>0</v>
      </c>
      <c r="O205" s="253">
        <f>SUM(M205:N205)</f>
        <v>0</v>
      </c>
      <c r="P205" s="246">
        <v>0</v>
      </c>
      <c r="Q205" s="253">
        <f t="shared" si="173"/>
        <v>0</v>
      </c>
      <c r="R205" s="243">
        <v>57</v>
      </c>
      <c r="S205" s="244">
        <v>53</v>
      </c>
      <c r="T205" s="253">
        <f>SUM(R205:S205)</f>
        <v>110</v>
      </c>
      <c r="U205" s="246">
        <v>0</v>
      </c>
      <c r="V205" s="253">
        <f>T205+U205</f>
        <v>110</v>
      </c>
      <c r="W205" s="247">
        <f t="shared" si="167"/>
        <v>0</v>
      </c>
    </row>
    <row r="206" spans="12:25" ht="14.25" thickTop="1" thickBot="1">
      <c r="L206" s="248" t="s">
        <v>40</v>
      </c>
      <c r="M206" s="249">
        <f>+M203+M204+M205</f>
        <v>0</v>
      </c>
      <c r="N206" s="250">
        <f t="shared" ref="N206:V206" si="174">+N203+N204+N205</f>
        <v>0</v>
      </c>
      <c r="O206" s="251">
        <f t="shared" si="174"/>
        <v>0</v>
      </c>
      <c r="P206" s="249">
        <f t="shared" si="174"/>
        <v>0</v>
      </c>
      <c r="Q206" s="251">
        <f t="shared" si="174"/>
        <v>0</v>
      </c>
      <c r="R206" s="249">
        <f t="shared" si="174"/>
        <v>199</v>
      </c>
      <c r="S206" s="250">
        <f t="shared" si="174"/>
        <v>188</v>
      </c>
      <c r="T206" s="251">
        <f t="shared" si="174"/>
        <v>387</v>
      </c>
      <c r="U206" s="249">
        <f t="shared" si="174"/>
        <v>0</v>
      </c>
      <c r="V206" s="251">
        <f t="shared" si="174"/>
        <v>387</v>
      </c>
      <c r="W206" s="252">
        <f t="shared" si="167"/>
        <v>0</v>
      </c>
    </row>
    <row r="207" spans="12:25" ht="14.25" thickTop="1" thickBot="1">
      <c r="L207" s="248" t="s">
        <v>62</v>
      </c>
      <c r="M207" s="249">
        <f t="shared" ref="M207:V207" si="175">+M198+M202+M206</f>
        <v>0</v>
      </c>
      <c r="N207" s="250">
        <f t="shared" si="175"/>
        <v>0</v>
      </c>
      <c r="O207" s="251">
        <f t="shared" si="175"/>
        <v>0</v>
      </c>
      <c r="P207" s="249">
        <f t="shared" si="175"/>
        <v>0</v>
      </c>
      <c r="Q207" s="251">
        <f t="shared" si="175"/>
        <v>0</v>
      </c>
      <c r="R207" s="249">
        <f t="shared" si="175"/>
        <v>454</v>
      </c>
      <c r="S207" s="250">
        <f t="shared" si="175"/>
        <v>559</v>
      </c>
      <c r="T207" s="251">
        <f t="shared" si="175"/>
        <v>1013</v>
      </c>
      <c r="U207" s="249">
        <f t="shared" si="175"/>
        <v>0</v>
      </c>
      <c r="V207" s="251">
        <f t="shared" si="175"/>
        <v>1013</v>
      </c>
      <c r="W207" s="252">
        <f>IF(Q207=0,0,((V207/Q207)-1)*100)</f>
        <v>0</v>
      </c>
    </row>
    <row r="208" spans="12:25" ht="14.25" thickTop="1" thickBot="1">
      <c r="L208" s="248" t="s">
        <v>7</v>
      </c>
      <c r="M208" s="249">
        <f>+M207+M194</f>
        <v>0</v>
      </c>
      <c r="N208" s="250">
        <f t="shared" ref="N208:V208" si="176">+N207+N194</f>
        <v>0</v>
      </c>
      <c r="O208" s="251">
        <f t="shared" si="176"/>
        <v>0</v>
      </c>
      <c r="P208" s="249">
        <f t="shared" si="176"/>
        <v>0</v>
      </c>
      <c r="Q208" s="251">
        <f t="shared" si="176"/>
        <v>0</v>
      </c>
      <c r="R208" s="249">
        <f t="shared" si="176"/>
        <v>528</v>
      </c>
      <c r="S208" s="250">
        <f t="shared" si="176"/>
        <v>649</v>
      </c>
      <c r="T208" s="251">
        <f t="shared" si="176"/>
        <v>1177</v>
      </c>
      <c r="U208" s="249">
        <f t="shared" si="176"/>
        <v>0</v>
      </c>
      <c r="V208" s="251">
        <f t="shared" si="176"/>
        <v>1177</v>
      </c>
      <c r="W208" s="252">
        <f>IF(Q208=0,0,((V208/Q208)-1)*100)</f>
        <v>0</v>
      </c>
    </row>
    <row r="209" spans="12:25" ht="14.25" thickTop="1" thickBot="1">
      <c r="L209" s="261" t="s">
        <v>60</v>
      </c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</row>
    <row r="210" spans="12:25" ht="13.5" thickTop="1">
      <c r="L210" s="868" t="s">
        <v>56</v>
      </c>
      <c r="M210" s="869"/>
      <c r="N210" s="869"/>
      <c r="O210" s="869"/>
      <c r="P210" s="869"/>
      <c r="Q210" s="869"/>
      <c r="R210" s="869"/>
      <c r="S210" s="869"/>
      <c r="T210" s="869"/>
      <c r="U210" s="869"/>
      <c r="V210" s="869"/>
      <c r="W210" s="870"/>
    </row>
    <row r="211" spans="12:25" ht="13.5" thickBot="1">
      <c r="L211" s="871" t="s">
        <v>53</v>
      </c>
      <c r="M211" s="872"/>
      <c r="N211" s="872"/>
      <c r="O211" s="872"/>
      <c r="P211" s="872"/>
      <c r="Q211" s="872"/>
      <c r="R211" s="872"/>
      <c r="S211" s="872"/>
      <c r="T211" s="872"/>
      <c r="U211" s="872"/>
      <c r="V211" s="872"/>
      <c r="W211" s="873"/>
    </row>
    <row r="212" spans="12:25" ht="14.25" thickTop="1" thickBot="1">
      <c r="L212" s="219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1" t="s">
        <v>34</v>
      </c>
    </row>
    <row r="213" spans="12:25" ht="12.75" customHeight="1" thickTop="1" thickBot="1">
      <c r="L213" s="222"/>
      <c r="M213" s="940" t="s">
        <v>58</v>
      </c>
      <c r="N213" s="941"/>
      <c r="O213" s="941"/>
      <c r="P213" s="941"/>
      <c r="Q213" s="941"/>
      <c r="R213" s="223" t="s">
        <v>59</v>
      </c>
      <c r="S213" s="224"/>
      <c r="T213" s="262"/>
      <c r="U213" s="223"/>
      <c r="V213" s="223"/>
      <c r="W213" s="320" t="s">
        <v>2</v>
      </c>
    </row>
    <row r="214" spans="12:25" ht="13.5" thickTop="1">
      <c r="L214" s="226" t="s">
        <v>3</v>
      </c>
      <c r="M214" s="227"/>
      <c r="N214" s="228"/>
      <c r="O214" s="229"/>
      <c r="P214" s="230"/>
      <c r="Q214" s="270"/>
      <c r="R214" s="227"/>
      <c r="S214" s="228"/>
      <c r="T214" s="229"/>
      <c r="U214" s="230"/>
      <c r="V214" s="319"/>
      <c r="W214" s="321" t="s">
        <v>4</v>
      </c>
    </row>
    <row r="215" spans="12:25" ht="13.5" thickBot="1">
      <c r="L215" s="232"/>
      <c r="M215" s="233" t="s">
        <v>35</v>
      </c>
      <c r="N215" s="234" t="s">
        <v>36</v>
      </c>
      <c r="O215" s="235" t="s">
        <v>37</v>
      </c>
      <c r="P215" s="236" t="s">
        <v>32</v>
      </c>
      <c r="Q215" s="343" t="s">
        <v>7</v>
      </c>
      <c r="R215" s="233" t="s">
        <v>35</v>
      </c>
      <c r="S215" s="234" t="s">
        <v>36</v>
      </c>
      <c r="T215" s="235" t="s">
        <v>37</v>
      </c>
      <c r="U215" s="236" t="s">
        <v>32</v>
      </c>
      <c r="V215" s="342" t="s">
        <v>7</v>
      </c>
      <c r="W215" s="322"/>
    </row>
    <row r="216" spans="12:25" ht="4.5" customHeight="1" thickTop="1">
      <c r="L216" s="226"/>
      <c r="M216" s="238"/>
      <c r="N216" s="239"/>
      <c r="O216" s="240"/>
      <c r="P216" s="241"/>
      <c r="Q216" s="271"/>
      <c r="R216" s="238"/>
      <c r="S216" s="239"/>
      <c r="T216" s="240"/>
      <c r="U216" s="241"/>
      <c r="V216" s="273"/>
      <c r="W216" s="242"/>
    </row>
    <row r="217" spans="12:25">
      <c r="L217" s="226" t="s">
        <v>10</v>
      </c>
      <c r="M217" s="243">
        <f t="shared" ref="M217:N219" si="177">+M165+M191</f>
        <v>0</v>
      </c>
      <c r="N217" s="244">
        <f t="shared" si="177"/>
        <v>0</v>
      </c>
      <c r="O217" s="245">
        <f>M217+N217</f>
        <v>0</v>
      </c>
      <c r="P217" s="246">
        <f>+P165+P191</f>
        <v>0</v>
      </c>
      <c r="Q217" s="272">
        <f t="shared" ref="Q217" si="178">O217+P217</f>
        <v>0</v>
      </c>
      <c r="R217" s="243">
        <f t="shared" ref="R217:S219" si="179">+R165+R191</f>
        <v>0</v>
      </c>
      <c r="S217" s="244">
        <f t="shared" si="179"/>
        <v>0</v>
      </c>
      <c r="T217" s="245">
        <f>R217+S217</f>
        <v>0</v>
      </c>
      <c r="U217" s="246">
        <f>+U165+U191</f>
        <v>0</v>
      </c>
      <c r="V217" s="274">
        <f>T217+U217</f>
        <v>0</v>
      </c>
      <c r="W217" s="247">
        <f>IF(Q217=0,0,((V217/Q217)-1)*100)</f>
        <v>0</v>
      </c>
    </row>
    <row r="218" spans="12:25">
      <c r="L218" s="226" t="s">
        <v>11</v>
      </c>
      <c r="M218" s="243">
        <f t="shared" si="177"/>
        <v>0</v>
      </c>
      <c r="N218" s="244">
        <f t="shared" si="177"/>
        <v>0</v>
      </c>
      <c r="O218" s="245">
        <f t="shared" ref="O218:O219" si="180">M218+N218</f>
        <v>0</v>
      </c>
      <c r="P218" s="246">
        <f>+P166+P192</f>
        <v>0</v>
      </c>
      <c r="Q218" s="272">
        <f>O218+P218</f>
        <v>0</v>
      </c>
      <c r="R218" s="243">
        <f t="shared" si="179"/>
        <v>20</v>
      </c>
      <c r="S218" s="244">
        <f t="shared" si="179"/>
        <v>34</v>
      </c>
      <c r="T218" s="245">
        <f t="shared" ref="T218:T219" si="181">R218+S218</f>
        <v>54</v>
      </c>
      <c r="U218" s="246">
        <f>+U166+U192</f>
        <v>0</v>
      </c>
      <c r="V218" s="274">
        <f>T218+U218</f>
        <v>54</v>
      </c>
      <c r="W218" s="247">
        <f>IF(Q218=0,0,((V218/Q218)-1)*100)</f>
        <v>0</v>
      </c>
    </row>
    <row r="219" spans="12:25" ht="13.5" thickBot="1">
      <c r="L219" s="232" t="s">
        <v>12</v>
      </c>
      <c r="M219" s="243">
        <f t="shared" si="177"/>
        <v>0</v>
      </c>
      <c r="N219" s="244">
        <f t="shared" si="177"/>
        <v>0</v>
      </c>
      <c r="O219" s="245">
        <f t="shared" si="180"/>
        <v>0</v>
      </c>
      <c r="P219" s="246">
        <f>+P167+P193</f>
        <v>0</v>
      </c>
      <c r="Q219" s="272">
        <f>O219+P219</f>
        <v>0</v>
      </c>
      <c r="R219" s="243">
        <f t="shared" si="179"/>
        <v>54</v>
      </c>
      <c r="S219" s="244">
        <f t="shared" si="179"/>
        <v>56</v>
      </c>
      <c r="T219" s="245">
        <f t="shared" si="181"/>
        <v>110</v>
      </c>
      <c r="U219" s="246">
        <f>+U167+U193</f>
        <v>0</v>
      </c>
      <c r="V219" s="274">
        <f>T219+U219</f>
        <v>110</v>
      </c>
      <c r="W219" s="247">
        <f>IF(Q219=0,0,((V219/Q219)-1)*100)</f>
        <v>0</v>
      </c>
      <c r="X219" s="290"/>
      <c r="Y219" s="290"/>
    </row>
    <row r="220" spans="12:25" ht="14.25" thickTop="1" thickBot="1">
      <c r="L220" s="248" t="s">
        <v>38</v>
      </c>
      <c r="M220" s="249">
        <f>+M217+M218+M219</f>
        <v>0</v>
      </c>
      <c r="N220" s="250">
        <f t="shared" ref="N220:V220" si="182">+N217+N218+N219</f>
        <v>0</v>
      </c>
      <c r="O220" s="251">
        <f t="shared" si="182"/>
        <v>0</v>
      </c>
      <c r="P220" s="249">
        <f t="shared" si="182"/>
        <v>0</v>
      </c>
      <c r="Q220" s="251">
        <f t="shared" si="182"/>
        <v>0</v>
      </c>
      <c r="R220" s="249">
        <f t="shared" si="182"/>
        <v>74</v>
      </c>
      <c r="S220" s="250">
        <f t="shared" si="182"/>
        <v>90</v>
      </c>
      <c r="T220" s="251">
        <f t="shared" si="182"/>
        <v>164</v>
      </c>
      <c r="U220" s="249">
        <f t="shared" si="182"/>
        <v>0</v>
      </c>
      <c r="V220" s="251">
        <f t="shared" si="182"/>
        <v>164</v>
      </c>
      <c r="W220" s="252">
        <f t="shared" ref="W220" si="183">IF(Q220=0,0,((V220/Q220)-1)*100)</f>
        <v>0</v>
      </c>
    </row>
    <row r="221" spans="12:25" ht="13.5" thickTop="1">
      <c r="L221" s="226" t="s">
        <v>13</v>
      </c>
      <c r="M221" s="243">
        <f t="shared" ref="M221:N223" si="184">+M169+M195</f>
        <v>0</v>
      </c>
      <c r="N221" s="244">
        <f t="shared" si="184"/>
        <v>0</v>
      </c>
      <c r="O221" s="245">
        <f t="shared" ref="O221:O222" si="185">M221+N221</f>
        <v>0</v>
      </c>
      <c r="P221" s="246">
        <f>+P169+P195</f>
        <v>0</v>
      </c>
      <c r="Q221" s="272">
        <f t="shared" ref="Q221:Q222" si="186">O221+P221</f>
        <v>0</v>
      </c>
      <c r="R221" s="243">
        <f t="shared" ref="R221:S223" si="187">+R169+R195</f>
        <v>63</v>
      </c>
      <c r="S221" s="244">
        <f t="shared" si="187"/>
        <v>74</v>
      </c>
      <c r="T221" s="245">
        <f t="shared" ref="T221:T222" si="188">R221+S221</f>
        <v>137</v>
      </c>
      <c r="U221" s="246">
        <f>+U169+U195</f>
        <v>0</v>
      </c>
      <c r="V221" s="274">
        <f>T221+U221</f>
        <v>137</v>
      </c>
      <c r="W221" s="247">
        <f>IF(Q221=0,0,((V221/Q221)-1)*100)</f>
        <v>0</v>
      </c>
    </row>
    <row r="222" spans="12:25">
      <c r="L222" s="226" t="s">
        <v>14</v>
      </c>
      <c r="M222" s="243">
        <f t="shared" si="184"/>
        <v>0</v>
      </c>
      <c r="N222" s="244">
        <f t="shared" si="184"/>
        <v>0</v>
      </c>
      <c r="O222" s="245">
        <f t="shared" si="185"/>
        <v>0</v>
      </c>
      <c r="P222" s="246">
        <f>+P170+P196</f>
        <v>0</v>
      </c>
      <c r="Q222" s="272">
        <f t="shared" si="186"/>
        <v>0</v>
      </c>
      <c r="R222" s="243">
        <f t="shared" si="187"/>
        <v>44</v>
      </c>
      <c r="S222" s="244">
        <f t="shared" si="187"/>
        <v>73</v>
      </c>
      <c r="T222" s="245">
        <f t="shared" si="188"/>
        <v>117</v>
      </c>
      <c r="U222" s="246">
        <f>+U170+U196</f>
        <v>0</v>
      </c>
      <c r="V222" s="274">
        <f>T222+U222</f>
        <v>117</v>
      </c>
      <c r="W222" s="247">
        <f t="shared" ref="W222:W232" si="189">IF(Q222=0,0,((V222/Q222)-1)*100)</f>
        <v>0</v>
      </c>
    </row>
    <row r="223" spans="12:25" ht="13.5" thickBot="1">
      <c r="L223" s="226" t="s">
        <v>15</v>
      </c>
      <c r="M223" s="243">
        <f t="shared" si="184"/>
        <v>0</v>
      </c>
      <c r="N223" s="244">
        <f t="shared" si="184"/>
        <v>0</v>
      </c>
      <c r="O223" s="245">
        <f>M223+N223</f>
        <v>0</v>
      </c>
      <c r="P223" s="246">
        <f>+P171+P197</f>
        <v>0</v>
      </c>
      <c r="Q223" s="272">
        <f>O223+P223</f>
        <v>0</v>
      </c>
      <c r="R223" s="243">
        <f t="shared" si="187"/>
        <v>35</v>
      </c>
      <c r="S223" s="244">
        <f t="shared" si="187"/>
        <v>57</v>
      </c>
      <c r="T223" s="245">
        <f>R223+S223</f>
        <v>92</v>
      </c>
      <c r="U223" s="246">
        <f>+U171+U197</f>
        <v>0</v>
      </c>
      <c r="V223" s="274">
        <f>T223+U223</f>
        <v>92</v>
      </c>
      <c r="W223" s="247">
        <f>IF(Q223=0,0,((V223/Q223)-1)*100)</f>
        <v>0</v>
      </c>
    </row>
    <row r="224" spans="12:25" ht="14.25" thickTop="1" thickBot="1">
      <c r="L224" s="248" t="s">
        <v>61</v>
      </c>
      <c r="M224" s="249">
        <f>+M221+M222+M223</f>
        <v>0</v>
      </c>
      <c r="N224" s="250">
        <f t="shared" ref="N224:V224" si="190">+N221+N222+N223</f>
        <v>0</v>
      </c>
      <c r="O224" s="251">
        <f t="shared" si="190"/>
        <v>0</v>
      </c>
      <c r="P224" s="249">
        <f t="shared" si="190"/>
        <v>0</v>
      </c>
      <c r="Q224" s="251">
        <f t="shared" si="190"/>
        <v>0</v>
      </c>
      <c r="R224" s="249">
        <f t="shared" si="190"/>
        <v>142</v>
      </c>
      <c r="S224" s="250">
        <f t="shared" si="190"/>
        <v>204</v>
      </c>
      <c r="T224" s="251">
        <f t="shared" si="190"/>
        <v>346</v>
      </c>
      <c r="U224" s="249">
        <f t="shared" si="190"/>
        <v>0</v>
      </c>
      <c r="V224" s="251">
        <f t="shared" si="190"/>
        <v>346</v>
      </c>
      <c r="W224" s="252">
        <f t="shared" ref="W224" si="191">IF(Q224=0,0,((V224/Q224)-1)*100)</f>
        <v>0</v>
      </c>
      <c r="X224" s="290"/>
    </row>
    <row r="225" spans="12:23" ht="13.5" thickTop="1">
      <c r="L225" s="226" t="s">
        <v>16</v>
      </c>
      <c r="M225" s="243">
        <f t="shared" ref="M225:N227" si="192">+M173+M199</f>
        <v>0</v>
      </c>
      <c r="N225" s="244">
        <f t="shared" si="192"/>
        <v>0</v>
      </c>
      <c r="O225" s="245">
        <f t="shared" ref="O225:O227" si="193">M225+N225</f>
        <v>0</v>
      </c>
      <c r="P225" s="246">
        <f>+P173+P199</f>
        <v>0</v>
      </c>
      <c r="Q225" s="272">
        <f t="shared" ref="Q225:Q227" si="194">O225+P225</f>
        <v>0</v>
      </c>
      <c r="R225" s="243">
        <f t="shared" ref="R225:S227" si="195">+R173+R199</f>
        <v>35</v>
      </c>
      <c r="S225" s="244">
        <f t="shared" si="195"/>
        <v>57</v>
      </c>
      <c r="T225" s="245">
        <f t="shared" ref="T225:T227" si="196">R225+S225</f>
        <v>92</v>
      </c>
      <c r="U225" s="246">
        <f>+U173+U199</f>
        <v>0</v>
      </c>
      <c r="V225" s="274">
        <f>T225+U225</f>
        <v>92</v>
      </c>
      <c r="W225" s="247">
        <f t="shared" si="189"/>
        <v>0</v>
      </c>
    </row>
    <row r="226" spans="12:23">
      <c r="L226" s="226" t="s">
        <v>17</v>
      </c>
      <c r="M226" s="243">
        <f t="shared" si="192"/>
        <v>0</v>
      </c>
      <c r="N226" s="244">
        <f t="shared" si="192"/>
        <v>0</v>
      </c>
      <c r="O226" s="245">
        <f>M226+N226</f>
        <v>0</v>
      </c>
      <c r="P226" s="246">
        <f>+P174+P200</f>
        <v>0</v>
      </c>
      <c r="Q226" s="272">
        <f>O226+P226</f>
        <v>0</v>
      </c>
      <c r="R226" s="243">
        <f t="shared" si="195"/>
        <v>33</v>
      </c>
      <c r="S226" s="244">
        <f t="shared" si="195"/>
        <v>49</v>
      </c>
      <c r="T226" s="245">
        <f>R226+S226</f>
        <v>82</v>
      </c>
      <c r="U226" s="246">
        <f>+U174+U200</f>
        <v>0</v>
      </c>
      <c r="V226" s="274">
        <f>T226+U226</f>
        <v>82</v>
      </c>
      <c r="W226" s="247">
        <f>IF(Q226=0,0,((V226/Q226)-1)*100)</f>
        <v>0</v>
      </c>
    </row>
    <row r="227" spans="12:23" ht="13.5" thickBot="1">
      <c r="L227" s="226" t="s">
        <v>18</v>
      </c>
      <c r="M227" s="243">
        <f t="shared" si="192"/>
        <v>0</v>
      </c>
      <c r="N227" s="244">
        <f t="shared" si="192"/>
        <v>0</v>
      </c>
      <c r="O227" s="253">
        <f t="shared" si="193"/>
        <v>0</v>
      </c>
      <c r="P227" s="254">
        <f>+P175+P201</f>
        <v>0</v>
      </c>
      <c r="Q227" s="272">
        <f t="shared" si="194"/>
        <v>0</v>
      </c>
      <c r="R227" s="243">
        <f t="shared" si="195"/>
        <v>45</v>
      </c>
      <c r="S227" s="244">
        <f t="shared" si="195"/>
        <v>61</v>
      </c>
      <c r="T227" s="253">
        <f t="shared" si="196"/>
        <v>106</v>
      </c>
      <c r="U227" s="254">
        <f>+U175+U201</f>
        <v>0</v>
      </c>
      <c r="V227" s="274">
        <f>T227+U227</f>
        <v>106</v>
      </c>
      <c r="W227" s="247">
        <f t="shared" si="189"/>
        <v>0</v>
      </c>
    </row>
    <row r="228" spans="12:23" ht="14.25" thickTop="1" thickBot="1">
      <c r="L228" s="255" t="s">
        <v>39</v>
      </c>
      <c r="M228" s="256">
        <f t="shared" ref="M228:V228" si="197">SUM(M225:M227)</f>
        <v>0</v>
      </c>
      <c r="N228" s="256">
        <f t="shared" si="197"/>
        <v>0</v>
      </c>
      <c r="O228" s="257">
        <f t="shared" si="197"/>
        <v>0</v>
      </c>
      <c r="P228" s="258">
        <f t="shared" si="197"/>
        <v>0</v>
      </c>
      <c r="Q228" s="257">
        <f t="shared" si="197"/>
        <v>0</v>
      </c>
      <c r="R228" s="256">
        <f t="shared" si="197"/>
        <v>113</v>
      </c>
      <c r="S228" s="256">
        <f t="shared" si="197"/>
        <v>167</v>
      </c>
      <c r="T228" s="257">
        <f t="shared" si="197"/>
        <v>280</v>
      </c>
      <c r="U228" s="258">
        <f t="shared" si="197"/>
        <v>0</v>
      </c>
      <c r="V228" s="257">
        <f t="shared" si="197"/>
        <v>280</v>
      </c>
      <c r="W228" s="339">
        <f t="shared" si="189"/>
        <v>0</v>
      </c>
    </row>
    <row r="229" spans="12:23" ht="13.5" thickTop="1">
      <c r="L229" s="226" t="s">
        <v>21</v>
      </c>
      <c r="M229" s="243">
        <f t="shared" ref="M229:N231" si="198">+M177+M203</f>
        <v>0</v>
      </c>
      <c r="N229" s="244">
        <f t="shared" si="198"/>
        <v>0</v>
      </c>
      <c r="O229" s="253">
        <f t="shared" ref="O229:O231" si="199">M229+N229</f>
        <v>0</v>
      </c>
      <c r="P229" s="260">
        <f>+P177+P203</f>
        <v>0</v>
      </c>
      <c r="Q229" s="272">
        <f t="shared" ref="Q229:Q231" si="200">O229+P229</f>
        <v>0</v>
      </c>
      <c r="R229" s="243">
        <f t="shared" ref="R229:S231" si="201">+R177+R203</f>
        <v>70</v>
      </c>
      <c r="S229" s="244">
        <f t="shared" si="201"/>
        <v>71</v>
      </c>
      <c r="T229" s="253">
        <f t="shared" ref="T229:T231" si="202">R229+S229</f>
        <v>141</v>
      </c>
      <c r="U229" s="260">
        <f>+U177+U203</f>
        <v>0</v>
      </c>
      <c r="V229" s="274">
        <f>T229+U229</f>
        <v>141</v>
      </c>
      <c r="W229" s="247">
        <f t="shared" si="189"/>
        <v>0</v>
      </c>
    </row>
    <row r="230" spans="12:23">
      <c r="L230" s="226" t="s">
        <v>22</v>
      </c>
      <c r="M230" s="243">
        <f t="shared" si="198"/>
        <v>0</v>
      </c>
      <c r="N230" s="244">
        <f t="shared" si="198"/>
        <v>0</v>
      </c>
      <c r="O230" s="253">
        <f t="shared" si="199"/>
        <v>0</v>
      </c>
      <c r="P230" s="246">
        <f>+P178+P204</f>
        <v>0</v>
      </c>
      <c r="Q230" s="272">
        <f t="shared" si="200"/>
        <v>0</v>
      </c>
      <c r="R230" s="243">
        <f t="shared" si="201"/>
        <v>72</v>
      </c>
      <c r="S230" s="244">
        <f t="shared" si="201"/>
        <v>64</v>
      </c>
      <c r="T230" s="253">
        <f t="shared" si="202"/>
        <v>136</v>
      </c>
      <c r="U230" s="246">
        <f>+U178+U204</f>
        <v>0</v>
      </c>
      <c r="V230" s="274">
        <f>T230+U230</f>
        <v>136</v>
      </c>
      <c r="W230" s="247">
        <f t="shared" si="189"/>
        <v>0</v>
      </c>
    </row>
    <row r="231" spans="12:23" ht="13.5" thickBot="1">
      <c r="L231" s="226" t="s">
        <v>23</v>
      </c>
      <c r="M231" s="243">
        <f t="shared" si="198"/>
        <v>0</v>
      </c>
      <c r="N231" s="244">
        <f t="shared" si="198"/>
        <v>0</v>
      </c>
      <c r="O231" s="253">
        <f t="shared" si="199"/>
        <v>0</v>
      </c>
      <c r="P231" s="246">
        <f>+P179+P205</f>
        <v>0</v>
      </c>
      <c r="Q231" s="272">
        <f t="shared" si="200"/>
        <v>0</v>
      </c>
      <c r="R231" s="243">
        <f t="shared" si="201"/>
        <v>57</v>
      </c>
      <c r="S231" s="244">
        <f t="shared" si="201"/>
        <v>53</v>
      </c>
      <c r="T231" s="253">
        <f t="shared" si="202"/>
        <v>110</v>
      </c>
      <c r="U231" s="246">
        <f>+U179+U205</f>
        <v>0</v>
      </c>
      <c r="V231" s="274">
        <f>T231+U231</f>
        <v>110</v>
      </c>
      <c r="W231" s="247">
        <f t="shared" si="189"/>
        <v>0</v>
      </c>
    </row>
    <row r="232" spans="12:23" ht="14.25" thickTop="1" thickBot="1">
      <c r="L232" s="248" t="s">
        <v>40</v>
      </c>
      <c r="M232" s="249">
        <f>+M229+M230+M231</f>
        <v>0</v>
      </c>
      <c r="N232" s="250">
        <f t="shared" ref="N232:V232" si="203">+N229+N230+N231</f>
        <v>0</v>
      </c>
      <c r="O232" s="251">
        <f t="shared" si="203"/>
        <v>0</v>
      </c>
      <c r="P232" s="249">
        <f t="shared" si="203"/>
        <v>0</v>
      </c>
      <c r="Q232" s="251">
        <f t="shared" si="203"/>
        <v>0</v>
      </c>
      <c r="R232" s="249">
        <f t="shared" si="203"/>
        <v>199</v>
      </c>
      <c r="S232" s="250">
        <f t="shared" si="203"/>
        <v>188</v>
      </c>
      <c r="T232" s="251">
        <f t="shared" si="203"/>
        <v>387</v>
      </c>
      <c r="U232" s="249">
        <f t="shared" si="203"/>
        <v>0</v>
      </c>
      <c r="V232" s="251">
        <f t="shared" si="203"/>
        <v>387</v>
      </c>
      <c r="W232" s="252">
        <f t="shared" si="189"/>
        <v>0</v>
      </c>
    </row>
    <row r="233" spans="12:23" ht="14.25" thickTop="1" thickBot="1">
      <c r="L233" s="248" t="s">
        <v>62</v>
      </c>
      <c r="M233" s="249">
        <f t="shared" ref="M233:V233" si="204">+M224+M228+M232</f>
        <v>0</v>
      </c>
      <c r="N233" s="250">
        <f t="shared" si="204"/>
        <v>0</v>
      </c>
      <c r="O233" s="251">
        <f t="shared" si="204"/>
        <v>0</v>
      </c>
      <c r="P233" s="249">
        <f t="shared" si="204"/>
        <v>0</v>
      </c>
      <c r="Q233" s="251">
        <f t="shared" si="204"/>
        <v>0</v>
      </c>
      <c r="R233" s="249">
        <f t="shared" si="204"/>
        <v>454</v>
      </c>
      <c r="S233" s="250">
        <f t="shared" si="204"/>
        <v>559</v>
      </c>
      <c r="T233" s="251">
        <f t="shared" si="204"/>
        <v>1013</v>
      </c>
      <c r="U233" s="249">
        <f t="shared" si="204"/>
        <v>0</v>
      </c>
      <c r="V233" s="251">
        <f t="shared" si="204"/>
        <v>1013</v>
      </c>
      <c r="W233" s="252">
        <f>IF(Q233=0,0,((V233/Q233)-1)*100)</f>
        <v>0</v>
      </c>
    </row>
    <row r="234" spans="12:23" ht="14.25" thickTop="1" thickBot="1">
      <c r="L234" s="248" t="s">
        <v>7</v>
      </c>
      <c r="M234" s="249">
        <f>+M233+M220</f>
        <v>0</v>
      </c>
      <c r="N234" s="250">
        <f t="shared" ref="N234:V234" si="205">+N233+N220</f>
        <v>0</v>
      </c>
      <c r="O234" s="251">
        <f t="shared" si="205"/>
        <v>0</v>
      </c>
      <c r="P234" s="249">
        <f t="shared" si="205"/>
        <v>0</v>
      </c>
      <c r="Q234" s="251">
        <f t="shared" si="205"/>
        <v>0</v>
      </c>
      <c r="R234" s="249">
        <f t="shared" si="205"/>
        <v>528</v>
      </c>
      <c r="S234" s="250">
        <f t="shared" si="205"/>
        <v>649</v>
      </c>
      <c r="T234" s="251">
        <f t="shared" si="205"/>
        <v>1177</v>
      </c>
      <c r="U234" s="249">
        <f t="shared" si="205"/>
        <v>0</v>
      </c>
      <c r="V234" s="251">
        <f t="shared" si="205"/>
        <v>1177</v>
      </c>
      <c r="W234" s="252">
        <f>IF(Q234=0,0,((V234/Q234)-1)*100)</f>
        <v>0</v>
      </c>
    </row>
    <row r="235" spans="12:23" ht="13.5" thickTop="1">
      <c r="L235" s="261" t="s">
        <v>60</v>
      </c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W244"/>
  <sheetViews>
    <sheetView topLeftCell="C64" zoomScaleNormal="100" workbookViewId="0">
      <selection activeCell="V1" activeCellId="2" sqref="L1:W1048576 L1:W1048576 L1:W1048576"/>
    </sheetView>
  </sheetViews>
  <sheetFormatPr defaultColWidth="9.140625" defaultRowHeight="12.75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3"/>
    <col min="12" max="12" width="13" style="1" customWidth="1"/>
    <col min="13" max="14" width="11.7109375" style="1" customWidth="1"/>
    <col min="15" max="15" width="14.140625" style="1" bestFit="1" customWidth="1"/>
    <col min="16" max="16" width="11" style="1" customWidth="1"/>
    <col min="17" max="19" width="11.7109375" style="1" customWidth="1"/>
    <col min="20" max="20" width="14.140625" style="1" bestFit="1" customWidth="1"/>
    <col min="21" max="21" width="11" style="1" customWidth="1"/>
    <col min="22" max="22" width="11.7109375" style="1" customWidth="1"/>
    <col min="23" max="23" width="12.140625" style="2" bestFit="1" customWidth="1"/>
    <col min="24" max="16384" width="9.140625" style="1"/>
  </cols>
  <sheetData>
    <row r="1" spans="1:23" ht="13.5" thickBot="1"/>
    <row r="2" spans="1:23" ht="13.5" thickTop="1">
      <c r="B2" s="880" t="s">
        <v>0</v>
      </c>
      <c r="C2" s="881"/>
      <c r="D2" s="881"/>
      <c r="E2" s="881"/>
      <c r="F2" s="881"/>
      <c r="G2" s="881"/>
      <c r="H2" s="881"/>
      <c r="I2" s="882"/>
      <c r="J2" s="3"/>
      <c r="L2" s="883" t="s">
        <v>1</v>
      </c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5"/>
    </row>
    <row r="3" spans="1:23" ht="13.5" thickBot="1">
      <c r="B3" s="886" t="s">
        <v>46</v>
      </c>
      <c r="C3" s="887"/>
      <c r="D3" s="887"/>
      <c r="E3" s="887"/>
      <c r="F3" s="887"/>
      <c r="G3" s="887"/>
      <c r="H3" s="887"/>
      <c r="I3" s="888"/>
      <c r="J3" s="3"/>
      <c r="L3" s="889" t="s">
        <v>48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1"/>
    </row>
    <row r="4" spans="1:23" ht="14.25" thickTop="1" thickBot="1">
      <c r="B4" s="103"/>
      <c r="C4" s="104"/>
      <c r="D4" s="104"/>
      <c r="E4" s="104"/>
      <c r="F4" s="104"/>
      <c r="G4" s="104"/>
      <c r="H4" s="104"/>
      <c r="I4" s="105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6"/>
      <c r="C5" s="892" t="s">
        <v>64</v>
      </c>
      <c r="D5" s="893"/>
      <c r="E5" s="894"/>
      <c r="F5" s="892" t="s">
        <v>65</v>
      </c>
      <c r="G5" s="893"/>
      <c r="H5" s="894"/>
      <c r="I5" s="107" t="s">
        <v>2</v>
      </c>
      <c r="J5" s="3"/>
      <c r="L5" s="11"/>
      <c r="M5" s="895" t="s">
        <v>64</v>
      </c>
      <c r="N5" s="896"/>
      <c r="O5" s="896"/>
      <c r="P5" s="896"/>
      <c r="Q5" s="897"/>
      <c r="R5" s="895" t="s">
        <v>65</v>
      </c>
      <c r="S5" s="896"/>
      <c r="T5" s="896"/>
      <c r="U5" s="896"/>
      <c r="V5" s="897"/>
      <c r="W5" s="12" t="s">
        <v>2</v>
      </c>
    </row>
    <row r="6" spans="1:23" ht="13.5" thickTop="1">
      <c r="B6" s="108" t="s">
        <v>3</v>
      </c>
      <c r="C6" s="201"/>
      <c r="D6" s="110"/>
      <c r="E6" s="111"/>
      <c r="F6" s="201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3"/>
      <c r="C7" s="202" t="s">
        <v>5</v>
      </c>
      <c r="D7" s="115" t="s">
        <v>6</v>
      </c>
      <c r="E7" s="603" t="s">
        <v>7</v>
      </c>
      <c r="F7" s="202" t="s">
        <v>5</v>
      </c>
      <c r="G7" s="115" t="s">
        <v>6</v>
      </c>
      <c r="H7" s="116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08"/>
      <c r="C8" s="203"/>
      <c r="D8" s="119"/>
      <c r="E8" s="161"/>
      <c r="F8" s="203"/>
      <c r="G8" s="119"/>
      <c r="H8" s="161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45" t="str">
        <f>IF(ISERROR(F9/G9)," ",IF(F9/G9&gt;0.5,IF(F9/G9&lt;1.5," ","NOT OK"),"NOT OK"))</f>
        <v xml:space="preserve"> </v>
      </c>
      <c r="B9" s="108" t="s">
        <v>10</v>
      </c>
      <c r="C9" s="198">
        <v>62</v>
      </c>
      <c r="D9" s="355">
        <v>62</v>
      </c>
      <c r="E9" s="156">
        <f>SUM(C9:D9)</f>
        <v>124</v>
      </c>
      <c r="F9" s="198">
        <v>88</v>
      </c>
      <c r="G9" s="355">
        <v>88</v>
      </c>
      <c r="H9" s="156">
        <f>SUM(F9:G9)</f>
        <v>176</v>
      </c>
      <c r="I9" s="125">
        <f>IF(E9=0,0,((H9/E9)-1)*100)</f>
        <v>41.935483870967751</v>
      </c>
      <c r="J9" s="3"/>
      <c r="L9" s="13" t="s">
        <v>10</v>
      </c>
      <c r="M9" s="371">
        <v>9285</v>
      </c>
      <c r="N9" s="369">
        <v>9242</v>
      </c>
      <c r="O9" s="173">
        <f>+M9+N9</f>
        <v>18527</v>
      </c>
      <c r="P9" s="368">
        <v>0</v>
      </c>
      <c r="Q9" s="173">
        <f>O9+P9</f>
        <v>18527</v>
      </c>
      <c r="R9" s="371">
        <v>12441</v>
      </c>
      <c r="S9" s="369">
        <v>12100</v>
      </c>
      <c r="T9" s="173">
        <f>+R9+S9</f>
        <v>24541</v>
      </c>
      <c r="U9" s="368">
        <v>0</v>
      </c>
      <c r="V9" s="173">
        <f>T9+U9</f>
        <v>24541</v>
      </c>
      <c r="W9" s="40">
        <f>IF(Q9=0,0,((V9/Q9)-1)*100)</f>
        <v>32.460732984293195</v>
      </c>
    </row>
    <row r="10" spans="1:23">
      <c r="A10" s="345" t="str">
        <f>IF(ISERROR(F10/G10)," ",IF(F10/G10&gt;0.5,IF(F10/G10&lt;1.5," ","NOT OK"),"NOT OK"))</f>
        <v xml:space="preserve"> </v>
      </c>
      <c r="B10" s="108" t="s">
        <v>11</v>
      </c>
      <c r="C10" s="198">
        <v>60</v>
      </c>
      <c r="D10" s="355">
        <v>60</v>
      </c>
      <c r="E10" s="156">
        <f>SUM(C10:D10)</f>
        <v>120</v>
      </c>
      <c r="F10" s="198">
        <v>107</v>
      </c>
      <c r="G10" s="355">
        <v>108</v>
      </c>
      <c r="H10" s="156">
        <f>SUM(F10:G10)</f>
        <v>215</v>
      </c>
      <c r="I10" s="125">
        <f>IF(E10=0,0,((H10/E10)-1)*100)</f>
        <v>79.166666666666671</v>
      </c>
      <c r="J10" s="3"/>
      <c r="K10" s="6"/>
      <c r="L10" s="13" t="s">
        <v>11</v>
      </c>
      <c r="M10" s="371">
        <v>8715</v>
      </c>
      <c r="N10" s="369">
        <v>8402</v>
      </c>
      <c r="O10" s="173">
        <f t="shared" ref="O10:O11" si="0">+M10+N10</f>
        <v>17117</v>
      </c>
      <c r="P10" s="368">
        <v>0</v>
      </c>
      <c r="Q10" s="173">
        <f>O10+P10</f>
        <v>17117</v>
      </c>
      <c r="R10" s="371">
        <v>13846</v>
      </c>
      <c r="S10" s="369">
        <v>13283</v>
      </c>
      <c r="T10" s="173">
        <f t="shared" ref="T10:T13" si="1">+R10+S10</f>
        <v>27129</v>
      </c>
      <c r="U10" s="368">
        <v>0</v>
      </c>
      <c r="V10" s="173">
        <f>T10+U10</f>
        <v>27129</v>
      </c>
      <c r="W10" s="40">
        <f>IF(Q10=0,0,((V10/Q10)-1)*100)</f>
        <v>58.491558100134377</v>
      </c>
    </row>
    <row r="11" spans="1:23" ht="13.5" thickBot="1">
      <c r="A11" s="345" t="str">
        <f>IF(ISERROR(F11/G11)," ",IF(F11/G11&gt;0.5,IF(F11/G11&lt;1.5," ","NOT OK"),"NOT OK"))</f>
        <v xml:space="preserve"> </v>
      </c>
      <c r="B11" s="113" t="s">
        <v>12</v>
      </c>
      <c r="C11" s="200">
        <v>62</v>
      </c>
      <c r="D11" s="356">
        <v>62</v>
      </c>
      <c r="E11" s="156">
        <f>SUM(C11:D11)</f>
        <v>124</v>
      </c>
      <c r="F11" s="200">
        <v>157</v>
      </c>
      <c r="G11" s="356">
        <v>157</v>
      </c>
      <c r="H11" s="156">
        <f>SUM(F11:G11)</f>
        <v>314</v>
      </c>
      <c r="I11" s="125">
        <f>IF(E11=0,0,((H11/E11)-1)*100)</f>
        <v>153.2258064516129</v>
      </c>
      <c r="J11" s="3"/>
      <c r="K11" s="6"/>
      <c r="L11" s="22" t="s">
        <v>12</v>
      </c>
      <c r="M11" s="371">
        <v>9237</v>
      </c>
      <c r="N11" s="369">
        <v>9299</v>
      </c>
      <c r="O11" s="173">
        <f t="shared" si="0"/>
        <v>18536</v>
      </c>
      <c r="P11" s="370">
        <v>0</v>
      </c>
      <c r="Q11" s="276">
        <f t="shared" ref="Q11" si="2">O11+P11</f>
        <v>18536</v>
      </c>
      <c r="R11" s="371">
        <v>18024</v>
      </c>
      <c r="S11" s="369">
        <v>17977</v>
      </c>
      <c r="T11" s="173">
        <f t="shared" si="1"/>
        <v>36001</v>
      </c>
      <c r="U11" s="370">
        <v>0</v>
      </c>
      <c r="V11" s="276">
        <f t="shared" ref="V11" si="3">T11+U11</f>
        <v>36001</v>
      </c>
      <c r="W11" s="40">
        <f>IF(Q11=0,0,((V11/Q11)-1)*100)</f>
        <v>94.222054380664645</v>
      </c>
    </row>
    <row r="12" spans="1:23" ht="14.25" thickTop="1" thickBot="1">
      <c r="A12" s="345" t="str">
        <f>IF(ISERROR(F12/G12)," ",IF(F12/G12&gt;0.5,IF(F12/G12&lt;1.5," ","NOT OK"),"NOT OK"))</f>
        <v xml:space="preserve"> </v>
      </c>
      <c r="B12" s="128" t="s">
        <v>57</v>
      </c>
      <c r="C12" s="199">
        <f t="shared" ref="C12:E12" si="4">+C9+C10+C11</f>
        <v>184</v>
      </c>
      <c r="D12" s="205">
        <f t="shared" si="4"/>
        <v>184</v>
      </c>
      <c r="E12" s="157">
        <f t="shared" si="4"/>
        <v>368</v>
      </c>
      <c r="F12" s="199">
        <f t="shared" ref="F12:H12" si="5">+F9+F10+F11</f>
        <v>352</v>
      </c>
      <c r="G12" s="205">
        <f t="shared" si="5"/>
        <v>353</v>
      </c>
      <c r="H12" s="157">
        <f t="shared" si="5"/>
        <v>705</v>
      </c>
      <c r="I12" s="132">
        <f>IF(E12=0,0,((H12/E12)-1)*100)</f>
        <v>91.576086956521735</v>
      </c>
      <c r="J12" s="3"/>
      <c r="L12" s="41" t="s">
        <v>57</v>
      </c>
      <c r="M12" s="45">
        <f t="shared" ref="M12:N12" si="6">+M9+M10+M11</f>
        <v>27237</v>
      </c>
      <c r="N12" s="43">
        <f t="shared" si="6"/>
        <v>26943</v>
      </c>
      <c r="O12" s="174">
        <f>+O9+O10+O11</f>
        <v>54180</v>
      </c>
      <c r="P12" s="43">
        <f t="shared" ref="P12:Q12" si="7">+P9+P10+P11</f>
        <v>0</v>
      </c>
      <c r="Q12" s="174">
        <f t="shared" si="7"/>
        <v>54180</v>
      </c>
      <c r="R12" s="45">
        <f t="shared" ref="R12:V12" si="8">+R9+R10+R11</f>
        <v>44311</v>
      </c>
      <c r="S12" s="43">
        <f t="shared" si="8"/>
        <v>43360</v>
      </c>
      <c r="T12" s="174">
        <f>+T9+T10+T11</f>
        <v>87671</v>
      </c>
      <c r="U12" s="43">
        <f t="shared" si="8"/>
        <v>0</v>
      </c>
      <c r="V12" s="174">
        <f t="shared" si="8"/>
        <v>87671</v>
      </c>
      <c r="W12" s="46">
        <f>IF(Q12=0,0,((V12/Q12)-1)*100)</f>
        <v>61.814322628276109</v>
      </c>
    </row>
    <row r="13" spans="1:23" ht="13.5" thickTop="1">
      <c r="A13" s="345" t="str">
        <f t="shared" ref="A13:A67" si="9">IF(ISERROR(F13/G13)," ",IF(F13/G13&gt;0.5,IF(F13/G13&lt;1.5," ","NOT OK"),"NOT OK"))</f>
        <v xml:space="preserve"> </v>
      </c>
      <c r="B13" s="108" t="s">
        <v>13</v>
      </c>
      <c r="C13" s="198">
        <v>59</v>
      </c>
      <c r="D13" s="355">
        <v>59</v>
      </c>
      <c r="E13" s="156">
        <f>SUM(C13:D13)</f>
        <v>118</v>
      </c>
      <c r="F13" s="198">
        <v>156</v>
      </c>
      <c r="G13" s="123">
        <v>156</v>
      </c>
      <c r="H13" s="156">
        <f>SUM(F13:G13)</f>
        <v>312</v>
      </c>
      <c r="I13" s="125">
        <f t="shared" ref="I13" si="10">IF(E13=0,0,((H13/E13)-1)*100)</f>
        <v>164.40677966101697</v>
      </c>
      <c r="J13" s="3"/>
      <c r="L13" s="13" t="s">
        <v>13</v>
      </c>
      <c r="M13" s="371">
        <v>8373</v>
      </c>
      <c r="N13" s="369">
        <v>7399</v>
      </c>
      <c r="O13" s="173">
        <f t="shared" ref="O13" si="11">+M13+N13</f>
        <v>15772</v>
      </c>
      <c r="P13" s="368">
        <v>0</v>
      </c>
      <c r="Q13" s="173">
        <f>O13+P13</f>
        <v>15772</v>
      </c>
      <c r="R13" s="39">
        <v>14531</v>
      </c>
      <c r="S13" s="37">
        <v>14636</v>
      </c>
      <c r="T13" s="173">
        <f t="shared" si="1"/>
        <v>29167</v>
      </c>
      <c r="U13" s="144">
        <v>0</v>
      </c>
      <c r="V13" s="173">
        <f>T13+U13</f>
        <v>29167</v>
      </c>
      <c r="W13" s="40">
        <f t="shared" ref="W13" si="12">IF(Q13=0,0,((V13/Q13)-1)*100)</f>
        <v>84.92898808014202</v>
      </c>
    </row>
    <row r="14" spans="1:23">
      <c r="A14" s="345" t="str">
        <f t="shared" ref="A14:A24" si="13">IF(ISERROR(F14/G14)," ",IF(F14/G14&gt;0.5,IF(F14/G14&lt;1.5," ","NOT OK"),"NOT OK"))</f>
        <v xml:space="preserve"> </v>
      </c>
      <c r="B14" s="108" t="s">
        <v>14</v>
      </c>
      <c r="C14" s="198">
        <v>56</v>
      </c>
      <c r="D14" s="355">
        <v>56</v>
      </c>
      <c r="E14" s="156">
        <f>SUM(C14:D14)</f>
        <v>112</v>
      </c>
      <c r="F14" s="198">
        <v>144</v>
      </c>
      <c r="G14" s="123">
        <v>144</v>
      </c>
      <c r="H14" s="156">
        <f>SUM(F14:G14)</f>
        <v>288</v>
      </c>
      <c r="I14" s="125">
        <f t="shared" ref="I14:I24" si="14">IF(E14=0,0,((H14/E14)-1)*100)</f>
        <v>157.14285714285717</v>
      </c>
      <c r="J14" s="3"/>
      <c r="L14" s="13" t="s">
        <v>14</v>
      </c>
      <c r="M14" s="371">
        <v>8070</v>
      </c>
      <c r="N14" s="369">
        <v>8448</v>
      </c>
      <c r="O14" s="311">
        <f>+M14+N14</f>
        <v>16518</v>
      </c>
      <c r="P14" s="368">
        <v>0</v>
      </c>
      <c r="Q14" s="173">
        <f>O14+P14</f>
        <v>16518</v>
      </c>
      <c r="R14" s="39">
        <v>14107</v>
      </c>
      <c r="S14" s="37">
        <v>13964</v>
      </c>
      <c r="T14" s="173">
        <f>+R14+S14</f>
        <v>28071</v>
      </c>
      <c r="U14" s="144">
        <v>0</v>
      </c>
      <c r="V14" s="173">
        <f>T14+U14</f>
        <v>28071</v>
      </c>
      <c r="W14" s="40">
        <f t="shared" ref="W14:W24" si="15">IF(Q14=0,0,((V14/Q14)-1)*100)</f>
        <v>69.941881583726854</v>
      </c>
    </row>
    <row r="15" spans="1:23" ht="13.5" thickBot="1">
      <c r="A15" s="346" t="str">
        <f t="shared" si="13"/>
        <v xml:space="preserve"> </v>
      </c>
      <c r="B15" s="108" t="s">
        <v>15</v>
      </c>
      <c r="C15" s="198">
        <v>62</v>
      </c>
      <c r="D15" s="355">
        <v>62</v>
      </c>
      <c r="E15" s="156">
        <f>SUM(C15:D15)</f>
        <v>124</v>
      </c>
      <c r="F15" s="198">
        <v>152</v>
      </c>
      <c r="G15" s="355">
        <v>152</v>
      </c>
      <c r="H15" s="156">
        <f>SUM(F15:G15)</f>
        <v>304</v>
      </c>
      <c r="I15" s="125">
        <f t="shared" si="14"/>
        <v>145.16129032258064</v>
      </c>
      <c r="J15" s="7"/>
      <c r="L15" s="13" t="s">
        <v>15</v>
      </c>
      <c r="M15" s="371">
        <v>9359</v>
      </c>
      <c r="N15" s="369">
        <v>9414</v>
      </c>
      <c r="O15" s="173">
        <f>+M15+N15</f>
        <v>18773</v>
      </c>
      <c r="P15" s="368">
        <v>0</v>
      </c>
      <c r="Q15" s="173">
        <f>O15+P15</f>
        <v>18773</v>
      </c>
      <c r="R15" s="371">
        <v>15370</v>
      </c>
      <c r="S15" s="369">
        <v>15581</v>
      </c>
      <c r="T15" s="173">
        <f>+R15+S15</f>
        <v>30951</v>
      </c>
      <c r="U15" s="368">
        <v>0</v>
      </c>
      <c r="V15" s="173">
        <f>T15+U15</f>
        <v>30951</v>
      </c>
      <c r="W15" s="40">
        <f t="shared" si="15"/>
        <v>64.869759761359404</v>
      </c>
    </row>
    <row r="16" spans="1:23" ht="14.25" thickTop="1" thickBot="1">
      <c r="A16" s="345" t="str">
        <f t="shared" si="13"/>
        <v xml:space="preserve"> </v>
      </c>
      <c r="B16" s="128" t="s">
        <v>61</v>
      </c>
      <c r="C16" s="199">
        <f>+C13+C14+C15</f>
        <v>177</v>
      </c>
      <c r="D16" s="205">
        <f t="shared" ref="D16:H16" si="16">+D13+D14+D15</f>
        <v>177</v>
      </c>
      <c r="E16" s="157">
        <f t="shared" si="16"/>
        <v>354</v>
      </c>
      <c r="F16" s="199">
        <f t="shared" si="16"/>
        <v>452</v>
      </c>
      <c r="G16" s="205">
        <f t="shared" si="16"/>
        <v>452</v>
      </c>
      <c r="H16" s="157">
        <f t="shared" si="16"/>
        <v>904</v>
      </c>
      <c r="I16" s="132">
        <f t="shared" si="14"/>
        <v>155.36723163841808</v>
      </c>
      <c r="J16" s="3"/>
      <c r="L16" s="41" t="s">
        <v>61</v>
      </c>
      <c r="M16" s="45">
        <f>+M13+M14+M15</f>
        <v>25802</v>
      </c>
      <c r="N16" s="43">
        <f t="shared" ref="N16:V16" si="17">+N13+N14+N15</f>
        <v>25261</v>
      </c>
      <c r="O16" s="174">
        <f t="shared" si="17"/>
        <v>51063</v>
      </c>
      <c r="P16" s="43">
        <f t="shared" si="17"/>
        <v>0</v>
      </c>
      <c r="Q16" s="174">
        <f t="shared" si="17"/>
        <v>51063</v>
      </c>
      <c r="R16" s="45">
        <f t="shared" si="17"/>
        <v>44008</v>
      </c>
      <c r="S16" s="43">
        <f t="shared" si="17"/>
        <v>44181</v>
      </c>
      <c r="T16" s="174">
        <f t="shared" si="17"/>
        <v>88189</v>
      </c>
      <c r="U16" s="43">
        <f t="shared" si="17"/>
        <v>0</v>
      </c>
      <c r="V16" s="174">
        <f t="shared" si="17"/>
        <v>88189</v>
      </c>
      <c r="W16" s="46">
        <f t="shared" si="15"/>
        <v>72.706264810136489</v>
      </c>
    </row>
    <row r="17" spans="1:23" ht="13.5" thickTop="1">
      <c r="A17" s="345" t="str">
        <f t="shared" si="13"/>
        <v xml:space="preserve"> </v>
      </c>
      <c r="B17" s="108" t="s">
        <v>16</v>
      </c>
      <c r="C17" s="135">
        <v>60</v>
      </c>
      <c r="D17" s="204">
        <v>60</v>
      </c>
      <c r="E17" s="156">
        <f t="shared" ref="E17" si="18">SUM(C17:D17)</f>
        <v>120</v>
      </c>
      <c r="F17" s="135">
        <v>136</v>
      </c>
      <c r="G17" s="204">
        <v>136</v>
      </c>
      <c r="H17" s="156">
        <f t="shared" ref="H17" si="19">SUM(F17:G17)</f>
        <v>272</v>
      </c>
      <c r="I17" s="125">
        <f t="shared" si="14"/>
        <v>126.66666666666666</v>
      </c>
      <c r="J17" s="7"/>
      <c r="L17" s="13" t="s">
        <v>16</v>
      </c>
      <c r="M17" s="371">
        <v>9205</v>
      </c>
      <c r="N17" s="369">
        <v>9081</v>
      </c>
      <c r="O17" s="173">
        <f>+M17+N17</f>
        <v>18286</v>
      </c>
      <c r="P17" s="368">
        <v>0</v>
      </c>
      <c r="Q17" s="173">
        <f>O17+P17</f>
        <v>18286</v>
      </c>
      <c r="R17" s="39">
        <v>12967</v>
      </c>
      <c r="S17" s="37">
        <v>12641</v>
      </c>
      <c r="T17" s="173">
        <f>+R17+S17</f>
        <v>25608</v>
      </c>
      <c r="U17" s="144">
        <v>0</v>
      </c>
      <c r="V17" s="173">
        <f>T17+U17</f>
        <v>25608</v>
      </c>
      <c r="W17" s="40">
        <f t="shared" si="15"/>
        <v>40.041561850596082</v>
      </c>
    </row>
    <row r="18" spans="1:23">
      <c r="A18" s="345" t="str">
        <f t="shared" ref="A18" si="20">IF(ISERROR(F18/G18)," ",IF(F18/G18&gt;0.5,IF(F18/G18&lt;1.5," ","NOT OK"),"NOT OK"))</f>
        <v xml:space="preserve"> </v>
      </c>
      <c r="B18" s="108" t="s">
        <v>17</v>
      </c>
      <c r="C18" s="135">
        <v>62</v>
      </c>
      <c r="D18" s="204">
        <v>62</v>
      </c>
      <c r="E18" s="156">
        <f>SUM(C18:D18)</f>
        <v>124</v>
      </c>
      <c r="F18" s="135">
        <v>124</v>
      </c>
      <c r="G18" s="204">
        <v>124</v>
      </c>
      <c r="H18" s="156">
        <f>SUM(F18:G18)</f>
        <v>248</v>
      </c>
      <c r="I18" s="125">
        <f t="shared" ref="I18" si="21">IF(E18=0,0,((H18/E18)-1)*100)</f>
        <v>100</v>
      </c>
      <c r="L18" s="13" t="s">
        <v>17</v>
      </c>
      <c r="M18" s="371">
        <v>9594</v>
      </c>
      <c r="N18" s="369">
        <v>9387</v>
      </c>
      <c r="O18" s="173">
        <f t="shared" ref="O18" si="22">+M18+N18</f>
        <v>18981</v>
      </c>
      <c r="P18" s="368">
        <v>0</v>
      </c>
      <c r="Q18" s="173">
        <f>O18+P18</f>
        <v>18981</v>
      </c>
      <c r="R18" s="39">
        <v>12443</v>
      </c>
      <c r="S18" s="37">
        <v>11987</v>
      </c>
      <c r="T18" s="173">
        <f>+R18+S18</f>
        <v>24430</v>
      </c>
      <c r="U18" s="144">
        <v>0</v>
      </c>
      <c r="V18" s="173">
        <f>T18+U18</f>
        <v>24430</v>
      </c>
      <c r="W18" s="40">
        <f t="shared" ref="W18" si="23">IF(Q18=0,0,((V18/Q18)-1)*100)</f>
        <v>28.707655023444502</v>
      </c>
    </row>
    <row r="19" spans="1:23" ht="13.5" thickBot="1">
      <c r="A19" s="347" t="str">
        <f>IF(ISERROR(F19/G19)," ",IF(F19/G19&gt;0.5,IF(F19/G19&lt;1.5," ","NOT OK"),"NOT OK"))</f>
        <v xml:space="preserve"> </v>
      </c>
      <c r="B19" s="108" t="s">
        <v>18</v>
      </c>
      <c r="C19" s="135">
        <v>76</v>
      </c>
      <c r="D19" s="204">
        <v>76</v>
      </c>
      <c r="E19" s="156">
        <f>SUM(C19:D19)</f>
        <v>152</v>
      </c>
      <c r="F19" s="135">
        <v>123</v>
      </c>
      <c r="G19" s="204">
        <v>123</v>
      </c>
      <c r="H19" s="156">
        <f>SUM(F19:G19)</f>
        <v>246</v>
      </c>
      <c r="I19" s="125">
        <f>IF(E19=0,0,((H19/E19)-1)*100)</f>
        <v>61.842105263157897</v>
      </c>
      <c r="J19" s="8"/>
      <c r="L19" s="13" t="s">
        <v>18</v>
      </c>
      <c r="M19" s="371">
        <v>10694</v>
      </c>
      <c r="N19" s="369">
        <v>10289</v>
      </c>
      <c r="O19" s="173">
        <f>+M19+N19</f>
        <v>20983</v>
      </c>
      <c r="P19" s="368">
        <v>0</v>
      </c>
      <c r="Q19" s="173">
        <f>O19+P19</f>
        <v>20983</v>
      </c>
      <c r="R19" s="39">
        <v>13471</v>
      </c>
      <c r="S19" s="37">
        <v>13003</v>
      </c>
      <c r="T19" s="173">
        <f>+R19+S19</f>
        <v>26474</v>
      </c>
      <c r="U19" s="144">
        <v>0</v>
      </c>
      <c r="V19" s="173">
        <f>T19+U19</f>
        <v>26474</v>
      </c>
      <c r="W19" s="40">
        <f>IF(Q19=0,0,((V19/Q19)-1)*100)</f>
        <v>26.168803316970891</v>
      </c>
    </row>
    <row r="20" spans="1:23" ht="15.75" customHeight="1" thickTop="1" thickBot="1">
      <c r="A20" s="9" t="str">
        <f>IF(ISERROR(F20/G20)," ",IF(F20/G20&gt;0.5,IF(F20/G20&lt;1.5," ","NOT OK"),"NOT OK"))</f>
        <v xml:space="preserve"> </v>
      </c>
      <c r="B20" s="137" t="s">
        <v>19</v>
      </c>
      <c r="C20" s="199">
        <f>+C17+C18+C19</f>
        <v>198</v>
      </c>
      <c r="D20" s="205">
        <f t="shared" ref="D20:H20" si="24">+D17+D18+D19</f>
        <v>198</v>
      </c>
      <c r="E20" s="157">
        <f t="shared" si="24"/>
        <v>396</v>
      </c>
      <c r="F20" s="199">
        <f t="shared" si="24"/>
        <v>383</v>
      </c>
      <c r="G20" s="205">
        <f t="shared" si="24"/>
        <v>383</v>
      </c>
      <c r="H20" s="157">
        <f t="shared" si="24"/>
        <v>766</v>
      </c>
      <c r="I20" s="132">
        <f>IF(E20=0,0,((H20/E20)-1)*100)</f>
        <v>93.434343434343418</v>
      </c>
      <c r="J20" s="9"/>
      <c r="K20" s="10"/>
      <c r="L20" s="47" t="s">
        <v>19</v>
      </c>
      <c r="M20" s="48">
        <f>+M17+M18+M19</f>
        <v>29493</v>
      </c>
      <c r="N20" s="49">
        <f t="shared" ref="N20:V20" si="25">+N17+N18+N19</f>
        <v>28757</v>
      </c>
      <c r="O20" s="175">
        <f t="shared" si="25"/>
        <v>58250</v>
      </c>
      <c r="P20" s="49">
        <f t="shared" si="25"/>
        <v>0</v>
      </c>
      <c r="Q20" s="175">
        <f t="shared" si="25"/>
        <v>58250</v>
      </c>
      <c r="R20" s="48">
        <f t="shared" si="25"/>
        <v>38881</v>
      </c>
      <c r="S20" s="49">
        <f t="shared" si="25"/>
        <v>37631</v>
      </c>
      <c r="T20" s="175">
        <f t="shared" si="25"/>
        <v>76512</v>
      </c>
      <c r="U20" s="49">
        <f t="shared" si="25"/>
        <v>0</v>
      </c>
      <c r="V20" s="175">
        <f t="shared" si="25"/>
        <v>76512</v>
      </c>
      <c r="W20" s="50">
        <f>IF(Q20=0,0,((V20/Q20)-1)*100)</f>
        <v>31.351072961373383</v>
      </c>
    </row>
    <row r="21" spans="1:23" ht="13.5" thickTop="1">
      <c r="A21" s="345" t="str">
        <f>IF(ISERROR(F21/G21)," ",IF(F21/G21&gt;0.5,IF(F21/G21&lt;1.5," ","NOT OK"),"NOT OK"))</f>
        <v xml:space="preserve"> </v>
      </c>
      <c r="B21" s="108" t="s">
        <v>20</v>
      </c>
      <c r="C21" s="198">
        <v>93</v>
      </c>
      <c r="D21" s="355">
        <v>93</v>
      </c>
      <c r="E21" s="165">
        <f>SUM(C21:D21)</f>
        <v>186</v>
      </c>
      <c r="F21" s="198">
        <v>132</v>
      </c>
      <c r="G21" s="123">
        <v>132</v>
      </c>
      <c r="H21" s="165">
        <f>SUM(F21:G21)</f>
        <v>264</v>
      </c>
      <c r="I21" s="125">
        <f>IF(E21=0,0,((H21/E21)-1)*100)</f>
        <v>41.935483870967751</v>
      </c>
      <c r="J21" s="3"/>
      <c r="L21" s="13" t="s">
        <v>21</v>
      </c>
      <c r="M21" s="371">
        <v>12369</v>
      </c>
      <c r="N21" s="369">
        <v>12519</v>
      </c>
      <c r="O21" s="173">
        <f>+M21+N21</f>
        <v>24888</v>
      </c>
      <c r="P21" s="368">
        <v>0</v>
      </c>
      <c r="Q21" s="173">
        <f>O21+P21</f>
        <v>24888</v>
      </c>
      <c r="R21" s="39">
        <v>14414</v>
      </c>
      <c r="S21" s="37">
        <v>13933</v>
      </c>
      <c r="T21" s="173">
        <f>+R21+S21</f>
        <v>28347</v>
      </c>
      <c r="U21" s="144">
        <v>0</v>
      </c>
      <c r="V21" s="173">
        <f>T21+U21</f>
        <v>28347</v>
      </c>
      <c r="W21" s="40">
        <f>IF(Q21=0,0,((V21/Q21)-1)*100)</f>
        <v>13.898264223722268</v>
      </c>
    </row>
    <row r="22" spans="1:23" ht="13.5" thickBot="1">
      <c r="A22" s="345" t="str">
        <f t="shared" ref="A22" si="26">IF(ISERROR(F22/G22)," ",IF(F22/G22&gt;0.5,IF(F22/G22&lt;1.5," ","NOT OK"),"NOT OK"))</f>
        <v xml:space="preserve"> </v>
      </c>
      <c r="B22" s="108" t="s">
        <v>22</v>
      </c>
      <c r="C22" s="198">
        <v>92</v>
      </c>
      <c r="D22" s="355">
        <v>92</v>
      </c>
      <c r="E22" s="156">
        <f t="shared" ref="E22" si="27">SUM(C22:D22)</f>
        <v>184</v>
      </c>
      <c r="F22" s="198">
        <v>136</v>
      </c>
      <c r="G22" s="355">
        <v>136</v>
      </c>
      <c r="H22" s="156">
        <f t="shared" ref="H22" si="28">SUM(F22:G22)</f>
        <v>272</v>
      </c>
      <c r="I22" s="125">
        <f t="shared" ref="I22" si="29">IF(E22=0,0,((H22/E22)-1)*100)</f>
        <v>47.826086956521728</v>
      </c>
      <c r="J22" s="3"/>
      <c r="L22" s="13" t="s">
        <v>22</v>
      </c>
      <c r="M22" s="371">
        <v>12933</v>
      </c>
      <c r="N22" s="369">
        <v>12306</v>
      </c>
      <c r="O22" s="173">
        <f t="shared" ref="O22" si="30">+M22+N22</f>
        <v>25239</v>
      </c>
      <c r="P22" s="368">
        <v>0</v>
      </c>
      <c r="Q22" s="173">
        <f>O22+P22</f>
        <v>25239</v>
      </c>
      <c r="R22" s="371">
        <v>14531</v>
      </c>
      <c r="S22" s="369">
        <v>13160</v>
      </c>
      <c r="T22" s="173">
        <f t="shared" ref="T22" si="31">+R22+S22</f>
        <v>27691</v>
      </c>
      <c r="U22" s="368">
        <v>0</v>
      </c>
      <c r="V22" s="173">
        <f>T22+U22</f>
        <v>27691</v>
      </c>
      <c r="W22" s="40">
        <f t="shared" ref="W22" si="32">IF(Q22=0,0,((V22/Q22)-1)*100)</f>
        <v>9.7151234201038115</v>
      </c>
    </row>
    <row r="23" spans="1:23" ht="14.25" thickTop="1" thickBot="1">
      <c r="A23" s="345" t="str">
        <f t="shared" si="13"/>
        <v xml:space="preserve"> </v>
      </c>
      <c r="B23" s="128" t="s">
        <v>66</v>
      </c>
      <c r="C23" s="129">
        <f>+C16+C20+C21+C22</f>
        <v>560</v>
      </c>
      <c r="D23" s="130">
        <f t="shared" ref="D23:H23" si="33">+D16+D20+D21+D22</f>
        <v>560</v>
      </c>
      <c r="E23" s="615">
        <f t="shared" si="33"/>
        <v>1120</v>
      </c>
      <c r="F23" s="129">
        <f t="shared" si="33"/>
        <v>1103</v>
      </c>
      <c r="G23" s="131">
        <f t="shared" si="33"/>
        <v>1103</v>
      </c>
      <c r="H23" s="310">
        <f t="shared" si="33"/>
        <v>2206</v>
      </c>
      <c r="I23" s="132">
        <f t="shared" si="14"/>
        <v>96.964285714285722</v>
      </c>
      <c r="J23" s="3"/>
      <c r="L23" s="399" t="s">
        <v>66</v>
      </c>
      <c r="M23" s="42">
        <f>+M16+M20+M21+M22</f>
        <v>80597</v>
      </c>
      <c r="N23" s="42">
        <f t="shared" ref="N23:V23" si="34">+N16+N20+N21+N22</f>
        <v>78843</v>
      </c>
      <c r="O23" s="396">
        <f t="shared" si="34"/>
        <v>159440</v>
      </c>
      <c r="P23" s="42">
        <f t="shared" si="34"/>
        <v>0</v>
      </c>
      <c r="Q23" s="396">
        <f t="shared" si="34"/>
        <v>159440</v>
      </c>
      <c r="R23" s="42">
        <f t="shared" si="34"/>
        <v>111834</v>
      </c>
      <c r="S23" s="42">
        <f t="shared" si="34"/>
        <v>108905</v>
      </c>
      <c r="T23" s="396">
        <f t="shared" si="34"/>
        <v>220739</v>
      </c>
      <c r="U23" s="42">
        <f t="shared" si="34"/>
        <v>0</v>
      </c>
      <c r="V23" s="396">
        <f t="shared" si="34"/>
        <v>220739</v>
      </c>
      <c r="W23" s="46">
        <f t="shared" si="15"/>
        <v>38.44643753135977</v>
      </c>
    </row>
    <row r="24" spans="1:23" ht="14.25" thickTop="1" thickBot="1">
      <c r="A24" s="345" t="str">
        <f t="shared" si="13"/>
        <v xml:space="preserve"> </v>
      </c>
      <c r="B24" s="128" t="s">
        <v>67</v>
      </c>
      <c r="C24" s="129">
        <f>+C12+C16+C20+C21+C22</f>
        <v>744</v>
      </c>
      <c r="D24" s="131">
        <f t="shared" ref="D24:H24" si="35">+D12+D16+D20+D21+D22</f>
        <v>744</v>
      </c>
      <c r="E24" s="310">
        <f t="shared" si="35"/>
        <v>1488</v>
      </c>
      <c r="F24" s="129">
        <f t="shared" si="35"/>
        <v>1455</v>
      </c>
      <c r="G24" s="131">
        <f t="shared" si="35"/>
        <v>1456</v>
      </c>
      <c r="H24" s="310">
        <f t="shared" si="35"/>
        <v>2911</v>
      </c>
      <c r="I24" s="132">
        <f t="shared" si="14"/>
        <v>95.631720430107521</v>
      </c>
      <c r="J24" s="3"/>
      <c r="L24" s="399" t="s">
        <v>67</v>
      </c>
      <c r="M24" s="45">
        <f>+M12+M16+M20+M21+M22</f>
        <v>107834</v>
      </c>
      <c r="N24" s="45">
        <f t="shared" ref="N24:V24" si="36">+N12+N16+N20+N21+N22</f>
        <v>105786</v>
      </c>
      <c r="O24" s="616">
        <f t="shared" si="36"/>
        <v>213620</v>
      </c>
      <c r="P24" s="45">
        <f t="shared" si="36"/>
        <v>0</v>
      </c>
      <c r="Q24" s="616">
        <f t="shared" si="36"/>
        <v>213620</v>
      </c>
      <c r="R24" s="45">
        <f t="shared" si="36"/>
        <v>156145</v>
      </c>
      <c r="S24" s="45">
        <f t="shared" si="36"/>
        <v>152265</v>
      </c>
      <c r="T24" s="616">
        <f t="shared" si="36"/>
        <v>308410</v>
      </c>
      <c r="U24" s="45">
        <f t="shared" si="36"/>
        <v>0</v>
      </c>
      <c r="V24" s="616">
        <f t="shared" si="36"/>
        <v>308410</v>
      </c>
      <c r="W24" s="46">
        <f t="shared" si="15"/>
        <v>44.373186031270471</v>
      </c>
    </row>
    <row r="25" spans="1:23" ht="14.25" thickTop="1" thickBot="1">
      <c r="A25" s="345" t="str">
        <f>IF(ISERROR(F25/G25)," ",IF(F25/G25&gt;0.5,IF(F25/G25&lt;1.5," ","NOT OK"),"NOT OK"))</f>
        <v xml:space="preserve"> </v>
      </c>
      <c r="B25" s="108" t="s">
        <v>23</v>
      </c>
      <c r="C25" s="198">
        <v>88</v>
      </c>
      <c r="D25" s="355">
        <v>88</v>
      </c>
      <c r="E25" s="160">
        <f>SUM(C25:D25)</f>
        <v>176</v>
      </c>
      <c r="F25" s="198"/>
      <c r="G25" s="123"/>
      <c r="H25" s="160">
        <f>SUM(F25:G25)</f>
        <v>0</v>
      </c>
      <c r="I25" s="141">
        <f>IF(E25=0,0,((H25/E25)-1)*100)</f>
        <v>-100</v>
      </c>
      <c r="J25" s="3"/>
      <c r="L25" s="13" t="s">
        <v>23</v>
      </c>
      <c r="M25" s="371">
        <v>11122</v>
      </c>
      <c r="N25" s="369">
        <v>10857</v>
      </c>
      <c r="O25" s="173">
        <f>+M25+N25</f>
        <v>21979</v>
      </c>
      <c r="P25" s="368">
        <v>0</v>
      </c>
      <c r="Q25" s="173">
        <f>O25+P25</f>
        <v>21979</v>
      </c>
      <c r="R25" s="39"/>
      <c r="S25" s="37"/>
      <c r="T25" s="173">
        <f>+R25+S25</f>
        <v>0</v>
      </c>
      <c r="U25" s="144"/>
      <c r="V25" s="173">
        <f>T25+U25</f>
        <v>0</v>
      </c>
      <c r="W25" s="40">
        <f>IF(Q25=0,0,((V25/Q25)-1)*100)</f>
        <v>-100</v>
      </c>
    </row>
    <row r="26" spans="1:23" ht="14.25" thickTop="1" thickBot="1">
      <c r="A26" s="345" t="str">
        <f>IF(ISERROR(F26/G26)," ",IF(F26/G26&gt;0.5,IF(F26/G26&lt;1.5," ","NOT OK"),"NOT OK"))</f>
        <v xml:space="preserve"> </v>
      </c>
      <c r="B26" s="128" t="s">
        <v>40</v>
      </c>
      <c r="C26" s="199">
        <f t="shared" ref="C26:H26" si="37">+C21+C22+C25</f>
        <v>273</v>
      </c>
      <c r="D26" s="199">
        <f t="shared" si="37"/>
        <v>273</v>
      </c>
      <c r="E26" s="199">
        <f t="shared" si="37"/>
        <v>546</v>
      </c>
      <c r="F26" s="199">
        <f t="shared" si="37"/>
        <v>268</v>
      </c>
      <c r="G26" s="199">
        <f t="shared" si="37"/>
        <v>268</v>
      </c>
      <c r="H26" s="199">
        <f t="shared" si="37"/>
        <v>536</v>
      </c>
      <c r="I26" s="132">
        <f t="shared" ref="I26:I27" si="38">IF(E26=0,0,((H26/E26)-1)*100)</f>
        <v>-1.8315018315018361</v>
      </c>
      <c r="J26" s="3"/>
      <c r="L26" s="399" t="s">
        <v>40</v>
      </c>
      <c r="M26" s="45">
        <f t="shared" ref="M26:V26" si="39">+M21+M22+M25</f>
        <v>36424</v>
      </c>
      <c r="N26" s="43">
        <f t="shared" si="39"/>
        <v>35682</v>
      </c>
      <c r="O26" s="174">
        <f t="shared" si="39"/>
        <v>72106</v>
      </c>
      <c r="P26" s="43">
        <f t="shared" si="39"/>
        <v>0</v>
      </c>
      <c r="Q26" s="174">
        <f t="shared" si="39"/>
        <v>72106</v>
      </c>
      <c r="R26" s="45">
        <f t="shared" si="39"/>
        <v>28945</v>
      </c>
      <c r="S26" s="43">
        <f t="shared" si="39"/>
        <v>27093</v>
      </c>
      <c r="T26" s="174">
        <f t="shared" si="39"/>
        <v>56038</v>
      </c>
      <c r="U26" s="43">
        <f t="shared" si="39"/>
        <v>0</v>
      </c>
      <c r="V26" s="174">
        <f t="shared" si="39"/>
        <v>56038</v>
      </c>
      <c r="W26" s="46">
        <f t="shared" ref="W26:W27" si="40">IF(Q26=0,0,((V26/Q26)-1)*100)</f>
        <v>-22.283859872964808</v>
      </c>
    </row>
    <row r="27" spans="1:23" ht="14.25" thickTop="1" thickBot="1">
      <c r="A27" s="345" t="str">
        <f>IF(ISERROR(F27/G27)," ",IF(F27/G27&gt;0.5,IF(F27/G27&lt;1.5," ","NOT OK"),"NOT OK"))</f>
        <v xml:space="preserve"> </v>
      </c>
      <c r="B27" s="128" t="s">
        <v>63</v>
      </c>
      <c r="C27" s="199">
        <f t="shared" ref="C27:H27" si="41">+C12+C16+C20+C26</f>
        <v>832</v>
      </c>
      <c r="D27" s="199">
        <f t="shared" si="41"/>
        <v>832</v>
      </c>
      <c r="E27" s="199">
        <f t="shared" si="41"/>
        <v>1664</v>
      </c>
      <c r="F27" s="199">
        <f t="shared" si="41"/>
        <v>1455</v>
      </c>
      <c r="G27" s="199">
        <f t="shared" si="41"/>
        <v>1456</v>
      </c>
      <c r="H27" s="199">
        <f t="shared" si="41"/>
        <v>2911</v>
      </c>
      <c r="I27" s="132">
        <f t="shared" si="38"/>
        <v>74.939903846153854</v>
      </c>
      <c r="J27" s="3"/>
      <c r="L27" s="399" t="s">
        <v>63</v>
      </c>
      <c r="M27" s="45">
        <f t="shared" ref="M27:V27" si="42">+M12+M16+M20+M26</f>
        <v>118956</v>
      </c>
      <c r="N27" s="43">
        <f t="shared" si="42"/>
        <v>116643</v>
      </c>
      <c r="O27" s="174">
        <f t="shared" si="42"/>
        <v>235599</v>
      </c>
      <c r="P27" s="43">
        <f t="shared" si="42"/>
        <v>0</v>
      </c>
      <c r="Q27" s="174">
        <f t="shared" si="42"/>
        <v>235599</v>
      </c>
      <c r="R27" s="45">
        <f t="shared" si="42"/>
        <v>156145</v>
      </c>
      <c r="S27" s="43">
        <f t="shared" si="42"/>
        <v>152265</v>
      </c>
      <c r="T27" s="174">
        <f t="shared" si="42"/>
        <v>308410</v>
      </c>
      <c r="U27" s="43">
        <f t="shared" si="42"/>
        <v>0</v>
      </c>
      <c r="V27" s="174">
        <f t="shared" si="42"/>
        <v>308410</v>
      </c>
      <c r="W27" s="46">
        <f t="shared" si="40"/>
        <v>30.904630325256054</v>
      </c>
    </row>
    <row r="28" spans="1:23" ht="14.25" thickTop="1" thickBot="1">
      <c r="B28" s="142" t="s">
        <v>60</v>
      </c>
      <c r="C28" s="104"/>
      <c r="D28" s="104"/>
      <c r="E28" s="104"/>
      <c r="F28" s="104"/>
      <c r="G28" s="104"/>
      <c r="H28" s="104"/>
      <c r="I28" s="104"/>
      <c r="J28" s="104"/>
      <c r="L28" s="54" t="s">
        <v>60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 thickTop="1">
      <c r="B29" s="880" t="s">
        <v>25</v>
      </c>
      <c r="C29" s="881"/>
      <c r="D29" s="881"/>
      <c r="E29" s="881"/>
      <c r="F29" s="881"/>
      <c r="G29" s="881"/>
      <c r="H29" s="881"/>
      <c r="I29" s="882"/>
      <c r="J29" s="3"/>
      <c r="L29" s="883" t="s">
        <v>26</v>
      </c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5"/>
    </row>
    <row r="30" spans="1:23" ht="13.5" thickBot="1">
      <c r="B30" s="886" t="s">
        <v>47</v>
      </c>
      <c r="C30" s="887"/>
      <c r="D30" s="887"/>
      <c r="E30" s="887"/>
      <c r="F30" s="887"/>
      <c r="G30" s="887"/>
      <c r="H30" s="887"/>
      <c r="I30" s="888"/>
      <c r="J30" s="3"/>
      <c r="L30" s="889" t="s">
        <v>49</v>
      </c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1"/>
    </row>
    <row r="31" spans="1:23" ht="14.25" thickTop="1" thickBot="1">
      <c r="B31" s="103"/>
      <c r="C31" s="104"/>
      <c r="D31" s="104"/>
      <c r="E31" s="104"/>
      <c r="F31" s="104"/>
      <c r="G31" s="104"/>
      <c r="H31" s="104"/>
      <c r="I31" s="105"/>
      <c r="J31" s="3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1:23" ht="14.25" thickTop="1" thickBot="1">
      <c r="B32" s="106"/>
      <c r="C32" s="892" t="s">
        <v>64</v>
      </c>
      <c r="D32" s="893"/>
      <c r="E32" s="894"/>
      <c r="F32" s="892" t="s">
        <v>65</v>
      </c>
      <c r="G32" s="893"/>
      <c r="H32" s="894"/>
      <c r="I32" s="107" t="s">
        <v>2</v>
      </c>
      <c r="J32" s="3"/>
      <c r="L32" s="11"/>
      <c r="M32" s="895" t="s">
        <v>64</v>
      </c>
      <c r="N32" s="896"/>
      <c r="O32" s="896"/>
      <c r="P32" s="896"/>
      <c r="Q32" s="897"/>
      <c r="R32" s="895" t="s">
        <v>65</v>
      </c>
      <c r="S32" s="896"/>
      <c r="T32" s="896"/>
      <c r="U32" s="896"/>
      <c r="V32" s="897"/>
      <c r="W32" s="12" t="s">
        <v>2</v>
      </c>
    </row>
    <row r="33" spans="1:23" ht="13.5" thickTop="1">
      <c r="B33" s="108" t="s">
        <v>3</v>
      </c>
      <c r="C33" s="109"/>
      <c r="D33" s="110"/>
      <c r="E33" s="111"/>
      <c r="F33" s="109"/>
      <c r="G33" s="110"/>
      <c r="H33" s="111"/>
      <c r="I33" s="112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>
      <c r="B34" s="113"/>
      <c r="C34" s="114" t="s">
        <v>5</v>
      </c>
      <c r="D34" s="115" t="s">
        <v>6</v>
      </c>
      <c r="E34" s="603" t="s">
        <v>7</v>
      </c>
      <c r="F34" s="114" t="s">
        <v>5</v>
      </c>
      <c r="G34" s="115" t="s">
        <v>6</v>
      </c>
      <c r="H34" s="116" t="s">
        <v>7</v>
      </c>
      <c r="I34" s="117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>
      <c r="B35" s="108"/>
      <c r="C35" s="118"/>
      <c r="D35" s="119"/>
      <c r="E35" s="120"/>
      <c r="F35" s="118"/>
      <c r="G35" s="119"/>
      <c r="H35" s="120"/>
      <c r="I35" s="121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>
      <c r="A36" s="3" t="str">
        <f>IF(ISERROR(F36/G36)," ",IF(F36/G36&gt;0.5,IF(F36/G36&lt;1.5," ","NOT OK"),"NOT OK"))</f>
        <v xml:space="preserve"> </v>
      </c>
      <c r="B36" s="108" t="s">
        <v>10</v>
      </c>
      <c r="C36" s="361">
        <v>882</v>
      </c>
      <c r="D36" s="362">
        <v>883</v>
      </c>
      <c r="E36" s="162">
        <f t="shared" ref="E36:E38" si="43">SUM(C36:D36)</f>
        <v>1765</v>
      </c>
      <c r="F36" s="361">
        <v>822</v>
      </c>
      <c r="G36" s="362">
        <v>823</v>
      </c>
      <c r="H36" s="162">
        <f t="shared" ref="H36:H38" si="44">SUM(F36:G36)</f>
        <v>1645</v>
      </c>
      <c r="I36" s="125">
        <f t="shared" ref="I36:I38" si="45">IF(E36=0,0,((H36/E36)-1)*100)</f>
        <v>-6.7988668555240768</v>
      </c>
      <c r="J36" s="3"/>
      <c r="K36" s="6"/>
      <c r="L36" s="13" t="s">
        <v>10</v>
      </c>
      <c r="M36" s="371">
        <v>134814</v>
      </c>
      <c r="N36" s="369">
        <v>140217</v>
      </c>
      <c r="O36" s="173">
        <f>+M36+N36</f>
        <v>275031</v>
      </c>
      <c r="P36" s="368">
        <v>0</v>
      </c>
      <c r="Q36" s="173">
        <f>O36+P36</f>
        <v>275031</v>
      </c>
      <c r="R36" s="371">
        <v>134655</v>
      </c>
      <c r="S36" s="369">
        <v>136337</v>
      </c>
      <c r="T36" s="173">
        <f>+R36+S36</f>
        <v>270992</v>
      </c>
      <c r="U36" s="368">
        <v>0</v>
      </c>
      <c r="V36" s="173">
        <f>T36+U36</f>
        <v>270992</v>
      </c>
      <c r="W36" s="40">
        <f t="shared" ref="W36:W38" si="46">IF(Q36=0,0,((V36/Q36)-1)*100)</f>
        <v>-1.4685617257690908</v>
      </c>
    </row>
    <row r="37" spans="1:23">
      <c r="A37" s="3" t="str">
        <f>IF(ISERROR(F37/G37)," ",IF(F37/G37&gt;0.5,IF(F37/G37&lt;1.5," ","NOT OK"),"NOT OK"))</f>
        <v xml:space="preserve"> </v>
      </c>
      <c r="B37" s="108" t="s">
        <v>11</v>
      </c>
      <c r="C37" s="361">
        <v>879</v>
      </c>
      <c r="D37" s="362">
        <v>879</v>
      </c>
      <c r="E37" s="162">
        <f t="shared" si="43"/>
        <v>1758</v>
      </c>
      <c r="F37" s="361">
        <v>854</v>
      </c>
      <c r="G37" s="362">
        <v>852</v>
      </c>
      <c r="H37" s="162">
        <f t="shared" si="44"/>
        <v>1706</v>
      </c>
      <c r="I37" s="125">
        <f t="shared" si="45"/>
        <v>-2.9579067121729197</v>
      </c>
      <c r="J37" s="3"/>
      <c r="K37" s="6"/>
      <c r="L37" s="13" t="s">
        <v>11</v>
      </c>
      <c r="M37" s="371">
        <v>126129</v>
      </c>
      <c r="N37" s="369">
        <v>130342</v>
      </c>
      <c r="O37" s="173">
        <f t="shared" ref="O37:O38" si="47">+M37+N37</f>
        <v>256471</v>
      </c>
      <c r="P37" s="368">
        <v>0</v>
      </c>
      <c r="Q37" s="173">
        <f>O37+P37</f>
        <v>256471</v>
      </c>
      <c r="R37" s="371">
        <v>137495</v>
      </c>
      <c r="S37" s="369">
        <v>140398</v>
      </c>
      <c r="T37" s="173">
        <f t="shared" ref="T37:T40" si="48">+R37+S37</f>
        <v>277893</v>
      </c>
      <c r="U37" s="368">
        <v>108</v>
      </c>
      <c r="V37" s="173">
        <f>T37+U37</f>
        <v>278001</v>
      </c>
      <c r="W37" s="40">
        <f t="shared" si="46"/>
        <v>8.3947112928947085</v>
      </c>
    </row>
    <row r="38" spans="1:23" ht="13.5" thickBot="1">
      <c r="A38" s="3" t="str">
        <f>IF(ISERROR(F38/G38)," ",IF(F38/G38&gt;0.5,IF(F38/G38&lt;1.5," ","NOT OK"),"NOT OK"))</f>
        <v xml:space="preserve"> </v>
      </c>
      <c r="B38" s="113" t="s">
        <v>12</v>
      </c>
      <c r="C38" s="363">
        <v>924</v>
      </c>
      <c r="D38" s="364">
        <v>924</v>
      </c>
      <c r="E38" s="162">
        <f t="shared" si="43"/>
        <v>1848</v>
      </c>
      <c r="F38" s="363">
        <v>890</v>
      </c>
      <c r="G38" s="364">
        <v>889</v>
      </c>
      <c r="H38" s="162">
        <f t="shared" si="44"/>
        <v>1779</v>
      </c>
      <c r="I38" s="125">
        <f t="shared" si="45"/>
        <v>-3.7337662337662336</v>
      </c>
      <c r="J38" s="3"/>
      <c r="K38" s="6"/>
      <c r="L38" s="22" t="s">
        <v>12</v>
      </c>
      <c r="M38" s="371">
        <v>146498</v>
      </c>
      <c r="N38" s="369">
        <v>140910</v>
      </c>
      <c r="O38" s="173">
        <f t="shared" si="47"/>
        <v>287408</v>
      </c>
      <c r="P38" s="370">
        <v>0</v>
      </c>
      <c r="Q38" s="173">
        <f t="shared" ref="Q38" si="49">O38+P38</f>
        <v>287408</v>
      </c>
      <c r="R38" s="371">
        <v>148701</v>
      </c>
      <c r="S38" s="369">
        <v>145188</v>
      </c>
      <c r="T38" s="173">
        <f t="shared" si="48"/>
        <v>293889</v>
      </c>
      <c r="U38" s="370">
        <v>0</v>
      </c>
      <c r="V38" s="173">
        <f t="shared" ref="V38" si="50">T38+U38</f>
        <v>293889</v>
      </c>
      <c r="W38" s="40">
        <f t="shared" si="46"/>
        <v>2.2549824639536808</v>
      </c>
    </row>
    <row r="39" spans="1:23" ht="14.25" thickTop="1" thickBot="1">
      <c r="A39" s="3" t="str">
        <f>IF(ISERROR(F39/G39)," ",IF(F39/G39&gt;0.5,IF(F39/G39&lt;1.5," ","NOT OK"),"NOT OK"))</f>
        <v xml:space="preserve"> </v>
      </c>
      <c r="B39" s="128" t="s">
        <v>57</v>
      </c>
      <c r="C39" s="199">
        <f t="shared" ref="C39:E39" si="51">+C36+C37+C38</f>
        <v>2685</v>
      </c>
      <c r="D39" s="205">
        <f t="shared" si="51"/>
        <v>2686</v>
      </c>
      <c r="E39" s="157">
        <f t="shared" si="51"/>
        <v>5371</v>
      </c>
      <c r="F39" s="199">
        <f t="shared" ref="F39:H39" si="52">+F36+F37+F38</f>
        <v>2566</v>
      </c>
      <c r="G39" s="205">
        <f t="shared" si="52"/>
        <v>2564</v>
      </c>
      <c r="H39" s="157">
        <f t="shared" si="52"/>
        <v>5130</v>
      </c>
      <c r="I39" s="132">
        <f>IF(E39=0,0,((H39/E39)-1)*100)</f>
        <v>-4.4870601377769548</v>
      </c>
      <c r="J39" s="3"/>
      <c r="L39" s="41" t="s">
        <v>57</v>
      </c>
      <c r="M39" s="45">
        <f t="shared" ref="M39:N39" si="53">+M36+M37+M38</f>
        <v>407441</v>
      </c>
      <c r="N39" s="43">
        <f t="shared" si="53"/>
        <v>411469</v>
      </c>
      <c r="O39" s="174">
        <f>+O36+O37+O38</f>
        <v>818910</v>
      </c>
      <c r="P39" s="43">
        <f t="shared" ref="P39:Q39" si="54">+P36+P37+P38</f>
        <v>0</v>
      </c>
      <c r="Q39" s="174">
        <f t="shared" si="54"/>
        <v>818910</v>
      </c>
      <c r="R39" s="45">
        <f t="shared" ref="R39:V39" si="55">+R36+R37+R38</f>
        <v>420851</v>
      </c>
      <c r="S39" s="43">
        <f t="shared" si="55"/>
        <v>421923</v>
      </c>
      <c r="T39" s="174">
        <f>+T36+T37+T38</f>
        <v>842774</v>
      </c>
      <c r="U39" s="43">
        <f t="shared" si="55"/>
        <v>108</v>
      </c>
      <c r="V39" s="174">
        <f t="shared" si="55"/>
        <v>842882</v>
      </c>
      <c r="W39" s="46">
        <f>IF(Q39=0,0,((V39/Q39)-1)*100)</f>
        <v>2.9273058089411608</v>
      </c>
    </row>
    <row r="40" spans="1:23" ht="13.5" thickTop="1">
      <c r="A40" s="3" t="str">
        <f t="shared" si="9"/>
        <v xml:space="preserve"> </v>
      </c>
      <c r="B40" s="108" t="s">
        <v>13</v>
      </c>
      <c r="C40" s="361">
        <v>910</v>
      </c>
      <c r="D40" s="362">
        <v>910</v>
      </c>
      <c r="E40" s="162">
        <f t="shared" ref="E40" si="56">SUM(C40:D40)</f>
        <v>1820</v>
      </c>
      <c r="F40" s="122">
        <v>873</v>
      </c>
      <c r="G40" s="124">
        <v>873</v>
      </c>
      <c r="H40" s="162">
        <f t="shared" ref="H40" si="57">SUM(F40:G40)</f>
        <v>1746</v>
      </c>
      <c r="I40" s="125">
        <f t="shared" ref="I40" si="58">IF(E40=0,0,((H40/E40)-1)*100)</f>
        <v>-4.0659340659340621</v>
      </c>
      <c r="L40" s="13" t="s">
        <v>13</v>
      </c>
      <c r="M40" s="371">
        <v>143823</v>
      </c>
      <c r="N40" s="369">
        <v>148159</v>
      </c>
      <c r="O40" s="173">
        <f t="shared" ref="O40" si="59">+M40+N40</f>
        <v>291982</v>
      </c>
      <c r="P40" s="370">
        <v>0</v>
      </c>
      <c r="Q40" s="176">
        <f>O40+P40</f>
        <v>291982</v>
      </c>
      <c r="R40" s="39">
        <v>141704</v>
      </c>
      <c r="S40" s="37">
        <v>144130</v>
      </c>
      <c r="T40" s="173">
        <f t="shared" si="48"/>
        <v>285834</v>
      </c>
      <c r="U40" s="38">
        <v>0</v>
      </c>
      <c r="V40" s="176">
        <f>T40+U40</f>
        <v>285834</v>
      </c>
      <c r="W40" s="40">
        <f t="shared" ref="W40" si="60">IF(Q40=0,0,((V40/Q40)-1)*100)</f>
        <v>-2.1056092498852652</v>
      </c>
    </row>
    <row r="41" spans="1:23">
      <c r="A41" s="3" t="str">
        <f t="shared" ref="A41:A44" si="61">IF(ISERROR(F41/G41)," ",IF(F41/G41&gt;0.5,IF(F41/G41&lt;1.5," ","NOT OK"),"NOT OK"))</f>
        <v xml:space="preserve"> </v>
      </c>
      <c r="B41" s="108" t="s">
        <v>14</v>
      </c>
      <c r="C41" s="361">
        <v>838</v>
      </c>
      <c r="D41" s="362">
        <v>838</v>
      </c>
      <c r="E41" s="162">
        <f>SUM(C41:D41)</f>
        <v>1676</v>
      </c>
      <c r="F41" s="122">
        <v>765</v>
      </c>
      <c r="G41" s="124">
        <v>766</v>
      </c>
      <c r="H41" s="162">
        <f>SUM(F41:G41)</f>
        <v>1531</v>
      </c>
      <c r="I41" s="125">
        <f t="shared" ref="I41:I44" si="62">IF(E41=0,0,((H41/E41)-1)*100)</f>
        <v>-8.6515513126491648</v>
      </c>
      <c r="J41" s="3"/>
      <c r="L41" s="13" t="s">
        <v>14</v>
      </c>
      <c r="M41" s="371">
        <v>133735</v>
      </c>
      <c r="N41" s="369">
        <v>131701</v>
      </c>
      <c r="O41" s="173">
        <f>+M41+N41</f>
        <v>265436</v>
      </c>
      <c r="P41" s="370">
        <v>0</v>
      </c>
      <c r="Q41" s="176">
        <f>O41+P41</f>
        <v>265436</v>
      </c>
      <c r="R41" s="39">
        <v>130946</v>
      </c>
      <c r="S41" s="37">
        <v>130731</v>
      </c>
      <c r="T41" s="173">
        <f>+R41+S41</f>
        <v>261677</v>
      </c>
      <c r="U41" s="38">
        <v>0</v>
      </c>
      <c r="V41" s="176">
        <f>T41+U41</f>
        <v>261677</v>
      </c>
      <c r="W41" s="40">
        <f t="shared" ref="W41:W44" si="63">IF(Q41=0,0,((V41/Q41)-1)*100)</f>
        <v>-1.4161605810816935</v>
      </c>
    </row>
    <row r="42" spans="1:23" ht="13.5" thickBot="1">
      <c r="A42" s="3" t="str">
        <f t="shared" si="61"/>
        <v xml:space="preserve"> </v>
      </c>
      <c r="B42" s="108" t="s">
        <v>15</v>
      </c>
      <c r="C42" s="361">
        <v>955</v>
      </c>
      <c r="D42" s="362">
        <v>955</v>
      </c>
      <c r="E42" s="162">
        <f>SUM(C42:D42)</f>
        <v>1910</v>
      </c>
      <c r="F42" s="361">
        <v>886</v>
      </c>
      <c r="G42" s="362">
        <v>886</v>
      </c>
      <c r="H42" s="162">
        <f>SUM(F42:G42)</f>
        <v>1772</v>
      </c>
      <c r="I42" s="125">
        <f t="shared" si="62"/>
        <v>-7.2251308900523554</v>
      </c>
      <c r="J42" s="3"/>
      <c r="L42" s="13" t="s">
        <v>15</v>
      </c>
      <c r="M42" s="371">
        <v>155119</v>
      </c>
      <c r="N42" s="369">
        <v>154386</v>
      </c>
      <c r="O42" s="173">
        <f>+M42+N42</f>
        <v>309505</v>
      </c>
      <c r="P42" s="370">
        <v>0</v>
      </c>
      <c r="Q42" s="176">
        <f>O42+P42</f>
        <v>309505</v>
      </c>
      <c r="R42" s="371">
        <v>152782</v>
      </c>
      <c r="S42" s="369">
        <v>152917</v>
      </c>
      <c r="T42" s="173">
        <f>+R42+S42</f>
        <v>305699</v>
      </c>
      <c r="U42" s="370">
        <v>0</v>
      </c>
      <c r="V42" s="176">
        <f>T42+U42</f>
        <v>305699</v>
      </c>
      <c r="W42" s="40">
        <f t="shared" si="63"/>
        <v>-1.2297054974879207</v>
      </c>
    </row>
    <row r="43" spans="1:23" ht="14.25" thickTop="1" thickBot="1">
      <c r="A43" s="345" t="str">
        <f t="shared" si="61"/>
        <v xml:space="preserve"> </v>
      </c>
      <c r="B43" s="128" t="s">
        <v>61</v>
      </c>
      <c r="C43" s="199">
        <f>+C40+C41+C42</f>
        <v>2703</v>
      </c>
      <c r="D43" s="205">
        <f t="shared" ref="D43" si="64">+D40+D41+D42</f>
        <v>2703</v>
      </c>
      <c r="E43" s="157">
        <f t="shared" ref="E43" si="65">+E40+E41+E42</f>
        <v>5406</v>
      </c>
      <c r="F43" s="199">
        <f t="shared" ref="F43" si="66">+F40+F41+F42</f>
        <v>2524</v>
      </c>
      <c r="G43" s="205">
        <f t="shared" ref="G43" si="67">+G40+G41+G42</f>
        <v>2525</v>
      </c>
      <c r="H43" s="157">
        <f t="shared" ref="H43" si="68">+H40+H41+H42</f>
        <v>5049</v>
      </c>
      <c r="I43" s="132">
        <f t="shared" si="62"/>
        <v>-6.6037735849056585</v>
      </c>
      <c r="J43" s="3"/>
      <c r="L43" s="41" t="s">
        <v>61</v>
      </c>
      <c r="M43" s="45">
        <f>+M40+M41+M42</f>
        <v>432677</v>
      </c>
      <c r="N43" s="43">
        <f t="shared" ref="N43" si="69">+N40+N41+N42</f>
        <v>434246</v>
      </c>
      <c r="O43" s="174">
        <f t="shared" ref="O43" si="70">+O40+O41+O42</f>
        <v>866923</v>
      </c>
      <c r="P43" s="43">
        <f t="shared" ref="P43" si="71">+P40+P41+P42</f>
        <v>0</v>
      </c>
      <c r="Q43" s="174">
        <f t="shared" ref="Q43" si="72">+Q40+Q41+Q42</f>
        <v>866923</v>
      </c>
      <c r="R43" s="45">
        <f t="shared" ref="R43" si="73">+R40+R41+R42</f>
        <v>425432</v>
      </c>
      <c r="S43" s="43">
        <f t="shared" ref="S43" si="74">+S40+S41+S42</f>
        <v>427778</v>
      </c>
      <c r="T43" s="174">
        <f t="shared" ref="T43" si="75">+T40+T41+T42</f>
        <v>853210</v>
      </c>
      <c r="U43" s="43">
        <f t="shared" ref="U43" si="76">+U40+U41+U42</f>
        <v>0</v>
      </c>
      <c r="V43" s="174">
        <f t="shared" ref="V43" si="77">+V40+V41+V42</f>
        <v>853210</v>
      </c>
      <c r="W43" s="46">
        <f t="shared" si="63"/>
        <v>-1.5818013825910748</v>
      </c>
    </row>
    <row r="44" spans="1:23" ht="13.5" thickTop="1">
      <c r="A44" s="3" t="str">
        <f t="shared" si="61"/>
        <v xml:space="preserve"> </v>
      </c>
      <c r="B44" s="108" t="s">
        <v>16</v>
      </c>
      <c r="C44" s="134">
        <v>922</v>
      </c>
      <c r="D44" s="136">
        <v>922</v>
      </c>
      <c r="E44" s="162">
        <f t="shared" ref="E44" si="78">SUM(C44:D44)</f>
        <v>1844</v>
      </c>
      <c r="F44" s="134">
        <v>882</v>
      </c>
      <c r="G44" s="136">
        <v>882</v>
      </c>
      <c r="H44" s="162">
        <f t="shared" ref="H44" si="79">SUM(F44:G44)</f>
        <v>1764</v>
      </c>
      <c r="I44" s="125">
        <f t="shared" si="62"/>
        <v>-4.3383947939262484</v>
      </c>
      <c r="J44" s="7"/>
      <c r="L44" s="13" t="s">
        <v>16</v>
      </c>
      <c r="M44" s="371">
        <v>151179</v>
      </c>
      <c r="N44" s="369">
        <v>151238</v>
      </c>
      <c r="O44" s="173">
        <f>+M44+N44</f>
        <v>302417</v>
      </c>
      <c r="P44" s="368">
        <v>0</v>
      </c>
      <c r="Q44" s="278">
        <f>O44+P44</f>
        <v>302417</v>
      </c>
      <c r="R44" s="39">
        <v>144915</v>
      </c>
      <c r="S44" s="37">
        <v>147096</v>
      </c>
      <c r="T44" s="173">
        <f>+R44+S44</f>
        <v>292011</v>
      </c>
      <c r="U44" s="144">
        <v>0</v>
      </c>
      <c r="V44" s="278">
        <f>T44+U44</f>
        <v>292011</v>
      </c>
      <c r="W44" s="40">
        <f t="shared" si="63"/>
        <v>-3.4409441268182683</v>
      </c>
    </row>
    <row r="45" spans="1:23">
      <c r="A45" s="3" t="str">
        <f t="shared" ref="A45" si="80">IF(ISERROR(F45/G45)," ",IF(F45/G45&gt;0.5,IF(F45/G45&lt;1.5," ","NOT OK"),"NOT OK"))</f>
        <v xml:space="preserve"> </v>
      </c>
      <c r="B45" s="108" t="s">
        <v>17</v>
      </c>
      <c r="C45" s="134">
        <v>946</v>
      </c>
      <c r="D45" s="136">
        <v>946</v>
      </c>
      <c r="E45" s="162">
        <f>SUM(C45:D45)</f>
        <v>1892</v>
      </c>
      <c r="F45" s="134">
        <v>866</v>
      </c>
      <c r="G45" s="136">
        <v>866</v>
      </c>
      <c r="H45" s="162">
        <f>SUM(F45:G45)</f>
        <v>1732</v>
      </c>
      <c r="I45" s="125">
        <f t="shared" ref="I45" si="81">IF(E45=0,0,((H45/E45)-1)*100)</f>
        <v>-8.4566596194503134</v>
      </c>
      <c r="J45" s="3"/>
      <c r="L45" s="13" t="s">
        <v>17</v>
      </c>
      <c r="M45" s="371">
        <v>144599</v>
      </c>
      <c r="N45" s="369">
        <v>145758</v>
      </c>
      <c r="O45" s="173">
        <f t="shared" ref="O45" si="82">+M45+N45</f>
        <v>290357</v>
      </c>
      <c r="P45" s="368">
        <v>0</v>
      </c>
      <c r="Q45" s="173">
        <f>O45+P45</f>
        <v>290357</v>
      </c>
      <c r="R45" s="39">
        <v>139857</v>
      </c>
      <c r="S45" s="37">
        <v>138833</v>
      </c>
      <c r="T45" s="173">
        <f>+R45+S45</f>
        <v>278690</v>
      </c>
      <c r="U45" s="144">
        <v>0</v>
      </c>
      <c r="V45" s="173">
        <f>T45+U45</f>
        <v>278690</v>
      </c>
      <c r="W45" s="40">
        <f t="shared" ref="W45" si="83">IF(Q45=0,0,((V45/Q45)-1)*100)</f>
        <v>-4.0181569585028054</v>
      </c>
    </row>
    <row r="46" spans="1:23" ht="13.5" thickBot="1">
      <c r="A46" s="3" t="str">
        <f>IF(ISERROR(F46/G46)," ",IF(F46/G46&gt;0.5,IF(F46/G46&lt;1.5," ","NOT OK"),"NOT OK"))</f>
        <v xml:space="preserve"> </v>
      </c>
      <c r="B46" s="108" t="s">
        <v>18</v>
      </c>
      <c r="C46" s="134">
        <v>906</v>
      </c>
      <c r="D46" s="136">
        <v>906</v>
      </c>
      <c r="E46" s="162">
        <f>SUM(C46:D46)</f>
        <v>1812</v>
      </c>
      <c r="F46" s="134">
        <v>825</v>
      </c>
      <c r="G46" s="136">
        <v>825</v>
      </c>
      <c r="H46" s="162">
        <f>SUM(F46:G46)</f>
        <v>1650</v>
      </c>
      <c r="I46" s="125">
        <f>IF(E46=0,0,((H46/E46)-1)*100)</f>
        <v>-8.9403973509933792</v>
      </c>
      <c r="J46" s="3"/>
      <c r="L46" s="13" t="s">
        <v>18</v>
      </c>
      <c r="M46" s="371">
        <v>135703</v>
      </c>
      <c r="N46" s="369">
        <v>134389</v>
      </c>
      <c r="O46" s="173">
        <f>+M46+N46</f>
        <v>270092</v>
      </c>
      <c r="P46" s="368">
        <v>0</v>
      </c>
      <c r="Q46" s="173">
        <f>O46+P46</f>
        <v>270092</v>
      </c>
      <c r="R46" s="39">
        <v>126814</v>
      </c>
      <c r="S46" s="37">
        <v>124963</v>
      </c>
      <c r="T46" s="173">
        <f>+R46+S46</f>
        <v>251777</v>
      </c>
      <c r="U46" s="144">
        <v>0</v>
      </c>
      <c r="V46" s="173">
        <f>T46+U46</f>
        <v>251777</v>
      </c>
      <c r="W46" s="40">
        <f>IF(Q46=0,0,((V46/Q46)-1)*100)</f>
        <v>-6.781022762614219</v>
      </c>
    </row>
    <row r="47" spans="1:23" ht="15.75" customHeight="1" thickTop="1" thickBot="1">
      <c r="A47" s="9" t="str">
        <f>IF(ISERROR(F47/G47)," ",IF(F47/G47&gt;0.5,IF(F47/G47&lt;1.5," ","NOT OK"),"NOT OK"))</f>
        <v xml:space="preserve"> </v>
      </c>
      <c r="B47" s="137" t="s">
        <v>19</v>
      </c>
      <c r="C47" s="199">
        <f>+C44+C45+C46</f>
        <v>2774</v>
      </c>
      <c r="D47" s="205">
        <f t="shared" ref="D47" si="84">+D44+D45+D46</f>
        <v>2774</v>
      </c>
      <c r="E47" s="157">
        <f t="shared" ref="E47" si="85">+E44+E45+E46</f>
        <v>5548</v>
      </c>
      <c r="F47" s="199">
        <f t="shared" ref="F47" si="86">+F44+F45+F46</f>
        <v>2573</v>
      </c>
      <c r="G47" s="205">
        <f t="shared" ref="G47" si="87">+G44+G45+G46</f>
        <v>2573</v>
      </c>
      <c r="H47" s="157">
        <f t="shared" ref="H47" si="88">+H44+H45+H46</f>
        <v>5146</v>
      </c>
      <c r="I47" s="132">
        <f>IF(E47=0,0,((H47/E47)-1)*100)</f>
        <v>-7.2458543619322242</v>
      </c>
      <c r="J47" s="9"/>
      <c r="K47" s="10"/>
      <c r="L47" s="47" t="s">
        <v>19</v>
      </c>
      <c r="M47" s="48">
        <f>+M44+M45+M46</f>
        <v>431481</v>
      </c>
      <c r="N47" s="49">
        <f t="shared" ref="N47" si="89">+N44+N45+N46</f>
        <v>431385</v>
      </c>
      <c r="O47" s="175">
        <f t="shared" ref="O47" si="90">+O44+O45+O46</f>
        <v>862866</v>
      </c>
      <c r="P47" s="49">
        <f t="shared" ref="P47" si="91">+P44+P45+P46</f>
        <v>0</v>
      </c>
      <c r="Q47" s="175">
        <f t="shared" ref="Q47" si="92">+Q44+Q45+Q46</f>
        <v>862866</v>
      </c>
      <c r="R47" s="48">
        <f t="shared" ref="R47" si="93">+R44+R45+R46</f>
        <v>411586</v>
      </c>
      <c r="S47" s="49">
        <f t="shared" ref="S47" si="94">+S44+S45+S46</f>
        <v>410892</v>
      </c>
      <c r="T47" s="175">
        <f t="shared" ref="T47" si="95">+T44+T45+T46</f>
        <v>822478</v>
      </c>
      <c r="U47" s="49">
        <f t="shared" ref="U47" si="96">+U44+U45+U46</f>
        <v>0</v>
      </c>
      <c r="V47" s="175">
        <f t="shared" ref="V47" si="97">+V44+V45+V46</f>
        <v>822478</v>
      </c>
      <c r="W47" s="50">
        <f>IF(Q47=0,0,((V47/Q47)-1)*100)</f>
        <v>-4.680680430101547</v>
      </c>
    </row>
    <row r="48" spans="1:23" ht="13.5" thickTop="1">
      <c r="A48" s="3" t="str">
        <f>IF(ISERROR(F48/G48)," ",IF(F48/G48&gt;0.5,IF(F48/G48&lt;1.5," ","NOT OK"),"NOT OK"))</f>
        <v xml:space="preserve"> </v>
      </c>
      <c r="B48" s="108" t="s">
        <v>20</v>
      </c>
      <c r="C48" s="361">
        <v>907</v>
      </c>
      <c r="D48" s="362">
        <v>905</v>
      </c>
      <c r="E48" s="165">
        <f>SUM(C48:D48)</f>
        <v>1812</v>
      </c>
      <c r="F48" s="122">
        <v>897</v>
      </c>
      <c r="G48" s="124">
        <v>897</v>
      </c>
      <c r="H48" s="165">
        <f>SUM(F48:G48)</f>
        <v>1794</v>
      </c>
      <c r="I48" s="125">
        <f>IF(E48=0,0,((H48/E48)-1)*100)</f>
        <v>-0.99337748344371368</v>
      </c>
      <c r="J48" s="3"/>
      <c r="L48" s="13" t="s">
        <v>21</v>
      </c>
      <c r="M48" s="371">
        <v>137133</v>
      </c>
      <c r="N48" s="369">
        <v>137185</v>
      </c>
      <c r="O48" s="173">
        <f>+M48+N48</f>
        <v>274318</v>
      </c>
      <c r="P48" s="368">
        <v>0</v>
      </c>
      <c r="Q48" s="173">
        <f>O48+P48</f>
        <v>274318</v>
      </c>
      <c r="R48" s="39">
        <v>130899</v>
      </c>
      <c r="S48" s="37">
        <v>130674</v>
      </c>
      <c r="T48" s="173">
        <f>+R48+S48</f>
        <v>261573</v>
      </c>
      <c r="U48" s="144">
        <v>383</v>
      </c>
      <c r="V48" s="173">
        <f>T48+U48</f>
        <v>261956</v>
      </c>
      <c r="W48" s="40">
        <f>IF(Q48=0,0,((V48/Q48)-1)*100)</f>
        <v>-4.506448720098577</v>
      </c>
    </row>
    <row r="49" spans="1:23" ht="13.5" thickBot="1">
      <c r="A49" s="3" t="str">
        <f t="shared" ref="A49:A51" si="98">IF(ISERROR(F49/G49)," ",IF(F49/G49&gt;0.5,IF(F49/G49&lt;1.5," ","NOT OK"),"NOT OK"))</f>
        <v xml:space="preserve"> </v>
      </c>
      <c r="B49" s="108" t="s">
        <v>22</v>
      </c>
      <c r="C49" s="361">
        <v>899</v>
      </c>
      <c r="D49" s="362">
        <v>900</v>
      </c>
      <c r="E49" s="156">
        <f>SUM(C49:D49)</f>
        <v>1799</v>
      </c>
      <c r="F49" s="361">
        <v>895</v>
      </c>
      <c r="G49" s="362">
        <v>894</v>
      </c>
      <c r="H49" s="156">
        <f t="shared" ref="H49" si="99">SUM(F49:G49)</f>
        <v>1789</v>
      </c>
      <c r="I49" s="125">
        <f t="shared" ref="I49:I51" si="100">IF(E49=0,0,((H49/E49)-1)*100)</f>
        <v>-0.5558643690939391</v>
      </c>
      <c r="J49" s="3"/>
      <c r="L49" s="13" t="s">
        <v>22</v>
      </c>
      <c r="M49" s="371">
        <v>139538</v>
      </c>
      <c r="N49" s="369">
        <v>138587</v>
      </c>
      <c r="O49" s="173">
        <f t="shared" ref="O49" si="101">+M49+N49</f>
        <v>278125</v>
      </c>
      <c r="P49" s="368">
        <v>0</v>
      </c>
      <c r="Q49" s="173">
        <f>O49+P49</f>
        <v>278125</v>
      </c>
      <c r="R49" s="371">
        <v>137336</v>
      </c>
      <c r="S49" s="369">
        <v>138372</v>
      </c>
      <c r="T49" s="173">
        <f t="shared" ref="T49" si="102">+R49+S49</f>
        <v>275708</v>
      </c>
      <c r="U49" s="368">
        <v>0</v>
      </c>
      <c r="V49" s="173">
        <f>T49+U49</f>
        <v>275708</v>
      </c>
      <c r="W49" s="40">
        <f t="shared" ref="W49:W51" si="103">IF(Q49=0,0,((V49/Q49)-1)*100)</f>
        <v>-0.86903370786516332</v>
      </c>
    </row>
    <row r="50" spans="1:23" ht="14.25" thickTop="1" thickBot="1">
      <c r="A50" s="345" t="str">
        <f t="shared" si="98"/>
        <v xml:space="preserve"> </v>
      </c>
      <c r="B50" s="128" t="s">
        <v>66</v>
      </c>
      <c r="C50" s="129">
        <f>+C43+C47+C48+C49</f>
        <v>7283</v>
      </c>
      <c r="D50" s="130">
        <f t="shared" ref="D50" si="104">+D43+D47+D48+D49</f>
        <v>7282</v>
      </c>
      <c r="E50" s="615">
        <f t="shared" ref="E50" si="105">+E43+E47+E48+E49</f>
        <v>14565</v>
      </c>
      <c r="F50" s="129">
        <f t="shared" ref="F50" si="106">+F43+F47+F48+F49</f>
        <v>6889</v>
      </c>
      <c r="G50" s="131">
        <f t="shared" ref="G50" si="107">+G43+G47+G48+G49</f>
        <v>6889</v>
      </c>
      <c r="H50" s="310">
        <f t="shared" ref="H50" si="108">+H43+H47+H48+H49</f>
        <v>13778</v>
      </c>
      <c r="I50" s="132">
        <f t="shared" si="100"/>
        <v>-5.4033642293168533</v>
      </c>
      <c r="J50" s="3"/>
      <c r="L50" s="399" t="s">
        <v>66</v>
      </c>
      <c r="M50" s="42">
        <f>+M43+M47+M48+M49</f>
        <v>1140829</v>
      </c>
      <c r="N50" s="42">
        <f t="shared" ref="N50" si="109">+N43+N47+N48+N49</f>
        <v>1141403</v>
      </c>
      <c r="O50" s="396">
        <f t="shared" ref="O50" si="110">+O43+O47+O48+O49</f>
        <v>2282232</v>
      </c>
      <c r="P50" s="42">
        <f t="shared" ref="P50" si="111">+P43+P47+P48+P49</f>
        <v>0</v>
      </c>
      <c r="Q50" s="396">
        <f t="shared" ref="Q50" si="112">+Q43+Q47+Q48+Q49</f>
        <v>2282232</v>
      </c>
      <c r="R50" s="42">
        <f t="shared" ref="R50" si="113">+R43+R47+R48+R49</f>
        <v>1105253</v>
      </c>
      <c r="S50" s="42">
        <f t="shared" ref="S50" si="114">+S43+S47+S48+S49</f>
        <v>1107716</v>
      </c>
      <c r="T50" s="396">
        <f t="shared" ref="T50" si="115">+T43+T47+T48+T49</f>
        <v>2212969</v>
      </c>
      <c r="U50" s="42">
        <f t="shared" ref="U50" si="116">+U43+U47+U48+U49</f>
        <v>383</v>
      </c>
      <c r="V50" s="396">
        <f t="shared" ref="V50" si="117">+V43+V47+V48+V49</f>
        <v>2213352</v>
      </c>
      <c r="W50" s="46">
        <f t="shared" si="103"/>
        <v>-3.0180980724133222</v>
      </c>
    </row>
    <row r="51" spans="1:23" ht="14.25" thickTop="1" thickBot="1">
      <c r="A51" s="345" t="str">
        <f t="shared" si="98"/>
        <v xml:space="preserve"> </v>
      </c>
      <c r="B51" s="128" t="s">
        <v>67</v>
      </c>
      <c r="C51" s="129">
        <f>+C39+C43+C47+C48+C49</f>
        <v>9968</v>
      </c>
      <c r="D51" s="131">
        <f t="shared" ref="D51:H51" si="118">+D39+D43+D47+D48+D49</f>
        <v>9968</v>
      </c>
      <c r="E51" s="310">
        <f t="shared" si="118"/>
        <v>19936</v>
      </c>
      <c r="F51" s="129">
        <f t="shared" si="118"/>
        <v>9455</v>
      </c>
      <c r="G51" s="131">
        <f t="shared" si="118"/>
        <v>9453</v>
      </c>
      <c r="H51" s="310">
        <f t="shared" si="118"/>
        <v>18908</v>
      </c>
      <c r="I51" s="132">
        <f t="shared" si="100"/>
        <v>-5.1565008025682202</v>
      </c>
      <c r="J51" s="3"/>
      <c r="L51" s="399" t="s">
        <v>67</v>
      </c>
      <c r="M51" s="45">
        <f>+M39+M43+M47+M48+M49</f>
        <v>1548270</v>
      </c>
      <c r="N51" s="45">
        <f t="shared" ref="N51:V51" si="119">+N39+N43+N47+N48+N49</f>
        <v>1552872</v>
      </c>
      <c r="O51" s="616">
        <f t="shared" si="119"/>
        <v>3101142</v>
      </c>
      <c r="P51" s="45">
        <f t="shared" si="119"/>
        <v>0</v>
      </c>
      <c r="Q51" s="616">
        <f t="shared" si="119"/>
        <v>3101142</v>
      </c>
      <c r="R51" s="45">
        <f t="shared" si="119"/>
        <v>1526104</v>
      </c>
      <c r="S51" s="45">
        <f t="shared" si="119"/>
        <v>1529639</v>
      </c>
      <c r="T51" s="616">
        <f t="shared" si="119"/>
        <v>3055743</v>
      </c>
      <c r="U51" s="45">
        <f t="shared" si="119"/>
        <v>491</v>
      </c>
      <c r="V51" s="616">
        <f t="shared" si="119"/>
        <v>3056234</v>
      </c>
      <c r="W51" s="46">
        <f t="shared" si="103"/>
        <v>-1.4481116956269635</v>
      </c>
    </row>
    <row r="52" spans="1:23" ht="14.25" thickTop="1" thickBot="1">
      <c r="A52" s="3" t="str">
        <f>IF(ISERROR(F52/G52)," ",IF(F52/G52&gt;0.5,IF(F52/G52&lt;1.5," ","NOT OK"),"NOT OK"))</f>
        <v xml:space="preserve"> </v>
      </c>
      <c r="B52" s="108" t="s">
        <v>23</v>
      </c>
      <c r="C52" s="361">
        <v>826</v>
      </c>
      <c r="D52" s="140">
        <v>826</v>
      </c>
      <c r="E52" s="160">
        <f t="shared" ref="E52" si="120">SUM(C52:D52)</f>
        <v>1652</v>
      </c>
      <c r="F52" s="122"/>
      <c r="G52" s="140"/>
      <c r="H52" s="160">
        <f t="shared" ref="H52" si="121">SUM(F52:G52)</f>
        <v>0</v>
      </c>
      <c r="I52" s="141">
        <f>IF(E52=0,0,((H52/E52)-1)*100)</f>
        <v>-100</v>
      </c>
      <c r="J52" s="3"/>
      <c r="L52" s="13" t="s">
        <v>23</v>
      </c>
      <c r="M52" s="371">
        <v>132915</v>
      </c>
      <c r="N52" s="369">
        <v>131842</v>
      </c>
      <c r="O52" s="173">
        <f>+M52+N52</f>
        <v>264757</v>
      </c>
      <c r="P52" s="368">
        <v>0</v>
      </c>
      <c r="Q52" s="276">
        <f>O52+P52</f>
        <v>264757</v>
      </c>
      <c r="R52" s="39"/>
      <c r="S52" s="37"/>
      <c r="T52" s="173">
        <f>+R52+S52</f>
        <v>0</v>
      </c>
      <c r="U52" s="144"/>
      <c r="V52" s="276">
        <f>T52+U52</f>
        <v>0</v>
      </c>
      <c r="W52" s="40">
        <f>IF(Q52=0,0,((V52/Q52)-1)*100)</f>
        <v>-100</v>
      </c>
    </row>
    <row r="53" spans="1:23" ht="14.25" thickTop="1" thickBot="1">
      <c r="A53" s="345" t="str">
        <f>IF(ISERROR(F53/G53)," ",IF(F53/G53&gt;0.5,IF(F53/G53&lt;1.5," ","NOT OK"),"NOT OK"))</f>
        <v xml:space="preserve"> </v>
      </c>
      <c r="B53" s="128" t="s">
        <v>40</v>
      </c>
      <c r="C53" s="199">
        <f t="shared" ref="C53:H53" si="122">+C48+C49+C52</f>
        <v>2632</v>
      </c>
      <c r="D53" s="199">
        <f t="shared" si="122"/>
        <v>2631</v>
      </c>
      <c r="E53" s="199">
        <f t="shared" si="122"/>
        <v>5263</v>
      </c>
      <c r="F53" s="199">
        <f t="shared" si="122"/>
        <v>1792</v>
      </c>
      <c r="G53" s="199">
        <f t="shared" si="122"/>
        <v>1791</v>
      </c>
      <c r="H53" s="199">
        <f t="shared" si="122"/>
        <v>3583</v>
      </c>
      <c r="I53" s="132">
        <f t="shared" ref="I53:I54" si="123">IF(E53=0,0,((H53/E53)-1)*100)</f>
        <v>-31.920957628728864</v>
      </c>
      <c r="J53" s="3"/>
      <c r="L53" s="399" t="s">
        <v>40</v>
      </c>
      <c r="M53" s="45">
        <f t="shared" ref="M53:V53" si="124">+M48+M49+M52</f>
        <v>409586</v>
      </c>
      <c r="N53" s="43">
        <f t="shared" si="124"/>
        <v>407614</v>
      </c>
      <c r="O53" s="174">
        <f t="shared" si="124"/>
        <v>817200</v>
      </c>
      <c r="P53" s="43">
        <f t="shared" si="124"/>
        <v>0</v>
      </c>
      <c r="Q53" s="174">
        <f t="shared" si="124"/>
        <v>817200</v>
      </c>
      <c r="R53" s="45">
        <f t="shared" si="124"/>
        <v>268235</v>
      </c>
      <c r="S53" s="43">
        <f t="shared" si="124"/>
        <v>269046</v>
      </c>
      <c r="T53" s="174">
        <f t="shared" si="124"/>
        <v>537281</v>
      </c>
      <c r="U53" s="43">
        <f t="shared" si="124"/>
        <v>383</v>
      </c>
      <c r="V53" s="174">
        <f t="shared" si="124"/>
        <v>537664</v>
      </c>
      <c r="W53" s="46">
        <f t="shared" ref="W53:W54" si="125">IF(Q53=0,0,((V53/Q53)-1)*100)</f>
        <v>-34.20655898188938</v>
      </c>
    </row>
    <row r="54" spans="1:23" ht="14.25" thickTop="1" thickBot="1">
      <c r="A54" s="345" t="str">
        <f>IF(ISERROR(F54/G54)," ",IF(F54/G54&gt;0.5,IF(F54/G54&lt;1.5," ","NOT OK"),"NOT OK"))</f>
        <v xml:space="preserve"> </v>
      </c>
      <c r="B54" s="128" t="s">
        <v>63</v>
      </c>
      <c r="C54" s="199">
        <f t="shared" ref="C54:H54" si="126">+C39+C43+C47+C53</f>
        <v>10794</v>
      </c>
      <c r="D54" s="199">
        <f t="shared" si="126"/>
        <v>10794</v>
      </c>
      <c r="E54" s="199">
        <f t="shared" si="126"/>
        <v>21588</v>
      </c>
      <c r="F54" s="199">
        <f t="shared" si="126"/>
        <v>9455</v>
      </c>
      <c r="G54" s="199">
        <f t="shared" si="126"/>
        <v>9453</v>
      </c>
      <c r="H54" s="199">
        <f t="shared" si="126"/>
        <v>18908</v>
      </c>
      <c r="I54" s="132">
        <f t="shared" si="123"/>
        <v>-12.414304243098018</v>
      </c>
      <c r="J54" s="3"/>
      <c r="L54" s="399" t="s">
        <v>63</v>
      </c>
      <c r="M54" s="45">
        <f t="shared" ref="M54:V54" si="127">+M39+M43+M47+M53</f>
        <v>1681185</v>
      </c>
      <c r="N54" s="43">
        <f t="shared" si="127"/>
        <v>1684714</v>
      </c>
      <c r="O54" s="174">
        <f t="shared" si="127"/>
        <v>3365899</v>
      </c>
      <c r="P54" s="43">
        <f t="shared" si="127"/>
        <v>0</v>
      </c>
      <c r="Q54" s="174">
        <f t="shared" si="127"/>
        <v>3365899</v>
      </c>
      <c r="R54" s="45">
        <f t="shared" si="127"/>
        <v>1526104</v>
      </c>
      <c r="S54" s="43">
        <f t="shared" si="127"/>
        <v>1529639</v>
      </c>
      <c r="T54" s="174">
        <f t="shared" si="127"/>
        <v>3055743</v>
      </c>
      <c r="U54" s="43">
        <f t="shared" si="127"/>
        <v>491</v>
      </c>
      <c r="V54" s="174">
        <f t="shared" si="127"/>
        <v>3056234</v>
      </c>
      <c r="W54" s="46">
        <f t="shared" si="125"/>
        <v>-9.2000680947348705</v>
      </c>
    </row>
    <row r="55" spans="1:23" ht="14.25" thickTop="1" thickBot="1">
      <c r="B55" s="142" t="s">
        <v>60</v>
      </c>
      <c r="C55" s="104"/>
      <c r="D55" s="104"/>
      <c r="E55" s="104"/>
      <c r="F55" s="104"/>
      <c r="G55" s="104"/>
      <c r="H55" s="104"/>
      <c r="I55" s="104"/>
      <c r="J55" s="3"/>
      <c r="L55" s="54" t="s">
        <v>60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ht="13.5" thickTop="1">
      <c r="B56" s="880" t="s">
        <v>27</v>
      </c>
      <c r="C56" s="881"/>
      <c r="D56" s="881"/>
      <c r="E56" s="881"/>
      <c r="F56" s="881"/>
      <c r="G56" s="881"/>
      <c r="H56" s="881"/>
      <c r="I56" s="882"/>
      <c r="J56" s="3"/>
      <c r="L56" s="883" t="s">
        <v>28</v>
      </c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5"/>
    </row>
    <row r="57" spans="1:23" ht="13.5" thickBot="1">
      <c r="B57" s="886" t="s">
        <v>30</v>
      </c>
      <c r="C57" s="887"/>
      <c r="D57" s="887"/>
      <c r="E57" s="887"/>
      <c r="F57" s="887"/>
      <c r="G57" s="887"/>
      <c r="H57" s="887"/>
      <c r="I57" s="888"/>
      <c r="J57" s="3"/>
      <c r="L57" s="889" t="s">
        <v>50</v>
      </c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1"/>
    </row>
    <row r="58" spans="1:23" ht="14.25" thickTop="1" thickBot="1">
      <c r="B58" s="103"/>
      <c r="C58" s="104"/>
      <c r="D58" s="104"/>
      <c r="E58" s="104"/>
      <c r="F58" s="104"/>
      <c r="G58" s="104"/>
      <c r="H58" s="104"/>
      <c r="I58" s="105"/>
      <c r="J58" s="3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</row>
    <row r="59" spans="1:23" ht="14.25" thickTop="1" thickBot="1">
      <c r="B59" s="106"/>
      <c r="C59" s="892" t="s">
        <v>64</v>
      </c>
      <c r="D59" s="893"/>
      <c r="E59" s="894"/>
      <c r="F59" s="892" t="s">
        <v>65</v>
      </c>
      <c r="G59" s="893"/>
      <c r="H59" s="894"/>
      <c r="I59" s="107" t="s">
        <v>2</v>
      </c>
      <c r="J59" s="3"/>
      <c r="L59" s="11"/>
      <c r="M59" s="895" t="s">
        <v>64</v>
      </c>
      <c r="N59" s="896"/>
      <c r="O59" s="896"/>
      <c r="P59" s="896"/>
      <c r="Q59" s="897"/>
      <c r="R59" s="895" t="s">
        <v>65</v>
      </c>
      <c r="S59" s="896"/>
      <c r="T59" s="896"/>
      <c r="U59" s="896"/>
      <c r="V59" s="897"/>
      <c r="W59" s="12" t="s">
        <v>2</v>
      </c>
    </row>
    <row r="60" spans="1:23" ht="13.5" thickTop="1">
      <c r="B60" s="108" t="s">
        <v>3</v>
      </c>
      <c r="C60" s="109"/>
      <c r="D60" s="110"/>
      <c r="E60" s="111"/>
      <c r="F60" s="109"/>
      <c r="G60" s="110"/>
      <c r="H60" s="111"/>
      <c r="I60" s="112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>
      <c r="B61" s="113" t="s">
        <v>29</v>
      </c>
      <c r="C61" s="114" t="s">
        <v>5</v>
      </c>
      <c r="D61" s="115" t="s">
        <v>6</v>
      </c>
      <c r="E61" s="603" t="s">
        <v>7</v>
      </c>
      <c r="F61" s="114" t="s">
        <v>5</v>
      </c>
      <c r="G61" s="115" t="s">
        <v>6</v>
      </c>
      <c r="H61" s="116" t="s">
        <v>7</v>
      </c>
      <c r="I61" s="117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>
      <c r="B62" s="108"/>
      <c r="C62" s="118"/>
      <c r="D62" s="119"/>
      <c r="E62" s="120"/>
      <c r="F62" s="118"/>
      <c r="G62" s="119"/>
      <c r="H62" s="120"/>
      <c r="I62" s="121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>
      <c r="A63" s="3" t="str">
        <f>IF(ISERROR(F63/G63)," ",IF(F63/G63&gt;0.5,IF(F63/G63&lt;1.5," ","NOT OK"),"NOT OK"))</f>
        <v xml:space="preserve"> </v>
      </c>
      <c r="B63" s="108" t="s">
        <v>10</v>
      </c>
      <c r="C63" s="361">
        <f t="shared" ref="C63:H65" si="128">+C9+C36</f>
        <v>944</v>
      </c>
      <c r="D63" s="362">
        <f t="shared" si="128"/>
        <v>945</v>
      </c>
      <c r="E63" s="162">
        <f t="shared" si="128"/>
        <v>1889</v>
      </c>
      <c r="F63" s="122">
        <f t="shared" si="128"/>
        <v>910</v>
      </c>
      <c r="G63" s="124">
        <f t="shared" si="128"/>
        <v>911</v>
      </c>
      <c r="H63" s="162">
        <f t="shared" si="128"/>
        <v>1821</v>
      </c>
      <c r="I63" s="125">
        <f t="shared" ref="I63:I65" si="129">IF(E63=0,0,((H63/E63)-1)*100)</f>
        <v>-3.5997882477501353</v>
      </c>
      <c r="J63" s="3"/>
      <c r="K63" s="6"/>
      <c r="L63" s="13" t="s">
        <v>10</v>
      </c>
      <c r="M63" s="371">
        <f t="shared" ref="M63:N65" si="130">+M9+M36</f>
        <v>144099</v>
      </c>
      <c r="N63" s="369">
        <f t="shared" si="130"/>
        <v>149459</v>
      </c>
      <c r="O63" s="173">
        <f>SUM(M63:N63)</f>
        <v>293558</v>
      </c>
      <c r="P63" s="370">
        <f>P9+P36</f>
        <v>0</v>
      </c>
      <c r="Q63" s="173">
        <f>+O63+P63</f>
        <v>293558</v>
      </c>
      <c r="R63" s="39">
        <f t="shared" ref="R63:S65" si="131">+R9+R36</f>
        <v>147096</v>
      </c>
      <c r="S63" s="37">
        <f t="shared" si="131"/>
        <v>148437</v>
      </c>
      <c r="T63" s="173">
        <f>SUM(R63:S63)</f>
        <v>295533</v>
      </c>
      <c r="U63" s="38">
        <f>U9+U36</f>
        <v>0</v>
      </c>
      <c r="V63" s="173">
        <f>+T63+U63</f>
        <v>295533</v>
      </c>
      <c r="W63" s="40">
        <f t="shared" ref="W63:W65" si="132">IF(Q63=0,0,((V63/Q63)-1)*100)</f>
        <v>0.67278016610006208</v>
      </c>
    </row>
    <row r="64" spans="1:23">
      <c r="A64" s="3" t="str">
        <f>IF(ISERROR(F64/G64)," ",IF(F64/G64&gt;0.5,IF(F64/G64&lt;1.5," ","NOT OK"),"NOT OK"))</f>
        <v xml:space="preserve"> </v>
      </c>
      <c r="B64" s="108" t="s">
        <v>11</v>
      </c>
      <c r="C64" s="361">
        <f t="shared" si="128"/>
        <v>939</v>
      </c>
      <c r="D64" s="362">
        <f t="shared" si="128"/>
        <v>939</v>
      </c>
      <c r="E64" s="162">
        <f t="shared" si="128"/>
        <v>1878</v>
      </c>
      <c r="F64" s="122">
        <f t="shared" si="128"/>
        <v>961</v>
      </c>
      <c r="G64" s="124">
        <f t="shared" si="128"/>
        <v>960</v>
      </c>
      <c r="H64" s="162">
        <f t="shared" si="128"/>
        <v>1921</v>
      </c>
      <c r="I64" s="125">
        <f t="shared" si="129"/>
        <v>2.289669861554855</v>
      </c>
      <c r="J64" s="3"/>
      <c r="K64" s="6"/>
      <c r="L64" s="13" t="s">
        <v>11</v>
      </c>
      <c r="M64" s="371">
        <f t="shared" si="130"/>
        <v>134844</v>
      </c>
      <c r="N64" s="369">
        <f t="shared" si="130"/>
        <v>138744</v>
      </c>
      <c r="O64" s="173">
        <f t="shared" ref="O64:O65" si="133">SUM(M64:N64)</f>
        <v>273588</v>
      </c>
      <c r="P64" s="370">
        <f>P10+P37</f>
        <v>0</v>
      </c>
      <c r="Q64" s="173">
        <f>+O64+P64</f>
        <v>273588</v>
      </c>
      <c r="R64" s="39">
        <f t="shared" si="131"/>
        <v>151341</v>
      </c>
      <c r="S64" s="37">
        <f t="shared" si="131"/>
        <v>153681</v>
      </c>
      <c r="T64" s="173">
        <f t="shared" ref="T64:T65" si="134">SUM(R64:S64)</f>
        <v>305022</v>
      </c>
      <c r="U64" s="38">
        <f>U10+U37</f>
        <v>108</v>
      </c>
      <c r="V64" s="173">
        <f>+T64+U64</f>
        <v>305130</v>
      </c>
      <c r="W64" s="40">
        <f t="shared" si="132"/>
        <v>11.529014430457485</v>
      </c>
    </row>
    <row r="65" spans="1:23" ht="13.5" thickBot="1">
      <c r="A65" s="3" t="str">
        <f>IF(ISERROR(F65/G65)," ",IF(F65/G65&gt;0.5,IF(F65/G65&lt;1.5," ","NOT OK"),"NOT OK"))</f>
        <v xml:space="preserve"> </v>
      </c>
      <c r="B65" s="113" t="s">
        <v>12</v>
      </c>
      <c r="C65" s="363">
        <f t="shared" si="128"/>
        <v>986</v>
      </c>
      <c r="D65" s="364">
        <f t="shared" si="128"/>
        <v>986</v>
      </c>
      <c r="E65" s="162">
        <f t="shared" si="128"/>
        <v>1972</v>
      </c>
      <c r="F65" s="126">
        <f t="shared" si="128"/>
        <v>1047</v>
      </c>
      <c r="G65" s="127">
        <f t="shared" si="128"/>
        <v>1046</v>
      </c>
      <c r="H65" s="162">
        <f t="shared" si="128"/>
        <v>2093</v>
      </c>
      <c r="I65" s="125">
        <f t="shared" si="129"/>
        <v>6.1359026369168346</v>
      </c>
      <c r="J65" s="3"/>
      <c r="K65" s="6"/>
      <c r="L65" s="22" t="s">
        <v>12</v>
      </c>
      <c r="M65" s="371">
        <f t="shared" si="130"/>
        <v>155735</v>
      </c>
      <c r="N65" s="369">
        <f t="shared" si="130"/>
        <v>150209</v>
      </c>
      <c r="O65" s="173">
        <f t="shared" si="133"/>
        <v>305944</v>
      </c>
      <c r="P65" s="370">
        <f>P11+P38</f>
        <v>0</v>
      </c>
      <c r="Q65" s="173">
        <f>+O65+P65</f>
        <v>305944</v>
      </c>
      <c r="R65" s="39">
        <f t="shared" si="131"/>
        <v>166725</v>
      </c>
      <c r="S65" s="37">
        <f t="shared" si="131"/>
        <v>163165</v>
      </c>
      <c r="T65" s="173">
        <f t="shared" si="134"/>
        <v>329890</v>
      </c>
      <c r="U65" s="38">
        <f>U11+U38</f>
        <v>0</v>
      </c>
      <c r="V65" s="173">
        <f>+T65+U65</f>
        <v>329890</v>
      </c>
      <c r="W65" s="40">
        <f t="shared" si="132"/>
        <v>7.826922574065831</v>
      </c>
    </row>
    <row r="66" spans="1:23" ht="14.25" thickTop="1" thickBot="1">
      <c r="A66" s="3" t="str">
        <f>IF(ISERROR(F66/G66)," ",IF(F66/G66&gt;0.5,IF(F66/G66&lt;1.5," ","NOT OK"),"NOT OK"))</f>
        <v xml:space="preserve"> </v>
      </c>
      <c r="B66" s="128" t="s">
        <v>57</v>
      </c>
      <c r="C66" s="199">
        <f t="shared" ref="C66:E66" si="135">+C63+C64+C65</f>
        <v>2869</v>
      </c>
      <c r="D66" s="205">
        <f t="shared" si="135"/>
        <v>2870</v>
      </c>
      <c r="E66" s="157">
        <f t="shared" si="135"/>
        <v>5739</v>
      </c>
      <c r="F66" s="199">
        <f t="shared" ref="F66:H66" si="136">+F63+F64+F65</f>
        <v>2918</v>
      </c>
      <c r="G66" s="205">
        <f t="shared" si="136"/>
        <v>2917</v>
      </c>
      <c r="H66" s="157">
        <f t="shared" si="136"/>
        <v>5835</v>
      </c>
      <c r="I66" s="132">
        <f>IF(E66=0,0,((H66/E66)-1)*100)</f>
        <v>1.6727652901202372</v>
      </c>
      <c r="J66" s="3"/>
      <c r="L66" s="41" t="s">
        <v>57</v>
      </c>
      <c r="M66" s="45">
        <f t="shared" ref="M66:Q66" si="137">+M63+M64+M65</f>
        <v>434678</v>
      </c>
      <c r="N66" s="43">
        <f t="shared" si="137"/>
        <v>438412</v>
      </c>
      <c r="O66" s="174">
        <f t="shared" si="137"/>
        <v>873090</v>
      </c>
      <c r="P66" s="43">
        <f t="shared" si="137"/>
        <v>0</v>
      </c>
      <c r="Q66" s="174">
        <f t="shared" si="137"/>
        <v>873090</v>
      </c>
      <c r="R66" s="45">
        <f t="shared" ref="R66:V66" si="138">+R63+R64+R65</f>
        <v>465162</v>
      </c>
      <c r="S66" s="43">
        <f t="shared" si="138"/>
        <v>465283</v>
      </c>
      <c r="T66" s="174">
        <f t="shared" si="138"/>
        <v>930445</v>
      </c>
      <c r="U66" s="43">
        <f t="shared" si="138"/>
        <v>108</v>
      </c>
      <c r="V66" s="174">
        <f t="shared" si="138"/>
        <v>930553</v>
      </c>
      <c r="W66" s="46">
        <f>IF(Q66=0,0,((V66/Q66)-1)*100)</f>
        <v>6.5815666197070133</v>
      </c>
    </row>
    <row r="67" spans="1:23" ht="13.5" thickTop="1">
      <c r="A67" s="3" t="str">
        <f t="shared" si="9"/>
        <v xml:space="preserve"> </v>
      </c>
      <c r="B67" s="108" t="s">
        <v>13</v>
      </c>
      <c r="C67" s="361">
        <f t="shared" ref="C67:H69" si="139">+C13+C40</f>
        <v>969</v>
      </c>
      <c r="D67" s="362">
        <f t="shared" si="139"/>
        <v>969</v>
      </c>
      <c r="E67" s="162">
        <f t="shared" si="139"/>
        <v>1938</v>
      </c>
      <c r="F67" s="122">
        <f t="shared" si="139"/>
        <v>1029</v>
      </c>
      <c r="G67" s="124">
        <f t="shared" si="139"/>
        <v>1029</v>
      </c>
      <c r="H67" s="162">
        <f t="shared" si="139"/>
        <v>2058</v>
      </c>
      <c r="I67" s="125">
        <f t="shared" ref="I67" si="140">IF(E67=0,0,((H67/E67)-1)*100)</f>
        <v>6.1919504643962897</v>
      </c>
      <c r="J67" s="3"/>
      <c r="L67" s="13" t="s">
        <v>13</v>
      </c>
      <c r="M67" s="371">
        <f t="shared" ref="M67:N69" si="141">+M13+M40</f>
        <v>152196</v>
      </c>
      <c r="N67" s="369">
        <f t="shared" si="141"/>
        <v>155558</v>
      </c>
      <c r="O67" s="173">
        <f t="shared" ref="O67" si="142">SUM(M67:N67)</f>
        <v>307754</v>
      </c>
      <c r="P67" s="370">
        <f>P13+P40</f>
        <v>0</v>
      </c>
      <c r="Q67" s="176">
        <f>+O67+P67</f>
        <v>307754</v>
      </c>
      <c r="R67" s="39">
        <f t="shared" ref="R67:S69" si="143">+R13+R40</f>
        <v>156235</v>
      </c>
      <c r="S67" s="37">
        <f t="shared" si="143"/>
        <v>158766</v>
      </c>
      <c r="T67" s="173">
        <f t="shared" ref="T67" si="144">SUM(R67:S67)</f>
        <v>315001</v>
      </c>
      <c r="U67" s="38">
        <f>U13+U40</f>
        <v>0</v>
      </c>
      <c r="V67" s="176">
        <f>+T67+U67</f>
        <v>315001</v>
      </c>
      <c r="W67" s="40">
        <f t="shared" ref="W67" si="145">IF(Q67=0,0,((V67/Q67)-1)*100)</f>
        <v>2.3548028620261618</v>
      </c>
    </row>
    <row r="68" spans="1:23">
      <c r="A68" s="3" t="str">
        <f t="shared" ref="A68:A71" si="146">IF(ISERROR(F68/G68)," ",IF(F68/G68&gt;0.5,IF(F68/G68&lt;1.5," ","NOT OK"),"NOT OK"))</f>
        <v xml:space="preserve"> </v>
      </c>
      <c r="B68" s="108" t="s">
        <v>14</v>
      </c>
      <c r="C68" s="361">
        <f t="shared" si="139"/>
        <v>894</v>
      </c>
      <c r="D68" s="362">
        <f t="shared" si="139"/>
        <v>894</v>
      </c>
      <c r="E68" s="162">
        <f t="shared" si="139"/>
        <v>1788</v>
      </c>
      <c r="F68" s="122">
        <f t="shared" si="139"/>
        <v>909</v>
      </c>
      <c r="G68" s="124">
        <f t="shared" si="139"/>
        <v>910</v>
      </c>
      <c r="H68" s="162">
        <f t="shared" si="139"/>
        <v>1819</v>
      </c>
      <c r="I68" s="125">
        <f t="shared" ref="I68:I71" si="147">IF(E68=0,0,((H68/E68)-1)*100)</f>
        <v>1.7337807606264022</v>
      </c>
      <c r="J68" s="3"/>
      <c r="L68" s="13" t="s">
        <v>14</v>
      </c>
      <c r="M68" s="371">
        <f t="shared" si="141"/>
        <v>141805</v>
      </c>
      <c r="N68" s="369">
        <f t="shared" si="141"/>
        <v>140149</v>
      </c>
      <c r="O68" s="173">
        <f>SUM(M68:N68)</f>
        <v>281954</v>
      </c>
      <c r="P68" s="370">
        <f>P14+P41</f>
        <v>0</v>
      </c>
      <c r="Q68" s="176">
        <f>+O68+P68</f>
        <v>281954</v>
      </c>
      <c r="R68" s="39">
        <f t="shared" si="143"/>
        <v>145053</v>
      </c>
      <c r="S68" s="37">
        <f t="shared" si="143"/>
        <v>144695</v>
      </c>
      <c r="T68" s="173">
        <f>SUM(R68:S68)</f>
        <v>289748</v>
      </c>
      <c r="U68" s="38">
        <f>U14+U41</f>
        <v>0</v>
      </c>
      <c r="V68" s="176">
        <f>+T68+U68</f>
        <v>289748</v>
      </c>
      <c r="W68" s="40">
        <f t="shared" ref="W68:W71" si="148">IF(Q68=0,0,((V68/Q68)-1)*100)</f>
        <v>2.7642806982699275</v>
      </c>
    </row>
    <row r="69" spans="1:23" ht="13.5" thickBot="1">
      <c r="A69" s="3" t="str">
        <f t="shared" si="146"/>
        <v xml:space="preserve"> </v>
      </c>
      <c r="B69" s="108" t="s">
        <v>15</v>
      </c>
      <c r="C69" s="361">
        <f t="shared" si="139"/>
        <v>1017</v>
      </c>
      <c r="D69" s="362">
        <f t="shared" si="139"/>
        <v>1017</v>
      </c>
      <c r="E69" s="162">
        <f t="shared" si="139"/>
        <v>2034</v>
      </c>
      <c r="F69" s="361">
        <f t="shared" si="139"/>
        <v>1038</v>
      </c>
      <c r="G69" s="362">
        <f t="shared" si="139"/>
        <v>1038</v>
      </c>
      <c r="H69" s="162">
        <f t="shared" si="139"/>
        <v>2076</v>
      </c>
      <c r="I69" s="125">
        <f t="shared" si="147"/>
        <v>2.0648967551622377</v>
      </c>
      <c r="J69" s="3"/>
      <c r="L69" s="13" t="s">
        <v>15</v>
      </c>
      <c r="M69" s="371">
        <f t="shared" si="141"/>
        <v>164478</v>
      </c>
      <c r="N69" s="369">
        <f t="shared" si="141"/>
        <v>163800</v>
      </c>
      <c r="O69" s="173">
        <f>SUM(M69:N69)</f>
        <v>328278</v>
      </c>
      <c r="P69" s="370">
        <f>P15+P42</f>
        <v>0</v>
      </c>
      <c r="Q69" s="176">
        <f>+O69+P69</f>
        <v>328278</v>
      </c>
      <c r="R69" s="371">
        <f t="shared" si="143"/>
        <v>168152</v>
      </c>
      <c r="S69" s="369">
        <f t="shared" si="143"/>
        <v>168498</v>
      </c>
      <c r="T69" s="173">
        <f>SUM(R69:S69)</f>
        <v>336650</v>
      </c>
      <c r="U69" s="370">
        <f>U15+U42</f>
        <v>0</v>
      </c>
      <c r="V69" s="176">
        <f>+T69+U69</f>
        <v>336650</v>
      </c>
      <c r="W69" s="40">
        <f t="shared" si="148"/>
        <v>2.5502775086968965</v>
      </c>
    </row>
    <row r="70" spans="1:23" ht="14.25" thickTop="1" thickBot="1">
      <c r="A70" s="345" t="str">
        <f t="shared" si="146"/>
        <v xml:space="preserve"> </v>
      </c>
      <c r="B70" s="128" t="s">
        <v>61</v>
      </c>
      <c r="C70" s="199">
        <f>+C67+C68+C69</f>
        <v>2880</v>
      </c>
      <c r="D70" s="205">
        <f t="shared" ref="D70" si="149">+D67+D68+D69</f>
        <v>2880</v>
      </c>
      <c r="E70" s="157">
        <f t="shared" ref="E70" si="150">+E67+E68+E69</f>
        <v>5760</v>
      </c>
      <c r="F70" s="199">
        <f t="shared" ref="F70" si="151">+F67+F68+F69</f>
        <v>2976</v>
      </c>
      <c r="G70" s="205">
        <f t="shared" ref="G70" si="152">+G67+G68+G69</f>
        <v>2977</v>
      </c>
      <c r="H70" s="157">
        <f t="shared" ref="H70" si="153">+H67+H68+H69</f>
        <v>5953</v>
      </c>
      <c r="I70" s="132">
        <f t="shared" si="147"/>
        <v>3.3506944444444464</v>
      </c>
      <c r="J70" s="3"/>
      <c r="L70" s="41" t="s">
        <v>61</v>
      </c>
      <c r="M70" s="45">
        <f>+M67+M68+M69</f>
        <v>458479</v>
      </c>
      <c r="N70" s="43">
        <f t="shared" ref="N70" si="154">+N67+N68+N69</f>
        <v>459507</v>
      </c>
      <c r="O70" s="174">
        <f t="shared" ref="O70" si="155">+O67+O68+O69</f>
        <v>917986</v>
      </c>
      <c r="P70" s="43">
        <f t="shared" ref="P70" si="156">+P67+P68+P69</f>
        <v>0</v>
      </c>
      <c r="Q70" s="174">
        <f t="shared" ref="Q70" si="157">+Q67+Q68+Q69</f>
        <v>917986</v>
      </c>
      <c r="R70" s="45">
        <f t="shared" ref="R70" si="158">+R67+R68+R69</f>
        <v>469440</v>
      </c>
      <c r="S70" s="43">
        <f t="shared" ref="S70" si="159">+S67+S68+S69</f>
        <v>471959</v>
      </c>
      <c r="T70" s="174">
        <f t="shared" ref="T70" si="160">+T67+T68+T69</f>
        <v>941399</v>
      </c>
      <c r="U70" s="43">
        <f t="shared" ref="U70" si="161">+U67+U68+U69</f>
        <v>0</v>
      </c>
      <c r="V70" s="174">
        <f t="shared" ref="V70" si="162">+V67+V68+V69</f>
        <v>941399</v>
      </c>
      <c r="W70" s="46">
        <f t="shared" si="148"/>
        <v>2.5504746259746858</v>
      </c>
    </row>
    <row r="71" spans="1:23" ht="13.5" thickTop="1">
      <c r="A71" s="3" t="str">
        <f t="shared" si="146"/>
        <v xml:space="preserve"> </v>
      </c>
      <c r="B71" s="108" t="s">
        <v>16</v>
      </c>
      <c r="C71" s="134">
        <f t="shared" ref="C71:H73" si="163">+C17+C44</f>
        <v>982</v>
      </c>
      <c r="D71" s="136">
        <f t="shared" si="163"/>
        <v>982</v>
      </c>
      <c r="E71" s="162">
        <f t="shared" si="163"/>
        <v>1964</v>
      </c>
      <c r="F71" s="134">
        <f t="shared" si="163"/>
        <v>1018</v>
      </c>
      <c r="G71" s="136">
        <f t="shared" si="163"/>
        <v>1018</v>
      </c>
      <c r="H71" s="162">
        <f t="shared" si="163"/>
        <v>2036</v>
      </c>
      <c r="I71" s="125">
        <f t="shared" si="147"/>
        <v>3.6659877800407248</v>
      </c>
      <c r="J71" s="7"/>
      <c r="L71" s="13" t="s">
        <v>16</v>
      </c>
      <c r="M71" s="371">
        <f t="shared" ref="M71:N73" si="164">+M17+M44</f>
        <v>160384</v>
      </c>
      <c r="N71" s="369">
        <f t="shared" si="164"/>
        <v>160319</v>
      </c>
      <c r="O71" s="173">
        <f t="shared" ref="O71" si="165">SUM(M71:N71)</f>
        <v>320703</v>
      </c>
      <c r="P71" s="370">
        <f>P17+P44</f>
        <v>0</v>
      </c>
      <c r="Q71" s="176">
        <f>+O71+P71</f>
        <v>320703</v>
      </c>
      <c r="R71" s="39">
        <f t="shared" ref="R71:S73" si="166">+R17+R44</f>
        <v>157882</v>
      </c>
      <c r="S71" s="37">
        <f t="shared" si="166"/>
        <v>159737</v>
      </c>
      <c r="T71" s="173">
        <f t="shared" ref="T71" si="167">SUM(R71:S71)</f>
        <v>317619</v>
      </c>
      <c r="U71" s="38">
        <f>U17+U44</f>
        <v>0</v>
      </c>
      <c r="V71" s="176">
        <f>+T71+U71</f>
        <v>317619</v>
      </c>
      <c r="W71" s="40">
        <f t="shared" si="148"/>
        <v>-0.96163740283066179</v>
      </c>
    </row>
    <row r="72" spans="1:23">
      <c r="A72" s="3" t="str">
        <f t="shared" ref="A72" si="168">IF(ISERROR(F72/G72)," ",IF(F72/G72&gt;0.5,IF(F72/G72&lt;1.5," ","NOT OK"),"NOT OK"))</f>
        <v xml:space="preserve"> </v>
      </c>
      <c r="B72" s="108" t="s">
        <v>17</v>
      </c>
      <c r="C72" s="134">
        <f t="shared" si="163"/>
        <v>1008</v>
      </c>
      <c r="D72" s="136">
        <f t="shared" si="163"/>
        <v>1008</v>
      </c>
      <c r="E72" s="162">
        <f t="shared" si="163"/>
        <v>2016</v>
      </c>
      <c r="F72" s="134">
        <f t="shared" si="163"/>
        <v>990</v>
      </c>
      <c r="G72" s="136">
        <f t="shared" si="163"/>
        <v>990</v>
      </c>
      <c r="H72" s="162">
        <f t="shared" si="163"/>
        <v>1980</v>
      </c>
      <c r="I72" s="125">
        <f t="shared" ref="I72" si="169">IF(E72=0,0,((H72/E72)-1)*100)</f>
        <v>-1.7857142857142905</v>
      </c>
      <c r="J72" s="3"/>
      <c r="L72" s="13" t="s">
        <v>17</v>
      </c>
      <c r="M72" s="371">
        <f t="shared" si="164"/>
        <v>154193</v>
      </c>
      <c r="N72" s="369">
        <f t="shared" si="164"/>
        <v>155145</v>
      </c>
      <c r="O72" s="173">
        <f>SUM(M72:N72)</f>
        <v>309338</v>
      </c>
      <c r="P72" s="368">
        <f>P18+P45</f>
        <v>0</v>
      </c>
      <c r="Q72" s="173">
        <f>+O72+P72</f>
        <v>309338</v>
      </c>
      <c r="R72" s="39">
        <f t="shared" si="166"/>
        <v>152300</v>
      </c>
      <c r="S72" s="37">
        <f t="shared" si="166"/>
        <v>150820</v>
      </c>
      <c r="T72" s="173">
        <f>SUM(R72:S72)</f>
        <v>303120</v>
      </c>
      <c r="U72" s="144">
        <f>U18+U45</f>
        <v>0</v>
      </c>
      <c r="V72" s="173">
        <f>+T72+U72</f>
        <v>303120</v>
      </c>
      <c r="W72" s="40">
        <f t="shared" ref="W72" si="170">IF(Q72=0,0,((V72/Q72)-1)*100)</f>
        <v>-2.0100989855756479</v>
      </c>
    </row>
    <row r="73" spans="1:23" ht="13.5" thickBot="1">
      <c r="A73" s="3" t="str">
        <f>IF(ISERROR(F73/G73)," ",IF(F73/G73&gt;0.5,IF(F73/G73&lt;1.5," ","NOT OK"),"NOT OK"))</f>
        <v xml:space="preserve"> </v>
      </c>
      <c r="B73" s="108" t="s">
        <v>18</v>
      </c>
      <c r="C73" s="134">
        <f t="shared" si="163"/>
        <v>982</v>
      </c>
      <c r="D73" s="136">
        <f t="shared" si="163"/>
        <v>982</v>
      </c>
      <c r="E73" s="162">
        <f t="shared" si="163"/>
        <v>1964</v>
      </c>
      <c r="F73" s="134">
        <f t="shared" si="163"/>
        <v>948</v>
      </c>
      <c r="G73" s="136">
        <f t="shared" si="163"/>
        <v>948</v>
      </c>
      <c r="H73" s="162">
        <f t="shared" si="163"/>
        <v>1896</v>
      </c>
      <c r="I73" s="125">
        <f>IF(E73=0,0,((H73/E73)-1)*100)</f>
        <v>-3.4623217922606919</v>
      </c>
      <c r="J73" s="3"/>
      <c r="L73" s="13" t="s">
        <v>18</v>
      </c>
      <c r="M73" s="371">
        <f t="shared" si="164"/>
        <v>146397</v>
      </c>
      <c r="N73" s="369">
        <f t="shared" si="164"/>
        <v>144678</v>
      </c>
      <c r="O73" s="173">
        <f>SUM(M73:N73)</f>
        <v>291075</v>
      </c>
      <c r="P73" s="368">
        <f>P19+P46</f>
        <v>0</v>
      </c>
      <c r="Q73" s="173">
        <f>+O73+P73</f>
        <v>291075</v>
      </c>
      <c r="R73" s="39">
        <f t="shared" si="166"/>
        <v>140285</v>
      </c>
      <c r="S73" s="37">
        <f t="shared" si="166"/>
        <v>137966</v>
      </c>
      <c r="T73" s="173">
        <f>SUM(R73:S73)</f>
        <v>278251</v>
      </c>
      <c r="U73" s="144">
        <f>U19+U46</f>
        <v>0</v>
      </c>
      <c r="V73" s="173">
        <f>+T73+U73</f>
        <v>278251</v>
      </c>
      <c r="W73" s="40">
        <f>IF(Q73=0,0,((V73/Q73)-1)*100)</f>
        <v>-4.4057373529159172</v>
      </c>
    </row>
    <row r="74" spans="1:23" ht="15.75" customHeight="1" thickTop="1" thickBot="1">
      <c r="A74" s="9" t="str">
        <f>IF(ISERROR(F74/G74)," ",IF(F74/G74&gt;0.5,IF(F74/G74&lt;1.5," ","NOT OK"),"NOT OK"))</f>
        <v xml:space="preserve"> </v>
      </c>
      <c r="B74" s="137" t="s">
        <v>19</v>
      </c>
      <c r="C74" s="199">
        <f>+C71+C72+C73</f>
        <v>2972</v>
      </c>
      <c r="D74" s="205">
        <f t="shared" ref="D74" si="171">+D71+D72+D73</f>
        <v>2972</v>
      </c>
      <c r="E74" s="157">
        <f t="shared" ref="E74" si="172">+E71+E72+E73</f>
        <v>5944</v>
      </c>
      <c r="F74" s="199">
        <f t="shared" ref="F74" si="173">+F71+F72+F73</f>
        <v>2956</v>
      </c>
      <c r="G74" s="205">
        <f t="shared" ref="G74" si="174">+G71+G72+G73</f>
        <v>2956</v>
      </c>
      <c r="H74" s="157">
        <f t="shared" ref="H74" si="175">+H71+H72+H73</f>
        <v>5912</v>
      </c>
      <c r="I74" s="132">
        <f>IF(E74=0,0,((H74/E74)-1)*100)</f>
        <v>-0.53835800807536804</v>
      </c>
      <c r="J74" s="9"/>
      <c r="K74" s="10"/>
      <c r="L74" s="47" t="s">
        <v>19</v>
      </c>
      <c r="M74" s="48">
        <f>+M71+M72+M73</f>
        <v>460974</v>
      </c>
      <c r="N74" s="49">
        <f t="shared" ref="N74" si="176">+N71+N72+N73</f>
        <v>460142</v>
      </c>
      <c r="O74" s="175">
        <f t="shared" ref="O74" si="177">+O71+O72+O73</f>
        <v>921116</v>
      </c>
      <c r="P74" s="49">
        <f t="shared" ref="P74" si="178">+P71+P72+P73</f>
        <v>0</v>
      </c>
      <c r="Q74" s="175">
        <f t="shared" ref="Q74" si="179">+Q71+Q72+Q73</f>
        <v>921116</v>
      </c>
      <c r="R74" s="48">
        <f t="shared" ref="R74" si="180">+R71+R72+R73</f>
        <v>450467</v>
      </c>
      <c r="S74" s="49">
        <f t="shared" ref="S74" si="181">+S71+S72+S73</f>
        <v>448523</v>
      </c>
      <c r="T74" s="175">
        <f t="shared" ref="T74" si="182">+T71+T72+T73</f>
        <v>898990</v>
      </c>
      <c r="U74" s="49">
        <f t="shared" ref="U74" si="183">+U71+U72+U73</f>
        <v>0</v>
      </c>
      <c r="V74" s="175">
        <f t="shared" ref="V74" si="184">+V71+V72+V73</f>
        <v>898990</v>
      </c>
      <c r="W74" s="50">
        <f>IF(Q74=0,0,((V74/Q74)-1)*100)</f>
        <v>-2.4020861650432712</v>
      </c>
    </row>
    <row r="75" spans="1:23" ht="13.5" thickTop="1">
      <c r="A75" s="3" t="str">
        <f>IF(ISERROR(F75/G75)," ",IF(F75/G75&gt;0.5,IF(F75/G75&lt;1.5," ","NOT OK"),"NOT OK"))</f>
        <v xml:space="preserve"> </v>
      </c>
      <c r="B75" s="108" t="s">
        <v>21</v>
      </c>
      <c r="C75" s="361">
        <f t="shared" ref="C75:H76" si="185">+C21+C48</f>
        <v>1000</v>
      </c>
      <c r="D75" s="362">
        <f t="shared" si="185"/>
        <v>998</v>
      </c>
      <c r="E75" s="165">
        <f t="shared" si="185"/>
        <v>1998</v>
      </c>
      <c r="F75" s="122">
        <f t="shared" si="185"/>
        <v>1029</v>
      </c>
      <c r="G75" s="124">
        <f t="shared" si="185"/>
        <v>1029</v>
      </c>
      <c r="H75" s="165">
        <f t="shared" si="185"/>
        <v>2058</v>
      </c>
      <c r="I75" s="125">
        <f>IF(E75=0,0,((H75/E75)-1)*100)</f>
        <v>3.0030030030030019</v>
      </c>
      <c r="J75" s="3"/>
      <c r="L75" s="13" t="s">
        <v>21</v>
      </c>
      <c r="M75" s="371">
        <f>+M21+M48</f>
        <v>149502</v>
      </c>
      <c r="N75" s="369">
        <f>+N21+N48</f>
        <v>149704</v>
      </c>
      <c r="O75" s="173">
        <f>SUM(M75:N75)</f>
        <v>299206</v>
      </c>
      <c r="P75" s="368">
        <f>P21+P48</f>
        <v>0</v>
      </c>
      <c r="Q75" s="173">
        <f>+O75+P75</f>
        <v>299206</v>
      </c>
      <c r="R75" s="39">
        <f>+R21+R48</f>
        <v>145313</v>
      </c>
      <c r="S75" s="37">
        <f>+S21+S48</f>
        <v>144607</v>
      </c>
      <c r="T75" s="173">
        <f>SUM(R75:S75)</f>
        <v>289920</v>
      </c>
      <c r="U75" s="144">
        <f>U21+U48</f>
        <v>383</v>
      </c>
      <c r="V75" s="173">
        <f>+T75+U75</f>
        <v>290303</v>
      </c>
      <c r="W75" s="40">
        <f>IF(Q75=0,0,((V75/Q75)-1)*100)</f>
        <v>-2.9755419343195033</v>
      </c>
    </row>
    <row r="76" spans="1:23" ht="13.5" thickBot="1">
      <c r="A76" s="3" t="str">
        <f t="shared" ref="A76:A78" si="186">IF(ISERROR(F76/G76)," ",IF(F76/G76&gt;0.5,IF(F76/G76&lt;1.5," ","NOT OK"),"NOT OK"))</f>
        <v xml:space="preserve"> </v>
      </c>
      <c r="B76" s="108" t="s">
        <v>22</v>
      </c>
      <c r="C76" s="361">
        <f t="shared" si="185"/>
        <v>991</v>
      </c>
      <c r="D76" s="362">
        <f t="shared" si="185"/>
        <v>992</v>
      </c>
      <c r="E76" s="156">
        <f t="shared" si="185"/>
        <v>1983</v>
      </c>
      <c r="F76" s="361">
        <f t="shared" si="185"/>
        <v>1031</v>
      </c>
      <c r="G76" s="362">
        <f t="shared" si="185"/>
        <v>1030</v>
      </c>
      <c r="H76" s="156">
        <f t="shared" si="185"/>
        <v>2061</v>
      </c>
      <c r="I76" s="125">
        <f t="shared" ref="I76:I78" si="187">IF(E76=0,0,((H76/E76)-1)*100)</f>
        <v>3.9334341906202663</v>
      </c>
      <c r="J76" s="3"/>
      <c r="L76" s="13" t="s">
        <v>22</v>
      </c>
      <c r="M76" s="371">
        <f>+M22+M49</f>
        <v>152471</v>
      </c>
      <c r="N76" s="369">
        <f>+N22+N49</f>
        <v>150893</v>
      </c>
      <c r="O76" s="173">
        <f>SUM(M76:N76)</f>
        <v>303364</v>
      </c>
      <c r="P76" s="368">
        <f>P22+P49</f>
        <v>0</v>
      </c>
      <c r="Q76" s="173">
        <f>+O76+P76</f>
        <v>303364</v>
      </c>
      <c r="R76" s="371">
        <f>+R22+R49</f>
        <v>151867</v>
      </c>
      <c r="S76" s="369">
        <f>+S22+S49</f>
        <v>151532</v>
      </c>
      <c r="T76" s="173">
        <f t="shared" ref="T76" si="188">SUM(R76:S76)</f>
        <v>303399</v>
      </c>
      <c r="U76" s="368">
        <f>U22+U49</f>
        <v>0</v>
      </c>
      <c r="V76" s="173">
        <f>+T76+U76</f>
        <v>303399</v>
      </c>
      <c r="W76" s="40">
        <f t="shared" ref="W76:W78" si="189">IF(Q76=0,0,((V76/Q76)-1)*100)</f>
        <v>1.153729513059254E-2</v>
      </c>
    </row>
    <row r="77" spans="1:23" ht="14.25" thickTop="1" thickBot="1">
      <c r="A77" s="345" t="str">
        <f t="shared" si="186"/>
        <v xml:space="preserve"> </v>
      </c>
      <c r="B77" s="128" t="s">
        <v>66</v>
      </c>
      <c r="C77" s="129">
        <f>+C70+C74+C75+C76</f>
        <v>7843</v>
      </c>
      <c r="D77" s="130">
        <f t="shared" ref="D77" si="190">+D70+D74+D75+D76</f>
        <v>7842</v>
      </c>
      <c r="E77" s="615">
        <f t="shared" ref="E77" si="191">+E70+E74+E75+E76</f>
        <v>15685</v>
      </c>
      <c r="F77" s="129">
        <f t="shared" ref="F77" si="192">+F70+F74+F75+F76</f>
        <v>7992</v>
      </c>
      <c r="G77" s="131">
        <f t="shared" ref="G77" si="193">+G70+G74+G75+G76</f>
        <v>7992</v>
      </c>
      <c r="H77" s="310">
        <f t="shared" ref="H77" si="194">+H70+H74+H75+H76</f>
        <v>15984</v>
      </c>
      <c r="I77" s="132">
        <f t="shared" si="187"/>
        <v>1.9062798852406804</v>
      </c>
      <c r="J77" s="3"/>
      <c r="L77" s="399" t="s">
        <v>66</v>
      </c>
      <c r="M77" s="42">
        <f>+M70+M74+M75+M76</f>
        <v>1221426</v>
      </c>
      <c r="N77" s="42">
        <f t="shared" ref="N77" si="195">+N70+N74+N75+N76</f>
        <v>1220246</v>
      </c>
      <c r="O77" s="396">
        <f t="shared" ref="O77" si="196">+O70+O74+O75+O76</f>
        <v>2441672</v>
      </c>
      <c r="P77" s="42">
        <f t="shared" ref="P77" si="197">+P70+P74+P75+P76</f>
        <v>0</v>
      </c>
      <c r="Q77" s="396">
        <f t="shared" ref="Q77" si="198">+Q70+Q74+Q75+Q76</f>
        <v>2441672</v>
      </c>
      <c r="R77" s="42">
        <f t="shared" ref="R77" si="199">+R70+R74+R75+R76</f>
        <v>1217087</v>
      </c>
      <c r="S77" s="42">
        <f t="shared" ref="S77" si="200">+S70+S74+S75+S76</f>
        <v>1216621</v>
      </c>
      <c r="T77" s="396">
        <f t="shared" ref="T77" si="201">+T70+T74+T75+T76</f>
        <v>2433708</v>
      </c>
      <c r="U77" s="42">
        <f t="shared" ref="U77" si="202">+U70+U74+U75+U76</f>
        <v>383</v>
      </c>
      <c r="V77" s="396">
        <f t="shared" ref="V77" si="203">+V70+V74+V75+V76</f>
        <v>2434091</v>
      </c>
      <c r="W77" s="46">
        <f t="shared" si="189"/>
        <v>-0.31048396344799389</v>
      </c>
    </row>
    <row r="78" spans="1:23" ht="14.25" thickTop="1" thickBot="1">
      <c r="A78" s="345" t="str">
        <f t="shared" si="186"/>
        <v xml:space="preserve"> </v>
      </c>
      <c r="B78" s="128" t="s">
        <v>67</v>
      </c>
      <c r="C78" s="129">
        <f>+C66+C70+C74+C75+C76</f>
        <v>10712</v>
      </c>
      <c r="D78" s="131">
        <f t="shared" ref="D78:H78" si="204">+D66+D70+D74+D75+D76</f>
        <v>10712</v>
      </c>
      <c r="E78" s="310">
        <f t="shared" si="204"/>
        <v>21424</v>
      </c>
      <c r="F78" s="129">
        <f t="shared" si="204"/>
        <v>10910</v>
      </c>
      <c r="G78" s="131">
        <f t="shared" si="204"/>
        <v>10909</v>
      </c>
      <c r="H78" s="310">
        <f t="shared" si="204"/>
        <v>21819</v>
      </c>
      <c r="I78" s="132">
        <f t="shared" si="187"/>
        <v>1.8437266616878167</v>
      </c>
      <c r="J78" s="3"/>
      <c r="L78" s="399" t="s">
        <v>67</v>
      </c>
      <c r="M78" s="45">
        <f>+M66+M70+M74+M75+M76</f>
        <v>1656104</v>
      </c>
      <c r="N78" s="45">
        <f t="shared" ref="N78:V78" si="205">+N66+N70+N74+N75+N76</f>
        <v>1658658</v>
      </c>
      <c r="O78" s="616">
        <f t="shared" si="205"/>
        <v>3314762</v>
      </c>
      <c r="P78" s="45">
        <f t="shared" si="205"/>
        <v>0</v>
      </c>
      <c r="Q78" s="616">
        <f t="shared" si="205"/>
        <v>3314762</v>
      </c>
      <c r="R78" s="45">
        <f t="shared" si="205"/>
        <v>1682249</v>
      </c>
      <c r="S78" s="45">
        <f t="shared" si="205"/>
        <v>1681904</v>
      </c>
      <c r="T78" s="616">
        <f t="shared" si="205"/>
        <v>3364153</v>
      </c>
      <c r="U78" s="45">
        <f t="shared" si="205"/>
        <v>491</v>
      </c>
      <c r="V78" s="616">
        <f t="shared" si="205"/>
        <v>3364644</v>
      </c>
      <c r="W78" s="46">
        <f t="shared" si="189"/>
        <v>1.5048440883538516</v>
      </c>
    </row>
    <row r="79" spans="1:23" ht="14.25" thickTop="1" thickBot="1">
      <c r="A79" s="3" t="str">
        <f t="shared" ref="A79" si="206">IF(ISERROR(F79/G79)," ",IF(F79/G79&gt;0.5,IF(F79/G79&lt;1.5," ","NOT OK"),"NOT OK"))</f>
        <v xml:space="preserve"> </v>
      </c>
      <c r="B79" s="108" t="s">
        <v>23</v>
      </c>
      <c r="C79" s="361">
        <f t="shared" ref="C79:H79" si="207">+C25+C52</f>
        <v>914</v>
      </c>
      <c r="D79" s="140">
        <f t="shared" si="207"/>
        <v>914</v>
      </c>
      <c r="E79" s="160">
        <f t="shared" si="207"/>
        <v>1828</v>
      </c>
      <c r="F79" s="122">
        <f t="shared" si="207"/>
        <v>0</v>
      </c>
      <c r="G79" s="140">
        <f t="shared" si="207"/>
        <v>0</v>
      </c>
      <c r="H79" s="160">
        <f t="shared" si="207"/>
        <v>0</v>
      </c>
      <c r="I79" s="141">
        <f>IF(E79=0,0,((H79/E79)-1)*100)</f>
        <v>-100</v>
      </c>
      <c r="J79" s="3"/>
      <c r="L79" s="13" t="s">
        <v>23</v>
      </c>
      <c r="M79" s="371">
        <f>+M25+M52</f>
        <v>144037</v>
      </c>
      <c r="N79" s="369">
        <f>+N25+N52</f>
        <v>142699</v>
      </c>
      <c r="O79" s="173">
        <f t="shared" ref="O79" si="208">SUM(M79:N79)</f>
        <v>286736</v>
      </c>
      <c r="P79" s="370">
        <f>P25+P52</f>
        <v>0</v>
      </c>
      <c r="Q79" s="173">
        <f>+O79+P79</f>
        <v>286736</v>
      </c>
      <c r="R79" s="39">
        <f>+R25+R52</f>
        <v>0</v>
      </c>
      <c r="S79" s="37">
        <f>+S25+S52</f>
        <v>0</v>
      </c>
      <c r="T79" s="173">
        <f t="shared" ref="T79" si="209">SUM(R79:S79)</f>
        <v>0</v>
      </c>
      <c r="U79" s="38">
        <f>U25+U52</f>
        <v>0</v>
      </c>
      <c r="V79" s="173">
        <f>+T79+U79</f>
        <v>0</v>
      </c>
      <c r="W79" s="40">
        <f>IF(Q79=0,0,((V79/Q79)-1)*100)</f>
        <v>-100</v>
      </c>
    </row>
    <row r="80" spans="1:23" ht="14.25" thickTop="1" thickBot="1">
      <c r="A80" s="345" t="str">
        <f>IF(ISERROR(F80/G80)," ",IF(F80/G80&gt;0.5,IF(F80/G80&lt;1.5," ","NOT OK"),"NOT OK"))</f>
        <v xml:space="preserve"> </v>
      </c>
      <c r="B80" s="128" t="s">
        <v>40</v>
      </c>
      <c r="C80" s="199">
        <f t="shared" ref="C80:H80" si="210">+C75+C76+C79</f>
        <v>2905</v>
      </c>
      <c r="D80" s="199">
        <f t="shared" si="210"/>
        <v>2904</v>
      </c>
      <c r="E80" s="199">
        <f t="shared" si="210"/>
        <v>5809</v>
      </c>
      <c r="F80" s="199">
        <f t="shared" si="210"/>
        <v>2060</v>
      </c>
      <c r="G80" s="199">
        <f t="shared" si="210"/>
        <v>2059</v>
      </c>
      <c r="H80" s="199">
        <f t="shared" si="210"/>
        <v>4119</v>
      </c>
      <c r="I80" s="132">
        <f t="shared" ref="I80:I81" si="211">IF(E80=0,0,((H80/E80)-1)*100)</f>
        <v>-29.09278705457049</v>
      </c>
      <c r="J80" s="3"/>
      <c r="L80" s="399" t="s">
        <v>40</v>
      </c>
      <c r="M80" s="45">
        <f t="shared" ref="M80:V80" si="212">+M75+M76+M79</f>
        <v>446010</v>
      </c>
      <c r="N80" s="43">
        <f t="shared" si="212"/>
        <v>443296</v>
      </c>
      <c r="O80" s="174">
        <f t="shared" si="212"/>
        <v>889306</v>
      </c>
      <c r="P80" s="43">
        <f t="shared" si="212"/>
        <v>0</v>
      </c>
      <c r="Q80" s="174">
        <f t="shared" si="212"/>
        <v>889306</v>
      </c>
      <c r="R80" s="45">
        <f t="shared" si="212"/>
        <v>297180</v>
      </c>
      <c r="S80" s="43">
        <f t="shared" si="212"/>
        <v>296139</v>
      </c>
      <c r="T80" s="174">
        <f t="shared" si="212"/>
        <v>593319</v>
      </c>
      <c r="U80" s="43">
        <f t="shared" si="212"/>
        <v>383</v>
      </c>
      <c r="V80" s="174">
        <f t="shared" si="212"/>
        <v>593702</v>
      </c>
      <c r="W80" s="46">
        <f t="shared" ref="W80:W81" si="213">IF(Q80=0,0,((V80/Q80)-1)*100)</f>
        <v>-33.239852199355454</v>
      </c>
    </row>
    <row r="81" spans="1:23" ht="14.25" thickTop="1" thickBot="1">
      <c r="A81" s="345" t="str">
        <f>IF(ISERROR(F81/G81)," ",IF(F81/G81&gt;0.5,IF(F81/G81&lt;1.5," ","NOT OK"),"NOT OK"))</f>
        <v xml:space="preserve"> </v>
      </c>
      <c r="B81" s="128" t="s">
        <v>63</v>
      </c>
      <c r="C81" s="199">
        <f t="shared" ref="C81:H81" si="214">+C66+C70+C74+C80</f>
        <v>11626</v>
      </c>
      <c r="D81" s="199">
        <f t="shared" si="214"/>
        <v>11626</v>
      </c>
      <c r="E81" s="199">
        <f t="shared" si="214"/>
        <v>23252</v>
      </c>
      <c r="F81" s="199">
        <f t="shared" si="214"/>
        <v>10910</v>
      </c>
      <c r="G81" s="199">
        <f t="shared" si="214"/>
        <v>10909</v>
      </c>
      <c r="H81" s="199">
        <f t="shared" si="214"/>
        <v>21819</v>
      </c>
      <c r="I81" s="132">
        <f t="shared" si="211"/>
        <v>-6.1629107173576507</v>
      </c>
      <c r="J81" s="3"/>
      <c r="L81" s="399" t="s">
        <v>63</v>
      </c>
      <c r="M81" s="45">
        <f t="shared" ref="M81:V81" si="215">+M66+M70+M74+M80</f>
        <v>1800141</v>
      </c>
      <c r="N81" s="43">
        <f t="shared" si="215"/>
        <v>1801357</v>
      </c>
      <c r="O81" s="174">
        <f t="shared" si="215"/>
        <v>3601498</v>
      </c>
      <c r="P81" s="43">
        <f t="shared" si="215"/>
        <v>0</v>
      </c>
      <c r="Q81" s="174">
        <f t="shared" si="215"/>
        <v>3601498</v>
      </c>
      <c r="R81" s="45">
        <f t="shared" si="215"/>
        <v>1682249</v>
      </c>
      <c r="S81" s="43">
        <f t="shared" si="215"/>
        <v>1681904</v>
      </c>
      <c r="T81" s="174">
        <f t="shared" si="215"/>
        <v>3364153</v>
      </c>
      <c r="U81" s="43">
        <f t="shared" si="215"/>
        <v>491</v>
      </c>
      <c r="V81" s="174">
        <f t="shared" si="215"/>
        <v>3364644</v>
      </c>
      <c r="W81" s="46">
        <f t="shared" si="213"/>
        <v>-6.5765412059093142</v>
      </c>
    </row>
    <row r="82" spans="1:23" ht="14.25" thickTop="1" thickBot="1">
      <c r="B82" s="142" t="s">
        <v>60</v>
      </c>
      <c r="C82" s="104"/>
      <c r="D82" s="104"/>
      <c r="E82" s="104"/>
      <c r="F82" s="104"/>
      <c r="G82" s="104"/>
      <c r="H82" s="104"/>
      <c r="I82" s="104"/>
      <c r="J82" s="104"/>
      <c r="L82" s="54" t="s">
        <v>60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3.5" thickTop="1">
      <c r="L83" s="877" t="s">
        <v>33</v>
      </c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9"/>
    </row>
    <row r="84" spans="1:23" ht="13.5" thickBot="1">
      <c r="L84" s="874" t="s">
        <v>43</v>
      </c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6"/>
    </row>
    <row r="85" spans="1:23" ht="14.25" thickTop="1" thickBot="1">
      <c r="L85" s="55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 t="s">
        <v>34</v>
      </c>
    </row>
    <row r="86" spans="1:23" ht="14.25" thickTop="1" thickBot="1">
      <c r="L86" s="58"/>
      <c r="M86" s="197" t="s">
        <v>64</v>
      </c>
      <c r="N86" s="196"/>
      <c r="O86" s="197"/>
      <c r="P86" s="195"/>
      <c r="Q86" s="196"/>
      <c r="R86" s="195" t="s">
        <v>65</v>
      </c>
      <c r="S86" s="196"/>
      <c r="T86" s="197"/>
      <c r="U86" s="195"/>
      <c r="V86" s="195"/>
      <c r="W86" s="323" t="s">
        <v>2</v>
      </c>
    </row>
    <row r="87" spans="1:23" ht="13.5" thickTop="1">
      <c r="L87" s="60" t="s">
        <v>3</v>
      </c>
      <c r="M87" s="61"/>
      <c r="N87" s="62"/>
      <c r="O87" s="63"/>
      <c r="P87" s="64"/>
      <c r="Q87" s="63"/>
      <c r="R87" s="61"/>
      <c r="S87" s="62"/>
      <c r="T87" s="63"/>
      <c r="U87" s="64"/>
      <c r="V87" s="63"/>
      <c r="W87" s="324" t="s">
        <v>4</v>
      </c>
    </row>
    <row r="88" spans="1:23" ht="13.5" thickBot="1">
      <c r="L88" s="66"/>
      <c r="M88" s="67" t="s">
        <v>35</v>
      </c>
      <c r="N88" s="68" t="s">
        <v>36</v>
      </c>
      <c r="O88" s="69" t="s">
        <v>37</v>
      </c>
      <c r="P88" s="70" t="s">
        <v>32</v>
      </c>
      <c r="Q88" s="69" t="s">
        <v>7</v>
      </c>
      <c r="R88" s="67" t="s">
        <v>35</v>
      </c>
      <c r="S88" s="68" t="s">
        <v>36</v>
      </c>
      <c r="T88" s="69" t="s">
        <v>37</v>
      </c>
      <c r="U88" s="70" t="s">
        <v>32</v>
      </c>
      <c r="V88" s="69" t="s">
        <v>7</v>
      </c>
      <c r="W88" s="322"/>
    </row>
    <row r="89" spans="1:23" ht="6" customHeight="1" thickTop="1">
      <c r="L89" s="60"/>
      <c r="M89" s="72"/>
      <c r="N89" s="73"/>
      <c r="O89" s="213"/>
      <c r="P89" s="208"/>
      <c r="Q89" s="74"/>
      <c r="R89" s="72"/>
      <c r="S89" s="73"/>
      <c r="T89" s="213"/>
      <c r="U89" s="208"/>
      <c r="V89" s="74"/>
      <c r="W89" s="76"/>
    </row>
    <row r="90" spans="1:23">
      <c r="A90" s="348"/>
      <c r="L90" s="60" t="s">
        <v>10</v>
      </c>
      <c r="M90" s="376">
        <v>0</v>
      </c>
      <c r="N90" s="377">
        <v>0</v>
      </c>
      <c r="O90" s="186">
        <f>+M90+N90</f>
        <v>0</v>
      </c>
      <c r="P90" s="209">
        <v>0</v>
      </c>
      <c r="Q90" s="186">
        <f>O90+P90</f>
        <v>0</v>
      </c>
      <c r="R90" s="376">
        <v>0</v>
      </c>
      <c r="S90" s="377">
        <v>0</v>
      </c>
      <c r="T90" s="186">
        <f>+R90+S90</f>
        <v>0</v>
      </c>
      <c r="U90" s="209">
        <v>0</v>
      </c>
      <c r="V90" s="186">
        <f>T90+U90</f>
        <v>0</v>
      </c>
      <c r="W90" s="864">
        <f>IF(Q90=0,0,((V90/Q90)-1)*100)</f>
        <v>0</v>
      </c>
    </row>
    <row r="91" spans="1:23">
      <c r="A91" s="348"/>
      <c r="L91" s="60" t="s">
        <v>11</v>
      </c>
      <c r="M91" s="376">
        <v>0</v>
      </c>
      <c r="N91" s="377">
        <v>0</v>
      </c>
      <c r="O91" s="186">
        <f t="shared" ref="O91:O94" si="216">+M91+N91</f>
        <v>0</v>
      </c>
      <c r="P91" s="209">
        <v>0</v>
      </c>
      <c r="Q91" s="186">
        <f>O91+P91</f>
        <v>0</v>
      </c>
      <c r="R91" s="376">
        <v>0</v>
      </c>
      <c r="S91" s="377">
        <v>0</v>
      </c>
      <c r="T91" s="186">
        <f t="shared" ref="T91:T94" si="217">+R91+S91</f>
        <v>0</v>
      </c>
      <c r="U91" s="209">
        <v>0</v>
      </c>
      <c r="V91" s="186">
        <f>T91+U91</f>
        <v>0</v>
      </c>
      <c r="W91" s="864">
        <f>IF(Q91=0,0,((V91/Q91)-1)*100)</f>
        <v>0</v>
      </c>
    </row>
    <row r="92" spans="1:23" ht="13.5" thickBot="1">
      <c r="A92" s="348"/>
      <c r="L92" s="66" t="s">
        <v>12</v>
      </c>
      <c r="M92" s="376">
        <v>0</v>
      </c>
      <c r="N92" s="377">
        <v>0</v>
      </c>
      <c r="O92" s="216">
        <f t="shared" si="216"/>
        <v>0</v>
      </c>
      <c r="P92" s="209">
        <v>0</v>
      </c>
      <c r="Q92" s="186">
        <f>O92+P92</f>
        <v>0</v>
      </c>
      <c r="R92" s="376">
        <v>0</v>
      </c>
      <c r="S92" s="377">
        <v>0</v>
      </c>
      <c r="T92" s="216">
        <f t="shared" si="217"/>
        <v>0</v>
      </c>
      <c r="U92" s="209">
        <v>0</v>
      </c>
      <c r="V92" s="186">
        <f>T92+U92</f>
        <v>0</v>
      </c>
      <c r="W92" s="864">
        <f>IF(Q92=0,0,((V92/Q92)-1)*100)</f>
        <v>0</v>
      </c>
    </row>
    <row r="93" spans="1:23" ht="14.25" thickTop="1" thickBot="1">
      <c r="A93" s="348"/>
      <c r="L93" s="81" t="s">
        <v>57</v>
      </c>
      <c r="M93" s="82">
        <f t="shared" ref="M93:N93" si="218">+M90+M91+M92</f>
        <v>0</v>
      </c>
      <c r="N93" s="206">
        <f t="shared" si="218"/>
        <v>0</v>
      </c>
      <c r="O93" s="214">
        <f t="shared" si="216"/>
        <v>0</v>
      </c>
      <c r="P93" s="83">
        <f t="shared" ref="P93:Q93" si="219">+P90+P91+P92</f>
        <v>0</v>
      </c>
      <c r="Q93" s="187">
        <f t="shared" si="219"/>
        <v>0</v>
      </c>
      <c r="R93" s="82">
        <f t="shared" ref="R93:V93" si="220">+R90+R91+R92</f>
        <v>0</v>
      </c>
      <c r="S93" s="206">
        <f t="shared" si="220"/>
        <v>0</v>
      </c>
      <c r="T93" s="214">
        <f t="shared" si="217"/>
        <v>0</v>
      </c>
      <c r="U93" s="83">
        <f t="shared" si="220"/>
        <v>0</v>
      </c>
      <c r="V93" s="187">
        <f t="shared" si="220"/>
        <v>0</v>
      </c>
      <c r="W93" s="620">
        <f t="shared" ref="W93" si="221">IF(Q93=0,0,((V93/Q93)-1)*100)</f>
        <v>0</v>
      </c>
    </row>
    <row r="94" spans="1:23" ht="13.5" thickTop="1">
      <c r="A94" s="348"/>
      <c r="L94" s="60" t="s">
        <v>13</v>
      </c>
      <c r="M94" s="376">
        <v>0</v>
      </c>
      <c r="N94" s="377">
        <v>0</v>
      </c>
      <c r="O94" s="186">
        <f t="shared" si="216"/>
        <v>0</v>
      </c>
      <c r="P94" s="209">
        <v>0</v>
      </c>
      <c r="Q94" s="186">
        <f>O94+P94</f>
        <v>0</v>
      </c>
      <c r="R94" s="77">
        <v>0</v>
      </c>
      <c r="S94" s="78">
        <v>0</v>
      </c>
      <c r="T94" s="186">
        <f t="shared" si="217"/>
        <v>0</v>
      </c>
      <c r="U94" s="209">
        <v>0</v>
      </c>
      <c r="V94" s="186">
        <f>T94+U94</f>
        <v>0</v>
      </c>
      <c r="W94" s="864">
        <f t="shared" ref="W94" si="222">IF(Q94=0,0,((V94/Q94)-1)*100)</f>
        <v>0</v>
      </c>
    </row>
    <row r="95" spans="1:23">
      <c r="A95" s="348"/>
      <c r="L95" s="60" t="s">
        <v>14</v>
      </c>
      <c r="M95" s="376">
        <v>0</v>
      </c>
      <c r="N95" s="377">
        <v>0</v>
      </c>
      <c r="O95" s="186">
        <f>+M95+N95</f>
        <v>0</v>
      </c>
      <c r="P95" s="209">
        <v>0</v>
      </c>
      <c r="Q95" s="186">
        <f>O95+P95</f>
        <v>0</v>
      </c>
      <c r="R95" s="77">
        <v>0</v>
      </c>
      <c r="S95" s="78">
        <v>0</v>
      </c>
      <c r="T95" s="186">
        <f>+R95+S95</f>
        <v>0</v>
      </c>
      <c r="U95" s="209">
        <v>0</v>
      </c>
      <c r="V95" s="186">
        <f>T95+U95</f>
        <v>0</v>
      </c>
      <c r="W95" s="864">
        <f>IF(Q95=0,0,((V95/Q95)-1)*100)</f>
        <v>0</v>
      </c>
    </row>
    <row r="96" spans="1:23" ht="13.5" thickBot="1">
      <c r="A96" s="348"/>
      <c r="L96" s="60" t="s">
        <v>15</v>
      </c>
      <c r="M96" s="376">
        <v>0</v>
      </c>
      <c r="N96" s="377">
        <v>0</v>
      </c>
      <c r="O96" s="186">
        <f>+M96+N96</f>
        <v>0</v>
      </c>
      <c r="P96" s="209">
        <v>0</v>
      </c>
      <c r="Q96" s="186">
        <f>O96+P96</f>
        <v>0</v>
      </c>
      <c r="R96" s="376">
        <v>0</v>
      </c>
      <c r="S96" s="377">
        <v>0</v>
      </c>
      <c r="T96" s="186">
        <f>+R96+S96</f>
        <v>0</v>
      </c>
      <c r="U96" s="209">
        <v>0</v>
      </c>
      <c r="V96" s="186">
        <f>T96+U96</f>
        <v>0</v>
      </c>
      <c r="W96" s="864">
        <f>IF(Q96=0,0,((V96/Q96)-1)*100)</f>
        <v>0</v>
      </c>
    </row>
    <row r="97" spans="1:23" ht="14.25" thickTop="1" thickBot="1">
      <c r="A97" s="348"/>
      <c r="L97" s="81" t="s">
        <v>61</v>
      </c>
      <c r="M97" s="82">
        <f>+M94+M95+M96</f>
        <v>0</v>
      </c>
      <c r="N97" s="206">
        <f t="shared" ref="N97:V97" si="223">+N94+N95+N96</f>
        <v>0</v>
      </c>
      <c r="O97" s="214">
        <f t="shared" si="223"/>
        <v>0</v>
      </c>
      <c r="P97" s="83">
        <f t="shared" si="223"/>
        <v>0</v>
      </c>
      <c r="Q97" s="187">
        <f t="shared" si="223"/>
        <v>0</v>
      </c>
      <c r="R97" s="82">
        <f t="shared" si="223"/>
        <v>0</v>
      </c>
      <c r="S97" s="206">
        <f t="shared" si="223"/>
        <v>0</v>
      </c>
      <c r="T97" s="214">
        <f t="shared" si="223"/>
        <v>0</v>
      </c>
      <c r="U97" s="83">
        <f t="shared" si="223"/>
        <v>0</v>
      </c>
      <c r="V97" s="187">
        <f t="shared" si="223"/>
        <v>0</v>
      </c>
      <c r="W97" s="620">
        <f t="shared" ref="W97" si="224">IF(Q97=0,0,((V97/Q97)-1)*100)</f>
        <v>0</v>
      </c>
    </row>
    <row r="98" spans="1:23" ht="13.5" thickTop="1">
      <c r="A98" s="348"/>
      <c r="L98" s="60" t="s">
        <v>16</v>
      </c>
      <c r="M98" s="376">
        <v>0</v>
      </c>
      <c r="N98" s="377">
        <v>0</v>
      </c>
      <c r="O98" s="186">
        <f>+M98+N98</f>
        <v>0</v>
      </c>
      <c r="P98" s="209">
        <v>0</v>
      </c>
      <c r="Q98" s="186">
        <f>O98+P98</f>
        <v>0</v>
      </c>
      <c r="R98" s="77">
        <v>0</v>
      </c>
      <c r="S98" s="78">
        <v>0</v>
      </c>
      <c r="T98" s="186">
        <f>+R98+S98</f>
        <v>0</v>
      </c>
      <c r="U98" s="209">
        <v>0</v>
      </c>
      <c r="V98" s="186">
        <f>T98+U98</f>
        <v>0</v>
      </c>
      <c r="W98" s="864">
        <f>IF(Q98=0,0,((V98/Q98)-1)*100)</f>
        <v>0</v>
      </c>
    </row>
    <row r="99" spans="1:23">
      <c r="A99" s="348"/>
      <c r="L99" s="60" t="s">
        <v>17</v>
      </c>
      <c r="M99" s="376">
        <v>0</v>
      </c>
      <c r="N99" s="377">
        <v>0</v>
      </c>
      <c r="O99" s="186">
        <f t="shared" ref="O99" si="225">+M99+N99</f>
        <v>0</v>
      </c>
      <c r="P99" s="209">
        <v>0</v>
      </c>
      <c r="Q99" s="186">
        <f>O99+P99</f>
        <v>0</v>
      </c>
      <c r="R99" s="77">
        <v>2</v>
      </c>
      <c r="S99" s="78">
        <v>0</v>
      </c>
      <c r="T99" s="186">
        <f>+R99+S99</f>
        <v>2</v>
      </c>
      <c r="U99" s="209">
        <v>0</v>
      </c>
      <c r="V99" s="186">
        <f>T99+U99</f>
        <v>2</v>
      </c>
      <c r="W99" s="864">
        <f t="shared" ref="W99" si="226">IF(Q99=0,0,((V99/Q99)-1)*100)</f>
        <v>0</v>
      </c>
    </row>
    <row r="100" spans="1:23" ht="13.5" thickBot="1">
      <c r="A100" s="348"/>
      <c r="L100" s="60" t="s">
        <v>18</v>
      </c>
      <c r="M100" s="376">
        <v>0</v>
      </c>
      <c r="N100" s="377">
        <v>0</v>
      </c>
      <c r="O100" s="186">
        <f>+M100+N100</f>
        <v>0</v>
      </c>
      <c r="P100" s="210">
        <v>0</v>
      </c>
      <c r="Q100" s="188">
        <f>O100+P100</f>
        <v>0</v>
      </c>
      <c r="R100" s="77">
        <v>2</v>
      </c>
      <c r="S100" s="78">
        <v>0</v>
      </c>
      <c r="T100" s="186">
        <f>+R100+S100</f>
        <v>2</v>
      </c>
      <c r="U100" s="210">
        <v>0</v>
      </c>
      <c r="V100" s="188">
        <f>T100+U100</f>
        <v>2</v>
      </c>
      <c r="W100" s="864">
        <f>IF(Q100=0,0,((V100/Q100)-1)*100)</f>
        <v>0</v>
      </c>
    </row>
    <row r="101" spans="1:23" ht="14.25" thickTop="1" thickBot="1">
      <c r="A101" s="348" t="str">
        <f>IF(ISERROR(F101/G101)," ",IF(F101/G101&gt;0.5,IF(F101/G101&lt;1.5," ","NOT OK"),"NOT OK"))</f>
        <v xml:space="preserve"> </v>
      </c>
      <c r="L101" s="86" t="s">
        <v>19</v>
      </c>
      <c r="M101" s="87">
        <f>+M98+M99+M100</f>
        <v>0</v>
      </c>
      <c r="N101" s="207">
        <f t="shared" ref="N101:V101" si="227">+N98+N99+N100</f>
        <v>0</v>
      </c>
      <c r="O101" s="215">
        <f t="shared" si="227"/>
        <v>0</v>
      </c>
      <c r="P101" s="211">
        <f t="shared" si="227"/>
        <v>0</v>
      </c>
      <c r="Q101" s="189">
        <f t="shared" si="227"/>
        <v>0</v>
      </c>
      <c r="R101" s="87">
        <f t="shared" si="227"/>
        <v>4</v>
      </c>
      <c r="S101" s="207">
        <f t="shared" si="227"/>
        <v>0</v>
      </c>
      <c r="T101" s="215">
        <f t="shared" si="227"/>
        <v>4</v>
      </c>
      <c r="U101" s="211">
        <f t="shared" si="227"/>
        <v>0</v>
      </c>
      <c r="V101" s="189">
        <f t="shared" si="227"/>
        <v>4</v>
      </c>
      <c r="W101" s="860">
        <f>IF(Q101=0,0,((V101/Q101)-1)*100)</f>
        <v>0</v>
      </c>
    </row>
    <row r="102" spans="1:23" ht="13.5" thickTop="1">
      <c r="A102" s="348"/>
      <c r="L102" s="60" t="s">
        <v>21</v>
      </c>
      <c r="M102" s="376">
        <v>0</v>
      </c>
      <c r="N102" s="377">
        <v>0</v>
      </c>
      <c r="O102" s="186">
        <f>+M102+N102</f>
        <v>0</v>
      </c>
      <c r="P102" s="212">
        <v>0</v>
      </c>
      <c r="Q102" s="188">
        <f>O102+P102</f>
        <v>0</v>
      </c>
      <c r="R102" s="77">
        <v>1</v>
      </c>
      <c r="S102" s="78">
        <v>0</v>
      </c>
      <c r="T102" s="186">
        <f>+R102+S102</f>
        <v>1</v>
      </c>
      <c r="U102" s="212">
        <v>0</v>
      </c>
      <c r="V102" s="188">
        <f>T102+U102</f>
        <v>1</v>
      </c>
      <c r="W102" s="864">
        <f>IF(Q102=0,0,((V102/Q102)-1)*100)</f>
        <v>0</v>
      </c>
    </row>
    <row r="103" spans="1:23" ht="13.5" thickBot="1">
      <c r="A103" s="348"/>
      <c r="L103" s="60" t="s">
        <v>22</v>
      </c>
      <c r="M103" s="376">
        <v>0</v>
      </c>
      <c r="N103" s="377">
        <v>0</v>
      </c>
      <c r="O103" s="186">
        <f t="shared" ref="O103" si="228">+M103+N103</f>
        <v>0</v>
      </c>
      <c r="P103" s="209">
        <v>0</v>
      </c>
      <c r="Q103" s="188">
        <f>O103+P103</f>
        <v>0</v>
      </c>
      <c r="R103" s="376">
        <v>1</v>
      </c>
      <c r="S103" s="377">
        <v>0</v>
      </c>
      <c r="T103" s="186">
        <f t="shared" ref="T103" si="229">+R103+S103</f>
        <v>1</v>
      </c>
      <c r="U103" s="209">
        <v>0</v>
      </c>
      <c r="V103" s="188">
        <f>T103+U103</f>
        <v>1</v>
      </c>
      <c r="W103" s="864">
        <f t="shared" ref="W103" si="230">IF(Q103=0,0,((V103/Q103)-1)*100)</f>
        <v>0</v>
      </c>
    </row>
    <row r="104" spans="1:23" ht="14.25" thickTop="1" thickBot="1">
      <c r="A104" s="348"/>
      <c r="L104" s="81" t="s">
        <v>66</v>
      </c>
      <c r="M104" s="82">
        <f>+M97+M101+M102+M103</f>
        <v>0</v>
      </c>
      <c r="N104" s="83">
        <f t="shared" ref="N104:V104" si="231">+N97+N101+N102+N103</f>
        <v>0</v>
      </c>
      <c r="O104" s="179">
        <f t="shared" si="231"/>
        <v>0</v>
      </c>
      <c r="P104" s="82">
        <f t="shared" si="231"/>
        <v>0</v>
      </c>
      <c r="Q104" s="179">
        <f t="shared" si="231"/>
        <v>0</v>
      </c>
      <c r="R104" s="82">
        <f t="shared" si="231"/>
        <v>6</v>
      </c>
      <c r="S104" s="83">
        <f t="shared" si="231"/>
        <v>0</v>
      </c>
      <c r="T104" s="179">
        <f t="shared" si="231"/>
        <v>6</v>
      </c>
      <c r="U104" s="82">
        <f t="shared" si="231"/>
        <v>0</v>
      </c>
      <c r="V104" s="179">
        <f t="shared" si="231"/>
        <v>6</v>
      </c>
      <c r="W104" s="620">
        <f t="shared" ref="W104" si="232">IF(Q104=0,0,((V104/Q104)-1)*100)</f>
        <v>0</v>
      </c>
    </row>
    <row r="105" spans="1:23" ht="14.25" thickTop="1" thickBot="1">
      <c r="A105" s="348"/>
      <c r="L105" s="81" t="s">
        <v>67</v>
      </c>
      <c r="M105" s="82">
        <f>+M93+M97+M101+M102+M103</f>
        <v>0</v>
      </c>
      <c r="N105" s="83">
        <f t="shared" ref="N105:V105" si="233">+N93+N97+N101+N102+N103</f>
        <v>0</v>
      </c>
      <c r="O105" s="179">
        <f t="shared" si="233"/>
        <v>0</v>
      </c>
      <c r="P105" s="82">
        <f t="shared" si="233"/>
        <v>0</v>
      </c>
      <c r="Q105" s="179">
        <f t="shared" si="233"/>
        <v>0</v>
      </c>
      <c r="R105" s="82">
        <f t="shared" si="233"/>
        <v>6</v>
      </c>
      <c r="S105" s="83">
        <f t="shared" si="233"/>
        <v>0</v>
      </c>
      <c r="T105" s="179">
        <f t="shared" si="233"/>
        <v>6</v>
      </c>
      <c r="U105" s="82">
        <f t="shared" si="233"/>
        <v>0</v>
      </c>
      <c r="V105" s="179">
        <f t="shared" si="233"/>
        <v>6</v>
      </c>
      <c r="W105" s="620">
        <f>IF(Q105=0,0,((V105/Q105)-1)*100)</f>
        <v>0</v>
      </c>
    </row>
    <row r="106" spans="1:23" ht="14.25" thickTop="1" thickBot="1">
      <c r="A106" s="349"/>
      <c r="L106" s="60" t="s">
        <v>23</v>
      </c>
      <c r="M106" s="376">
        <v>0</v>
      </c>
      <c r="N106" s="377">
        <v>0</v>
      </c>
      <c r="O106" s="186">
        <f>+M106+N106</f>
        <v>0</v>
      </c>
      <c r="P106" s="209">
        <v>0</v>
      </c>
      <c r="Q106" s="188">
        <f>O106+P106</f>
        <v>0</v>
      </c>
      <c r="R106" s="77"/>
      <c r="S106" s="78"/>
      <c r="T106" s="186">
        <f>+R106+S106</f>
        <v>0</v>
      </c>
      <c r="U106" s="209"/>
      <c r="V106" s="188">
        <f>T106+U106</f>
        <v>0</v>
      </c>
      <c r="W106" s="864">
        <f>IF(Q106=0,0,((V106/Q106)-1)*100)</f>
        <v>0</v>
      </c>
    </row>
    <row r="107" spans="1:23" ht="14.25" thickTop="1" thickBot="1">
      <c r="A107" s="348"/>
      <c r="L107" s="81" t="s">
        <v>40</v>
      </c>
      <c r="M107" s="82">
        <f t="shared" ref="M107:V107" si="234">+M102+M103+M106</f>
        <v>0</v>
      </c>
      <c r="N107" s="206">
        <f t="shared" si="234"/>
        <v>0</v>
      </c>
      <c r="O107" s="214">
        <f t="shared" si="234"/>
        <v>0</v>
      </c>
      <c r="P107" s="83">
        <f t="shared" si="234"/>
        <v>0</v>
      </c>
      <c r="Q107" s="187">
        <f t="shared" si="234"/>
        <v>0</v>
      </c>
      <c r="R107" s="82">
        <f t="shared" si="234"/>
        <v>2</v>
      </c>
      <c r="S107" s="206">
        <f t="shared" si="234"/>
        <v>0</v>
      </c>
      <c r="T107" s="214">
        <f t="shared" si="234"/>
        <v>2</v>
      </c>
      <c r="U107" s="83">
        <f t="shared" si="234"/>
        <v>0</v>
      </c>
      <c r="V107" s="187">
        <f t="shared" si="234"/>
        <v>2</v>
      </c>
      <c r="W107" s="620">
        <f t="shared" ref="W107:W108" si="235">IF(Q107=0,0,((V107/Q107)-1)*100)</f>
        <v>0</v>
      </c>
    </row>
    <row r="108" spans="1:23" ht="14.25" thickTop="1" thickBot="1">
      <c r="A108" s="348"/>
      <c r="L108" s="81" t="s">
        <v>63</v>
      </c>
      <c r="M108" s="82">
        <f t="shared" ref="M108:V108" si="236">+M93+M97+M101+M107</f>
        <v>0</v>
      </c>
      <c r="N108" s="206">
        <f t="shared" si="236"/>
        <v>0</v>
      </c>
      <c r="O108" s="214">
        <f t="shared" si="236"/>
        <v>0</v>
      </c>
      <c r="P108" s="83">
        <f t="shared" si="236"/>
        <v>0</v>
      </c>
      <c r="Q108" s="187">
        <f t="shared" si="236"/>
        <v>0</v>
      </c>
      <c r="R108" s="82">
        <f t="shared" si="236"/>
        <v>6</v>
      </c>
      <c r="S108" s="206">
        <f t="shared" si="236"/>
        <v>0</v>
      </c>
      <c r="T108" s="214">
        <f t="shared" si="236"/>
        <v>6</v>
      </c>
      <c r="U108" s="83">
        <f t="shared" si="236"/>
        <v>0</v>
      </c>
      <c r="V108" s="187">
        <f t="shared" si="236"/>
        <v>6</v>
      </c>
      <c r="W108" s="620">
        <f t="shared" si="235"/>
        <v>0</v>
      </c>
    </row>
    <row r="109" spans="1:23" ht="14.25" thickTop="1" thickBot="1">
      <c r="A109" s="348"/>
      <c r="L109" s="91" t="s">
        <v>60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1:23" ht="13.5" thickTop="1">
      <c r="L110" s="877" t="s">
        <v>41</v>
      </c>
      <c r="M110" s="878"/>
      <c r="N110" s="878"/>
      <c r="O110" s="878"/>
      <c r="P110" s="878"/>
      <c r="Q110" s="878"/>
      <c r="R110" s="878"/>
      <c r="S110" s="878"/>
      <c r="T110" s="878"/>
      <c r="U110" s="878"/>
      <c r="V110" s="878"/>
      <c r="W110" s="879"/>
    </row>
    <row r="111" spans="1:23" ht="13.5" thickBot="1">
      <c r="L111" s="874" t="s">
        <v>44</v>
      </c>
      <c r="M111" s="875"/>
      <c r="N111" s="875"/>
      <c r="O111" s="875"/>
      <c r="P111" s="875"/>
      <c r="Q111" s="875"/>
      <c r="R111" s="875"/>
      <c r="S111" s="875"/>
      <c r="T111" s="875"/>
      <c r="U111" s="875"/>
      <c r="V111" s="875"/>
      <c r="W111" s="876"/>
    </row>
    <row r="112" spans="1:23" ht="14.25" thickTop="1" thickBot="1">
      <c r="L112" s="55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 t="s">
        <v>34</v>
      </c>
    </row>
    <row r="113" spans="1:23" ht="14.25" thickTop="1" thickBot="1">
      <c r="L113" s="58"/>
      <c r="M113" s="197" t="s">
        <v>64</v>
      </c>
      <c r="N113" s="196"/>
      <c r="O113" s="197"/>
      <c r="P113" s="195"/>
      <c r="Q113" s="196"/>
      <c r="R113" s="195" t="s">
        <v>65</v>
      </c>
      <c r="S113" s="196"/>
      <c r="T113" s="197"/>
      <c r="U113" s="195"/>
      <c r="V113" s="195"/>
      <c r="W113" s="323" t="s">
        <v>2</v>
      </c>
    </row>
    <row r="114" spans="1:23" ht="13.5" thickTop="1">
      <c r="L114" s="60" t="s">
        <v>3</v>
      </c>
      <c r="M114" s="279"/>
      <c r="N114" s="62"/>
      <c r="O114" s="63"/>
      <c r="P114" s="64"/>
      <c r="Q114" s="63"/>
      <c r="R114" s="279"/>
      <c r="S114" s="62"/>
      <c r="T114" s="63"/>
      <c r="U114" s="64"/>
      <c r="V114" s="63"/>
      <c r="W114" s="324" t="s">
        <v>4</v>
      </c>
    </row>
    <row r="115" spans="1:23" ht="13.5" thickBot="1">
      <c r="L115" s="66"/>
      <c r="M115" s="280" t="s">
        <v>35</v>
      </c>
      <c r="N115" s="68" t="s">
        <v>36</v>
      </c>
      <c r="O115" s="69" t="s">
        <v>37</v>
      </c>
      <c r="P115" s="70" t="s">
        <v>32</v>
      </c>
      <c r="Q115" s="69" t="s">
        <v>7</v>
      </c>
      <c r="R115" s="280" t="s">
        <v>35</v>
      </c>
      <c r="S115" s="68" t="s">
        <v>36</v>
      </c>
      <c r="T115" s="69" t="s">
        <v>37</v>
      </c>
      <c r="U115" s="70" t="s">
        <v>32</v>
      </c>
      <c r="V115" s="69" t="s">
        <v>7</v>
      </c>
      <c r="W115" s="325"/>
    </row>
    <row r="116" spans="1:23" ht="7.5" customHeight="1" thickTop="1">
      <c r="L116" s="60"/>
      <c r="M116" s="281"/>
      <c r="N116" s="73"/>
      <c r="O116" s="74"/>
      <c r="P116" s="75"/>
      <c r="Q116" s="74"/>
      <c r="R116" s="281"/>
      <c r="S116" s="73"/>
      <c r="T116" s="74"/>
      <c r="U116" s="75"/>
      <c r="V116" s="74"/>
      <c r="W116" s="76"/>
    </row>
    <row r="117" spans="1:23">
      <c r="L117" s="60" t="s">
        <v>10</v>
      </c>
      <c r="M117" s="282">
        <v>185</v>
      </c>
      <c r="N117" s="377">
        <v>55</v>
      </c>
      <c r="O117" s="186">
        <f>+M117+N117</f>
        <v>240</v>
      </c>
      <c r="P117" s="374">
        <v>0</v>
      </c>
      <c r="Q117" s="186">
        <f>O117+P117</f>
        <v>240</v>
      </c>
      <c r="R117" s="282">
        <v>250</v>
      </c>
      <c r="S117" s="377">
        <v>101</v>
      </c>
      <c r="T117" s="186">
        <f>+R117+S117</f>
        <v>351</v>
      </c>
      <c r="U117" s="374">
        <v>0</v>
      </c>
      <c r="V117" s="186">
        <f>T117+U117</f>
        <v>351</v>
      </c>
      <c r="W117" s="80">
        <f>IF(Q117=0,0,((V117/Q117)-1)*100)</f>
        <v>46.249999999999993</v>
      </c>
    </row>
    <row r="118" spans="1:23">
      <c r="L118" s="60" t="s">
        <v>11</v>
      </c>
      <c r="M118" s="282">
        <v>212</v>
      </c>
      <c r="N118" s="377">
        <v>58</v>
      </c>
      <c r="O118" s="186">
        <f t="shared" ref="O118:O119" si="237">+M118+N118</f>
        <v>270</v>
      </c>
      <c r="P118" s="374">
        <v>0</v>
      </c>
      <c r="Q118" s="186">
        <f>O118+P118</f>
        <v>270</v>
      </c>
      <c r="R118" s="282">
        <v>242</v>
      </c>
      <c r="S118" s="377">
        <v>151</v>
      </c>
      <c r="T118" s="186">
        <f t="shared" ref="T118:T119" si="238">+R118+S118</f>
        <v>393</v>
      </c>
      <c r="U118" s="374">
        <v>0</v>
      </c>
      <c r="V118" s="186">
        <f>T118+U118</f>
        <v>393</v>
      </c>
      <c r="W118" s="80">
        <f>IF(Q118=0,0,((V118/Q118)-1)*100)</f>
        <v>45.55555555555555</v>
      </c>
    </row>
    <row r="119" spans="1:23" ht="13.5" thickBot="1">
      <c r="L119" s="66" t="s">
        <v>12</v>
      </c>
      <c r="M119" s="282">
        <v>264</v>
      </c>
      <c r="N119" s="377">
        <v>87</v>
      </c>
      <c r="O119" s="186">
        <f t="shared" si="237"/>
        <v>351</v>
      </c>
      <c r="P119" s="374">
        <v>0</v>
      </c>
      <c r="Q119" s="186">
        <f>O119+P119</f>
        <v>351</v>
      </c>
      <c r="R119" s="282">
        <v>285</v>
      </c>
      <c r="S119" s="377">
        <v>230</v>
      </c>
      <c r="T119" s="186">
        <f t="shared" si="238"/>
        <v>515</v>
      </c>
      <c r="U119" s="374">
        <v>0</v>
      </c>
      <c r="V119" s="186">
        <f>T119+U119</f>
        <v>515</v>
      </c>
      <c r="W119" s="80">
        <f>IF(Q119=0,0,((V119/Q119)-1)*100)</f>
        <v>46.723646723646731</v>
      </c>
    </row>
    <row r="120" spans="1:23" ht="14.25" thickTop="1" thickBot="1">
      <c r="L120" s="81" t="s">
        <v>38</v>
      </c>
      <c r="M120" s="83">
        <f t="shared" ref="M120:Q120" si="239">+M117+M118+M119</f>
        <v>661</v>
      </c>
      <c r="N120" s="206">
        <f t="shared" si="239"/>
        <v>200</v>
      </c>
      <c r="O120" s="214">
        <f t="shared" si="239"/>
        <v>861</v>
      </c>
      <c r="P120" s="83">
        <f t="shared" si="239"/>
        <v>0</v>
      </c>
      <c r="Q120" s="187">
        <f t="shared" si="239"/>
        <v>861</v>
      </c>
      <c r="R120" s="83">
        <f t="shared" ref="R120:V120" si="240">+R117+R118+R119</f>
        <v>777</v>
      </c>
      <c r="S120" s="206">
        <f t="shared" si="240"/>
        <v>482</v>
      </c>
      <c r="T120" s="214">
        <f t="shared" si="240"/>
        <v>1259</v>
      </c>
      <c r="U120" s="83">
        <f t="shared" si="240"/>
        <v>0</v>
      </c>
      <c r="V120" s="187">
        <f t="shared" si="240"/>
        <v>1259</v>
      </c>
      <c r="W120" s="84">
        <f t="shared" ref="W120" si="241">IF(Q120=0,0,((V120/Q120)-1)*100)</f>
        <v>46.225319396051098</v>
      </c>
    </row>
    <row r="121" spans="1:23" ht="13.5" thickTop="1">
      <c r="L121" s="60" t="s">
        <v>13</v>
      </c>
      <c r="M121" s="282">
        <v>364</v>
      </c>
      <c r="N121" s="377">
        <v>106</v>
      </c>
      <c r="O121" s="186">
        <f>M121+N121</f>
        <v>470</v>
      </c>
      <c r="P121" s="374">
        <v>0</v>
      </c>
      <c r="Q121" s="186">
        <f>O121+P121</f>
        <v>470</v>
      </c>
      <c r="R121" s="282">
        <v>312</v>
      </c>
      <c r="S121" s="78">
        <v>159</v>
      </c>
      <c r="T121" s="186">
        <f>R121+S121</f>
        <v>471</v>
      </c>
      <c r="U121" s="79">
        <v>0</v>
      </c>
      <c r="V121" s="186">
        <f>T121+U121</f>
        <v>471</v>
      </c>
      <c r="W121" s="80">
        <f t="shared" ref="W121" si="242">IF(Q121=0,0,((V121/Q121)-1)*100)</f>
        <v>0.21276595744681437</v>
      </c>
    </row>
    <row r="122" spans="1:23">
      <c r="L122" s="60" t="s">
        <v>14</v>
      </c>
      <c r="M122" s="282">
        <v>313</v>
      </c>
      <c r="N122" s="377">
        <v>100</v>
      </c>
      <c r="O122" s="186">
        <f>M122+N122</f>
        <v>413</v>
      </c>
      <c r="P122" s="374">
        <v>0</v>
      </c>
      <c r="Q122" s="186">
        <f>O122+P122</f>
        <v>413</v>
      </c>
      <c r="R122" s="282">
        <v>314</v>
      </c>
      <c r="S122" s="78">
        <v>173</v>
      </c>
      <c r="T122" s="186">
        <f>R122+S122</f>
        <v>487</v>
      </c>
      <c r="U122" s="79">
        <v>0</v>
      </c>
      <c r="V122" s="186">
        <f>T122+U122</f>
        <v>487</v>
      </c>
      <c r="W122" s="80">
        <f>IF(Q122=0,0,((V122/Q122)-1)*100)</f>
        <v>17.9176755447942</v>
      </c>
    </row>
    <row r="123" spans="1:23" ht="13.5" thickBot="1">
      <c r="L123" s="60" t="s">
        <v>15</v>
      </c>
      <c r="M123" s="282">
        <v>301</v>
      </c>
      <c r="N123" s="377">
        <v>136</v>
      </c>
      <c r="O123" s="186">
        <f>M123+N123</f>
        <v>437</v>
      </c>
      <c r="P123" s="374">
        <v>0</v>
      </c>
      <c r="Q123" s="186">
        <f>O123+P123</f>
        <v>437</v>
      </c>
      <c r="R123" s="282">
        <v>295</v>
      </c>
      <c r="S123" s="377">
        <v>140</v>
      </c>
      <c r="T123" s="186">
        <f>R123+S123</f>
        <v>435</v>
      </c>
      <c r="U123" s="374">
        <v>0</v>
      </c>
      <c r="V123" s="186">
        <f>T123+U123</f>
        <v>435</v>
      </c>
      <c r="W123" s="80">
        <f>IF(Q123=0,0,((V123/Q123)-1)*100)</f>
        <v>-0.45766590389015871</v>
      </c>
    </row>
    <row r="124" spans="1:23" ht="14.25" thickTop="1" thickBot="1">
      <c r="A124" s="348"/>
      <c r="L124" s="81" t="s">
        <v>61</v>
      </c>
      <c r="M124" s="82">
        <f>+M121+M122+M123</f>
        <v>978</v>
      </c>
      <c r="N124" s="206">
        <f t="shared" ref="N124" si="243">+N121+N122+N123</f>
        <v>342</v>
      </c>
      <c r="O124" s="214">
        <f t="shared" ref="O124" si="244">+O121+O122+O123</f>
        <v>1320</v>
      </c>
      <c r="P124" s="83">
        <f t="shared" ref="P124" si="245">+P121+P122+P123</f>
        <v>0</v>
      </c>
      <c r="Q124" s="187">
        <f t="shared" ref="Q124" si="246">+Q121+Q122+Q123</f>
        <v>1320</v>
      </c>
      <c r="R124" s="82">
        <f t="shared" ref="R124" si="247">+R121+R122+R123</f>
        <v>921</v>
      </c>
      <c r="S124" s="206">
        <f t="shared" ref="S124" si="248">+S121+S122+S123</f>
        <v>472</v>
      </c>
      <c r="T124" s="214">
        <f t="shared" ref="T124" si="249">+T121+T122+T123</f>
        <v>1393</v>
      </c>
      <c r="U124" s="83">
        <f t="shared" ref="U124" si="250">+U121+U122+U123</f>
        <v>0</v>
      </c>
      <c r="V124" s="187">
        <f t="shared" ref="V124" si="251">+V121+V122+V123</f>
        <v>1393</v>
      </c>
      <c r="W124" s="84">
        <f t="shared" ref="W124" si="252">IF(Q124=0,0,((V124/Q124)-1)*100)</f>
        <v>5.5303030303030409</v>
      </c>
    </row>
    <row r="125" spans="1:23" ht="13.5" thickTop="1">
      <c r="L125" s="60" t="s">
        <v>16</v>
      </c>
      <c r="M125" s="282">
        <v>226</v>
      </c>
      <c r="N125" s="377">
        <v>122</v>
      </c>
      <c r="O125" s="186">
        <f>SUM(M125:N125)</f>
        <v>348</v>
      </c>
      <c r="P125" s="374">
        <v>0</v>
      </c>
      <c r="Q125" s="186">
        <f>O125+P125</f>
        <v>348</v>
      </c>
      <c r="R125" s="282">
        <v>194</v>
      </c>
      <c r="S125" s="78">
        <v>109</v>
      </c>
      <c r="T125" s="186">
        <f>SUM(R125:S125)</f>
        <v>303</v>
      </c>
      <c r="U125" s="79">
        <v>0</v>
      </c>
      <c r="V125" s="186">
        <f>T125+U125</f>
        <v>303</v>
      </c>
      <c r="W125" s="80">
        <f>IF(Q125=0,0,((V125/Q125)-1)*100)</f>
        <v>-12.931034482758619</v>
      </c>
    </row>
    <row r="126" spans="1:23">
      <c r="L126" s="60" t="s">
        <v>17</v>
      </c>
      <c r="M126" s="282">
        <v>235</v>
      </c>
      <c r="N126" s="377">
        <v>122</v>
      </c>
      <c r="O126" s="186">
        <f>SUM(M126:N126)</f>
        <v>357</v>
      </c>
      <c r="P126" s="374">
        <v>0</v>
      </c>
      <c r="Q126" s="186">
        <f>O126+P126</f>
        <v>357</v>
      </c>
      <c r="R126" s="282">
        <v>167</v>
      </c>
      <c r="S126" s="78">
        <v>98</v>
      </c>
      <c r="T126" s="186">
        <f>SUM(R126:S126)</f>
        <v>265</v>
      </c>
      <c r="U126" s="79">
        <v>0</v>
      </c>
      <c r="V126" s="186">
        <f>T126+U126</f>
        <v>265</v>
      </c>
      <c r="W126" s="80">
        <f t="shared" ref="W126" si="253">IF(Q126=0,0,((V126/Q126)-1)*100)</f>
        <v>-25.770308123249297</v>
      </c>
    </row>
    <row r="127" spans="1:23" ht="13.5" thickBot="1">
      <c r="L127" s="60" t="s">
        <v>18</v>
      </c>
      <c r="M127" s="282">
        <v>271</v>
      </c>
      <c r="N127" s="377">
        <v>86</v>
      </c>
      <c r="O127" s="188">
        <f>SUM(M127:N127)</f>
        <v>357</v>
      </c>
      <c r="P127" s="85">
        <v>0</v>
      </c>
      <c r="Q127" s="188">
        <f>O127+P127</f>
        <v>357</v>
      </c>
      <c r="R127" s="282">
        <v>155</v>
      </c>
      <c r="S127" s="78">
        <v>82</v>
      </c>
      <c r="T127" s="188">
        <f>SUM(R127:S127)</f>
        <v>237</v>
      </c>
      <c r="U127" s="85">
        <v>0</v>
      </c>
      <c r="V127" s="188">
        <f>T127+U127</f>
        <v>237</v>
      </c>
      <c r="W127" s="80">
        <f>IF(Q127=0,0,((V127/Q127)-1)*100)</f>
        <v>-33.613445378151262</v>
      </c>
    </row>
    <row r="128" spans="1:23" ht="14.25" thickTop="1" thickBot="1">
      <c r="A128" s="348" t="str">
        <f>IF(ISERROR(F128/G128)," ",IF(F128/G128&gt;0.5,IF(F128/G128&lt;1.5," ","NOT OK"),"NOT OK"))</f>
        <v xml:space="preserve"> </v>
      </c>
      <c r="L128" s="86" t="s">
        <v>19</v>
      </c>
      <c r="M128" s="87">
        <f>+M125+M126+M127</f>
        <v>732</v>
      </c>
      <c r="N128" s="207">
        <f t="shared" ref="N128" si="254">+N125+N126+N127</f>
        <v>330</v>
      </c>
      <c r="O128" s="215">
        <f t="shared" ref="O128" si="255">+O125+O126+O127</f>
        <v>1062</v>
      </c>
      <c r="P128" s="211">
        <f t="shared" ref="P128" si="256">+P125+P126+P127</f>
        <v>0</v>
      </c>
      <c r="Q128" s="189">
        <f t="shared" ref="Q128" si="257">+Q125+Q126+Q127</f>
        <v>1062</v>
      </c>
      <c r="R128" s="87">
        <f t="shared" ref="R128" si="258">+R125+R126+R127</f>
        <v>516</v>
      </c>
      <c r="S128" s="207">
        <f t="shared" ref="S128" si="259">+S125+S126+S127</f>
        <v>289</v>
      </c>
      <c r="T128" s="215">
        <f t="shared" ref="T128" si="260">+T125+T126+T127</f>
        <v>805</v>
      </c>
      <c r="U128" s="211">
        <f t="shared" ref="U128" si="261">+U125+U126+U127</f>
        <v>0</v>
      </c>
      <c r="V128" s="189">
        <f t="shared" ref="V128" si="262">+V125+V126+V127</f>
        <v>805</v>
      </c>
      <c r="W128" s="89">
        <f>IF(Q128=0,0,((V128/Q128)-1)*100)</f>
        <v>-24.199623352165723</v>
      </c>
    </row>
    <row r="129" spans="1:23" ht="13.5" thickTop="1">
      <c r="A129" s="350"/>
      <c r="K129" s="350"/>
      <c r="L129" s="60" t="s">
        <v>21</v>
      </c>
      <c r="M129" s="282">
        <v>276</v>
      </c>
      <c r="N129" s="377">
        <v>94</v>
      </c>
      <c r="O129" s="188">
        <f>SUM(M129:N129)</f>
        <v>370</v>
      </c>
      <c r="P129" s="90">
        <v>0</v>
      </c>
      <c r="Q129" s="188">
        <f>O129+P129</f>
        <v>370</v>
      </c>
      <c r="R129" s="282">
        <v>226</v>
      </c>
      <c r="S129" s="78">
        <v>95</v>
      </c>
      <c r="T129" s="188">
        <f>SUM(R129:S129)</f>
        <v>321</v>
      </c>
      <c r="U129" s="90">
        <v>0</v>
      </c>
      <c r="V129" s="188">
        <f>T129+U129</f>
        <v>321</v>
      </c>
      <c r="W129" s="80">
        <f>IF(Q129=0,0,((V129/Q129)-1)*100)</f>
        <v>-13.243243243243242</v>
      </c>
    </row>
    <row r="130" spans="1:23" ht="13.5" thickBot="1">
      <c r="A130" s="350"/>
      <c r="K130" s="350"/>
      <c r="L130" s="60" t="s">
        <v>22</v>
      </c>
      <c r="M130" s="282">
        <v>284</v>
      </c>
      <c r="N130" s="377">
        <v>98</v>
      </c>
      <c r="O130" s="188">
        <f>SUM(M130:N130)</f>
        <v>382</v>
      </c>
      <c r="P130" s="374">
        <v>0</v>
      </c>
      <c r="Q130" s="188">
        <f>O130+P130</f>
        <v>382</v>
      </c>
      <c r="R130" s="282">
        <v>241</v>
      </c>
      <c r="S130" s="377">
        <v>92</v>
      </c>
      <c r="T130" s="188">
        <f>SUM(R130:S130)</f>
        <v>333</v>
      </c>
      <c r="U130" s="374">
        <v>0</v>
      </c>
      <c r="V130" s="188">
        <f>T130+U130</f>
        <v>333</v>
      </c>
      <c r="W130" s="80">
        <f t="shared" ref="W130:W131" si="263">IF(Q130=0,0,((V130/Q130)-1)*100)</f>
        <v>-12.827225130890053</v>
      </c>
    </row>
    <row r="131" spans="1:23" ht="14.25" thickTop="1" thickBot="1">
      <c r="A131" s="348"/>
      <c r="L131" s="81" t="s">
        <v>66</v>
      </c>
      <c r="M131" s="82">
        <f>+M124+M128+M129+M130</f>
        <v>2270</v>
      </c>
      <c r="N131" s="83">
        <f t="shared" ref="N131" si="264">+N124+N128+N129+N130</f>
        <v>864</v>
      </c>
      <c r="O131" s="179">
        <f t="shared" ref="O131" si="265">+O124+O128+O129+O130</f>
        <v>3134</v>
      </c>
      <c r="P131" s="82">
        <f t="shared" ref="P131" si="266">+P124+P128+P129+P130</f>
        <v>0</v>
      </c>
      <c r="Q131" s="179">
        <f t="shared" ref="Q131" si="267">+Q124+Q128+Q129+Q130</f>
        <v>3134</v>
      </c>
      <c r="R131" s="82">
        <f t="shared" ref="R131" si="268">+R124+R128+R129+R130</f>
        <v>1904</v>
      </c>
      <c r="S131" s="83">
        <f t="shared" ref="S131" si="269">+S124+S128+S129+S130</f>
        <v>948</v>
      </c>
      <c r="T131" s="179">
        <f t="shared" ref="T131" si="270">+T124+T128+T129+T130</f>
        <v>2852</v>
      </c>
      <c r="U131" s="82">
        <f t="shared" ref="U131" si="271">+U124+U128+U129+U130</f>
        <v>0</v>
      </c>
      <c r="V131" s="179">
        <f t="shared" ref="V131" si="272">+V124+V128+V129+V130</f>
        <v>2852</v>
      </c>
      <c r="W131" s="84">
        <f t="shared" si="263"/>
        <v>-8.998085513720488</v>
      </c>
    </row>
    <row r="132" spans="1:23" ht="14.25" thickTop="1" thickBot="1">
      <c r="A132" s="348"/>
      <c r="L132" s="81" t="s">
        <v>67</v>
      </c>
      <c r="M132" s="82">
        <f>+M120+M124+M128+M129+M130</f>
        <v>2931</v>
      </c>
      <c r="N132" s="83">
        <f t="shared" ref="N132:V132" si="273">+N120+N124+N128+N129+N130</f>
        <v>1064</v>
      </c>
      <c r="O132" s="179">
        <f t="shared" si="273"/>
        <v>3995</v>
      </c>
      <c r="P132" s="82">
        <f t="shared" si="273"/>
        <v>0</v>
      </c>
      <c r="Q132" s="179">
        <f t="shared" si="273"/>
        <v>3995</v>
      </c>
      <c r="R132" s="82">
        <f t="shared" si="273"/>
        <v>2681</v>
      </c>
      <c r="S132" s="83">
        <f t="shared" si="273"/>
        <v>1430</v>
      </c>
      <c r="T132" s="179">
        <f t="shared" si="273"/>
        <v>4111</v>
      </c>
      <c r="U132" s="82">
        <f t="shared" si="273"/>
        <v>0</v>
      </c>
      <c r="V132" s="179">
        <f t="shared" si="273"/>
        <v>4111</v>
      </c>
      <c r="W132" s="84">
        <f>IF(Q132=0,0,((V132/Q132)-1)*100)</f>
        <v>2.9036295369211595</v>
      </c>
    </row>
    <row r="133" spans="1:23" ht="14.25" thickTop="1" thickBot="1">
      <c r="A133" s="350"/>
      <c r="K133" s="350"/>
      <c r="L133" s="60" t="s">
        <v>23</v>
      </c>
      <c r="M133" s="282">
        <v>242</v>
      </c>
      <c r="N133" s="377">
        <v>98</v>
      </c>
      <c r="O133" s="188">
        <f>SUM(M133:N133)</f>
        <v>340</v>
      </c>
      <c r="P133" s="374">
        <v>0</v>
      </c>
      <c r="Q133" s="188">
        <f>O133+P133</f>
        <v>340</v>
      </c>
      <c r="R133" s="282"/>
      <c r="S133" s="78"/>
      <c r="T133" s="188">
        <f>SUM(R133:S133)</f>
        <v>0</v>
      </c>
      <c r="U133" s="79"/>
      <c r="V133" s="188">
        <f>T133+U133</f>
        <v>0</v>
      </c>
      <c r="W133" s="80">
        <f>IF(Q133=0,0,((V133/Q133)-1)*100)</f>
        <v>-100</v>
      </c>
    </row>
    <row r="134" spans="1:23" ht="14.25" thickTop="1" thickBot="1">
      <c r="A134" s="348"/>
      <c r="L134" s="81" t="s">
        <v>40</v>
      </c>
      <c r="M134" s="82">
        <f t="shared" ref="M134:V134" si="274">+M129+M130+M133</f>
        <v>802</v>
      </c>
      <c r="N134" s="206">
        <f t="shared" si="274"/>
        <v>290</v>
      </c>
      <c r="O134" s="214">
        <f t="shared" si="274"/>
        <v>1092</v>
      </c>
      <c r="P134" s="83">
        <f t="shared" si="274"/>
        <v>0</v>
      </c>
      <c r="Q134" s="187">
        <f t="shared" si="274"/>
        <v>1092</v>
      </c>
      <c r="R134" s="82">
        <f t="shared" si="274"/>
        <v>467</v>
      </c>
      <c r="S134" s="206">
        <f t="shared" si="274"/>
        <v>187</v>
      </c>
      <c r="T134" s="214">
        <f t="shared" si="274"/>
        <v>654</v>
      </c>
      <c r="U134" s="83">
        <f t="shared" si="274"/>
        <v>0</v>
      </c>
      <c r="V134" s="187">
        <f t="shared" si="274"/>
        <v>654</v>
      </c>
      <c r="W134" s="84">
        <f t="shared" ref="W134:W135" si="275">IF(Q134=0,0,((V134/Q134)-1)*100)</f>
        <v>-40.109890109890109</v>
      </c>
    </row>
    <row r="135" spans="1:23" ht="14.25" thickTop="1" thickBot="1">
      <c r="A135" s="348"/>
      <c r="L135" s="81" t="s">
        <v>63</v>
      </c>
      <c r="M135" s="82">
        <f t="shared" ref="M135:V135" si="276">+M120+M124+M128+M134</f>
        <v>3173</v>
      </c>
      <c r="N135" s="206">
        <f t="shared" si="276"/>
        <v>1162</v>
      </c>
      <c r="O135" s="214">
        <f t="shared" si="276"/>
        <v>4335</v>
      </c>
      <c r="P135" s="83">
        <f t="shared" si="276"/>
        <v>0</v>
      </c>
      <c r="Q135" s="187">
        <f t="shared" si="276"/>
        <v>4335</v>
      </c>
      <c r="R135" s="82">
        <f t="shared" si="276"/>
        <v>2681</v>
      </c>
      <c r="S135" s="206">
        <f t="shared" si="276"/>
        <v>1430</v>
      </c>
      <c r="T135" s="214">
        <f t="shared" si="276"/>
        <v>4111</v>
      </c>
      <c r="U135" s="83">
        <f t="shared" si="276"/>
        <v>0</v>
      </c>
      <c r="V135" s="187">
        <f t="shared" si="276"/>
        <v>4111</v>
      </c>
      <c r="W135" s="84">
        <f t="shared" si="275"/>
        <v>-5.1672433679354146</v>
      </c>
    </row>
    <row r="136" spans="1:23" ht="14.25" thickTop="1" thickBot="1">
      <c r="L136" s="91" t="s">
        <v>60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1:23" ht="13.5" thickTop="1">
      <c r="L137" s="877" t="s">
        <v>42</v>
      </c>
      <c r="M137" s="878"/>
      <c r="N137" s="878"/>
      <c r="O137" s="878"/>
      <c r="P137" s="878"/>
      <c r="Q137" s="878"/>
      <c r="R137" s="878"/>
      <c r="S137" s="878"/>
      <c r="T137" s="878"/>
      <c r="U137" s="878"/>
      <c r="V137" s="878"/>
      <c r="W137" s="879"/>
    </row>
    <row r="138" spans="1:23" ht="13.5" thickBot="1">
      <c r="L138" s="874" t="s">
        <v>45</v>
      </c>
      <c r="M138" s="875"/>
      <c r="N138" s="875"/>
      <c r="O138" s="875"/>
      <c r="P138" s="875"/>
      <c r="Q138" s="875"/>
      <c r="R138" s="875"/>
      <c r="S138" s="875"/>
      <c r="T138" s="875"/>
      <c r="U138" s="875"/>
      <c r="V138" s="875"/>
      <c r="W138" s="876"/>
    </row>
    <row r="139" spans="1:23" ht="14.25" thickTop="1" thickBot="1">
      <c r="L139" s="55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 t="s">
        <v>34</v>
      </c>
    </row>
    <row r="140" spans="1:23" ht="14.25" thickTop="1" thickBot="1">
      <c r="L140" s="58"/>
      <c r="M140" s="197" t="s">
        <v>64</v>
      </c>
      <c r="N140" s="196"/>
      <c r="O140" s="197"/>
      <c r="P140" s="195"/>
      <c r="Q140" s="196"/>
      <c r="R140" s="195" t="s">
        <v>65</v>
      </c>
      <c r="S140" s="196"/>
      <c r="T140" s="197"/>
      <c r="U140" s="195"/>
      <c r="V140" s="195"/>
      <c r="W140" s="323" t="s">
        <v>2</v>
      </c>
    </row>
    <row r="141" spans="1:23" ht="13.5" thickTop="1">
      <c r="L141" s="60" t="s">
        <v>3</v>
      </c>
      <c r="M141" s="61"/>
      <c r="N141" s="62"/>
      <c r="O141" s="63"/>
      <c r="P141" s="64"/>
      <c r="Q141" s="100"/>
      <c r="R141" s="61"/>
      <c r="S141" s="62"/>
      <c r="T141" s="63"/>
      <c r="U141" s="64"/>
      <c r="V141" s="100"/>
      <c r="W141" s="324" t="s">
        <v>4</v>
      </c>
    </row>
    <row r="142" spans="1:23" ht="13.5" thickBot="1">
      <c r="L142" s="66"/>
      <c r="M142" s="67" t="s">
        <v>35</v>
      </c>
      <c r="N142" s="68" t="s">
        <v>36</v>
      </c>
      <c r="O142" s="69" t="s">
        <v>37</v>
      </c>
      <c r="P142" s="70" t="s">
        <v>32</v>
      </c>
      <c r="Q142" s="604" t="s">
        <v>7</v>
      </c>
      <c r="R142" s="67" t="s">
        <v>35</v>
      </c>
      <c r="S142" s="68" t="s">
        <v>36</v>
      </c>
      <c r="T142" s="69" t="s">
        <v>37</v>
      </c>
      <c r="U142" s="70" t="s">
        <v>32</v>
      </c>
      <c r="V142" s="101" t="s">
        <v>7</v>
      </c>
      <c r="W142" s="325"/>
    </row>
    <row r="143" spans="1:23" ht="5.25" customHeight="1" thickTop="1">
      <c r="L143" s="60"/>
      <c r="M143" s="72"/>
      <c r="N143" s="73"/>
      <c r="O143" s="74"/>
      <c r="P143" s="75"/>
      <c r="Q143" s="146"/>
      <c r="R143" s="72"/>
      <c r="S143" s="73"/>
      <c r="T143" s="74"/>
      <c r="U143" s="75"/>
      <c r="V143" s="146"/>
      <c r="W143" s="76"/>
    </row>
    <row r="144" spans="1:23">
      <c r="L144" s="60" t="s">
        <v>10</v>
      </c>
      <c r="M144" s="376">
        <f>M90+M117</f>
        <v>185</v>
      </c>
      <c r="N144" s="377">
        <f>N117+N90</f>
        <v>55</v>
      </c>
      <c r="O144" s="186">
        <f>M144+N144</f>
        <v>240</v>
      </c>
      <c r="P144" s="374">
        <f>+P90+P117</f>
        <v>0</v>
      </c>
      <c r="Q144" s="192">
        <f>O144+P144</f>
        <v>240</v>
      </c>
      <c r="R144" s="77">
        <f>R90+R117</f>
        <v>250</v>
      </c>
      <c r="S144" s="78">
        <f>S117+S90</f>
        <v>101</v>
      </c>
      <c r="T144" s="186">
        <f>R144+S144</f>
        <v>351</v>
      </c>
      <c r="U144" s="79">
        <f>+U90+U117</f>
        <v>0</v>
      </c>
      <c r="V144" s="192">
        <f>T144+U144</f>
        <v>351</v>
      </c>
      <c r="W144" s="80">
        <f>IF(Q144=0,0,((V144/Q144)-1)*100)</f>
        <v>46.249999999999993</v>
      </c>
    </row>
    <row r="145" spans="1:23">
      <c r="L145" s="60" t="s">
        <v>11</v>
      </c>
      <c r="M145" s="376">
        <f>+M91+M118</f>
        <v>212</v>
      </c>
      <c r="N145" s="377">
        <f>+N91+N118</f>
        <v>58</v>
      </c>
      <c r="O145" s="186">
        <f>M145+N145</f>
        <v>270</v>
      </c>
      <c r="P145" s="374">
        <f>+P91+P118</f>
        <v>0</v>
      </c>
      <c r="Q145" s="192">
        <f>O145+P145</f>
        <v>270</v>
      </c>
      <c r="R145" s="77">
        <f>+R91+R118</f>
        <v>242</v>
      </c>
      <c r="S145" s="78">
        <f>+S91+S118</f>
        <v>151</v>
      </c>
      <c r="T145" s="186">
        <f>R145+S145</f>
        <v>393</v>
      </c>
      <c r="U145" s="79">
        <f>+U91+U118</f>
        <v>0</v>
      </c>
      <c r="V145" s="192">
        <f>T145+U145</f>
        <v>393</v>
      </c>
      <c r="W145" s="80">
        <f>IF(Q145=0,0,((V145/Q145)-1)*100)</f>
        <v>45.55555555555555</v>
      </c>
    </row>
    <row r="146" spans="1:23" ht="13.5" thickBot="1">
      <c r="L146" s="66" t="s">
        <v>12</v>
      </c>
      <c r="M146" s="376">
        <f>+M92+M119</f>
        <v>264</v>
      </c>
      <c r="N146" s="377">
        <f>+N92+N119</f>
        <v>87</v>
      </c>
      <c r="O146" s="186">
        <f>M146+N146</f>
        <v>351</v>
      </c>
      <c r="P146" s="374">
        <f>+P92+P119</f>
        <v>0</v>
      </c>
      <c r="Q146" s="192">
        <f>O146+P146</f>
        <v>351</v>
      </c>
      <c r="R146" s="77">
        <f>+R92+R119</f>
        <v>285</v>
      </c>
      <c r="S146" s="78">
        <f>+S92+S119</f>
        <v>230</v>
      </c>
      <c r="T146" s="186">
        <f>R146+S146</f>
        <v>515</v>
      </c>
      <c r="U146" s="79">
        <f>+U92+U119</f>
        <v>0</v>
      </c>
      <c r="V146" s="192">
        <f>T146+U146</f>
        <v>515</v>
      </c>
      <c r="W146" s="80">
        <f>IF(Q146=0,0,((V146/Q146)-1)*100)</f>
        <v>46.723646723646731</v>
      </c>
    </row>
    <row r="147" spans="1:23" ht="14.25" thickTop="1" thickBot="1">
      <c r="L147" s="81" t="s">
        <v>38</v>
      </c>
      <c r="M147" s="82">
        <f t="shared" ref="M147:Q147" si="277">+M144+M145+M146</f>
        <v>661</v>
      </c>
      <c r="N147" s="206">
        <f t="shared" si="277"/>
        <v>200</v>
      </c>
      <c r="O147" s="214">
        <f t="shared" si="277"/>
        <v>861</v>
      </c>
      <c r="P147" s="83">
        <f t="shared" si="277"/>
        <v>0</v>
      </c>
      <c r="Q147" s="187">
        <f t="shared" si="277"/>
        <v>861</v>
      </c>
      <c r="R147" s="82">
        <f t="shared" ref="R147:V147" si="278">+R144+R145+R146</f>
        <v>777</v>
      </c>
      <c r="S147" s="206">
        <f t="shared" si="278"/>
        <v>482</v>
      </c>
      <c r="T147" s="214">
        <f t="shared" si="278"/>
        <v>1259</v>
      </c>
      <c r="U147" s="83">
        <f t="shared" si="278"/>
        <v>0</v>
      </c>
      <c r="V147" s="187">
        <f t="shared" si="278"/>
        <v>1259</v>
      </c>
      <c r="W147" s="84">
        <f t="shared" ref="W147" si="279">IF(Q147=0,0,((V147/Q147)-1)*100)</f>
        <v>46.225319396051098</v>
      </c>
    </row>
    <row r="148" spans="1:23" ht="13.5" thickTop="1">
      <c r="L148" s="60" t="s">
        <v>13</v>
      </c>
      <c r="M148" s="376">
        <f t="shared" ref="M148:N150" si="280">+M94+M121</f>
        <v>364</v>
      </c>
      <c r="N148" s="377">
        <f t="shared" si="280"/>
        <v>106</v>
      </c>
      <c r="O148" s="186">
        <f t="shared" ref="O148" si="281">M148+N148</f>
        <v>470</v>
      </c>
      <c r="P148" s="374">
        <f>+P94+P121</f>
        <v>0</v>
      </c>
      <c r="Q148" s="192">
        <f>O148+P148</f>
        <v>470</v>
      </c>
      <c r="R148" s="77">
        <f t="shared" ref="R148:S150" si="282">+R94+R121</f>
        <v>312</v>
      </c>
      <c r="S148" s="78">
        <f t="shared" si="282"/>
        <v>159</v>
      </c>
      <c r="T148" s="186">
        <f t="shared" ref="T148" si="283">R148+S148</f>
        <v>471</v>
      </c>
      <c r="U148" s="79">
        <f>+U94+U121</f>
        <v>0</v>
      </c>
      <c r="V148" s="192">
        <f>T148+U148</f>
        <v>471</v>
      </c>
      <c r="W148" s="80">
        <f>IF(Q148=0,0,((V148/Q148)-1)*100)</f>
        <v>0.21276595744681437</v>
      </c>
    </row>
    <row r="149" spans="1:23">
      <c r="L149" s="60" t="s">
        <v>14</v>
      </c>
      <c r="M149" s="376">
        <f t="shared" si="280"/>
        <v>313</v>
      </c>
      <c r="N149" s="377">
        <f t="shared" si="280"/>
        <v>100</v>
      </c>
      <c r="O149" s="186">
        <f>M149+N149</f>
        <v>413</v>
      </c>
      <c r="P149" s="374">
        <f>+P95+P122</f>
        <v>0</v>
      </c>
      <c r="Q149" s="192">
        <f>O149+P149</f>
        <v>413</v>
      </c>
      <c r="R149" s="77">
        <f t="shared" si="282"/>
        <v>314</v>
      </c>
      <c r="S149" s="78">
        <f t="shared" si="282"/>
        <v>173</v>
      </c>
      <c r="T149" s="186">
        <f>R149+S149</f>
        <v>487</v>
      </c>
      <c r="U149" s="79">
        <f>+U95+U122</f>
        <v>0</v>
      </c>
      <c r="V149" s="192">
        <f>T149+U149</f>
        <v>487</v>
      </c>
      <c r="W149" s="80">
        <f>IF(Q149=0,0,((V149/Q149)-1)*100)</f>
        <v>17.9176755447942</v>
      </c>
    </row>
    <row r="150" spans="1:23" ht="13.5" thickBot="1">
      <c r="L150" s="60" t="s">
        <v>15</v>
      </c>
      <c r="M150" s="376">
        <f t="shared" si="280"/>
        <v>301</v>
      </c>
      <c r="N150" s="377">
        <f t="shared" si="280"/>
        <v>136</v>
      </c>
      <c r="O150" s="186">
        <f>M150+N150</f>
        <v>437</v>
      </c>
      <c r="P150" s="374">
        <f>+P96+P123</f>
        <v>0</v>
      </c>
      <c r="Q150" s="192">
        <f>O150+P150</f>
        <v>437</v>
      </c>
      <c r="R150" s="376">
        <f t="shared" si="282"/>
        <v>295</v>
      </c>
      <c r="S150" s="377">
        <f t="shared" si="282"/>
        <v>140</v>
      </c>
      <c r="T150" s="186">
        <f>R150+S150</f>
        <v>435</v>
      </c>
      <c r="U150" s="374">
        <f>+U96+U123</f>
        <v>0</v>
      </c>
      <c r="V150" s="192">
        <f>T150+U150</f>
        <v>435</v>
      </c>
      <c r="W150" s="80">
        <f>IF(Q150=0,0,((V150/Q150)-1)*100)</f>
        <v>-0.45766590389015871</v>
      </c>
    </row>
    <row r="151" spans="1:23" ht="14.25" thickTop="1" thickBot="1">
      <c r="A151" s="348"/>
      <c r="L151" s="81" t="s">
        <v>61</v>
      </c>
      <c r="M151" s="82">
        <f>+M148+M149+M150</f>
        <v>978</v>
      </c>
      <c r="N151" s="206">
        <f t="shared" ref="N151" si="284">+N148+N149+N150</f>
        <v>342</v>
      </c>
      <c r="O151" s="214">
        <f t="shared" ref="O151" si="285">+O148+O149+O150</f>
        <v>1320</v>
      </c>
      <c r="P151" s="83">
        <f t="shared" ref="P151" si="286">+P148+P149+P150</f>
        <v>0</v>
      </c>
      <c r="Q151" s="187">
        <f t="shared" ref="Q151" si="287">+Q148+Q149+Q150</f>
        <v>1320</v>
      </c>
      <c r="R151" s="82">
        <f t="shared" ref="R151" si="288">+R148+R149+R150</f>
        <v>921</v>
      </c>
      <c r="S151" s="206">
        <f t="shared" ref="S151" si="289">+S148+S149+S150</f>
        <v>472</v>
      </c>
      <c r="T151" s="214">
        <f t="shared" ref="T151" si="290">+T148+T149+T150</f>
        <v>1393</v>
      </c>
      <c r="U151" s="83">
        <f t="shared" ref="U151" si="291">+U148+U149+U150</f>
        <v>0</v>
      </c>
      <c r="V151" s="187">
        <f t="shared" ref="V151" si="292">+V148+V149+V150</f>
        <v>1393</v>
      </c>
      <c r="W151" s="84">
        <f t="shared" ref="W151" si="293">IF(Q151=0,0,((V151/Q151)-1)*100)</f>
        <v>5.5303030303030409</v>
      </c>
    </row>
    <row r="152" spans="1:23" ht="13.5" thickTop="1">
      <c r="L152" s="60" t="s">
        <v>16</v>
      </c>
      <c r="M152" s="376">
        <f t="shared" ref="M152:N154" si="294">+M98+M125</f>
        <v>226</v>
      </c>
      <c r="N152" s="377">
        <f t="shared" si="294"/>
        <v>122</v>
      </c>
      <c r="O152" s="186">
        <f t="shared" ref="O152" si="295">M152+N152</f>
        <v>348</v>
      </c>
      <c r="P152" s="374">
        <f>+P98+P125</f>
        <v>0</v>
      </c>
      <c r="Q152" s="192">
        <f t="shared" ref="Q152" si="296">O152+P152</f>
        <v>348</v>
      </c>
      <c r="R152" s="77">
        <f t="shared" ref="R152:S154" si="297">+R98+R125</f>
        <v>194</v>
      </c>
      <c r="S152" s="78">
        <f t="shared" si="297"/>
        <v>109</v>
      </c>
      <c r="T152" s="186">
        <f t="shared" ref="T152" si="298">R152+S152</f>
        <v>303</v>
      </c>
      <c r="U152" s="79">
        <f>+U98+U125</f>
        <v>0</v>
      </c>
      <c r="V152" s="192">
        <f t="shared" ref="V152" si="299">T152+U152</f>
        <v>303</v>
      </c>
      <c r="W152" s="80">
        <f t="shared" ref="W152" si="300">IF(Q152=0,0,((V152/Q152)-1)*100)</f>
        <v>-12.931034482758619</v>
      </c>
    </row>
    <row r="153" spans="1:23">
      <c r="L153" s="60" t="s">
        <v>17</v>
      </c>
      <c r="M153" s="376">
        <f t="shared" si="294"/>
        <v>235</v>
      </c>
      <c r="N153" s="377">
        <f t="shared" si="294"/>
        <v>122</v>
      </c>
      <c r="O153" s="186">
        <f>M153+N153</f>
        <v>357</v>
      </c>
      <c r="P153" s="374">
        <f>+P99+P126</f>
        <v>0</v>
      </c>
      <c r="Q153" s="192">
        <f>O153+P153</f>
        <v>357</v>
      </c>
      <c r="R153" s="77">
        <f t="shared" si="297"/>
        <v>169</v>
      </c>
      <c r="S153" s="78">
        <f t="shared" si="297"/>
        <v>98</v>
      </c>
      <c r="T153" s="186">
        <f>R153+S153</f>
        <v>267</v>
      </c>
      <c r="U153" s="79">
        <f>+U99+U126</f>
        <v>0</v>
      </c>
      <c r="V153" s="192">
        <f>T153+U153</f>
        <v>267</v>
      </c>
      <c r="W153" s="80">
        <f t="shared" ref="W153" si="301">IF(Q153=0,0,((V153/Q153)-1)*100)</f>
        <v>-25.210084033613445</v>
      </c>
    </row>
    <row r="154" spans="1:23" ht="13.5" thickBot="1">
      <c r="L154" s="60" t="s">
        <v>18</v>
      </c>
      <c r="M154" s="376">
        <f t="shared" si="294"/>
        <v>271</v>
      </c>
      <c r="N154" s="377">
        <f t="shared" si="294"/>
        <v>86</v>
      </c>
      <c r="O154" s="188">
        <f>M154+N154</f>
        <v>357</v>
      </c>
      <c r="P154" s="85">
        <f>+P100+P127</f>
        <v>0</v>
      </c>
      <c r="Q154" s="192">
        <f>O154+P154</f>
        <v>357</v>
      </c>
      <c r="R154" s="77">
        <f t="shared" si="297"/>
        <v>157</v>
      </c>
      <c r="S154" s="78">
        <f t="shared" si="297"/>
        <v>82</v>
      </c>
      <c r="T154" s="188">
        <f>R154+S154</f>
        <v>239</v>
      </c>
      <c r="U154" s="85">
        <f>+U100+U127</f>
        <v>0</v>
      </c>
      <c r="V154" s="192">
        <f>T154+U154</f>
        <v>239</v>
      </c>
      <c r="W154" s="80">
        <f>IF(Q154=0,0,((V154/Q154)-1)*100)</f>
        <v>-33.05322128851541</v>
      </c>
    </row>
    <row r="155" spans="1:23" ht="14.25" thickTop="1" thickBot="1">
      <c r="A155" s="348" t="str">
        <f>IF(ISERROR(F155/G155)," ",IF(F155/G155&gt;0.5,IF(F155/G155&lt;1.5," ","NOT OK"),"NOT OK"))</f>
        <v xml:space="preserve"> </v>
      </c>
      <c r="L155" s="86" t="s">
        <v>19</v>
      </c>
      <c r="M155" s="87">
        <f>+M152+M153+M154</f>
        <v>732</v>
      </c>
      <c r="N155" s="207">
        <f t="shared" ref="N155" si="302">+N152+N153+N154</f>
        <v>330</v>
      </c>
      <c r="O155" s="215">
        <f t="shared" ref="O155" si="303">+O152+O153+O154</f>
        <v>1062</v>
      </c>
      <c r="P155" s="211">
        <f t="shared" ref="P155" si="304">+P152+P153+P154</f>
        <v>0</v>
      </c>
      <c r="Q155" s="189">
        <f t="shared" ref="Q155" si="305">+Q152+Q153+Q154</f>
        <v>1062</v>
      </c>
      <c r="R155" s="87">
        <f t="shared" ref="R155" si="306">+R152+R153+R154</f>
        <v>520</v>
      </c>
      <c r="S155" s="207">
        <f t="shared" ref="S155" si="307">+S152+S153+S154</f>
        <v>289</v>
      </c>
      <c r="T155" s="215">
        <f t="shared" ref="T155" si="308">+T152+T153+T154</f>
        <v>809</v>
      </c>
      <c r="U155" s="211">
        <f t="shared" ref="U155" si="309">+U152+U153+U154</f>
        <v>0</v>
      </c>
      <c r="V155" s="189">
        <f t="shared" ref="V155" si="310">+V152+V153+V154</f>
        <v>809</v>
      </c>
      <c r="W155" s="89">
        <f>IF(Q155=0,0,((V155/Q155)-1)*100)</f>
        <v>-23.822975517890775</v>
      </c>
    </row>
    <row r="156" spans="1:23" ht="13.5" thickTop="1">
      <c r="A156" s="348"/>
      <c r="L156" s="60" t="s">
        <v>21</v>
      </c>
      <c r="M156" s="376">
        <f>+M102+M129</f>
        <v>276</v>
      </c>
      <c r="N156" s="377">
        <f>+N102+N129</f>
        <v>94</v>
      </c>
      <c r="O156" s="188">
        <f>M156+N156</f>
        <v>370</v>
      </c>
      <c r="P156" s="90">
        <f>+P102+P129</f>
        <v>0</v>
      </c>
      <c r="Q156" s="192">
        <f>O156+P156</f>
        <v>370</v>
      </c>
      <c r="R156" s="77">
        <f>+R102+R129</f>
        <v>227</v>
      </c>
      <c r="S156" s="78">
        <f>+S102+S129</f>
        <v>95</v>
      </c>
      <c r="T156" s="188">
        <f>R156+S156</f>
        <v>322</v>
      </c>
      <c r="U156" s="90">
        <f>+U102+U129</f>
        <v>0</v>
      </c>
      <c r="V156" s="192">
        <f>T156+U156</f>
        <v>322</v>
      </c>
      <c r="W156" s="80">
        <f>IF(Q156=0,0,((V156/Q156)-1)*100)</f>
        <v>-12.972972972972974</v>
      </c>
    </row>
    <row r="157" spans="1:23" ht="13.5" thickBot="1">
      <c r="A157" s="348"/>
      <c r="L157" s="60" t="s">
        <v>22</v>
      </c>
      <c r="M157" s="376">
        <f>+M103+M130</f>
        <v>284</v>
      </c>
      <c r="N157" s="377">
        <f>+N103+N130</f>
        <v>98</v>
      </c>
      <c r="O157" s="188">
        <f>M157+N157</f>
        <v>382</v>
      </c>
      <c r="P157" s="374">
        <f>+P103+P130</f>
        <v>0</v>
      </c>
      <c r="Q157" s="192">
        <f>O157+P157</f>
        <v>382</v>
      </c>
      <c r="R157" s="376">
        <f>+R103+R130</f>
        <v>242</v>
      </c>
      <c r="S157" s="377">
        <f>+S103+S130</f>
        <v>92</v>
      </c>
      <c r="T157" s="188">
        <f t="shared" ref="T157" si="311">R157+S157</f>
        <v>334</v>
      </c>
      <c r="U157" s="374">
        <f>+U103+U130</f>
        <v>0</v>
      </c>
      <c r="V157" s="192">
        <f t="shared" ref="V157" si="312">T157+U157</f>
        <v>334</v>
      </c>
      <c r="W157" s="80">
        <f t="shared" ref="W157:W158" si="313">IF(Q157=0,0,((V157/Q157)-1)*100)</f>
        <v>-12.565445026178013</v>
      </c>
    </row>
    <row r="158" spans="1:23" ht="14.25" thickTop="1" thickBot="1">
      <c r="A158" s="348"/>
      <c r="L158" s="81" t="s">
        <v>66</v>
      </c>
      <c r="M158" s="82">
        <f>+M151+M155+M156+M157</f>
        <v>2270</v>
      </c>
      <c r="N158" s="83">
        <f t="shared" ref="N158" si="314">+N151+N155+N156+N157</f>
        <v>864</v>
      </c>
      <c r="O158" s="179">
        <f t="shared" ref="O158" si="315">+O151+O155+O156+O157</f>
        <v>3134</v>
      </c>
      <c r="P158" s="82">
        <f t="shared" ref="P158" si="316">+P151+P155+P156+P157</f>
        <v>0</v>
      </c>
      <c r="Q158" s="179">
        <f t="shared" ref="Q158" si="317">+Q151+Q155+Q156+Q157</f>
        <v>3134</v>
      </c>
      <c r="R158" s="82">
        <f t="shared" ref="R158" si="318">+R151+R155+R156+R157</f>
        <v>1910</v>
      </c>
      <c r="S158" s="83">
        <f t="shared" ref="S158" si="319">+S151+S155+S156+S157</f>
        <v>948</v>
      </c>
      <c r="T158" s="179">
        <f t="shared" ref="T158" si="320">+T151+T155+T156+T157</f>
        <v>2858</v>
      </c>
      <c r="U158" s="82">
        <f t="shared" ref="U158" si="321">+U151+U155+U156+U157</f>
        <v>0</v>
      </c>
      <c r="V158" s="179">
        <f t="shared" ref="V158" si="322">+V151+V155+V156+V157</f>
        <v>2858</v>
      </c>
      <c r="W158" s="84">
        <f t="shared" si="313"/>
        <v>-8.806636885768981</v>
      </c>
    </row>
    <row r="159" spans="1:23" ht="14.25" thickTop="1" thickBot="1">
      <c r="A159" s="348"/>
      <c r="L159" s="81" t="s">
        <v>67</v>
      </c>
      <c r="M159" s="82">
        <f>+M147+M151+M155+M156+M157</f>
        <v>2931</v>
      </c>
      <c r="N159" s="83">
        <f t="shared" ref="N159:V159" si="323">+N147+N151+N155+N156+N157</f>
        <v>1064</v>
      </c>
      <c r="O159" s="179">
        <f t="shared" si="323"/>
        <v>3995</v>
      </c>
      <c r="P159" s="82">
        <f t="shared" si="323"/>
        <v>0</v>
      </c>
      <c r="Q159" s="179">
        <f t="shared" si="323"/>
        <v>3995</v>
      </c>
      <c r="R159" s="82">
        <f t="shared" si="323"/>
        <v>2687</v>
      </c>
      <c r="S159" s="83">
        <f t="shared" si="323"/>
        <v>1430</v>
      </c>
      <c r="T159" s="179">
        <f t="shared" si="323"/>
        <v>4117</v>
      </c>
      <c r="U159" s="82">
        <f t="shared" si="323"/>
        <v>0</v>
      </c>
      <c r="V159" s="179">
        <f t="shared" si="323"/>
        <v>4117</v>
      </c>
      <c r="W159" s="84">
        <f>IF(Q159=0,0,((V159/Q159)-1)*100)</f>
        <v>3.0538172715894873</v>
      </c>
    </row>
    <row r="160" spans="1:23" ht="14.25" thickTop="1" thickBot="1">
      <c r="A160" s="350"/>
      <c r="K160" s="350"/>
      <c r="L160" s="60" t="s">
        <v>23</v>
      </c>
      <c r="M160" s="376">
        <f>+M106+M133</f>
        <v>242</v>
      </c>
      <c r="N160" s="377">
        <f>+N106+N133</f>
        <v>98</v>
      </c>
      <c r="O160" s="188">
        <f t="shared" ref="O160" si="324">M160+N160</f>
        <v>340</v>
      </c>
      <c r="P160" s="374">
        <f>+P106+P133</f>
        <v>0</v>
      </c>
      <c r="Q160" s="192">
        <f t="shared" ref="Q160" si="325">O160+P160</f>
        <v>340</v>
      </c>
      <c r="R160" s="77">
        <f>+R106+R133</f>
        <v>0</v>
      </c>
      <c r="S160" s="78">
        <f>+S106+S133</f>
        <v>0</v>
      </c>
      <c r="T160" s="188">
        <f t="shared" ref="T160" si="326">R160+S160</f>
        <v>0</v>
      </c>
      <c r="U160" s="79">
        <f>+U106+U133</f>
        <v>0</v>
      </c>
      <c r="V160" s="192">
        <f t="shared" ref="V160" si="327">T160+U160</f>
        <v>0</v>
      </c>
      <c r="W160" s="80">
        <f t="shared" ref="W160:W162" si="328">IF(Q160=0,0,((V160/Q160)-1)*100)</f>
        <v>-100</v>
      </c>
    </row>
    <row r="161" spans="1:23" ht="14.25" thickTop="1" thickBot="1">
      <c r="A161" s="348"/>
      <c r="L161" s="81" t="s">
        <v>40</v>
      </c>
      <c r="M161" s="82">
        <f t="shared" ref="M161:V161" si="329">+M156+M157+M160</f>
        <v>802</v>
      </c>
      <c r="N161" s="206">
        <f t="shared" si="329"/>
        <v>290</v>
      </c>
      <c r="O161" s="214">
        <f t="shared" si="329"/>
        <v>1092</v>
      </c>
      <c r="P161" s="83">
        <f t="shared" si="329"/>
        <v>0</v>
      </c>
      <c r="Q161" s="187">
        <f t="shared" si="329"/>
        <v>1092</v>
      </c>
      <c r="R161" s="82">
        <f t="shared" si="329"/>
        <v>469</v>
      </c>
      <c r="S161" s="206">
        <f t="shared" si="329"/>
        <v>187</v>
      </c>
      <c r="T161" s="214">
        <f t="shared" si="329"/>
        <v>656</v>
      </c>
      <c r="U161" s="83">
        <f t="shared" si="329"/>
        <v>0</v>
      </c>
      <c r="V161" s="187">
        <f t="shared" si="329"/>
        <v>656</v>
      </c>
      <c r="W161" s="84">
        <f t="shared" si="328"/>
        <v>-39.926739926739927</v>
      </c>
    </row>
    <row r="162" spans="1:23" ht="14.25" thickTop="1" thickBot="1">
      <c r="A162" s="348"/>
      <c r="L162" s="81" t="s">
        <v>63</v>
      </c>
      <c r="M162" s="82">
        <f t="shared" ref="M162:V162" si="330">+M147+M151+M155+M161</f>
        <v>3173</v>
      </c>
      <c r="N162" s="206">
        <f t="shared" si="330"/>
        <v>1162</v>
      </c>
      <c r="O162" s="214">
        <f t="shared" si="330"/>
        <v>4335</v>
      </c>
      <c r="P162" s="83">
        <f t="shared" si="330"/>
        <v>0</v>
      </c>
      <c r="Q162" s="187">
        <f t="shared" si="330"/>
        <v>4335</v>
      </c>
      <c r="R162" s="82">
        <f t="shared" si="330"/>
        <v>2687</v>
      </c>
      <c r="S162" s="206">
        <f t="shared" si="330"/>
        <v>1430</v>
      </c>
      <c r="T162" s="214">
        <f t="shared" si="330"/>
        <v>4117</v>
      </c>
      <c r="U162" s="83">
        <f t="shared" si="330"/>
        <v>0</v>
      </c>
      <c r="V162" s="187">
        <f t="shared" si="330"/>
        <v>4117</v>
      </c>
      <c r="W162" s="84">
        <f t="shared" si="328"/>
        <v>-5.0288350634371426</v>
      </c>
    </row>
    <row r="163" spans="1:23" ht="14.25" thickTop="1" thickBot="1">
      <c r="L163" s="91" t="s">
        <v>60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</row>
    <row r="164" spans="1:23" ht="13.5" thickTop="1">
      <c r="L164" s="898" t="s">
        <v>54</v>
      </c>
      <c r="M164" s="899"/>
      <c r="N164" s="899"/>
      <c r="O164" s="899"/>
      <c r="P164" s="899"/>
      <c r="Q164" s="899"/>
      <c r="R164" s="899"/>
      <c r="S164" s="899"/>
      <c r="T164" s="899"/>
      <c r="U164" s="899"/>
      <c r="V164" s="899"/>
      <c r="W164" s="900"/>
    </row>
    <row r="165" spans="1:23" ht="24.75" customHeight="1" thickBot="1">
      <c r="L165" s="901" t="s">
        <v>51</v>
      </c>
      <c r="M165" s="902"/>
      <c r="N165" s="902"/>
      <c r="O165" s="902"/>
      <c r="P165" s="902"/>
      <c r="Q165" s="902"/>
      <c r="R165" s="902"/>
      <c r="S165" s="902"/>
      <c r="T165" s="902"/>
      <c r="U165" s="902"/>
      <c r="V165" s="902"/>
      <c r="W165" s="903"/>
    </row>
    <row r="166" spans="1:23" ht="14.25" thickTop="1" thickBot="1">
      <c r="L166" s="219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 t="s">
        <v>34</v>
      </c>
    </row>
    <row r="167" spans="1:23" ht="14.25" thickTop="1" thickBot="1">
      <c r="L167" s="222"/>
      <c r="M167" s="262" t="s">
        <v>64</v>
      </c>
      <c r="N167" s="224"/>
      <c r="O167" s="262"/>
      <c r="P167" s="223"/>
      <c r="Q167" s="224"/>
      <c r="R167" s="223" t="s">
        <v>65</v>
      </c>
      <c r="S167" s="224"/>
      <c r="T167" s="262"/>
      <c r="U167" s="223"/>
      <c r="V167" s="223"/>
      <c r="W167" s="320" t="s">
        <v>2</v>
      </c>
    </row>
    <row r="168" spans="1:23" ht="13.5" thickTop="1">
      <c r="L168" s="226" t="s">
        <v>3</v>
      </c>
      <c r="M168" s="227"/>
      <c r="N168" s="228"/>
      <c r="O168" s="229"/>
      <c r="P168" s="230"/>
      <c r="Q168" s="229"/>
      <c r="R168" s="227"/>
      <c r="S168" s="228"/>
      <c r="T168" s="229"/>
      <c r="U168" s="230"/>
      <c r="V168" s="229"/>
      <c r="W168" s="321" t="s">
        <v>4</v>
      </c>
    </row>
    <row r="169" spans="1:23" ht="13.5" thickBot="1">
      <c r="L169" s="232"/>
      <c r="M169" s="233" t="s">
        <v>35</v>
      </c>
      <c r="N169" s="234" t="s">
        <v>36</v>
      </c>
      <c r="O169" s="235" t="s">
        <v>37</v>
      </c>
      <c r="P169" s="236" t="s">
        <v>32</v>
      </c>
      <c r="Q169" s="235" t="s">
        <v>7</v>
      </c>
      <c r="R169" s="233" t="s">
        <v>35</v>
      </c>
      <c r="S169" s="234" t="s">
        <v>36</v>
      </c>
      <c r="T169" s="235" t="s">
        <v>37</v>
      </c>
      <c r="U169" s="236" t="s">
        <v>32</v>
      </c>
      <c r="V169" s="235" t="s">
        <v>7</v>
      </c>
      <c r="W169" s="322"/>
    </row>
    <row r="170" spans="1:23" ht="5.25" customHeight="1" thickTop="1">
      <c r="L170" s="226"/>
      <c r="M170" s="238"/>
      <c r="N170" s="239"/>
      <c r="O170" s="240"/>
      <c r="P170" s="241"/>
      <c r="Q170" s="240"/>
      <c r="R170" s="238"/>
      <c r="S170" s="239"/>
      <c r="T170" s="240"/>
      <c r="U170" s="241"/>
      <c r="V170" s="240"/>
      <c r="W170" s="242"/>
    </row>
    <row r="171" spans="1:23">
      <c r="L171" s="226" t="s">
        <v>10</v>
      </c>
      <c r="M171" s="384">
        <v>0</v>
      </c>
      <c r="N171" s="385">
        <v>0</v>
      </c>
      <c r="O171" s="386">
        <f>+M171+N171</f>
        <v>0</v>
      </c>
      <c r="P171" s="387">
        <v>0</v>
      </c>
      <c r="Q171" s="386">
        <f t="shared" ref="Q171" si="331">O171+P171</f>
        <v>0</v>
      </c>
      <c r="R171" s="384">
        <v>0</v>
      </c>
      <c r="S171" s="385">
        <v>0</v>
      </c>
      <c r="T171" s="386">
        <f>+R171+S171</f>
        <v>0</v>
      </c>
      <c r="U171" s="387">
        <v>0</v>
      </c>
      <c r="V171" s="245">
        <f t="shared" ref="V171:V173" si="332">T171+U171</f>
        <v>0</v>
      </c>
      <c r="W171" s="623">
        <f>IF(Q171=0,0,((V171/Q171)-1)*100)</f>
        <v>0</v>
      </c>
    </row>
    <row r="172" spans="1:23">
      <c r="L172" s="226" t="s">
        <v>11</v>
      </c>
      <c r="M172" s="384">
        <v>0</v>
      </c>
      <c r="N172" s="385">
        <v>0</v>
      </c>
      <c r="O172" s="386">
        <f t="shared" ref="O172:O173" si="333">+M172+N172</f>
        <v>0</v>
      </c>
      <c r="P172" s="387">
        <v>0</v>
      </c>
      <c r="Q172" s="386">
        <f>O172+P172</f>
        <v>0</v>
      </c>
      <c r="R172" s="384">
        <v>0</v>
      </c>
      <c r="S172" s="385">
        <v>0</v>
      </c>
      <c r="T172" s="386">
        <f t="shared" ref="T172:T173" si="334">+R172+S172</f>
        <v>0</v>
      </c>
      <c r="U172" s="387">
        <v>0</v>
      </c>
      <c r="V172" s="245">
        <f>T172+U172</f>
        <v>0</v>
      </c>
      <c r="W172" s="623">
        <f>IF(Q172=0,0,((V172/Q172)-1)*100)</f>
        <v>0</v>
      </c>
    </row>
    <row r="173" spans="1:23" ht="13.5" thickBot="1">
      <c r="L173" s="232" t="s">
        <v>12</v>
      </c>
      <c r="M173" s="384">
        <v>0</v>
      </c>
      <c r="N173" s="385">
        <v>0</v>
      </c>
      <c r="O173" s="386">
        <f t="shared" si="333"/>
        <v>0</v>
      </c>
      <c r="P173" s="387">
        <v>0</v>
      </c>
      <c r="Q173" s="386">
        <f t="shared" ref="Q173" si="335">O173+P173</f>
        <v>0</v>
      </c>
      <c r="R173" s="384">
        <v>0</v>
      </c>
      <c r="S173" s="385">
        <v>0</v>
      </c>
      <c r="T173" s="386">
        <f t="shared" si="334"/>
        <v>0</v>
      </c>
      <c r="U173" s="387">
        <v>0</v>
      </c>
      <c r="V173" s="245">
        <f t="shared" si="332"/>
        <v>0</v>
      </c>
      <c r="W173" s="623">
        <f>IF(Q173=0,0,((V173/Q173)-1)*100)</f>
        <v>0</v>
      </c>
    </row>
    <row r="174" spans="1:23" ht="14.25" thickTop="1" thickBot="1">
      <c r="L174" s="248" t="s">
        <v>57</v>
      </c>
      <c r="M174" s="249">
        <f t="shared" ref="M174:Q174" si="336">+M171+M172+M173</f>
        <v>0</v>
      </c>
      <c r="N174" s="250">
        <f t="shared" si="336"/>
        <v>0</v>
      </c>
      <c r="O174" s="251">
        <f t="shared" si="336"/>
        <v>0</v>
      </c>
      <c r="P174" s="249">
        <f t="shared" si="336"/>
        <v>0</v>
      </c>
      <c r="Q174" s="251">
        <f t="shared" si="336"/>
        <v>0</v>
      </c>
      <c r="R174" s="249">
        <f t="shared" ref="R174:V174" si="337">+R171+R172+R173</f>
        <v>0</v>
      </c>
      <c r="S174" s="250">
        <f t="shared" si="337"/>
        <v>0</v>
      </c>
      <c r="T174" s="251">
        <f t="shared" si="337"/>
        <v>0</v>
      </c>
      <c r="U174" s="249">
        <f t="shared" si="337"/>
        <v>0</v>
      </c>
      <c r="V174" s="251">
        <f t="shared" si="337"/>
        <v>0</v>
      </c>
      <c r="W174" s="622">
        <f t="shared" ref="W174" si="338">IF(Q174=0,0,((V174/Q174)-1)*100)</f>
        <v>0</v>
      </c>
    </row>
    <row r="175" spans="1:23" ht="13.5" thickTop="1">
      <c r="L175" s="226" t="s">
        <v>13</v>
      </c>
      <c r="M175" s="384">
        <v>0</v>
      </c>
      <c r="N175" s="385">
        <v>0</v>
      </c>
      <c r="O175" s="386">
        <f>M175+N175</f>
        <v>0</v>
      </c>
      <c r="P175" s="387">
        <v>0</v>
      </c>
      <c r="Q175" s="386">
        <f>O175+P175</f>
        <v>0</v>
      </c>
      <c r="R175" s="243">
        <v>0</v>
      </c>
      <c r="S175" s="244">
        <v>0</v>
      </c>
      <c r="T175" s="245">
        <f>R175+S175</f>
        <v>0</v>
      </c>
      <c r="U175" s="246">
        <v>0</v>
      </c>
      <c r="V175" s="245">
        <f>T175+U175</f>
        <v>0</v>
      </c>
      <c r="W175" s="623">
        <f t="shared" ref="W175" si="339">IF(Q175=0,0,((V175/Q175)-1)*100)</f>
        <v>0</v>
      </c>
    </row>
    <row r="176" spans="1:23">
      <c r="L176" s="226" t="s">
        <v>14</v>
      </c>
      <c r="M176" s="384">
        <v>0</v>
      </c>
      <c r="N176" s="385">
        <v>0</v>
      </c>
      <c r="O176" s="386">
        <f>M176+N176</f>
        <v>0</v>
      </c>
      <c r="P176" s="387">
        <v>0</v>
      </c>
      <c r="Q176" s="386">
        <f>O176+P176</f>
        <v>0</v>
      </c>
      <c r="R176" s="243">
        <v>0</v>
      </c>
      <c r="S176" s="244">
        <v>0</v>
      </c>
      <c r="T176" s="245">
        <f>R176+S176</f>
        <v>0</v>
      </c>
      <c r="U176" s="246">
        <v>0</v>
      </c>
      <c r="V176" s="245">
        <f>T176+U176</f>
        <v>0</v>
      </c>
      <c r="W176" s="623">
        <f>IF(Q176=0,0,((V176/Q176)-1)*100)</f>
        <v>0</v>
      </c>
    </row>
    <row r="177" spans="1:23" ht="13.5" thickBot="1">
      <c r="L177" s="226" t="s">
        <v>15</v>
      </c>
      <c r="M177" s="384">
        <v>0</v>
      </c>
      <c r="N177" s="385">
        <v>0</v>
      </c>
      <c r="O177" s="386">
        <f>M177+N177</f>
        <v>0</v>
      </c>
      <c r="P177" s="387">
        <v>0</v>
      </c>
      <c r="Q177" s="386">
        <f>O177+P177</f>
        <v>0</v>
      </c>
      <c r="R177" s="384">
        <v>0</v>
      </c>
      <c r="S177" s="385">
        <v>0</v>
      </c>
      <c r="T177" s="386">
        <f>R177+S177</f>
        <v>0</v>
      </c>
      <c r="U177" s="387">
        <v>0</v>
      </c>
      <c r="V177" s="386">
        <f>T177+U177</f>
        <v>0</v>
      </c>
      <c r="W177" s="623">
        <f>IF(Q177=0,0,((V177/Q177)-1)*100)</f>
        <v>0</v>
      </c>
    </row>
    <row r="178" spans="1:23" ht="14.25" thickTop="1" thickBot="1">
      <c r="L178" s="248" t="s">
        <v>61</v>
      </c>
      <c r="M178" s="249">
        <f>+M175+M176+M177</f>
        <v>0</v>
      </c>
      <c r="N178" s="250">
        <f t="shared" ref="N178:V178" si="340">+N175+N176+N177</f>
        <v>0</v>
      </c>
      <c r="O178" s="251">
        <f t="shared" si="340"/>
        <v>0</v>
      </c>
      <c r="P178" s="249">
        <f t="shared" si="340"/>
        <v>0</v>
      </c>
      <c r="Q178" s="251">
        <f t="shared" si="340"/>
        <v>0</v>
      </c>
      <c r="R178" s="249">
        <f t="shared" si="340"/>
        <v>0</v>
      </c>
      <c r="S178" s="250">
        <f t="shared" si="340"/>
        <v>0</v>
      </c>
      <c r="T178" s="251">
        <f t="shared" si="340"/>
        <v>0</v>
      </c>
      <c r="U178" s="249">
        <f t="shared" si="340"/>
        <v>0</v>
      </c>
      <c r="V178" s="251">
        <f t="shared" si="340"/>
        <v>0</v>
      </c>
      <c r="W178" s="622">
        <f t="shared" ref="W178" si="341">IF(Q178=0,0,((V178/Q178)-1)*100)</f>
        <v>0</v>
      </c>
    </row>
    <row r="179" spans="1:23" ht="13.5" thickTop="1">
      <c r="L179" s="226" t="s">
        <v>16</v>
      </c>
      <c r="M179" s="384">
        <v>0</v>
      </c>
      <c r="N179" s="385">
        <v>0</v>
      </c>
      <c r="O179" s="386">
        <f>SUM(M179:N179)</f>
        <v>0</v>
      </c>
      <c r="P179" s="387">
        <v>0</v>
      </c>
      <c r="Q179" s="386">
        <f t="shared" ref="Q179" si="342">O179+P179</f>
        <v>0</v>
      </c>
      <c r="R179" s="243">
        <v>0</v>
      </c>
      <c r="S179" s="244">
        <v>0</v>
      </c>
      <c r="T179" s="245">
        <f>SUM(R179:S179)</f>
        <v>0</v>
      </c>
      <c r="U179" s="246">
        <v>0</v>
      </c>
      <c r="V179" s="245">
        <f t="shared" ref="V179" si="343">T179+U179</f>
        <v>0</v>
      </c>
      <c r="W179" s="623">
        <f>IF(Q179=0,0,((V179/Q179)-1)*100)</f>
        <v>0</v>
      </c>
    </row>
    <row r="180" spans="1:23">
      <c r="L180" s="226" t="s">
        <v>17</v>
      </c>
      <c r="M180" s="384">
        <v>0</v>
      </c>
      <c r="N180" s="385">
        <v>0</v>
      </c>
      <c r="O180" s="386">
        <f>SUM(M180:N180)</f>
        <v>0</v>
      </c>
      <c r="P180" s="387">
        <v>0</v>
      </c>
      <c r="Q180" s="386">
        <f>O180+P180</f>
        <v>0</v>
      </c>
      <c r="R180" s="243">
        <v>0</v>
      </c>
      <c r="S180" s="244">
        <v>0</v>
      </c>
      <c r="T180" s="245">
        <f>SUM(R180:S180)</f>
        <v>0</v>
      </c>
      <c r="U180" s="246">
        <v>0</v>
      </c>
      <c r="V180" s="245">
        <f>T180+U180</f>
        <v>0</v>
      </c>
      <c r="W180" s="623">
        <f t="shared" ref="W180" si="344">IF(Q180=0,0,((V180/Q180)-1)*100)</f>
        <v>0</v>
      </c>
    </row>
    <row r="181" spans="1:23" ht="13.5" thickBot="1">
      <c r="L181" s="226" t="s">
        <v>18</v>
      </c>
      <c r="M181" s="384">
        <v>0</v>
      </c>
      <c r="N181" s="385">
        <v>0</v>
      </c>
      <c r="O181" s="253">
        <f>SUM(M181:N181)</f>
        <v>0</v>
      </c>
      <c r="P181" s="254">
        <v>0</v>
      </c>
      <c r="Q181" s="253">
        <f>O181+P181</f>
        <v>0</v>
      </c>
      <c r="R181" s="243">
        <v>0</v>
      </c>
      <c r="S181" s="244">
        <v>0</v>
      </c>
      <c r="T181" s="253">
        <f>SUM(R181:S181)</f>
        <v>0</v>
      </c>
      <c r="U181" s="254">
        <v>0</v>
      </c>
      <c r="V181" s="253">
        <f>T181+U181</f>
        <v>0</v>
      </c>
      <c r="W181" s="623">
        <f>IF(Q181=0,0,((V181/Q181)-1)*100)</f>
        <v>0</v>
      </c>
    </row>
    <row r="182" spans="1:23" ht="14.25" thickTop="1" thickBot="1">
      <c r="L182" s="255" t="s">
        <v>19</v>
      </c>
      <c r="M182" s="256">
        <f>+M179+M180+M181</f>
        <v>0</v>
      </c>
      <c r="N182" s="256">
        <f t="shared" ref="N182:V182" si="345">+N179+N180+N181</f>
        <v>0</v>
      </c>
      <c r="O182" s="257">
        <f t="shared" si="345"/>
        <v>0</v>
      </c>
      <c r="P182" s="258">
        <f t="shared" si="345"/>
        <v>0</v>
      </c>
      <c r="Q182" s="257">
        <f t="shared" si="345"/>
        <v>0</v>
      </c>
      <c r="R182" s="256">
        <f t="shared" si="345"/>
        <v>0</v>
      </c>
      <c r="S182" s="256">
        <f t="shared" si="345"/>
        <v>0</v>
      </c>
      <c r="T182" s="257">
        <f t="shared" si="345"/>
        <v>0</v>
      </c>
      <c r="U182" s="258">
        <f t="shared" si="345"/>
        <v>0</v>
      </c>
      <c r="V182" s="257">
        <f t="shared" si="345"/>
        <v>0</v>
      </c>
      <c r="W182" s="624">
        <f>IF(Q182=0,0,((V182/Q182)-1)*100)</f>
        <v>0</v>
      </c>
    </row>
    <row r="183" spans="1:23" ht="13.5" thickTop="1">
      <c r="A183" s="350"/>
      <c r="K183" s="350"/>
      <c r="L183" s="226" t="s">
        <v>21</v>
      </c>
      <c r="M183" s="384">
        <v>0</v>
      </c>
      <c r="N183" s="385">
        <v>0</v>
      </c>
      <c r="O183" s="253">
        <f>SUM(M183:N183)</f>
        <v>0</v>
      </c>
      <c r="P183" s="260">
        <v>0</v>
      </c>
      <c r="Q183" s="253">
        <f>O183+P183</f>
        <v>0</v>
      </c>
      <c r="R183" s="243">
        <v>0</v>
      </c>
      <c r="S183" s="244">
        <v>0</v>
      </c>
      <c r="T183" s="253">
        <f>SUM(R183:S183)</f>
        <v>0</v>
      </c>
      <c r="U183" s="260">
        <v>0</v>
      </c>
      <c r="V183" s="253">
        <f>T183+U183</f>
        <v>0</v>
      </c>
      <c r="W183" s="623">
        <f>IF(Q183=0,0,((V183/Q183)-1)*100)</f>
        <v>0</v>
      </c>
    </row>
    <row r="184" spans="1:23" ht="13.5" thickBot="1">
      <c r="A184" s="350"/>
      <c r="K184" s="350"/>
      <c r="L184" s="226" t="s">
        <v>22</v>
      </c>
      <c r="M184" s="384">
        <v>0</v>
      </c>
      <c r="N184" s="385">
        <v>0</v>
      </c>
      <c r="O184" s="253">
        <f>SUM(M184:N184)</f>
        <v>0</v>
      </c>
      <c r="P184" s="387">
        <v>0</v>
      </c>
      <c r="Q184" s="253">
        <f>O184+P184</f>
        <v>0</v>
      </c>
      <c r="R184" s="384">
        <v>0</v>
      </c>
      <c r="S184" s="385">
        <v>0</v>
      </c>
      <c r="T184" s="253">
        <f>SUM(R184:S184)</f>
        <v>0</v>
      </c>
      <c r="U184" s="387">
        <v>0</v>
      </c>
      <c r="V184" s="253">
        <f>T184+U184</f>
        <v>0</v>
      </c>
      <c r="W184" s="623">
        <f t="shared" ref="W184" si="346">IF(Q184=0,0,((V184/Q184)-1)*100)</f>
        <v>0</v>
      </c>
    </row>
    <row r="185" spans="1:23" ht="14.25" thickTop="1" thickBot="1">
      <c r="L185" s="248" t="s">
        <v>66</v>
      </c>
      <c r="M185" s="249">
        <f>+M178+M182+M183+M184</f>
        <v>0</v>
      </c>
      <c r="N185" s="250">
        <f t="shared" ref="N185:V185" si="347">+N178+N182+N183+N184</f>
        <v>0</v>
      </c>
      <c r="O185" s="251">
        <f t="shared" si="347"/>
        <v>0</v>
      </c>
      <c r="P185" s="249">
        <f t="shared" si="347"/>
        <v>0</v>
      </c>
      <c r="Q185" s="251">
        <f t="shared" si="347"/>
        <v>0</v>
      </c>
      <c r="R185" s="249">
        <f t="shared" si="347"/>
        <v>0</v>
      </c>
      <c r="S185" s="250">
        <f t="shared" si="347"/>
        <v>0</v>
      </c>
      <c r="T185" s="251">
        <f t="shared" si="347"/>
        <v>0</v>
      </c>
      <c r="U185" s="249">
        <f t="shared" si="347"/>
        <v>0</v>
      </c>
      <c r="V185" s="251">
        <f t="shared" si="347"/>
        <v>0</v>
      </c>
      <c r="W185" s="622">
        <f t="shared" ref="W185" si="348">IF(Q185=0,0,((V185/Q185)-1)*100)</f>
        <v>0</v>
      </c>
    </row>
    <row r="186" spans="1:23" ht="14.25" thickTop="1" thickBot="1">
      <c r="L186" s="248" t="s">
        <v>67</v>
      </c>
      <c r="M186" s="249">
        <f>+M174+M178+M182+M183+M184</f>
        <v>0</v>
      </c>
      <c r="N186" s="250">
        <f t="shared" ref="N186:V186" si="349">+N174+N178+N182+N183+N184</f>
        <v>0</v>
      </c>
      <c r="O186" s="251">
        <f t="shared" si="349"/>
        <v>0</v>
      </c>
      <c r="P186" s="249">
        <f t="shared" si="349"/>
        <v>0</v>
      </c>
      <c r="Q186" s="251">
        <f t="shared" si="349"/>
        <v>0</v>
      </c>
      <c r="R186" s="249">
        <f t="shared" si="349"/>
        <v>0</v>
      </c>
      <c r="S186" s="250">
        <f t="shared" si="349"/>
        <v>0</v>
      </c>
      <c r="T186" s="251">
        <f t="shared" si="349"/>
        <v>0</v>
      </c>
      <c r="U186" s="249">
        <f t="shared" si="349"/>
        <v>0</v>
      </c>
      <c r="V186" s="251">
        <f t="shared" si="349"/>
        <v>0</v>
      </c>
      <c r="W186" s="622">
        <f>IF(Q186=0,0,((V186/Q186)-1)*100)</f>
        <v>0</v>
      </c>
    </row>
    <row r="187" spans="1:23" ht="14.25" thickTop="1" thickBot="1">
      <c r="A187" s="350"/>
      <c r="K187" s="350"/>
      <c r="L187" s="226" t="s">
        <v>23</v>
      </c>
      <c r="M187" s="384">
        <v>0</v>
      </c>
      <c r="N187" s="385">
        <v>0</v>
      </c>
      <c r="O187" s="253">
        <f>SUM(M187:N187)</f>
        <v>0</v>
      </c>
      <c r="P187" s="387">
        <v>0</v>
      </c>
      <c r="Q187" s="253">
        <f>O187+P187</f>
        <v>0</v>
      </c>
      <c r="R187" s="243"/>
      <c r="S187" s="244"/>
      <c r="T187" s="253">
        <f>SUM(R187:S187)</f>
        <v>0</v>
      </c>
      <c r="U187" s="246"/>
      <c r="V187" s="253">
        <f>T187+U187</f>
        <v>0</v>
      </c>
      <c r="W187" s="623">
        <f>IF(Q187=0,0,((V187/Q187)-1)*100)</f>
        <v>0</v>
      </c>
    </row>
    <row r="188" spans="1:23" ht="14.25" thickTop="1" thickBot="1">
      <c r="L188" s="248" t="s">
        <v>40</v>
      </c>
      <c r="M188" s="249">
        <f t="shared" ref="M188:V188" si="350">+M183+M184+M187</f>
        <v>0</v>
      </c>
      <c r="N188" s="250">
        <f t="shared" si="350"/>
        <v>0</v>
      </c>
      <c r="O188" s="251">
        <f t="shared" si="350"/>
        <v>0</v>
      </c>
      <c r="P188" s="249">
        <f t="shared" si="350"/>
        <v>0</v>
      </c>
      <c r="Q188" s="251">
        <f t="shared" si="350"/>
        <v>0</v>
      </c>
      <c r="R188" s="249">
        <f t="shared" si="350"/>
        <v>0</v>
      </c>
      <c r="S188" s="250">
        <f t="shared" si="350"/>
        <v>0</v>
      </c>
      <c r="T188" s="251">
        <f t="shared" si="350"/>
        <v>0</v>
      </c>
      <c r="U188" s="249">
        <f t="shared" si="350"/>
        <v>0</v>
      </c>
      <c r="V188" s="251">
        <f t="shared" si="350"/>
        <v>0</v>
      </c>
      <c r="W188" s="622">
        <f t="shared" ref="W188:W189" si="351">IF(Q188=0,0,((V188/Q188)-1)*100)</f>
        <v>0</v>
      </c>
    </row>
    <row r="189" spans="1:23" ht="14.25" thickTop="1" thickBot="1">
      <c r="L189" s="248" t="s">
        <v>63</v>
      </c>
      <c r="M189" s="249">
        <f t="shared" ref="M189:V189" si="352">+M174+M178+M182+M188</f>
        <v>0</v>
      </c>
      <c r="N189" s="250">
        <f t="shared" si="352"/>
        <v>0</v>
      </c>
      <c r="O189" s="251">
        <f t="shared" si="352"/>
        <v>0</v>
      </c>
      <c r="P189" s="249">
        <f t="shared" si="352"/>
        <v>0</v>
      </c>
      <c r="Q189" s="251">
        <f t="shared" si="352"/>
        <v>0</v>
      </c>
      <c r="R189" s="249">
        <f t="shared" si="352"/>
        <v>0</v>
      </c>
      <c r="S189" s="250">
        <f t="shared" si="352"/>
        <v>0</v>
      </c>
      <c r="T189" s="251">
        <f t="shared" si="352"/>
        <v>0</v>
      </c>
      <c r="U189" s="249">
        <f t="shared" si="352"/>
        <v>0</v>
      </c>
      <c r="V189" s="251">
        <f t="shared" si="352"/>
        <v>0</v>
      </c>
      <c r="W189" s="622">
        <f t="shared" si="351"/>
        <v>0</v>
      </c>
    </row>
    <row r="190" spans="1:23" ht="14.25" thickTop="1" thickBot="1">
      <c r="L190" s="261" t="s">
        <v>60</v>
      </c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1:23" ht="13.5" thickTop="1">
      <c r="L191" s="898" t="s">
        <v>55</v>
      </c>
      <c r="M191" s="899"/>
      <c r="N191" s="899"/>
      <c r="O191" s="899"/>
      <c r="P191" s="899"/>
      <c r="Q191" s="899"/>
      <c r="R191" s="899"/>
      <c r="S191" s="899"/>
      <c r="T191" s="899"/>
      <c r="U191" s="899"/>
      <c r="V191" s="899"/>
      <c r="W191" s="900"/>
    </row>
    <row r="192" spans="1:23" ht="13.5" thickBot="1">
      <c r="L192" s="901" t="s">
        <v>52</v>
      </c>
      <c r="M192" s="902"/>
      <c r="N192" s="902"/>
      <c r="O192" s="902"/>
      <c r="P192" s="902"/>
      <c r="Q192" s="902"/>
      <c r="R192" s="902"/>
      <c r="S192" s="902"/>
      <c r="T192" s="902"/>
      <c r="U192" s="902"/>
      <c r="V192" s="902"/>
      <c r="W192" s="903"/>
    </row>
    <row r="193" spans="12:23" ht="14.25" thickTop="1" thickBot="1">
      <c r="L193" s="219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 t="s">
        <v>34</v>
      </c>
    </row>
    <row r="194" spans="12:23" ht="14.25" thickTop="1" thickBot="1">
      <c r="L194" s="222"/>
      <c r="M194" s="262" t="s">
        <v>64</v>
      </c>
      <c r="N194" s="224"/>
      <c r="O194" s="262"/>
      <c r="P194" s="223"/>
      <c r="Q194" s="224"/>
      <c r="R194" s="223" t="s">
        <v>65</v>
      </c>
      <c r="S194" s="224"/>
      <c r="T194" s="262"/>
      <c r="U194" s="223"/>
      <c r="V194" s="223"/>
      <c r="W194" s="320" t="s">
        <v>2</v>
      </c>
    </row>
    <row r="195" spans="12:23" ht="13.5" thickTop="1">
      <c r="L195" s="226" t="s">
        <v>3</v>
      </c>
      <c r="M195" s="227"/>
      <c r="N195" s="228"/>
      <c r="O195" s="229"/>
      <c r="P195" s="230"/>
      <c r="Q195" s="229"/>
      <c r="R195" s="227"/>
      <c r="S195" s="228"/>
      <c r="T195" s="229"/>
      <c r="U195" s="230"/>
      <c r="V195" s="229"/>
      <c r="W195" s="321" t="s">
        <v>4</v>
      </c>
    </row>
    <row r="196" spans="12:23" ht="13.5" thickBot="1">
      <c r="L196" s="232"/>
      <c r="M196" s="233" t="s">
        <v>35</v>
      </c>
      <c r="N196" s="234" t="s">
        <v>36</v>
      </c>
      <c r="O196" s="235" t="s">
        <v>37</v>
      </c>
      <c r="P196" s="236" t="s">
        <v>32</v>
      </c>
      <c r="Q196" s="235" t="s">
        <v>7</v>
      </c>
      <c r="R196" s="233" t="s">
        <v>35</v>
      </c>
      <c r="S196" s="234" t="s">
        <v>36</v>
      </c>
      <c r="T196" s="235" t="s">
        <v>37</v>
      </c>
      <c r="U196" s="236" t="s">
        <v>32</v>
      </c>
      <c r="V196" s="235" t="s">
        <v>7</v>
      </c>
      <c r="W196" s="322"/>
    </row>
    <row r="197" spans="12:23" ht="6" customHeight="1" thickTop="1">
      <c r="L197" s="226"/>
      <c r="M197" s="238"/>
      <c r="N197" s="239"/>
      <c r="O197" s="240"/>
      <c r="P197" s="241"/>
      <c r="Q197" s="240"/>
      <c r="R197" s="238"/>
      <c r="S197" s="239"/>
      <c r="T197" s="240"/>
      <c r="U197" s="241"/>
      <c r="V197" s="240"/>
      <c r="W197" s="242"/>
    </row>
    <row r="198" spans="12:23">
      <c r="L198" s="226" t="s">
        <v>10</v>
      </c>
      <c r="M198" s="384">
        <v>131</v>
      </c>
      <c r="N198" s="385">
        <v>111</v>
      </c>
      <c r="O198" s="386">
        <f>+M198+N198</f>
        <v>242</v>
      </c>
      <c r="P198" s="283">
        <v>0</v>
      </c>
      <c r="Q198" s="386">
        <f>O198+P198</f>
        <v>242</v>
      </c>
      <c r="R198" s="384">
        <v>0</v>
      </c>
      <c r="S198" s="385">
        <v>0</v>
      </c>
      <c r="T198" s="386">
        <f>+R198+S198</f>
        <v>0</v>
      </c>
      <c r="U198" s="283">
        <v>0</v>
      </c>
      <c r="V198" s="245">
        <f>T198+U198</f>
        <v>0</v>
      </c>
      <c r="W198" s="247">
        <f>IF(Q198=0,0,((V198/Q198)-1)*100)</f>
        <v>-100</v>
      </c>
    </row>
    <row r="199" spans="12:23">
      <c r="L199" s="226" t="s">
        <v>11</v>
      </c>
      <c r="M199" s="384">
        <v>164</v>
      </c>
      <c r="N199" s="385">
        <v>100</v>
      </c>
      <c r="O199" s="386">
        <f t="shared" ref="O199:O200" si="353">+M199+N199</f>
        <v>264</v>
      </c>
      <c r="P199" s="283">
        <v>0</v>
      </c>
      <c r="Q199" s="386">
        <f>O199+P199</f>
        <v>264</v>
      </c>
      <c r="R199" s="384">
        <v>1</v>
      </c>
      <c r="S199" s="385">
        <v>0</v>
      </c>
      <c r="T199" s="386">
        <f t="shared" ref="T199:T200" si="354">+R199+S199</f>
        <v>1</v>
      </c>
      <c r="U199" s="283">
        <v>0</v>
      </c>
      <c r="V199" s="245">
        <f>T199+U199</f>
        <v>1</v>
      </c>
      <c r="W199" s="247">
        <f>IF(Q199=0,0,((V199/Q199)-1)*100)</f>
        <v>-99.621212121212125</v>
      </c>
    </row>
    <row r="200" spans="12:23" ht="13.5" thickBot="1">
      <c r="L200" s="232" t="s">
        <v>12</v>
      </c>
      <c r="M200" s="384">
        <v>159</v>
      </c>
      <c r="N200" s="385">
        <v>93</v>
      </c>
      <c r="O200" s="275">
        <f t="shared" si="353"/>
        <v>252</v>
      </c>
      <c r="P200" s="283">
        <v>0</v>
      </c>
      <c r="Q200" s="386">
        <f t="shared" ref="Q200" si="355">O200+P200</f>
        <v>252</v>
      </c>
      <c r="R200" s="384">
        <v>1</v>
      </c>
      <c r="S200" s="385">
        <v>0</v>
      </c>
      <c r="T200" s="275">
        <f t="shared" si="354"/>
        <v>1</v>
      </c>
      <c r="U200" s="283">
        <v>0</v>
      </c>
      <c r="V200" s="245">
        <f t="shared" ref="V200" si="356">T200+U200</f>
        <v>1</v>
      </c>
      <c r="W200" s="247">
        <f>IF(Q200=0,0,((V200/Q200)-1)*100)</f>
        <v>-99.603174603174608</v>
      </c>
    </row>
    <row r="201" spans="12:23" ht="14.25" thickTop="1" thickBot="1">
      <c r="L201" s="248" t="s">
        <v>38</v>
      </c>
      <c r="M201" s="249">
        <f t="shared" ref="M201:Q201" si="357">+M198+M199+M200</f>
        <v>454</v>
      </c>
      <c r="N201" s="250">
        <f t="shared" si="357"/>
        <v>304</v>
      </c>
      <c r="O201" s="251">
        <f t="shared" si="357"/>
        <v>758</v>
      </c>
      <c r="P201" s="249">
        <f t="shared" si="357"/>
        <v>0</v>
      </c>
      <c r="Q201" s="251">
        <f t="shared" si="357"/>
        <v>758</v>
      </c>
      <c r="R201" s="249">
        <f t="shared" ref="R201:V201" si="358">+R198+R199+R200</f>
        <v>2</v>
      </c>
      <c r="S201" s="250">
        <f t="shared" si="358"/>
        <v>0</v>
      </c>
      <c r="T201" s="251">
        <f t="shared" si="358"/>
        <v>2</v>
      </c>
      <c r="U201" s="249">
        <f t="shared" si="358"/>
        <v>0</v>
      </c>
      <c r="V201" s="251">
        <f t="shared" si="358"/>
        <v>2</v>
      </c>
      <c r="W201" s="252">
        <f t="shared" ref="W201" si="359">IF(Q201=0,0,((V201/Q201)-1)*100)</f>
        <v>-99.736147757255935</v>
      </c>
    </row>
    <row r="202" spans="12:23" ht="13.5" thickTop="1">
      <c r="L202" s="226" t="s">
        <v>13</v>
      </c>
      <c r="M202" s="384">
        <v>150</v>
      </c>
      <c r="N202" s="385">
        <v>89</v>
      </c>
      <c r="O202" s="386">
        <f>M202+N202</f>
        <v>239</v>
      </c>
      <c r="P202" s="283">
        <v>0</v>
      </c>
      <c r="Q202" s="386">
        <f>O202+P202</f>
        <v>239</v>
      </c>
      <c r="R202" s="243">
        <v>0</v>
      </c>
      <c r="S202" s="244">
        <v>0</v>
      </c>
      <c r="T202" s="386">
        <f>R202+S202</f>
        <v>0</v>
      </c>
      <c r="U202" s="283">
        <v>0</v>
      </c>
      <c r="V202" s="245">
        <f>T202+U202</f>
        <v>0</v>
      </c>
      <c r="W202" s="247">
        <f t="shared" ref="W202" si="360">IF(Q202=0,0,((V202/Q202)-1)*100)</f>
        <v>-100</v>
      </c>
    </row>
    <row r="203" spans="12:23">
      <c r="L203" s="226" t="s">
        <v>14</v>
      </c>
      <c r="M203" s="384">
        <v>150</v>
      </c>
      <c r="N203" s="385">
        <v>90</v>
      </c>
      <c r="O203" s="386">
        <f>M203+N203</f>
        <v>240</v>
      </c>
      <c r="P203" s="283">
        <v>0</v>
      </c>
      <c r="Q203" s="386">
        <f>O203+P203</f>
        <v>240</v>
      </c>
      <c r="R203" s="243">
        <v>0</v>
      </c>
      <c r="S203" s="244">
        <v>0</v>
      </c>
      <c r="T203" s="386">
        <f>R203+S203</f>
        <v>0</v>
      </c>
      <c r="U203" s="283">
        <v>0</v>
      </c>
      <c r="V203" s="245">
        <f>T203+U203</f>
        <v>0</v>
      </c>
      <c r="W203" s="247">
        <f>IF(Q203=0,0,((V203/Q203)-1)*100)</f>
        <v>-100</v>
      </c>
    </row>
    <row r="204" spans="12:23" ht="13.5" thickBot="1">
      <c r="L204" s="226" t="s">
        <v>15</v>
      </c>
      <c r="M204" s="384">
        <v>167</v>
      </c>
      <c r="N204" s="385">
        <v>99</v>
      </c>
      <c r="O204" s="386">
        <f>M204+N204</f>
        <v>266</v>
      </c>
      <c r="P204" s="283">
        <v>0</v>
      </c>
      <c r="Q204" s="386">
        <f>O204+P204</f>
        <v>266</v>
      </c>
      <c r="R204" s="384">
        <v>0</v>
      </c>
      <c r="S204" s="385">
        <v>0</v>
      </c>
      <c r="T204" s="386">
        <f>R204+S204</f>
        <v>0</v>
      </c>
      <c r="U204" s="283">
        <v>0</v>
      </c>
      <c r="V204" s="386">
        <f>T204+U204</f>
        <v>0</v>
      </c>
      <c r="W204" s="247">
        <f>IF(Q204=0,0,((V204/Q204)-1)*100)</f>
        <v>-100</v>
      </c>
    </row>
    <row r="205" spans="12:23" ht="14.25" thickTop="1" thickBot="1">
      <c r="L205" s="248" t="s">
        <v>61</v>
      </c>
      <c r="M205" s="249">
        <f>+M202+M203+M204</f>
        <v>467</v>
      </c>
      <c r="N205" s="250">
        <f t="shared" ref="N205" si="361">+N202+N203+N204</f>
        <v>278</v>
      </c>
      <c r="O205" s="251">
        <f t="shared" ref="O205" si="362">+O202+O203+O204</f>
        <v>745</v>
      </c>
      <c r="P205" s="249">
        <f t="shared" ref="P205" si="363">+P202+P203+P204</f>
        <v>0</v>
      </c>
      <c r="Q205" s="251">
        <f t="shared" ref="Q205" si="364">+Q202+Q203+Q204</f>
        <v>745</v>
      </c>
      <c r="R205" s="249">
        <f t="shared" ref="R205" si="365">+R202+R203+R204</f>
        <v>0</v>
      </c>
      <c r="S205" s="250">
        <f t="shared" ref="S205" si="366">+S202+S203+S204</f>
        <v>0</v>
      </c>
      <c r="T205" s="251">
        <f t="shared" ref="T205" si="367">+T202+T203+T204</f>
        <v>0</v>
      </c>
      <c r="U205" s="249">
        <f t="shared" ref="U205" si="368">+U202+U203+U204</f>
        <v>0</v>
      </c>
      <c r="V205" s="251">
        <f t="shared" ref="V205" si="369">+V202+V203+V204</f>
        <v>0</v>
      </c>
      <c r="W205" s="252">
        <f t="shared" ref="W205" si="370">IF(Q205=0,0,((V205/Q205)-1)*100)</f>
        <v>-100</v>
      </c>
    </row>
    <row r="206" spans="12:23" ht="13.5" thickTop="1">
      <c r="L206" s="226" t="s">
        <v>16</v>
      </c>
      <c r="M206" s="384">
        <v>131</v>
      </c>
      <c r="N206" s="385">
        <v>89</v>
      </c>
      <c r="O206" s="386">
        <f>SUM(M206:N206)</f>
        <v>220</v>
      </c>
      <c r="P206" s="283">
        <v>0</v>
      </c>
      <c r="Q206" s="386">
        <f>O206+P206</f>
        <v>220</v>
      </c>
      <c r="R206" s="243">
        <v>0</v>
      </c>
      <c r="S206" s="244">
        <v>0</v>
      </c>
      <c r="T206" s="386">
        <f>SUM(R206:S206)</f>
        <v>0</v>
      </c>
      <c r="U206" s="283">
        <v>0</v>
      </c>
      <c r="V206" s="245">
        <f>T206+U206</f>
        <v>0</v>
      </c>
      <c r="W206" s="247">
        <f>IF(Q206=0,0,((V206/Q206)-1)*100)</f>
        <v>-100</v>
      </c>
    </row>
    <row r="207" spans="12:23">
      <c r="L207" s="226" t="s">
        <v>17</v>
      </c>
      <c r="M207" s="384">
        <v>136</v>
      </c>
      <c r="N207" s="385">
        <v>104</v>
      </c>
      <c r="O207" s="386">
        <f>SUM(M207:N207)</f>
        <v>240</v>
      </c>
      <c r="P207" s="283">
        <v>0</v>
      </c>
      <c r="Q207" s="386">
        <f>O207+P207</f>
        <v>240</v>
      </c>
      <c r="R207" s="243">
        <v>0</v>
      </c>
      <c r="S207" s="244">
        <v>0</v>
      </c>
      <c r="T207" s="386">
        <f>SUM(R207:S207)</f>
        <v>0</v>
      </c>
      <c r="U207" s="283">
        <v>0</v>
      </c>
      <c r="V207" s="245">
        <f>T207+U207</f>
        <v>0</v>
      </c>
      <c r="W207" s="247">
        <f t="shared" ref="W207" si="371">IF(Q207=0,0,((V207/Q207)-1)*100)</f>
        <v>-100</v>
      </c>
    </row>
    <row r="208" spans="12:23" ht="13.5" thickBot="1">
      <c r="L208" s="226" t="s">
        <v>18</v>
      </c>
      <c r="M208" s="384">
        <v>142</v>
      </c>
      <c r="N208" s="385">
        <v>94</v>
      </c>
      <c r="O208" s="386">
        <f>SUM(M208:N208)</f>
        <v>236</v>
      </c>
      <c r="P208" s="284">
        <v>0</v>
      </c>
      <c r="Q208" s="253">
        <f>O208+P208</f>
        <v>236</v>
      </c>
      <c r="R208" s="243">
        <v>0</v>
      </c>
      <c r="S208" s="244">
        <v>0</v>
      </c>
      <c r="T208" s="386">
        <f>SUM(R208:S208)</f>
        <v>0</v>
      </c>
      <c r="U208" s="284">
        <v>0</v>
      </c>
      <c r="V208" s="253">
        <f>T208+U208</f>
        <v>0</v>
      </c>
      <c r="W208" s="247">
        <f>IF(Q208=0,0,((V208/Q208)-1)*100)</f>
        <v>-100</v>
      </c>
    </row>
    <row r="209" spans="1:23" ht="14.25" thickTop="1" thickBot="1">
      <c r="L209" s="255" t="s">
        <v>19</v>
      </c>
      <c r="M209" s="256">
        <f>+M206+M207+M208</f>
        <v>409</v>
      </c>
      <c r="N209" s="256">
        <f t="shared" ref="N209" si="372">+N206+N207+N208</f>
        <v>287</v>
      </c>
      <c r="O209" s="257">
        <f t="shared" ref="O209" si="373">+O206+O207+O208</f>
        <v>696</v>
      </c>
      <c r="P209" s="258">
        <f t="shared" ref="P209" si="374">+P206+P207+P208</f>
        <v>0</v>
      </c>
      <c r="Q209" s="257">
        <f t="shared" ref="Q209" si="375">+Q206+Q207+Q208</f>
        <v>696</v>
      </c>
      <c r="R209" s="256">
        <f t="shared" ref="R209" si="376">+R206+R207+R208</f>
        <v>0</v>
      </c>
      <c r="S209" s="256">
        <f t="shared" ref="S209" si="377">+S206+S207+S208</f>
        <v>0</v>
      </c>
      <c r="T209" s="257">
        <f t="shared" ref="T209" si="378">+T206+T207+T208</f>
        <v>0</v>
      </c>
      <c r="U209" s="258">
        <f t="shared" ref="U209" si="379">+U206+U207+U208</f>
        <v>0</v>
      </c>
      <c r="V209" s="257">
        <f t="shared" ref="V209" si="380">+V206+V207+V208</f>
        <v>0</v>
      </c>
      <c r="W209" s="259">
        <f>IF(Q209=0,0,((V209/Q209)-1)*100)</f>
        <v>-100</v>
      </c>
    </row>
    <row r="210" spans="1:23" ht="13.5" thickTop="1">
      <c r="A210" s="350"/>
      <c r="K210" s="350"/>
      <c r="L210" s="226" t="s">
        <v>21</v>
      </c>
      <c r="M210" s="384">
        <v>137</v>
      </c>
      <c r="N210" s="385">
        <v>95</v>
      </c>
      <c r="O210" s="386">
        <f>SUM(M210:N210)</f>
        <v>232</v>
      </c>
      <c r="P210" s="285">
        <v>0</v>
      </c>
      <c r="Q210" s="253">
        <f>O210+P210</f>
        <v>232</v>
      </c>
      <c r="R210" s="243">
        <v>0</v>
      </c>
      <c r="S210" s="244">
        <v>0</v>
      </c>
      <c r="T210" s="386">
        <f>SUM(R210:S210)</f>
        <v>0</v>
      </c>
      <c r="U210" s="285">
        <v>0</v>
      </c>
      <c r="V210" s="253">
        <f>T210+U210</f>
        <v>0</v>
      </c>
      <c r="W210" s="247">
        <f>IF(Q210=0,0,((V210/Q210)-1)*100)</f>
        <v>-100</v>
      </c>
    </row>
    <row r="211" spans="1:23" ht="13.5" thickBot="1">
      <c r="A211" s="350"/>
      <c r="K211" s="350"/>
      <c r="L211" s="226" t="s">
        <v>22</v>
      </c>
      <c r="M211" s="384">
        <v>164</v>
      </c>
      <c r="N211" s="385">
        <v>97</v>
      </c>
      <c r="O211" s="386">
        <f>SUM(M211:N211)</f>
        <v>261</v>
      </c>
      <c r="P211" s="283">
        <v>0</v>
      </c>
      <c r="Q211" s="253">
        <f>O211+P211</f>
        <v>261</v>
      </c>
      <c r="R211" s="384">
        <v>0</v>
      </c>
      <c r="S211" s="385">
        <v>0</v>
      </c>
      <c r="T211" s="386">
        <f>SUM(R211:S211)</f>
        <v>0</v>
      </c>
      <c r="U211" s="283">
        <v>0</v>
      </c>
      <c r="V211" s="253">
        <f>T211+U211</f>
        <v>0</v>
      </c>
      <c r="W211" s="247">
        <f t="shared" ref="W211:W212" si="381">IF(Q211=0,0,((V211/Q211)-1)*100)</f>
        <v>-100</v>
      </c>
    </row>
    <row r="212" spans="1:23" ht="14.25" thickTop="1" thickBot="1">
      <c r="L212" s="248" t="s">
        <v>66</v>
      </c>
      <c r="M212" s="249">
        <f>+M205+M209+M210+M211</f>
        <v>1177</v>
      </c>
      <c r="N212" s="250">
        <f t="shared" ref="N212" si="382">+N205+N209+N210+N211</f>
        <v>757</v>
      </c>
      <c r="O212" s="251">
        <f t="shared" ref="O212" si="383">+O205+O209+O210+O211</f>
        <v>1934</v>
      </c>
      <c r="P212" s="249">
        <f t="shared" ref="P212" si="384">+P205+P209+P210+P211</f>
        <v>0</v>
      </c>
      <c r="Q212" s="251">
        <f t="shared" ref="Q212" si="385">+Q205+Q209+Q210+Q211</f>
        <v>1934</v>
      </c>
      <c r="R212" s="249">
        <f t="shared" ref="R212" si="386">+R205+R209+R210+R211</f>
        <v>0</v>
      </c>
      <c r="S212" s="250">
        <f t="shared" ref="S212" si="387">+S205+S209+S210+S211</f>
        <v>0</v>
      </c>
      <c r="T212" s="251">
        <f t="shared" ref="T212" si="388">+T205+T209+T210+T211</f>
        <v>0</v>
      </c>
      <c r="U212" s="249">
        <f t="shared" ref="U212" si="389">+U205+U209+U210+U211</f>
        <v>0</v>
      </c>
      <c r="V212" s="251">
        <f t="shared" ref="V212" si="390">+V205+V209+V210+V211</f>
        <v>0</v>
      </c>
      <c r="W212" s="252">
        <f t="shared" si="381"/>
        <v>-100</v>
      </c>
    </row>
    <row r="213" spans="1:23" ht="14.25" thickTop="1" thickBot="1">
      <c r="L213" s="248" t="s">
        <v>67</v>
      </c>
      <c r="M213" s="249">
        <f>+M201+M205+M209+M210+M211</f>
        <v>1631</v>
      </c>
      <c r="N213" s="250">
        <f t="shared" ref="N213:V213" si="391">+N201+N205+N209+N210+N211</f>
        <v>1061</v>
      </c>
      <c r="O213" s="251">
        <f t="shared" si="391"/>
        <v>2692</v>
      </c>
      <c r="P213" s="249">
        <f t="shared" si="391"/>
        <v>0</v>
      </c>
      <c r="Q213" s="251">
        <f t="shared" si="391"/>
        <v>2692</v>
      </c>
      <c r="R213" s="249">
        <f t="shared" si="391"/>
        <v>2</v>
      </c>
      <c r="S213" s="250">
        <f t="shared" si="391"/>
        <v>0</v>
      </c>
      <c r="T213" s="251">
        <f t="shared" si="391"/>
        <v>2</v>
      </c>
      <c r="U213" s="249">
        <f t="shared" si="391"/>
        <v>0</v>
      </c>
      <c r="V213" s="251">
        <f t="shared" si="391"/>
        <v>2</v>
      </c>
      <c r="W213" s="252">
        <f>IF(Q213=0,0,((V213/Q213)-1)*100)</f>
        <v>-99.925705794947987</v>
      </c>
    </row>
    <row r="214" spans="1:23" ht="14.25" thickTop="1" thickBot="1">
      <c r="A214" s="350"/>
      <c r="K214" s="350"/>
      <c r="L214" s="226" t="s">
        <v>23</v>
      </c>
      <c r="M214" s="384">
        <v>41</v>
      </c>
      <c r="N214" s="385">
        <v>26</v>
      </c>
      <c r="O214" s="386">
        <f>SUM(M214:N214)</f>
        <v>67</v>
      </c>
      <c r="P214" s="283">
        <v>0</v>
      </c>
      <c r="Q214" s="253">
        <f>O214+P214</f>
        <v>67</v>
      </c>
      <c r="R214" s="243"/>
      <c r="S214" s="244"/>
      <c r="T214" s="386">
        <f>SUM(R214:S214)</f>
        <v>0</v>
      </c>
      <c r="U214" s="283"/>
      <c r="V214" s="253">
        <f>T214+U214</f>
        <v>0</v>
      </c>
      <c r="W214" s="247">
        <f>IF(Q214=0,0,((V214/Q214)-1)*100)</f>
        <v>-100</v>
      </c>
    </row>
    <row r="215" spans="1:23" ht="14.25" thickTop="1" thickBot="1">
      <c r="L215" s="248" t="s">
        <v>40</v>
      </c>
      <c r="M215" s="249">
        <f t="shared" ref="M215:V215" si="392">+M210+M211+M214</f>
        <v>342</v>
      </c>
      <c r="N215" s="250">
        <f t="shared" si="392"/>
        <v>218</v>
      </c>
      <c r="O215" s="251">
        <f t="shared" si="392"/>
        <v>560</v>
      </c>
      <c r="P215" s="249">
        <f t="shared" si="392"/>
        <v>0</v>
      </c>
      <c r="Q215" s="251">
        <f t="shared" si="392"/>
        <v>560</v>
      </c>
      <c r="R215" s="249">
        <f t="shared" si="392"/>
        <v>0</v>
      </c>
      <c r="S215" s="250">
        <f t="shared" si="392"/>
        <v>0</v>
      </c>
      <c r="T215" s="251">
        <f t="shared" si="392"/>
        <v>0</v>
      </c>
      <c r="U215" s="249">
        <f t="shared" si="392"/>
        <v>0</v>
      </c>
      <c r="V215" s="251">
        <f t="shared" si="392"/>
        <v>0</v>
      </c>
      <c r="W215" s="252">
        <f t="shared" ref="W215:W216" si="393">IF(Q215=0,0,((V215/Q215)-1)*100)</f>
        <v>-100</v>
      </c>
    </row>
    <row r="216" spans="1:23" ht="14.25" thickTop="1" thickBot="1">
      <c r="L216" s="248" t="s">
        <v>63</v>
      </c>
      <c r="M216" s="249">
        <f t="shared" ref="M216:V216" si="394">+M201+M205+M209+M215</f>
        <v>1672</v>
      </c>
      <c r="N216" s="250">
        <f t="shared" si="394"/>
        <v>1087</v>
      </c>
      <c r="O216" s="251">
        <f t="shared" si="394"/>
        <v>2759</v>
      </c>
      <c r="P216" s="249">
        <f t="shared" si="394"/>
        <v>0</v>
      </c>
      <c r="Q216" s="251">
        <f t="shared" si="394"/>
        <v>2759</v>
      </c>
      <c r="R216" s="249">
        <f t="shared" si="394"/>
        <v>2</v>
      </c>
      <c r="S216" s="250">
        <f t="shared" si="394"/>
        <v>0</v>
      </c>
      <c r="T216" s="251">
        <f t="shared" si="394"/>
        <v>2</v>
      </c>
      <c r="U216" s="249">
        <f t="shared" si="394"/>
        <v>0</v>
      </c>
      <c r="V216" s="251">
        <f t="shared" si="394"/>
        <v>2</v>
      </c>
      <c r="W216" s="252">
        <f t="shared" si="393"/>
        <v>-99.927509967379493</v>
      </c>
    </row>
    <row r="217" spans="1:23" ht="14.25" thickTop="1" thickBot="1">
      <c r="L217" s="261" t="s">
        <v>60</v>
      </c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1:23" ht="13.5" thickTop="1">
      <c r="L218" s="868" t="s">
        <v>56</v>
      </c>
      <c r="M218" s="869"/>
      <c r="N218" s="869"/>
      <c r="O218" s="869"/>
      <c r="P218" s="869"/>
      <c r="Q218" s="869"/>
      <c r="R218" s="869"/>
      <c r="S218" s="869"/>
      <c r="T218" s="869"/>
      <c r="U218" s="869"/>
      <c r="V218" s="869"/>
      <c r="W218" s="870"/>
    </row>
    <row r="219" spans="1:23" ht="13.5" thickBot="1">
      <c r="L219" s="871" t="s">
        <v>53</v>
      </c>
      <c r="M219" s="872"/>
      <c r="N219" s="872"/>
      <c r="O219" s="872"/>
      <c r="P219" s="872"/>
      <c r="Q219" s="872"/>
      <c r="R219" s="872"/>
      <c r="S219" s="872"/>
      <c r="T219" s="872"/>
      <c r="U219" s="872"/>
      <c r="V219" s="872"/>
      <c r="W219" s="873"/>
    </row>
    <row r="220" spans="1:23" ht="14.25" thickTop="1" thickBot="1">
      <c r="L220" s="219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 t="s">
        <v>34</v>
      </c>
    </row>
    <row r="221" spans="1:23" ht="14.25" thickTop="1" thickBot="1">
      <c r="L221" s="222"/>
      <c r="M221" s="262" t="s">
        <v>64</v>
      </c>
      <c r="N221" s="224"/>
      <c r="O221" s="262"/>
      <c r="P221" s="223"/>
      <c r="Q221" s="224"/>
      <c r="R221" s="223" t="s">
        <v>65</v>
      </c>
      <c r="S221" s="224"/>
      <c r="T221" s="262"/>
      <c r="U221" s="223"/>
      <c r="V221" s="223"/>
      <c r="W221" s="320" t="s">
        <v>2</v>
      </c>
    </row>
    <row r="222" spans="1:23" ht="13.5" thickTop="1">
      <c r="L222" s="226" t="s">
        <v>3</v>
      </c>
      <c r="M222" s="227"/>
      <c r="N222" s="228"/>
      <c r="O222" s="229"/>
      <c r="P222" s="230"/>
      <c r="Q222" s="319"/>
      <c r="R222" s="227"/>
      <c r="S222" s="228"/>
      <c r="T222" s="229"/>
      <c r="U222" s="230"/>
      <c r="V222" s="319"/>
      <c r="W222" s="321" t="s">
        <v>4</v>
      </c>
    </row>
    <row r="223" spans="1:23" ht="13.5" thickBot="1">
      <c r="L223" s="232"/>
      <c r="M223" s="233" t="s">
        <v>35</v>
      </c>
      <c r="N223" s="234" t="s">
        <v>36</v>
      </c>
      <c r="O223" s="235" t="s">
        <v>37</v>
      </c>
      <c r="P223" s="236" t="s">
        <v>32</v>
      </c>
      <c r="Q223" s="605" t="s">
        <v>7</v>
      </c>
      <c r="R223" s="233" t="s">
        <v>35</v>
      </c>
      <c r="S223" s="234" t="s">
        <v>36</v>
      </c>
      <c r="T223" s="235" t="s">
        <v>37</v>
      </c>
      <c r="U223" s="236" t="s">
        <v>32</v>
      </c>
      <c r="V223" s="315" t="s">
        <v>7</v>
      </c>
      <c r="W223" s="322"/>
    </row>
    <row r="224" spans="1:23" ht="4.5" customHeight="1" thickTop="1">
      <c r="L224" s="226"/>
      <c r="M224" s="238"/>
      <c r="N224" s="239"/>
      <c r="O224" s="240"/>
      <c r="P224" s="241"/>
      <c r="Q224" s="273"/>
      <c r="R224" s="238"/>
      <c r="S224" s="239"/>
      <c r="T224" s="240"/>
      <c r="U224" s="241"/>
      <c r="V224" s="273"/>
      <c r="W224" s="242"/>
    </row>
    <row r="225" spans="1:23">
      <c r="L225" s="226" t="s">
        <v>10</v>
      </c>
      <c r="M225" s="384">
        <f t="shared" ref="M225:N227" si="395">+M171+M198</f>
        <v>131</v>
      </c>
      <c r="N225" s="385">
        <f t="shared" si="395"/>
        <v>111</v>
      </c>
      <c r="O225" s="386">
        <f>M225+N225</f>
        <v>242</v>
      </c>
      <c r="P225" s="387">
        <f>+P171+P198</f>
        <v>0</v>
      </c>
      <c r="Q225" s="274">
        <f>O225+P225</f>
        <v>242</v>
      </c>
      <c r="R225" s="243">
        <f t="shared" ref="R225:S227" si="396">+R171+R198</f>
        <v>0</v>
      </c>
      <c r="S225" s="244">
        <f t="shared" si="396"/>
        <v>0</v>
      </c>
      <c r="T225" s="245">
        <f>R225+S225</f>
        <v>0</v>
      </c>
      <c r="U225" s="246">
        <f>+U171+U198</f>
        <v>0</v>
      </c>
      <c r="V225" s="274">
        <f>T225+U225</f>
        <v>0</v>
      </c>
      <c r="W225" s="247">
        <f>IF(Q225=0,0,((V225/Q225)-1)*100)</f>
        <v>-100</v>
      </c>
    </row>
    <row r="226" spans="1:23">
      <c r="L226" s="226" t="s">
        <v>11</v>
      </c>
      <c r="M226" s="384">
        <f t="shared" si="395"/>
        <v>164</v>
      </c>
      <c r="N226" s="385">
        <f t="shared" si="395"/>
        <v>100</v>
      </c>
      <c r="O226" s="386">
        <f t="shared" ref="O226:O227" si="397">M226+N226</f>
        <v>264</v>
      </c>
      <c r="P226" s="387">
        <f>+P172+P199</f>
        <v>0</v>
      </c>
      <c r="Q226" s="274">
        <f>O226+P226</f>
        <v>264</v>
      </c>
      <c r="R226" s="243">
        <f t="shared" si="396"/>
        <v>1</v>
      </c>
      <c r="S226" s="244">
        <f t="shared" si="396"/>
        <v>0</v>
      </c>
      <c r="T226" s="245">
        <f t="shared" ref="T226:T227" si="398">R226+S226</f>
        <v>1</v>
      </c>
      <c r="U226" s="246">
        <f>+U172+U199</f>
        <v>0</v>
      </c>
      <c r="V226" s="274">
        <f>T226+U226</f>
        <v>1</v>
      </c>
      <c r="W226" s="247">
        <f>IF(Q226=0,0,((V226/Q226)-1)*100)</f>
        <v>-99.621212121212125</v>
      </c>
    </row>
    <row r="227" spans="1:23" ht="13.5" thickBot="1">
      <c r="L227" s="232" t="s">
        <v>12</v>
      </c>
      <c r="M227" s="384">
        <f t="shared" si="395"/>
        <v>159</v>
      </c>
      <c r="N227" s="385">
        <f t="shared" si="395"/>
        <v>93</v>
      </c>
      <c r="O227" s="386">
        <f t="shared" si="397"/>
        <v>252</v>
      </c>
      <c r="P227" s="387">
        <f>+P173+P200</f>
        <v>0</v>
      </c>
      <c r="Q227" s="274">
        <f>O227+P227</f>
        <v>252</v>
      </c>
      <c r="R227" s="243">
        <f t="shared" si="396"/>
        <v>1</v>
      </c>
      <c r="S227" s="244">
        <f t="shared" si="396"/>
        <v>0</v>
      </c>
      <c r="T227" s="245">
        <f t="shared" si="398"/>
        <v>1</v>
      </c>
      <c r="U227" s="246">
        <f>+U173+U200</f>
        <v>0</v>
      </c>
      <c r="V227" s="274">
        <f>T227+U227</f>
        <v>1</v>
      </c>
      <c r="W227" s="247">
        <f>IF(Q227=0,0,((V227/Q227)-1)*100)</f>
        <v>-99.603174603174608</v>
      </c>
    </row>
    <row r="228" spans="1:23" ht="14.25" thickTop="1" thickBot="1">
      <c r="L228" s="248" t="s">
        <v>38</v>
      </c>
      <c r="M228" s="249">
        <f t="shared" ref="M228:Q228" si="399">+M225+M226+M227</f>
        <v>454</v>
      </c>
      <c r="N228" s="250">
        <f t="shared" si="399"/>
        <v>304</v>
      </c>
      <c r="O228" s="251">
        <f t="shared" si="399"/>
        <v>758</v>
      </c>
      <c r="P228" s="249">
        <f t="shared" si="399"/>
        <v>0</v>
      </c>
      <c r="Q228" s="251">
        <f t="shared" si="399"/>
        <v>758</v>
      </c>
      <c r="R228" s="249">
        <f t="shared" ref="R228:V228" si="400">+R225+R226+R227</f>
        <v>2</v>
      </c>
      <c r="S228" s="250">
        <f t="shared" si="400"/>
        <v>0</v>
      </c>
      <c r="T228" s="251">
        <f t="shared" si="400"/>
        <v>2</v>
      </c>
      <c r="U228" s="249">
        <f t="shared" si="400"/>
        <v>0</v>
      </c>
      <c r="V228" s="251">
        <f t="shared" si="400"/>
        <v>2</v>
      </c>
      <c r="W228" s="252">
        <f t="shared" ref="W228" si="401">IF(Q228=0,0,((V228/Q228)-1)*100)</f>
        <v>-99.736147757255935</v>
      </c>
    </row>
    <row r="229" spans="1:23" ht="13.5" thickTop="1">
      <c r="L229" s="226" t="s">
        <v>13</v>
      </c>
      <c r="M229" s="384">
        <f t="shared" ref="M229:N231" si="402">+M175+M202</f>
        <v>150</v>
      </c>
      <c r="N229" s="385">
        <f t="shared" si="402"/>
        <v>89</v>
      </c>
      <c r="O229" s="386">
        <f t="shared" ref="O229" si="403">M229+N229</f>
        <v>239</v>
      </c>
      <c r="P229" s="267">
        <f>+P175+P202</f>
        <v>0</v>
      </c>
      <c r="Q229" s="611">
        <f>O229+P229</f>
        <v>239</v>
      </c>
      <c r="R229" s="243">
        <f t="shared" ref="R229:S231" si="404">+R175+R202</f>
        <v>0</v>
      </c>
      <c r="S229" s="244">
        <f t="shared" si="404"/>
        <v>0</v>
      </c>
      <c r="T229" s="245">
        <f t="shared" ref="T229" si="405">R229+S229</f>
        <v>0</v>
      </c>
      <c r="U229" s="267">
        <f>+U175+U202</f>
        <v>0</v>
      </c>
      <c r="V229" s="611">
        <f>T229+U229</f>
        <v>0</v>
      </c>
      <c r="W229" s="247">
        <f>IF(Q229=0,0,((V229/Q229)-1)*100)</f>
        <v>-100</v>
      </c>
    </row>
    <row r="230" spans="1:23">
      <c r="L230" s="226" t="s">
        <v>14</v>
      </c>
      <c r="M230" s="384">
        <f t="shared" si="402"/>
        <v>150</v>
      </c>
      <c r="N230" s="385">
        <f t="shared" si="402"/>
        <v>90</v>
      </c>
      <c r="O230" s="253">
        <f t="shared" ref="O230" si="406">M230+N230</f>
        <v>240</v>
      </c>
      <c r="P230" s="267">
        <f>+P176+P203</f>
        <v>0</v>
      </c>
      <c r="Q230" s="386">
        <f>O230+P230</f>
        <v>240</v>
      </c>
      <c r="R230" s="384">
        <f t="shared" si="404"/>
        <v>0</v>
      </c>
      <c r="S230" s="385">
        <f t="shared" si="404"/>
        <v>0</v>
      </c>
      <c r="T230" s="253">
        <f t="shared" ref="T230" si="407">R230+S230</f>
        <v>0</v>
      </c>
      <c r="U230" s="267">
        <f>+U176+U203</f>
        <v>0</v>
      </c>
      <c r="V230" s="386">
        <f>T230+U230</f>
        <v>0</v>
      </c>
      <c r="W230" s="247">
        <f>IF(Q230=0,0,((V230/Q230)-1)*100)</f>
        <v>-100</v>
      </c>
    </row>
    <row r="231" spans="1:23" ht="13.5" thickBot="1">
      <c r="L231" s="226" t="s">
        <v>15</v>
      </c>
      <c r="M231" s="384">
        <f t="shared" si="402"/>
        <v>167</v>
      </c>
      <c r="N231" s="385">
        <f t="shared" si="402"/>
        <v>99</v>
      </c>
      <c r="O231" s="386">
        <f t="shared" ref="O231" si="408">M231+N231</f>
        <v>266</v>
      </c>
      <c r="P231" s="387">
        <f>+P177+P204</f>
        <v>0</v>
      </c>
      <c r="Q231" s="626">
        <f>O231+P231</f>
        <v>266</v>
      </c>
      <c r="R231" s="317">
        <f t="shared" si="404"/>
        <v>0</v>
      </c>
      <c r="S231" s="627">
        <f t="shared" si="404"/>
        <v>0</v>
      </c>
      <c r="T231" s="275">
        <f t="shared" ref="T231" si="409">R231+S231</f>
        <v>0</v>
      </c>
      <c r="U231" s="254">
        <f>+U177+U204</f>
        <v>0</v>
      </c>
      <c r="V231" s="628">
        <f t="shared" ref="V231" si="410">+V226+V227+V229</f>
        <v>2</v>
      </c>
      <c r="W231" s="247">
        <f t="shared" ref="W231:W232" si="411">IF(Q231=0,0,((V231/Q231)-1)*100)</f>
        <v>-99.248120300751879</v>
      </c>
    </row>
    <row r="232" spans="1:23" ht="14.25" thickTop="1" thickBot="1">
      <c r="L232" s="248" t="s">
        <v>61</v>
      </c>
      <c r="M232" s="249">
        <f>+M229+M230+M231</f>
        <v>467</v>
      </c>
      <c r="N232" s="250">
        <f t="shared" ref="N232" si="412">+N229+N230+N231</f>
        <v>278</v>
      </c>
      <c r="O232" s="251">
        <f t="shared" ref="O232" si="413">+O229+O230+O231</f>
        <v>745</v>
      </c>
      <c r="P232" s="249">
        <f t="shared" ref="P232" si="414">+P229+P230+P231</f>
        <v>0</v>
      </c>
      <c r="Q232" s="251">
        <f t="shared" ref="Q232" si="415">+Q229+Q230+Q231</f>
        <v>745</v>
      </c>
      <c r="R232" s="249">
        <f t="shared" ref="R232" si="416">+R229+R230+R231</f>
        <v>0</v>
      </c>
      <c r="S232" s="250">
        <f t="shared" ref="S232" si="417">+S229+S230+S231</f>
        <v>0</v>
      </c>
      <c r="T232" s="251">
        <f t="shared" ref="T232" si="418">+T229+T230+T231</f>
        <v>0</v>
      </c>
      <c r="U232" s="249">
        <f t="shared" ref="U232" si="419">+U229+U230+U231</f>
        <v>0</v>
      </c>
      <c r="V232" s="251">
        <f t="shared" ref="V232" si="420">+V229+V230+V231</f>
        <v>2</v>
      </c>
      <c r="W232" s="252">
        <f t="shared" si="411"/>
        <v>-99.731543624161077</v>
      </c>
    </row>
    <row r="233" spans="1:23" ht="13.5" thickTop="1">
      <c r="L233" s="226" t="s">
        <v>16</v>
      </c>
      <c r="M233" s="384">
        <f t="shared" ref="M233:N235" si="421">+M179+M206</f>
        <v>131</v>
      </c>
      <c r="N233" s="385">
        <f t="shared" si="421"/>
        <v>89</v>
      </c>
      <c r="O233" s="386">
        <f t="shared" ref="O233" si="422">M233+N233</f>
        <v>220</v>
      </c>
      <c r="P233" s="387">
        <f>+P179+P206</f>
        <v>0</v>
      </c>
      <c r="Q233" s="274">
        <f>O233+P233</f>
        <v>220</v>
      </c>
      <c r="R233" s="243">
        <f t="shared" ref="R233:S235" si="423">+R179+R206</f>
        <v>0</v>
      </c>
      <c r="S233" s="244">
        <f t="shared" si="423"/>
        <v>0</v>
      </c>
      <c r="T233" s="245">
        <f t="shared" ref="T233" si="424">R233+S233</f>
        <v>0</v>
      </c>
      <c r="U233" s="246">
        <f>+U179+U206</f>
        <v>0</v>
      </c>
      <c r="V233" s="274">
        <f>T233+U233</f>
        <v>0</v>
      </c>
      <c r="W233" s="247">
        <f t="shared" ref="W233" si="425">IF(Q233=0,0,((V233/Q233)-1)*100)</f>
        <v>-100</v>
      </c>
    </row>
    <row r="234" spans="1:23">
      <c r="L234" s="226" t="s">
        <v>17</v>
      </c>
      <c r="M234" s="384">
        <f t="shared" si="421"/>
        <v>136</v>
      </c>
      <c r="N234" s="385">
        <f t="shared" si="421"/>
        <v>104</v>
      </c>
      <c r="O234" s="386">
        <f>M234+N234</f>
        <v>240</v>
      </c>
      <c r="P234" s="387">
        <f>+P180+P207</f>
        <v>0</v>
      </c>
      <c r="Q234" s="274">
        <f>O234+P234</f>
        <v>240</v>
      </c>
      <c r="R234" s="243">
        <f t="shared" si="423"/>
        <v>0</v>
      </c>
      <c r="S234" s="244">
        <f t="shared" si="423"/>
        <v>0</v>
      </c>
      <c r="T234" s="245">
        <f>R234+S234</f>
        <v>0</v>
      </c>
      <c r="U234" s="246">
        <f>+U180+U207</f>
        <v>0</v>
      </c>
      <c r="V234" s="274">
        <f>T234+U234</f>
        <v>0</v>
      </c>
      <c r="W234" s="247">
        <f t="shared" ref="W234" si="426">IF(Q234=0,0,((V234/Q234)-1)*100)</f>
        <v>-100</v>
      </c>
    </row>
    <row r="235" spans="1:23" ht="13.5" thickBot="1">
      <c r="L235" s="226" t="s">
        <v>18</v>
      </c>
      <c r="M235" s="384">
        <f t="shared" si="421"/>
        <v>142</v>
      </c>
      <c r="N235" s="385">
        <f t="shared" si="421"/>
        <v>94</v>
      </c>
      <c r="O235" s="253">
        <f>M235+N235</f>
        <v>236</v>
      </c>
      <c r="P235" s="254">
        <f>+P181+P208</f>
        <v>0</v>
      </c>
      <c r="Q235" s="274">
        <f>O235+P235</f>
        <v>236</v>
      </c>
      <c r="R235" s="243">
        <f t="shared" si="423"/>
        <v>0</v>
      </c>
      <c r="S235" s="244">
        <f t="shared" si="423"/>
        <v>0</v>
      </c>
      <c r="T235" s="253">
        <f>R235+S235</f>
        <v>0</v>
      </c>
      <c r="U235" s="254">
        <f>+U181+U208</f>
        <v>0</v>
      </c>
      <c r="V235" s="274">
        <f>T235+U235</f>
        <v>0</v>
      </c>
      <c r="W235" s="247">
        <f>IF(Q235=0,0,((V235/Q235)-1)*100)</f>
        <v>-100</v>
      </c>
    </row>
    <row r="236" spans="1:23" ht="14.25" thickTop="1" thickBot="1">
      <c r="L236" s="255" t="s">
        <v>19</v>
      </c>
      <c r="M236" s="256">
        <f>+M233+M234+M235</f>
        <v>409</v>
      </c>
      <c r="N236" s="256">
        <f t="shared" ref="N236" si="427">+N233+N234+N235</f>
        <v>287</v>
      </c>
      <c r="O236" s="257">
        <f t="shared" ref="O236" si="428">+O233+O234+O235</f>
        <v>696</v>
      </c>
      <c r="P236" s="258">
        <f t="shared" ref="P236" si="429">+P233+P234+P235</f>
        <v>0</v>
      </c>
      <c r="Q236" s="257">
        <f t="shared" ref="Q236" si="430">+Q233+Q234+Q235</f>
        <v>696</v>
      </c>
      <c r="R236" s="256">
        <f t="shared" ref="R236" si="431">+R233+R234+R235</f>
        <v>0</v>
      </c>
      <c r="S236" s="256">
        <f t="shared" ref="S236" si="432">+S233+S234+S235</f>
        <v>0</v>
      </c>
      <c r="T236" s="257">
        <f t="shared" ref="T236" si="433">+T233+T234+T235</f>
        <v>0</v>
      </c>
      <c r="U236" s="258">
        <f t="shared" ref="U236" si="434">+U233+U234+U235</f>
        <v>0</v>
      </c>
      <c r="V236" s="257">
        <f t="shared" ref="V236" si="435">+V233+V234+V235</f>
        <v>0</v>
      </c>
      <c r="W236" s="259">
        <f>IF(Q236=0,0,((V236/Q236)-1)*100)</f>
        <v>-100</v>
      </c>
    </row>
    <row r="237" spans="1:23" ht="13.5" thickTop="1">
      <c r="A237" s="350"/>
      <c r="K237" s="350"/>
      <c r="L237" s="226" t="s">
        <v>21</v>
      </c>
      <c r="M237" s="384">
        <f>+M183+M210</f>
        <v>137</v>
      </c>
      <c r="N237" s="385">
        <f>+N183+N210</f>
        <v>95</v>
      </c>
      <c r="O237" s="253">
        <f>M237+N237</f>
        <v>232</v>
      </c>
      <c r="P237" s="260">
        <f>+P183+P210</f>
        <v>0</v>
      </c>
      <c r="Q237" s="274">
        <f>O237+P237</f>
        <v>232</v>
      </c>
      <c r="R237" s="243">
        <f>+R183+R210</f>
        <v>0</v>
      </c>
      <c r="S237" s="244">
        <f>+S183+S210</f>
        <v>0</v>
      </c>
      <c r="T237" s="253">
        <f>R237+S237</f>
        <v>0</v>
      </c>
      <c r="U237" s="260">
        <f>+U183+U210</f>
        <v>0</v>
      </c>
      <c r="V237" s="274">
        <f>T237+U237</f>
        <v>0</v>
      </c>
      <c r="W237" s="247">
        <f>IF(Q237=0,0,((V237/Q237)-1)*100)</f>
        <v>-100</v>
      </c>
    </row>
    <row r="238" spans="1:23" ht="13.5" thickBot="1">
      <c r="A238" s="350"/>
      <c r="K238" s="350"/>
      <c r="L238" s="226" t="s">
        <v>22</v>
      </c>
      <c r="M238" s="384">
        <f>+M184+M211</f>
        <v>164</v>
      </c>
      <c r="N238" s="385">
        <f>+N184+N211</f>
        <v>97</v>
      </c>
      <c r="O238" s="253">
        <f>M238+N238</f>
        <v>261</v>
      </c>
      <c r="P238" s="387">
        <f>+P184+P211</f>
        <v>0</v>
      </c>
      <c r="Q238" s="274">
        <f>O238+P238</f>
        <v>261</v>
      </c>
      <c r="R238" s="384">
        <f>+R184+R211</f>
        <v>0</v>
      </c>
      <c r="S238" s="385">
        <f>+S184+S211</f>
        <v>0</v>
      </c>
      <c r="T238" s="253">
        <f t="shared" ref="T238" si="436">R238+S238</f>
        <v>0</v>
      </c>
      <c r="U238" s="387">
        <f>+U184+U211</f>
        <v>0</v>
      </c>
      <c r="V238" s="274">
        <f>T238+U238</f>
        <v>0</v>
      </c>
      <c r="W238" s="247">
        <f t="shared" ref="W238:W239" si="437">IF(Q238=0,0,((V238/Q238)-1)*100)</f>
        <v>-100</v>
      </c>
    </row>
    <row r="239" spans="1:23" ht="14.25" thickTop="1" thickBot="1">
      <c r="L239" s="248" t="s">
        <v>66</v>
      </c>
      <c r="M239" s="249">
        <f>+M232+M236+M237+M238</f>
        <v>1177</v>
      </c>
      <c r="N239" s="250">
        <f t="shared" ref="N239" si="438">+N232+N236+N237+N238</f>
        <v>757</v>
      </c>
      <c r="O239" s="251">
        <f t="shared" ref="O239" si="439">+O232+O236+O237+O238</f>
        <v>1934</v>
      </c>
      <c r="P239" s="249">
        <f t="shared" ref="P239" si="440">+P232+P236+P237+P238</f>
        <v>0</v>
      </c>
      <c r="Q239" s="251">
        <f t="shared" ref="Q239" si="441">+Q232+Q236+Q237+Q238</f>
        <v>1934</v>
      </c>
      <c r="R239" s="249">
        <f t="shared" ref="R239" si="442">+R232+R236+R237+R238</f>
        <v>0</v>
      </c>
      <c r="S239" s="250">
        <f t="shared" ref="S239" si="443">+S232+S236+S237+S238</f>
        <v>0</v>
      </c>
      <c r="T239" s="251">
        <f t="shared" ref="T239" si="444">+T232+T236+T237+T238</f>
        <v>0</v>
      </c>
      <c r="U239" s="249">
        <f t="shared" ref="U239" si="445">+U232+U236+U237+U238</f>
        <v>0</v>
      </c>
      <c r="V239" s="251">
        <f t="shared" ref="V239" si="446">+V232+V236+V237+V238</f>
        <v>2</v>
      </c>
      <c r="W239" s="252">
        <f t="shared" si="437"/>
        <v>-99.896587383660801</v>
      </c>
    </row>
    <row r="240" spans="1:23" ht="14.25" thickTop="1" thickBot="1">
      <c r="L240" s="248" t="s">
        <v>67</v>
      </c>
      <c r="M240" s="249">
        <f>+M228+M232+M236+M237+M238</f>
        <v>1631</v>
      </c>
      <c r="N240" s="250">
        <f t="shared" ref="N240:V240" si="447">+N228+N232+N236+N237+N238</f>
        <v>1061</v>
      </c>
      <c r="O240" s="251">
        <f t="shared" si="447"/>
        <v>2692</v>
      </c>
      <c r="P240" s="249">
        <f t="shared" si="447"/>
        <v>0</v>
      </c>
      <c r="Q240" s="251">
        <f t="shared" si="447"/>
        <v>2692</v>
      </c>
      <c r="R240" s="249">
        <f t="shared" si="447"/>
        <v>2</v>
      </c>
      <c r="S240" s="250">
        <f t="shared" si="447"/>
        <v>0</v>
      </c>
      <c r="T240" s="251">
        <f t="shared" si="447"/>
        <v>2</v>
      </c>
      <c r="U240" s="249">
        <f t="shared" si="447"/>
        <v>0</v>
      </c>
      <c r="V240" s="251">
        <f t="shared" si="447"/>
        <v>4</v>
      </c>
      <c r="W240" s="252">
        <f>IF(Q240=0,0,((V240/Q240)-1)*100)</f>
        <v>-99.851411589895989</v>
      </c>
    </row>
    <row r="241" spans="1:23" ht="14.25" thickTop="1" thickBot="1">
      <c r="A241" s="350"/>
      <c r="K241" s="350"/>
      <c r="L241" s="226" t="s">
        <v>23</v>
      </c>
      <c r="M241" s="384">
        <f>+M187+M214</f>
        <v>41</v>
      </c>
      <c r="N241" s="385">
        <f>+N187+N214</f>
        <v>26</v>
      </c>
      <c r="O241" s="253">
        <f t="shared" ref="O241" si="448">M241+N241</f>
        <v>67</v>
      </c>
      <c r="P241" s="387">
        <f>+P187+P214</f>
        <v>0</v>
      </c>
      <c r="Q241" s="274">
        <f>O241+P241</f>
        <v>67</v>
      </c>
      <c r="R241" s="243">
        <f>+R187+R214</f>
        <v>0</v>
      </c>
      <c r="S241" s="244">
        <f>+S187+S214</f>
        <v>0</v>
      </c>
      <c r="T241" s="253">
        <f t="shared" ref="T241" si="449">R241+S241</f>
        <v>0</v>
      </c>
      <c r="U241" s="246">
        <f>+U187+U214</f>
        <v>0</v>
      </c>
      <c r="V241" s="274">
        <f>T241+U241</f>
        <v>0</v>
      </c>
      <c r="W241" s="247">
        <f>IF(Q241=0,0,((V241/Q241)-1)*100)</f>
        <v>-100</v>
      </c>
    </row>
    <row r="242" spans="1:23" ht="14.25" thickTop="1" thickBot="1">
      <c r="L242" s="248" t="s">
        <v>40</v>
      </c>
      <c r="M242" s="249">
        <f t="shared" ref="M242:V242" si="450">+M237+M238+M241</f>
        <v>342</v>
      </c>
      <c r="N242" s="250">
        <f t="shared" si="450"/>
        <v>218</v>
      </c>
      <c r="O242" s="251">
        <f t="shared" si="450"/>
        <v>560</v>
      </c>
      <c r="P242" s="249">
        <f t="shared" si="450"/>
        <v>0</v>
      </c>
      <c r="Q242" s="251">
        <f t="shared" si="450"/>
        <v>560</v>
      </c>
      <c r="R242" s="249">
        <f t="shared" si="450"/>
        <v>0</v>
      </c>
      <c r="S242" s="250">
        <f t="shared" si="450"/>
        <v>0</v>
      </c>
      <c r="T242" s="251">
        <f t="shared" si="450"/>
        <v>0</v>
      </c>
      <c r="U242" s="249">
        <f t="shared" si="450"/>
        <v>0</v>
      </c>
      <c r="V242" s="251">
        <f t="shared" si="450"/>
        <v>0</v>
      </c>
      <c r="W242" s="252">
        <f t="shared" ref="W242:W243" si="451">IF(Q242=0,0,((V242/Q242)-1)*100)</f>
        <v>-100</v>
      </c>
    </row>
    <row r="243" spans="1:23" ht="14.25" thickTop="1" thickBot="1">
      <c r="L243" s="248" t="s">
        <v>63</v>
      </c>
      <c r="M243" s="249">
        <f t="shared" ref="M243:V243" si="452">+M228+M232+M236+M242</f>
        <v>1672</v>
      </c>
      <c r="N243" s="250">
        <f t="shared" si="452"/>
        <v>1087</v>
      </c>
      <c r="O243" s="251">
        <f t="shared" si="452"/>
        <v>2759</v>
      </c>
      <c r="P243" s="249">
        <f t="shared" si="452"/>
        <v>0</v>
      </c>
      <c r="Q243" s="251">
        <f t="shared" si="452"/>
        <v>2759</v>
      </c>
      <c r="R243" s="249">
        <f t="shared" si="452"/>
        <v>2</v>
      </c>
      <c r="S243" s="250">
        <f t="shared" si="452"/>
        <v>0</v>
      </c>
      <c r="T243" s="251">
        <f t="shared" si="452"/>
        <v>2</v>
      </c>
      <c r="U243" s="249">
        <f t="shared" si="452"/>
        <v>0</v>
      </c>
      <c r="V243" s="251">
        <f t="shared" si="452"/>
        <v>4</v>
      </c>
      <c r="W243" s="252">
        <f t="shared" si="451"/>
        <v>-99.855019934758971</v>
      </c>
    </row>
    <row r="244" spans="1:23" ht="13.5" thickTop="1">
      <c r="L244" s="261" t="s">
        <v>60</v>
      </c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</sheetData>
  <sheetProtection password="CF53" sheet="1" objects="1" scenarios="1"/>
  <mergeCells count="36">
    <mergeCell ref="B29:I29"/>
    <mergeCell ref="B30:I30"/>
    <mergeCell ref="C32:E32"/>
    <mergeCell ref="F32:H32"/>
    <mergeCell ref="L29:W29"/>
    <mergeCell ref="L30:W30"/>
    <mergeCell ref="M32:Q32"/>
    <mergeCell ref="R32:V32"/>
    <mergeCell ref="B2:I2"/>
    <mergeCell ref="B3:I3"/>
    <mergeCell ref="C5:E5"/>
    <mergeCell ref="F5:H5"/>
    <mergeCell ref="L2:W2"/>
    <mergeCell ref="L3:W3"/>
    <mergeCell ref="M5:Q5"/>
    <mergeCell ref="R5:V5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L111:W111"/>
    <mergeCell ref="L137:W137"/>
    <mergeCell ref="L138:W138"/>
    <mergeCell ref="L218:W218"/>
    <mergeCell ref="L219:W219"/>
    <mergeCell ref="L164:W164"/>
    <mergeCell ref="L165:W165"/>
    <mergeCell ref="L191:W191"/>
    <mergeCell ref="L192:W192"/>
  </mergeCells>
  <conditionalFormatting sqref="A55:A58 K55:K58 K136:K139 A136:A139 K217:K220 A217:A220 K244:K1048576 A244:A1048576 A222:A230 K222:K230 A1:A14 K1:K14 K33:K41 A33:A41 K60:K68 A60:A68 K82:K95 A82:A95 A114:A122 K114:K122 K141:K149 A141:A149 A163:A176 K163:K176 K195:K203 A195:A203 K44:K46 A44:A46 K71:K73 A71:A73 K125:K127 A125:A127 K151:K154 A151:A154 K206:K208 A206:A208 K233:K235 A233:A235 K25:K31 K17:K22 A25:A31 A17:A22 A52 A48:A49 K52 K48:K49 A79 A75:A76 K79 K75:K76 A106:A112 A98:A103 K106:K112 K98:K103 K133 K129:K130 A133 A129:A130 K160 K156:K157 A160 A156:A157 K187:K193 K179:K184 A187:A193 A179:A184 K214 K210:K211 A214 A210:A211 K241 K237:K238 A241 A237:A238">
    <cfRule type="containsText" dxfId="267" priority="299" operator="containsText" text="NOT OK">
      <formula>NOT(ISERROR(SEARCH("NOT OK",A1)))</formula>
    </cfRule>
  </conditionalFormatting>
  <conditionalFormatting sqref="K53:K54 A53:A54">
    <cfRule type="containsText" dxfId="266" priority="194" operator="containsText" text="NOT OK">
      <formula>NOT(ISERROR(SEARCH("NOT OK",A53)))</formula>
    </cfRule>
  </conditionalFormatting>
  <conditionalFormatting sqref="K53 A53">
    <cfRule type="containsText" dxfId="265" priority="192" operator="containsText" text="NOT OK">
      <formula>NOT(ISERROR(SEARCH("NOT OK",A53)))</formula>
    </cfRule>
  </conditionalFormatting>
  <conditionalFormatting sqref="K80 A80">
    <cfRule type="containsText" dxfId="264" priority="191" operator="containsText" text="NOT OK">
      <formula>NOT(ISERROR(SEARCH("NOT OK",A80)))</formula>
    </cfRule>
  </conditionalFormatting>
  <conditionalFormatting sqref="K80 A80">
    <cfRule type="containsText" dxfId="263" priority="189" operator="containsText" text="NOT OK">
      <formula>NOT(ISERROR(SEARCH("NOT OK",A80)))</formula>
    </cfRule>
  </conditionalFormatting>
  <conditionalFormatting sqref="A134 K134">
    <cfRule type="containsText" dxfId="262" priority="188" operator="containsText" text="NOT OK">
      <formula>NOT(ISERROR(SEARCH("NOT OK",A134)))</formula>
    </cfRule>
  </conditionalFormatting>
  <conditionalFormatting sqref="A134 K134">
    <cfRule type="containsText" dxfId="261" priority="186" operator="containsText" text="NOT OK">
      <formula>NOT(ISERROR(SEARCH("NOT OK",A134)))</formula>
    </cfRule>
  </conditionalFormatting>
  <conditionalFormatting sqref="A161 K161">
    <cfRule type="containsText" dxfId="260" priority="185" operator="containsText" text="NOT OK">
      <formula>NOT(ISERROR(SEARCH("NOT OK",A161)))</formula>
    </cfRule>
  </conditionalFormatting>
  <conditionalFormatting sqref="A161 K161">
    <cfRule type="containsText" dxfId="259" priority="183" operator="containsText" text="NOT OK">
      <formula>NOT(ISERROR(SEARCH("NOT OK",A161)))</formula>
    </cfRule>
  </conditionalFormatting>
  <conditionalFormatting sqref="K215 A215">
    <cfRule type="containsText" dxfId="258" priority="182" operator="containsText" text="NOT OK">
      <formula>NOT(ISERROR(SEARCH("NOT OK",A215)))</formula>
    </cfRule>
  </conditionalFormatting>
  <conditionalFormatting sqref="K215 A215">
    <cfRule type="containsText" dxfId="257" priority="180" operator="containsText" text="NOT OK">
      <formula>NOT(ISERROR(SEARCH("NOT OK",A215)))</formula>
    </cfRule>
  </conditionalFormatting>
  <conditionalFormatting sqref="K242 A242">
    <cfRule type="containsText" dxfId="256" priority="179" operator="containsText" text="NOT OK">
      <formula>NOT(ISERROR(SEARCH("NOT OK",A242)))</formula>
    </cfRule>
  </conditionalFormatting>
  <conditionalFormatting sqref="K242 A242">
    <cfRule type="containsText" dxfId="255" priority="177" operator="containsText" text="NOT OK">
      <formula>NOT(ISERROR(SEARCH("NOT OK",A242)))</formula>
    </cfRule>
  </conditionalFormatting>
  <conditionalFormatting sqref="K113 A113">
    <cfRule type="containsText" dxfId="254" priority="131" operator="containsText" text="NOT OK">
      <formula>NOT(ISERROR(SEARCH("NOT OK",A113)))</formula>
    </cfRule>
  </conditionalFormatting>
  <conditionalFormatting sqref="A32 K32">
    <cfRule type="containsText" dxfId="253" priority="133" operator="containsText" text="NOT OK">
      <formula>NOT(ISERROR(SEARCH("NOT OK",A32)))</formula>
    </cfRule>
  </conditionalFormatting>
  <conditionalFormatting sqref="A59 K59">
    <cfRule type="containsText" dxfId="252" priority="132" operator="containsText" text="NOT OK">
      <formula>NOT(ISERROR(SEARCH("NOT OK",A59)))</formula>
    </cfRule>
  </conditionalFormatting>
  <conditionalFormatting sqref="K140 A140">
    <cfRule type="containsText" dxfId="251" priority="130" operator="containsText" text="NOT OK">
      <formula>NOT(ISERROR(SEARCH("NOT OK",A140)))</formula>
    </cfRule>
  </conditionalFormatting>
  <conditionalFormatting sqref="A194 K194">
    <cfRule type="containsText" dxfId="250" priority="129" operator="containsText" text="NOT OK">
      <formula>NOT(ISERROR(SEARCH("NOT OK",A194)))</formula>
    </cfRule>
  </conditionalFormatting>
  <conditionalFormatting sqref="A221 K221">
    <cfRule type="containsText" dxfId="249" priority="128" operator="containsText" text="NOT OK">
      <formula>NOT(ISERROR(SEARCH("NOT OK",A221)))</formula>
    </cfRule>
  </conditionalFormatting>
  <conditionalFormatting sqref="A15:A16 K15:K16">
    <cfRule type="containsText" dxfId="248" priority="127" operator="containsText" text="NOT OK">
      <formula>NOT(ISERROR(SEARCH("NOT OK",A15)))</formula>
    </cfRule>
  </conditionalFormatting>
  <conditionalFormatting sqref="K42 A42">
    <cfRule type="containsText" dxfId="247" priority="126" operator="containsText" text="NOT OK">
      <formula>NOT(ISERROR(SEARCH("NOT OK",A42)))</formula>
    </cfRule>
  </conditionalFormatting>
  <conditionalFormatting sqref="K69 A69">
    <cfRule type="containsText" dxfId="246" priority="124" operator="containsText" text="NOT OK">
      <formula>NOT(ISERROR(SEARCH("NOT OK",A69)))</formula>
    </cfRule>
  </conditionalFormatting>
  <conditionalFormatting sqref="K96:K103 A96:A103">
    <cfRule type="containsText" dxfId="245" priority="122" operator="containsText" text="NOT OK">
      <formula>NOT(ISERROR(SEARCH("NOT OK",A96)))</formula>
    </cfRule>
  </conditionalFormatting>
  <conditionalFormatting sqref="A123 K123">
    <cfRule type="containsText" dxfId="244" priority="121" operator="containsText" text="NOT OK">
      <formula>NOT(ISERROR(SEARCH("NOT OK",A123)))</formula>
    </cfRule>
  </conditionalFormatting>
  <conditionalFormatting sqref="K150 A150">
    <cfRule type="containsText" dxfId="243" priority="119" operator="containsText" text="NOT OK">
      <formula>NOT(ISERROR(SEARCH("NOT OK",A150)))</formula>
    </cfRule>
  </conditionalFormatting>
  <conditionalFormatting sqref="A177:A184 K177:K184">
    <cfRule type="containsText" dxfId="242" priority="117" operator="containsText" text="NOT OK">
      <formula>NOT(ISERROR(SEARCH("NOT OK",A177)))</formula>
    </cfRule>
  </conditionalFormatting>
  <conditionalFormatting sqref="K204 A204">
    <cfRule type="containsText" dxfId="241" priority="116" operator="containsText" text="NOT OK">
      <formula>NOT(ISERROR(SEARCH("NOT OK",A204)))</formula>
    </cfRule>
  </conditionalFormatting>
  <conditionalFormatting sqref="K231 A231">
    <cfRule type="containsText" dxfId="240" priority="114" operator="containsText" text="NOT OK">
      <formula>NOT(ISERROR(SEARCH("NOT OK",A231)))</formula>
    </cfRule>
  </conditionalFormatting>
  <conditionalFormatting sqref="A231 K231">
    <cfRule type="containsText" dxfId="239" priority="112" operator="containsText" text="NOT OK">
      <formula>NOT(ISERROR(SEARCH("NOT OK",A231)))</formula>
    </cfRule>
  </conditionalFormatting>
  <conditionalFormatting sqref="A43:A46 K43:K46">
    <cfRule type="containsText" dxfId="238" priority="110" operator="containsText" text="NOT OK">
      <formula>NOT(ISERROR(SEARCH("NOT OK",A43)))</formula>
    </cfRule>
  </conditionalFormatting>
  <conditionalFormatting sqref="A70:A73 K70:K73">
    <cfRule type="containsText" dxfId="237" priority="108" operator="containsText" text="NOT OK">
      <formula>NOT(ISERROR(SEARCH("NOT OK",A70)))</formula>
    </cfRule>
  </conditionalFormatting>
  <conditionalFormatting sqref="K81 A81">
    <cfRule type="containsText" dxfId="236" priority="107" operator="containsText" text="NOT OK">
      <formula>NOT(ISERROR(SEARCH("NOT OK",A81)))</formula>
    </cfRule>
  </conditionalFormatting>
  <conditionalFormatting sqref="A135 K135">
    <cfRule type="containsText" dxfId="235" priority="105" operator="containsText" text="NOT OK">
      <formula>NOT(ISERROR(SEARCH("NOT OK",A135)))</formula>
    </cfRule>
  </conditionalFormatting>
  <conditionalFormatting sqref="A162 K162">
    <cfRule type="containsText" dxfId="234" priority="103" operator="containsText" text="NOT OK">
      <formula>NOT(ISERROR(SEARCH("NOT OK",A162)))</formula>
    </cfRule>
  </conditionalFormatting>
  <conditionalFormatting sqref="K124:K127 A124:A127">
    <cfRule type="containsText" dxfId="233" priority="100" operator="containsText" text="NOT OK">
      <formula>NOT(ISERROR(SEARCH("NOT OK",A124)))</formula>
    </cfRule>
  </conditionalFormatting>
  <conditionalFormatting sqref="A205:A208 K205:K208">
    <cfRule type="containsText" dxfId="232" priority="96" operator="containsText" text="NOT OK">
      <formula>NOT(ISERROR(SEARCH("NOT OK",A205)))</formula>
    </cfRule>
  </conditionalFormatting>
  <conditionalFormatting sqref="A232:A235 K232:K235">
    <cfRule type="containsText" dxfId="231" priority="94" operator="containsText" text="NOT OK">
      <formula>NOT(ISERROR(SEARCH("NOT OK",A232)))</formula>
    </cfRule>
  </conditionalFormatting>
  <conditionalFormatting sqref="K216 A216">
    <cfRule type="containsText" dxfId="230" priority="93" operator="containsText" text="NOT OK">
      <formula>NOT(ISERROR(SEARCH("NOT OK",A216)))</formula>
    </cfRule>
  </conditionalFormatting>
  <conditionalFormatting sqref="K243 A243">
    <cfRule type="containsText" dxfId="229" priority="91" operator="containsText" text="NOT OK">
      <formula>NOT(ISERROR(SEARCH("NOT OK",A243)))</formula>
    </cfRule>
  </conditionalFormatting>
  <conditionalFormatting sqref="K23 A23">
    <cfRule type="containsText" dxfId="228" priority="88" operator="containsText" text="NOT OK">
      <formula>NOT(ISERROR(SEARCH("NOT OK",A23)))</formula>
    </cfRule>
  </conditionalFormatting>
  <conditionalFormatting sqref="A24 K24">
    <cfRule type="containsText" dxfId="227" priority="87" operator="containsText" text="NOT OK">
      <formula>NOT(ISERROR(SEARCH("NOT OK",A24)))</formula>
    </cfRule>
  </conditionalFormatting>
  <conditionalFormatting sqref="K105 A105">
    <cfRule type="containsText" dxfId="226" priority="82" operator="containsText" text="NOT OK">
      <formula>NOT(ISERROR(SEARCH("NOT OK",A105)))</formula>
    </cfRule>
  </conditionalFormatting>
  <conditionalFormatting sqref="K104 A104">
    <cfRule type="containsText" dxfId="225" priority="81" operator="containsText" text="NOT OK">
      <formula>NOT(ISERROR(SEARCH("NOT OK",A104)))</formula>
    </cfRule>
  </conditionalFormatting>
  <conditionalFormatting sqref="A186 K186">
    <cfRule type="containsText" dxfId="224" priority="76" operator="containsText" text="NOT OK">
      <formula>NOT(ISERROR(SEARCH("NOT OK",A186)))</formula>
    </cfRule>
  </conditionalFormatting>
  <conditionalFormatting sqref="K185 A185">
    <cfRule type="containsText" dxfId="223" priority="75" operator="containsText" text="NOT OK">
      <formula>NOT(ISERROR(SEARCH("NOT OK",A185)))</formula>
    </cfRule>
  </conditionalFormatting>
  <conditionalFormatting sqref="A47:A49 K47:K49">
    <cfRule type="containsText" dxfId="222" priority="46" operator="containsText" text="NOT OK">
      <formula>NOT(ISERROR(SEARCH("NOT OK",A47)))</formula>
    </cfRule>
  </conditionalFormatting>
  <conditionalFormatting sqref="A74:A76 K74:K76">
    <cfRule type="containsText" dxfId="221" priority="43" operator="containsText" text="NOT OK">
      <formula>NOT(ISERROR(SEARCH("NOT OK",A74)))</formula>
    </cfRule>
  </conditionalFormatting>
  <conditionalFormatting sqref="K128:K130 A128:A130">
    <cfRule type="containsText" dxfId="220" priority="40" operator="containsText" text="NOT OK">
      <formula>NOT(ISERROR(SEARCH("NOT OK",A128)))</formula>
    </cfRule>
  </conditionalFormatting>
  <conditionalFormatting sqref="K128:K130 A128:A130">
    <cfRule type="containsText" dxfId="219" priority="39" operator="containsText" text="NOT OK">
      <formula>NOT(ISERROR(SEARCH("NOT OK",A128)))</formula>
    </cfRule>
  </conditionalFormatting>
  <conditionalFormatting sqref="K155:K157 A155:A157">
    <cfRule type="containsText" dxfId="218" priority="36" operator="containsText" text="NOT OK">
      <formula>NOT(ISERROR(SEARCH("NOT OK",A155)))</formula>
    </cfRule>
  </conditionalFormatting>
  <conditionalFormatting sqref="K155:K157 A155:A157">
    <cfRule type="containsText" dxfId="217" priority="35" operator="containsText" text="NOT OK">
      <formula>NOT(ISERROR(SEARCH("NOT OK",A155)))</formula>
    </cfRule>
  </conditionalFormatting>
  <conditionalFormatting sqref="A209:A211 K209:K211">
    <cfRule type="containsText" dxfId="216" priority="32" operator="containsText" text="NOT OK">
      <formula>NOT(ISERROR(SEARCH("NOT OK",A209)))</formula>
    </cfRule>
  </conditionalFormatting>
  <conditionalFormatting sqref="A209:A211 K209:K211">
    <cfRule type="containsText" dxfId="215" priority="31" operator="containsText" text="NOT OK">
      <formula>NOT(ISERROR(SEARCH("NOT OK",A209)))</formula>
    </cfRule>
  </conditionalFormatting>
  <conditionalFormatting sqref="A236:A238 K236:K238">
    <cfRule type="containsText" dxfId="214" priority="28" operator="containsText" text="NOT OK">
      <formula>NOT(ISERROR(SEARCH("NOT OK",A236)))</formula>
    </cfRule>
  </conditionalFormatting>
  <conditionalFormatting sqref="A236:A238 K236:K238">
    <cfRule type="containsText" dxfId="213" priority="27" operator="containsText" text="NOT OK">
      <formula>NOT(ISERROR(SEARCH("NOT OK",A236)))</formula>
    </cfRule>
  </conditionalFormatting>
  <conditionalFormatting sqref="K50 A50">
    <cfRule type="containsText" dxfId="212" priority="12" operator="containsText" text="NOT OK">
      <formula>NOT(ISERROR(SEARCH("NOT OK",A50)))</formula>
    </cfRule>
  </conditionalFormatting>
  <conditionalFormatting sqref="A51 K51">
    <cfRule type="containsText" dxfId="211" priority="11" operator="containsText" text="NOT OK">
      <formula>NOT(ISERROR(SEARCH("NOT OK",A51)))</formula>
    </cfRule>
  </conditionalFormatting>
  <conditionalFormatting sqref="K77 A77">
    <cfRule type="containsText" dxfId="210" priority="10" operator="containsText" text="NOT OK">
      <formula>NOT(ISERROR(SEARCH("NOT OK",A77)))</formula>
    </cfRule>
  </conditionalFormatting>
  <conditionalFormatting sqref="A78 K78">
    <cfRule type="containsText" dxfId="209" priority="9" operator="containsText" text="NOT OK">
      <formula>NOT(ISERROR(SEARCH("NOT OK",A78)))</formula>
    </cfRule>
  </conditionalFormatting>
  <conditionalFormatting sqref="K132 A132">
    <cfRule type="containsText" dxfId="208" priority="8" operator="containsText" text="NOT OK">
      <formula>NOT(ISERROR(SEARCH("NOT OK",A132)))</formula>
    </cfRule>
  </conditionalFormatting>
  <conditionalFormatting sqref="K131 A131">
    <cfRule type="containsText" dxfId="207" priority="7" operator="containsText" text="NOT OK">
      <formula>NOT(ISERROR(SEARCH("NOT OK",A131)))</formula>
    </cfRule>
  </conditionalFormatting>
  <conditionalFormatting sqref="K159 A159">
    <cfRule type="containsText" dxfId="206" priority="6" operator="containsText" text="NOT OK">
      <formula>NOT(ISERROR(SEARCH("NOT OK",A159)))</formula>
    </cfRule>
  </conditionalFormatting>
  <conditionalFormatting sqref="K158 A158">
    <cfRule type="containsText" dxfId="205" priority="5" operator="containsText" text="NOT OK">
      <formula>NOT(ISERROR(SEARCH("NOT OK",A158)))</formula>
    </cfRule>
  </conditionalFormatting>
  <conditionalFormatting sqref="A213 K213">
    <cfRule type="containsText" dxfId="204" priority="4" operator="containsText" text="NOT OK">
      <formula>NOT(ISERROR(SEARCH("NOT OK",A213)))</formula>
    </cfRule>
  </conditionalFormatting>
  <conditionalFormatting sqref="K212 A212">
    <cfRule type="containsText" dxfId="203" priority="3" operator="containsText" text="NOT OK">
      <formula>NOT(ISERROR(SEARCH("NOT OK",A212)))</formula>
    </cfRule>
  </conditionalFormatting>
  <conditionalFormatting sqref="A240 K240">
    <cfRule type="containsText" dxfId="202" priority="2" operator="containsText" text="NOT OK">
      <formula>NOT(ISERROR(SEARCH("NOT OK",A240)))</formula>
    </cfRule>
  </conditionalFormatting>
  <conditionalFormatting sqref="K239 A239">
    <cfRule type="containsText" dxfId="201" priority="1" operator="containsText" text="NOT OK">
      <formula>NOT(ISERROR(SEARCH("NOT OK",A239)))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2" min="11" max="22" man="1"/>
    <brk id="163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W244"/>
  <sheetViews>
    <sheetView topLeftCell="D1" zoomScaleNormal="100" workbookViewId="0">
      <selection activeCell="U1" activeCellId="2" sqref="L1:W1048576 L1:W1048576 L1:W1048576"/>
    </sheetView>
  </sheetViews>
  <sheetFormatPr defaultColWidth="9.140625" defaultRowHeight="12.75"/>
  <cols>
    <col min="1" max="1" width="9.140625" style="400"/>
    <col min="2" max="2" width="12.42578125" style="401" customWidth="1"/>
    <col min="3" max="3" width="10.85546875" style="401" customWidth="1"/>
    <col min="4" max="4" width="11.140625" style="401" customWidth="1"/>
    <col min="5" max="5" width="11.28515625" style="401" customWidth="1"/>
    <col min="6" max="6" width="10.85546875" style="401" customWidth="1"/>
    <col min="7" max="7" width="11.140625" style="401" customWidth="1"/>
    <col min="8" max="8" width="11.28515625" style="401" customWidth="1"/>
    <col min="9" max="9" width="9.28515625" style="402" bestFit="1" customWidth="1"/>
    <col min="10" max="10" width="7" style="401" customWidth="1"/>
    <col min="11" max="11" width="7" style="400"/>
    <col min="12" max="12" width="13" style="401" customWidth="1"/>
    <col min="13" max="14" width="12" style="401" customWidth="1"/>
    <col min="15" max="15" width="14.28515625" style="401" bestFit="1" customWidth="1"/>
    <col min="16" max="19" width="12" style="401" customWidth="1"/>
    <col min="20" max="20" width="14.28515625" style="401" bestFit="1" customWidth="1"/>
    <col min="21" max="22" width="12" style="401" customWidth="1"/>
    <col min="23" max="23" width="12.28515625" style="402" bestFit="1" customWidth="1"/>
    <col min="24" max="16384" width="9.140625" style="401"/>
  </cols>
  <sheetData>
    <row r="1" spans="1:23" ht="13.5" thickBot="1"/>
    <row r="2" spans="1:23" ht="13.5" thickTop="1">
      <c r="B2" s="954" t="s">
        <v>0</v>
      </c>
      <c r="C2" s="955"/>
      <c r="D2" s="955"/>
      <c r="E2" s="955"/>
      <c r="F2" s="955"/>
      <c r="G2" s="955"/>
      <c r="H2" s="955"/>
      <c r="I2" s="956"/>
      <c r="J2" s="400"/>
      <c r="L2" s="957" t="s">
        <v>1</v>
      </c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9"/>
    </row>
    <row r="3" spans="1:23" ht="13.5" thickBot="1">
      <c r="B3" s="960" t="s">
        <v>46</v>
      </c>
      <c r="C3" s="961"/>
      <c r="D3" s="961"/>
      <c r="E3" s="961"/>
      <c r="F3" s="961"/>
      <c r="G3" s="961"/>
      <c r="H3" s="961"/>
      <c r="I3" s="962"/>
      <c r="J3" s="400"/>
      <c r="L3" s="963" t="s">
        <v>48</v>
      </c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5"/>
    </row>
    <row r="4" spans="1:23" ht="14.25" thickTop="1" thickBot="1">
      <c r="B4" s="403"/>
      <c r="C4" s="404"/>
      <c r="D4" s="404"/>
      <c r="E4" s="404"/>
      <c r="F4" s="404"/>
      <c r="G4" s="404"/>
      <c r="H4" s="404"/>
      <c r="I4" s="405"/>
      <c r="J4" s="400"/>
      <c r="L4" s="406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8"/>
    </row>
    <row r="5" spans="1:23" ht="13.5" customHeight="1" thickTop="1" thickBot="1">
      <c r="B5" s="409"/>
      <c r="C5" s="966" t="s">
        <v>64</v>
      </c>
      <c r="D5" s="967"/>
      <c r="E5" s="968"/>
      <c r="F5" s="966" t="s">
        <v>65</v>
      </c>
      <c r="G5" s="967"/>
      <c r="H5" s="968"/>
      <c r="I5" s="410" t="s">
        <v>2</v>
      </c>
      <c r="J5" s="400"/>
      <c r="L5" s="411"/>
      <c r="M5" s="951" t="s">
        <v>64</v>
      </c>
      <c r="N5" s="952"/>
      <c r="O5" s="952"/>
      <c r="P5" s="952"/>
      <c r="Q5" s="953"/>
      <c r="R5" s="951" t="s">
        <v>65</v>
      </c>
      <c r="S5" s="952"/>
      <c r="T5" s="952"/>
      <c r="U5" s="952"/>
      <c r="V5" s="953"/>
      <c r="W5" s="412" t="s">
        <v>2</v>
      </c>
    </row>
    <row r="6" spans="1:23" ht="13.5" thickTop="1">
      <c r="B6" s="413" t="s">
        <v>3</v>
      </c>
      <c r="C6" s="414"/>
      <c r="D6" s="415"/>
      <c r="E6" s="416"/>
      <c r="F6" s="414"/>
      <c r="G6" s="415"/>
      <c r="H6" s="416"/>
      <c r="I6" s="417" t="s">
        <v>4</v>
      </c>
      <c r="J6" s="400"/>
      <c r="L6" s="418" t="s">
        <v>3</v>
      </c>
      <c r="M6" s="419"/>
      <c r="N6" s="420"/>
      <c r="O6" s="421"/>
      <c r="P6" s="422"/>
      <c r="Q6" s="423"/>
      <c r="R6" s="419"/>
      <c r="S6" s="420"/>
      <c r="T6" s="421"/>
      <c r="U6" s="422"/>
      <c r="V6" s="423"/>
      <c r="W6" s="424" t="s">
        <v>4</v>
      </c>
    </row>
    <row r="7" spans="1:23" ht="13.5" thickBot="1">
      <c r="B7" s="425"/>
      <c r="C7" s="426" t="s">
        <v>5</v>
      </c>
      <c r="D7" s="427" t="s">
        <v>6</v>
      </c>
      <c r="E7" s="608" t="s">
        <v>7</v>
      </c>
      <c r="F7" s="426" t="s">
        <v>5</v>
      </c>
      <c r="G7" s="427" t="s">
        <v>6</v>
      </c>
      <c r="H7" s="428" t="s">
        <v>7</v>
      </c>
      <c r="I7" s="429"/>
      <c r="J7" s="400"/>
      <c r="L7" s="430"/>
      <c r="M7" s="431" t="s">
        <v>8</v>
      </c>
      <c r="N7" s="432" t="s">
        <v>9</v>
      </c>
      <c r="O7" s="433" t="s">
        <v>31</v>
      </c>
      <c r="P7" s="430" t="s">
        <v>32</v>
      </c>
      <c r="Q7" s="433" t="s">
        <v>7</v>
      </c>
      <c r="R7" s="431" t="s">
        <v>8</v>
      </c>
      <c r="S7" s="432" t="s">
        <v>9</v>
      </c>
      <c r="T7" s="433" t="s">
        <v>31</v>
      </c>
      <c r="U7" s="430" t="s">
        <v>32</v>
      </c>
      <c r="V7" s="433" t="s">
        <v>7</v>
      </c>
      <c r="W7" s="434"/>
    </row>
    <row r="8" spans="1:23" ht="6" customHeight="1" thickTop="1">
      <c r="B8" s="413"/>
      <c r="C8" s="435"/>
      <c r="D8" s="436"/>
      <c r="E8" s="437"/>
      <c r="F8" s="435"/>
      <c r="G8" s="436"/>
      <c r="H8" s="437"/>
      <c r="I8" s="438"/>
      <c r="J8" s="400"/>
      <c r="L8" s="418"/>
      <c r="M8" s="439"/>
      <c r="N8" s="440"/>
      <c r="O8" s="441"/>
      <c r="P8" s="442"/>
      <c r="Q8" s="443"/>
      <c r="R8" s="439"/>
      <c r="S8" s="440"/>
      <c r="T8" s="441"/>
      <c r="U8" s="442"/>
      <c r="V8" s="443"/>
      <c r="W8" s="444"/>
    </row>
    <row r="9" spans="1:23">
      <c r="A9" s="445" t="str">
        <f>IF(ISERROR(F9/G9)," ",IF(F9/G9&gt;0.5,IF(F9/G9&lt;1.5," ","NOT OK"),"NOT OK"))</f>
        <v xml:space="preserve"> </v>
      </c>
      <c r="B9" s="413" t="s">
        <v>10</v>
      </c>
      <c r="C9" s="446">
        <v>732</v>
      </c>
      <c r="D9" s="447">
        <v>733</v>
      </c>
      <c r="E9" s="448">
        <f>SUM(C9:D9)</f>
        <v>1465</v>
      </c>
      <c r="F9" s="446">
        <v>791</v>
      </c>
      <c r="G9" s="447">
        <v>802</v>
      </c>
      <c r="H9" s="448">
        <v>1593</v>
      </c>
      <c r="I9" s="449">
        <f>IF(E9=0,0,((H9/E9)-1)*100)</f>
        <v>8.7372013651877189</v>
      </c>
      <c r="J9" s="400"/>
      <c r="L9" s="418" t="s">
        <v>10</v>
      </c>
      <c r="M9" s="450">
        <v>101543</v>
      </c>
      <c r="N9" s="451">
        <v>106356</v>
      </c>
      <c r="O9" s="453">
        <f>+M9+N9</f>
        <v>207899</v>
      </c>
      <c r="P9" s="452">
        <v>154</v>
      </c>
      <c r="Q9" s="453">
        <f t="shared" ref="Q9" si="0">O9+P9</f>
        <v>208053</v>
      </c>
      <c r="R9" s="371">
        <v>124972</v>
      </c>
      <c r="S9" s="369">
        <v>129085</v>
      </c>
      <c r="T9" s="173">
        <f>SUM(R9:S9)</f>
        <v>254057</v>
      </c>
      <c r="U9" s="368">
        <v>11</v>
      </c>
      <c r="V9" s="173">
        <f t="shared" ref="V9" si="1">T9+U9</f>
        <v>254068</v>
      </c>
      <c r="W9" s="454">
        <f>IF(Q9=0,0,((V9/Q9)-1)*100)</f>
        <v>22.116960582159351</v>
      </c>
    </row>
    <row r="10" spans="1:23">
      <c r="A10" s="445" t="str">
        <f>IF(ISERROR(F10/G10)," ",IF(F10/G10&gt;0.5,IF(F10/G10&lt;1.5," ","NOT OK"),"NOT OK"))</f>
        <v xml:space="preserve"> </v>
      </c>
      <c r="B10" s="413" t="s">
        <v>11</v>
      </c>
      <c r="C10" s="446">
        <v>696</v>
      </c>
      <c r="D10" s="447">
        <v>695</v>
      </c>
      <c r="E10" s="448">
        <f>SUM(C10:D10)</f>
        <v>1391</v>
      </c>
      <c r="F10" s="446">
        <v>789</v>
      </c>
      <c r="G10" s="447">
        <v>789</v>
      </c>
      <c r="H10" s="448">
        <v>1578</v>
      </c>
      <c r="I10" s="449">
        <f>IF(E10=0,0,((H10/E10)-1)*100)</f>
        <v>13.443565780014378</v>
      </c>
      <c r="J10" s="400"/>
      <c r="K10" s="455"/>
      <c r="L10" s="418" t="s">
        <v>11</v>
      </c>
      <c r="M10" s="450">
        <v>95939</v>
      </c>
      <c r="N10" s="451">
        <v>90611</v>
      </c>
      <c r="O10" s="453">
        <f t="shared" ref="O10:O11" si="2">+M10+N10</f>
        <v>186550</v>
      </c>
      <c r="P10" s="452">
        <v>143</v>
      </c>
      <c r="Q10" s="453">
        <f>O10+P10</f>
        <v>186693</v>
      </c>
      <c r="R10" s="371">
        <v>127123</v>
      </c>
      <c r="S10" s="369">
        <v>118146</v>
      </c>
      <c r="T10" s="173">
        <f>SUM(R10:S10)</f>
        <v>245269</v>
      </c>
      <c r="U10" s="368">
        <v>316</v>
      </c>
      <c r="V10" s="173">
        <f>T10+U10</f>
        <v>245585</v>
      </c>
      <c r="W10" s="454">
        <f>IF(Q10=0,0,((V10/Q10)-1)*100)</f>
        <v>31.544835639258029</v>
      </c>
    </row>
    <row r="11" spans="1:23" ht="13.5" thickBot="1">
      <c r="A11" s="445" t="str">
        <f>IF(ISERROR(F11/G11)," ",IF(F11/G11&gt;0.5,IF(F11/G11&lt;1.5," ","NOT OK"),"NOT OK"))</f>
        <v xml:space="preserve"> </v>
      </c>
      <c r="B11" s="425" t="s">
        <v>12</v>
      </c>
      <c r="C11" s="456">
        <v>811</v>
      </c>
      <c r="D11" s="457">
        <v>810</v>
      </c>
      <c r="E11" s="448">
        <f>SUM(C11:D11)</f>
        <v>1621</v>
      </c>
      <c r="F11" s="456">
        <v>881</v>
      </c>
      <c r="G11" s="457">
        <v>883</v>
      </c>
      <c r="H11" s="448">
        <v>1764</v>
      </c>
      <c r="I11" s="449">
        <f>IF(E11=0,0,((H11/E11)-1)*100)</f>
        <v>8.8217149907464432</v>
      </c>
      <c r="J11" s="400"/>
      <c r="K11" s="455"/>
      <c r="L11" s="430" t="s">
        <v>12</v>
      </c>
      <c r="M11" s="450">
        <v>136623</v>
      </c>
      <c r="N11" s="451">
        <v>118872</v>
      </c>
      <c r="O11" s="453">
        <f t="shared" si="2"/>
        <v>255495</v>
      </c>
      <c r="P11" s="452">
        <v>121</v>
      </c>
      <c r="Q11" s="458">
        <f t="shared" ref="Q11" si="3">O11+P11</f>
        <v>255616</v>
      </c>
      <c r="R11" s="371">
        <v>157539</v>
      </c>
      <c r="S11" s="369">
        <v>145689</v>
      </c>
      <c r="T11" s="173">
        <f t="shared" ref="T11" si="4">SUM(R11:S11)</f>
        <v>303228</v>
      </c>
      <c r="U11" s="368">
        <v>15</v>
      </c>
      <c r="V11" s="276">
        <f>T11+U11</f>
        <v>303243</v>
      </c>
      <c r="W11" s="454">
        <f>IF(Q11=0,0,((V11/Q11)-1)*100)</f>
        <v>18.632245242864286</v>
      </c>
    </row>
    <row r="12" spans="1:23" ht="14.25" thickTop="1" thickBot="1">
      <c r="A12" s="445" t="str">
        <f>IF(ISERROR(F12/G12)," ",IF(F12/G12&gt;0.5,IF(F12/G12&lt;1.5," ","NOT OK"),"NOT OK"))</f>
        <v xml:space="preserve"> </v>
      </c>
      <c r="B12" s="459" t="s">
        <v>57</v>
      </c>
      <c r="C12" s="460">
        <f t="shared" ref="C12:E12" si="5">+C9+C10+C11</f>
        <v>2239</v>
      </c>
      <c r="D12" s="461">
        <f t="shared" si="5"/>
        <v>2238</v>
      </c>
      <c r="E12" s="462">
        <f t="shared" si="5"/>
        <v>4477</v>
      </c>
      <c r="F12" s="460">
        <f t="shared" ref="F12:H12" si="6">+F9+F10+F11</f>
        <v>2461</v>
      </c>
      <c r="G12" s="461">
        <f t="shared" si="6"/>
        <v>2474</v>
      </c>
      <c r="H12" s="462">
        <f t="shared" si="6"/>
        <v>4935</v>
      </c>
      <c r="I12" s="463">
        <f>IF(E12=0,0,((H12/E12)-1)*100)</f>
        <v>10.230064775519331</v>
      </c>
      <c r="J12" s="400"/>
      <c r="L12" s="464" t="s">
        <v>57</v>
      </c>
      <c r="M12" s="465">
        <f t="shared" ref="M12:N12" si="7">+M9+M10+M11</f>
        <v>334105</v>
      </c>
      <c r="N12" s="466">
        <f t="shared" si="7"/>
        <v>315839</v>
      </c>
      <c r="O12" s="467">
        <f>+O9+O10+O11</f>
        <v>649944</v>
      </c>
      <c r="P12" s="466">
        <f t="shared" ref="P12:Q12" si="8">+P9+P10+P11</f>
        <v>418</v>
      </c>
      <c r="Q12" s="467">
        <f t="shared" si="8"/>
        <v>650362</v>
      </c>
      <c r="R12" s="465">
        <f t="shared" ref="R12:V12" si="9">+R9+R10+R11</f>
        <v>409634</v>
      </c>
      <c r="S12" s="466">
        <f t="shared" si="9"/>
        <v>392920</v>
      </c>
      <c r="T12" s="467">
        <f>+T9+T10+T11</f>
        <v>802554</v>
      </c>
      <c r="U12" s="466">
        <f t="shared" si="9"/>
        <v>342</v>
      </c>
      <c r="V12" s="467">
        <f t="shared" si="9"/>
        <v>802896</v>
      </c>
      <c r="W12" s="468">
        <f>IF(Q12=0,0,((V12/Q12)-1)*100)</f>
        <v>23.453707319923357</v>
      </c>
    </row>
    <row r="13" spans="1:23" ht="13.5" thickTop="1">
      <c r="A13" s="445" t="str">
        <f t="shared" ref="A13:A67" si="10">IF(ISERROR(F13/G13)," ",IF(F13/G13&gt;0.5,IF(F13/G13&lt;1.5," ","NOT OK"),"NOT OK"))</f>
        <v xml:space="preserve"> </v>
      </c>
      <c r="B13" s="413" t="s">
        <v>13</v>
      </c>
      <c r="C13" s="446">
        <v>870</v>
      </c>
      <c r="D13" s="447">
        <v>886</v>
      </c>
      <c r="E13" s="448">
        <f>SUM(C13:D13)</f>
        <v>1756</v>
      </c>
      <c r="F13" s="446">
        <v>976</v>
      </c>
      <c r="G13" s="447">
        <v>988</v>
      </c>
      <c r="H13" s="448">
        <f>SUM(F13:G13)</f>
        <v>1964</v>
      </c>
      <c r="I13" s="449">
        <f t="shared" ref="I13" si="11">IF(E13=0,0,((H13/E13)-1)*100)</f>
        <v>11.845102505694772</v>
      </c>
      <c r="J13" s="400"/>
      <c r="L13" s="418" t="s">
        <v>13</v>
      </c>
      <c r="M13" s="450">
        <v>143848</v>
      </c>
      <c r="N13" s="451">
        <v>146306</v>
      </c>
      <c r="O13" s="453">
        <f t="shared" ref="O13" si="12">+M13+N13</f>
        <v>290154</v>
      </c>
      <c r="P13" s="452">
        <v>406</v>
      </c>
      <c r="Q13" s="453">
        <f>O13+P13</f>
        <v>290560</v>
      </c>
      <c r="R13" s="450">
        <v>169613</v>
      </c>
      <c r="S13" s="451">
        <v>167180</v>
      </c>
      <c r="T13" s="453">
        <f t="shared" ref="T13" si="13">+R13+S13</f>
        <v>336793</v>
      </c>
      <c r="U13" s="452">
        <v>342</v>
      </c>
      <c r="V13" s="453">
        <f>T13+U13</f>
        <v>337135</v>
      </c>
      <c r="W13" s="454">
        <f t="shared" ref="W13" si="14">IF(Q13=0,0,((V13/Q13)-1)*100)</f>
        <v>16.02939151982379</v>
      </c>
    </row>
    <row r="14" spans="1:23">
      <c r="A14" s="445" t="str">
        <f t="shared" ref="A14:A24" si="15">IF(ISERROR(F14/G14)," ",IF(F14/G14&gt;0.5,IF(F14/G14&lt;1.5," ","NOT OK"),"NOT OK"))</f>
        <v xml:space="preserve"> </v>
      </c>
      <c r="B14" s="413" t="s">
        <v>14</v>
      </c>
      <c r="C14" s="446">
        <v>817</v>
      </c>
      <c r="D14" s="447">
        <v>819</v>
      </c>
      <c r="E14" s="448">
        <f>SUM(C14:D14)</f>
        <v>1636</v>
      </c>
      <c r="F14" s="446">
        <v>1116</v>
      </c>
      <c r="G14" s="447">
        <v>1117</v>
      </c>
      <c r="H14" s="448">
        <f>SUM(F14:G14)</f>
        <v>2233</v>
      </c>
      <c r="I14" s="449">
        <f t="shared" ref="I14:I24" si="16">IF(E14=0,0,((H14/E14)-1)*100)</f>
        <v>36.49144254278729</v>
      </c>
      <c r="J14" s="400"/>
      <c r="L14" s="418" t="s">
        <v>14</v>
      </c>
      <c r="M14" s="450">
        <v>136258</v>
      </c>
      <c r="N14" s="451">
        <v>144310</v>
      </c>
      <c r="O14" s="311">
        <f>+M14+N14</f>
        <v>280568</v>
      </c>
      <c r="P14" s="452">
        <v>7</v>
      </c>
      <c r="Q14" s="453">
        <f>O14+P14</f>
        <v>280575</v>
      </c>
      <c r="R14" s="450">
        <v>201831</v>
      </c>
      <c r="S14" s="451">
        <v>200600</v>
      </c>
      <c r="T14" s="453">
        <f>+R14+S14</f>
        <v>402431</v>
      </c>
      <c r="U14" s="452">
        <v>456</v>
      </c>
      <c r="V14" s="453">
        <f>T14+U14</f>
        <v>402887</v>
      </c>
      <c r="W14" s="454">
        <f t="shared" ref="W14:W24" si="17">IF(Q14=0,0,((V14/Q14)-1)*100)</f>
        <v>43.59333511538803</v>
      </c>
    </row>
    <row r="15" spans="1:23" ht="13.5" thickBot="1">
      <c r="A15" s="469" t="str">
        <f t="shared" si="15"/>
        <v xml:space="preserve"> </v>
      </c>
      <c r="B15" s="413" t="s">
        <v>15</v>
      </c>
      <c r="C15" s="446">
        <v>838</v>
      </c>
      <c r="D15" s="447">
        <v>840</v>
      </c>
      <c r="E15" s="448">
        <f>SUM(C15:D15)</f>
        <v>1678</v>
      </c>
      <c r="F15" s="446">
        <v>1181</v>
      </c>
      <c r="G15" s="447">
        <v>1179</v>
      </c>
      <c r="H15" s="448">
        <f>SUM(F15:G15)</f>
        <v>2360</v>
      </c>
      <c r="I15" s="449">
        <f t="shared" si="16"/>
        <v>40.643623361144222</v>
      </c>
      <c r="J15" s="470"/>
      <c r="L15" s="418" t="s">
        <v>15</v>
      </c>
      <c r="M15" s="450">
        <v>134854</v>
      </c>
      <c r="N15" s="451">
        <v>137451</v>
      </c>
      <c r="O15" s="453">
        <f>+M15+N15</f>
        <v>272305</v>
      </c>
      <c r="P15" s="452">
        <v>156</v>
      </c>
      <c r="Q15" s="453">
        <f>O15+P15</f>
        <v>272461</v>
      </c>
      <c r="R15" s="450">
        <v>193739</v>
      </c>
      <c r="S15" s="451">
        <v>197329</v>
      </c>
      <c r="T15" s="453">
        <f>+R15+S15</f>
        <v>391068</v>
      </c>
      <c r="U15" s="452">
        <v>155</v>
      </c>
      <c r="V15" s="453">
        <f>T15+U15</f>
        <v>391223</v>
      </c>
      <c r="W15" s="454">
        <f t="shared" si="17"/>
        <v>43.588623692932195</v>
      </c>
    </row>
    <row r="16" spans="1:23" ht="14.25" thickTop="1" thickBot="1">
      <c r="A16" s="445" t="str">
        <f t="shared" si="15"/>
        <v xml:space="preserve"> </v>
      </c>
      <c r="B16" s="459" t="s">
        <v>61</v>
      </c>
      <c r="C16" s="460">
        <f>+C13+C14+C15</f>
        <v>2525</v>
      </c>
      <c r="D16" s="461">
        <f t="shared" ref="D16:H16" si="18">+D13+D14+D15</f>
        <v>2545</v>
      </c>
      <c r="E16" s="462">
        <f t="shared" si="18"/>
        <v>5070</v>
      </c>
      <c r="F16" s="460">
        <f t="shared" si="18"/>
        <v>3273</v>
      </c>
      <c r="G16" s="461">
        <f t="shared" si="18"/>
        <v>3284</v>
      </c>
      <c r="H16" s="462">
        <f t="shared" si="18"/>
        <v>6557</v>
      </c>
      <c r="I16" s="463">
        <f t="shared" si="16"/>
        <v>29.329388560157788</v>
      </c>
      <c r="J16" s="400"/>
      <c r="L16" s="464" t="s">
        <v>61</v>
      </c>
      <c r="M16" s="465">
        <f>+M13+M14+M15</f>
        <v>414960</v>
      </c>
      <c r="N16" s="466">
        <f t="shared" ref="N16:V16" si="19">+N13+N14+N15</f>
        <v>428067</v>
      </c>
      <c r="O16" s="467">
        <f t="shared" si="19"/>
        <v>843027</v>
      </c>
      <c r="P16" s="466">
        <f t="shared" si="19"/>
        <v>569</v>
      </c>
      <c r="Q16" s="467">
        <f t="shared" si="19"/>
        <v>843596</v>
      </c>
      <c r="R16" s="465">
        <f t="shared" si="19"/>
        <v>565183</v>
      </c>
      <c r="S16" s="466">
        <f t="shared" si="19"/>
        <v>565109</v>
      </c>
      <c r="T16" s="467">
        <f t="shared" si="19"/>
        <v>1130292</v>
      </c>
      <c r="U16" s="466">
        <f t="shared" si="19"/>
        <v>953</v>
      </c>
      <c r="V16" s="467">
        <f t="shared" si="19"/>
        <v>1131245</v>
      </c>
      <c r="W16" s="468">
        <f t="shared" si="17"/>
        <v>34.097956841900626</v>
      </c>
    </row>
    <row r="17" spans="1:23" ht="13.5" thickTop="1">
      <c r="A17" s="445" t="str">
        <f t="shared" si="15"/>
        <v xml:space="preserve"> </v>
      </c>
      <c r="B17" s="413" t="s">
        <v>16</v>
      </c>
      <c r="C17" s="471">
        <v>757</v>
      </c>
      <c r="D17" s="472">
        <v>759</v>
      </c>
      <c r="E17" s="448">
        <f t="shared" ref="E17" si="20">SUM(C17:D17)</f>
        <v>1516</v>
      </c>
      <c r="F17" s="471">
        <v>1160</v>
      </c>
      <c r="G17" s="472">
        <v>1160</v>
      </c>
      <c r="H17" s="448">
        <f t="shared" ref="H17" si="21">SUM(F17:G17)</f>
        <v>2320</v>
      </c>
      <c r="I17" s="449">
        <f t="shared" si="16"/>
        <v>53.034300791556731</v>
      </c>
      <c r="J17" s="470"/>
      <c r="L17" s="418" t="s">
        <v>16</v>
      </c>
      <c r="M17" s="450">
        <v>123665</v>
      </c>
      <c r="N17" s="451">
        <v>124996</v>
      </c>
      <c r="O17" s="453">
        <f>+M17+N17</f>
        <v>248661</v>
      </c>
      <c r="P17" s="452">
        <v>10</v>
      </c>
      <c r="Q17" s="453">
        <f>O17+P17</f>
        <v>248671</v>
      </c>
      <c r="R17" s="450">
        <v>181930</v>
      </c>
      <c r="S17" s="451">
        <v>186126</v>
      </c>
      <c r="T17" s="453">
        <f>+R17+S17</f>
        <v>368056</v>
      </c>
      <c r="U17" s="452">
        <v>12</v>
      </c>
      <c r="V17" s="453">
        <f>T17+U17</f>
        <v>368068</v>
      </c>
      <c r="W17" s="454">
        <f t="shared" si="17"/>
        <v>48.014042650731284</v>
      </c>
    </row>
    <row r="18" spans="1:23">
      <c r="A18" s="445" t="str">
        <f t="shared" ref="A18" si="22">IF(ISERROR(F18/G18)," ",IF(F18/G18&gt;0.5,IF(F18/G18&lt;1.5," ","NOT OK"),"NOT OK"))</f>
        <v xml:space="preserve"> </v>
      </c>
      <c r="B18" s="413" t="s">
        <v>17</v>
      </c>
      <c r="C18" s="471">
        <v>775</v>
      </c>
      <c r="D18" s="472">
        <v>785</v>
      </c>
      <c r="E18" s="448">
        <f>SUM(C18:D18)</f>
        <v>1560</v>
      </c>
      <c r="F18" s="471">
        <v>1127</v>
      </c>
      <c r="G18" s="472">
        <v>1139</v>
      </c>
      <c r="H18" s="448">
        <f>SUM(F18:G18)</f>
        <v>2266</v>
      </c>
      <c r="I18" s="449">
        <f t="shared" ref="I18" si="23">IF(E18=0,0,((H18/E18)-1)*100)</f>
        <v>45.256410256410248</v>
      </c>
      <c r="L18" s="418" t="s">
        <v>17</v>
      </c>
      <c r="M18" s="450">
        <v>116385</v>
      </c>
      <c r="N18" s="451">
        <v>116735</v>
      </c>
      <c r="O18" s="453">
        <f t="shared" ref="O18" si="24">+M18+N18</f>
        <v>233120</v>
      </c>
      <c r="P18" s="452">
        <v>386</v>
      </c>
      <c r="Q18" s="453">
        <f>O18+P18</f>
        <v>233506</v>
      </c>
      <c r="R18" s="450">
        <v>162669</v>
      </c>
      <c r="S18" s="451">
        <v>167234</v>
      </c>
      <c r="T18" s="453">
        <f>+R18+S18</f>
        <v>329903</v>
      </c>
      <c r="U18" s="452">
        <v>303</v>
      </c>
      <c r="V18" s="453">
        <f>T18+U18</f>
        <v>330206</v>
      </c>
      <c r="W18" s="454">
        <f t="shared" ref="W18" si="25">IF(Q18=0,0,((V18/Q18)-1)*100)</f>
        <v>41.412212105898782</v>
      </c>
    </row>
    <row r="19" spans="1:23" ht="13.5" thickBot="1">
      <c r="A19" s="473" t="str">
        <f>IF(ISERROR(F19/G19)," ",IF(F19/G19&gt;0.5,IF(F19/G19&lt;1.5," ","NOT OK"),"NOT OK"))</f>
        <v xml:space="preserve"> </v>
      </c>
      <c r="B19" s="413" t="s">
        <v>18</v>
      </c>
      <c r="C19" s="471">
        <v>770</v>
      </c>
      <c r="D19" s="472">
        <v>768</v>
      </c>
      <c r="E19" s="448">
        <f>SUM(C19:D19)</f>
        <v>1538</v>
      </c>
      <c r="F19" s="471">
        <v>1156</v>
      </c>
      <c r="G19" s="472">
        <v>1157</v>
      </c>
      <c r="H19" s="448">
        <f>SUM(F19:G19)</f>
        <v>2313</v>
      </c>
      <c r="I19" s="449">
        <f>IF(E19=0,0,((H19/E19)-1)*100)</f>
        <v>50.390117035110535</v>
      </c>
      <c r="J19" s="474"/>
      <c r="L19" s="418" t="s">
        <v>18</v>
      </c>
      <c r="M19" s="450">
        <v>123899</v>
      </c>
      <c r="N19" s="451">
        <v>118026</v>
      </c>
      <c r="O19" s="453">
        <f>+M19+N19</f>
        <v>241925</v>
      </c>
      <c r="P19" s="452">
        <v>98</v>
      </c>
      <c r="Q19" s="453">
        <f>O19+P19</f>
        <v>242023</v>
      </c>
      <c r="R19" s="450">
        <v>183561</v>
      </c>
      <c r="S19" s="451">
        <v>175048</v>
      </c>
      <c r="T19" s="453">
        <f>+R19+S19</f>
        <v>358609</v>
      </c>
      <c r="U19" s="452">
        <v>19</v>
      </c>
      <c r="V19" s="453">
        <f>T19+U19</f>
        <v>358628</v>
      </c>
      <c r="W19" s="454">
        <f>IF(Q19=0,0,((V19/Q19)-1)*100)</f>
        <v>48.179305272639382</v>
      </c>
    </row>
    <row r="20" spans="1:23" ht="15.75" customHeight="1" thickTop="1" thickBot="1">
      <c r="A20" s="475" t="str">
        <f>IF(ISERROR(F20/G20)," ",IF(F20/G20&gt;0.5,IF(F20/G20&lt;1.5," ","NOT OK"),"NOT OK"))</f>
        <v xml:space="preserve"> </v>
      </c>
      <c r="B20" s="476" t="s">
        <v>19</v>
      </c>
      <c r="C20" s="460">
        <f>+C17+C18+C19</f>
        <v>2302</v>
      </c>
      <c r="D20" s="477">
        <f t="shared" ref="D20:H20" si="26">+D17+D18+D19</f>
        <v>2312</v>
      </c>
      <c r="E20" s="478">
        <f t="shared" si="26"/>
        <v>4614</v>
      </c>
      <c r="F20" s="460">
        <f t="shared" si="26"/>
        <v>3443</v>
      </c>
      <c r="G20" s="477">
        <f t="shared" si="26"/>
        <v>3456</v>
      </c>
      <c r="H20" s="478">
        <f t="shared" si="26"/>
        <v>6899</v>
      </c>
      <c r="I20" s="463">
        <f>IF(E20=0,0,((H20/E20)-1)*100)</f>
        <v>49.523190290420452</v>
      </c>
      <c r="J20" s="475"/>
      <c r="K20" s="479"/>
      <c r="L20" s="480" t="s">
        <v>19</v>
      </c>
      <c r="M20" s="481">
        <f>+M17+M18+M19</f>
        <v>363949</v>
      </c>
      <c r="N20" s="482">
        <f t="shared" ref="N20:V20" si="27">+N17+N18+N19</f>
        <v>359757</v>
      </c>
      <c r="O20" s="483">
        <f t="shared" si="27"/>
        <v>723706</v>
      </c>
      <c r="P20" s="482">
        <f t="shared" si="27"/>
        <v>494</v>
      </c>
      <c r="Q20" s="483">
        <f t="shared" si="27"/>
        <v>724200</v>
      </c>
      <c r="R20" s="481">
        <f t="shared" si="27"/>
        <v>528160</v>
      </c>
      <c r="S20" s="482">
        <f t="shared" si="27"/>
        <v>528408</v>
      </c>
      <c r="T20" s="483">
        <f t="shared" si="27"/>
        <v>1056568</v>
      </c>
      <c r="U20" s="482">
        <f t="shared" si="27"/>
        <v>334</v>
      </c>
      <c r="V20" s="483">
        <f t="shared" si="27"/>
        <v>1056902</v>
      </c>
      <c r="W20" s="484">
        <f>IF(Q20=0,0,((V20/Q20)-1)*100)</f>
        <v>45.940624136978727</v>
      </c>
    </row>
    <row r="21" spans="1:23" ht="13.5" thickTop="1">
      <c r="A21" s="445" t="str">
        <f>IF(ISERROR(F21/G21)," ",IF(F21/G21&gt;0.5,IF(F21/G21&lt;1.5," ","NOT OK"),"NOT OK"))</f>
        <v xml:space="preserve"> </v>
      </c>
      <c r="B21" s="413" t="s">
        <v>20</v>
      </c>
      <c r="C21" s="446">
        <v>848</v>
      </c>
      <c r="D21" s="447">
        <v>863</v>
      </c>
      <c r="E21" s="485">
        <f>SUM(C21:D21)</f>
        <v>1711</v>
      </c>
      <c r="F21" s="446">
        <v>1171</v>
      </c>
      <c r="G21" s="447">
        <v>1195</v>
      </c>
      <c r="H21" s="485">
        <f>SUM(F21:G21)</f>
        <v>2366</v>
      </c>
      <c r="I21" s="449">
        <f>IF(E21=0,0,((H21/E21)-1)*100)</f>
        <v>38.281706604324953</v>
      </c>
      <c r="J21" s="470"/>
      <c r="L21" s="418" t="s">
        <v>21</v>
      </c>
      <c r="M21" s="450">
        <v>136930</v>
      </c>
      <c r="N21" s="451">
        <v>137479</v>
      </c>
      <c r="O21" s="453">
        <f>+M21+N21</f>
        <v>274409</v>
      </c>
      <c r="P21" s="452">
        <v>9</v>
      </c>
      <c r="Q21" s="453">
        <f>O21+P21</f>
        <v>274418</v>
      </c>
      <c r="R21" s="450">
        <v>177296</v>
      </c>
      <c r="S21" s="451">
        <v>180728</v>
      </c>
      <c r="T21" s="453">
        <f>+R21+S21</f>
        <v>358024</v>
      </c>
      <c r="U21" s="452">
        <v>377</v>
      </c>
      <c r="V21" s="453">
        <f>T21+U21</f>
        <v>358401</v>
      </c>
      <c r="W21" s="454">
        <f>IF(Q21=0,0,((V21/Q21)-1)*100)</f>
        <v>30.60404200890612</v>
      </c>
    </row>
    <row r="22" spans="1:23" ht="13.5" thickBot="1">
      <c r="A22" s="445" t="str">
        <f t="shared" ref="A22" si="28">IF(ISERROR(F22/G22)," ",IF(F22/G22&gt;0.5,IF(F22/G22&lt;1.5," ","NOT OK"),"NOT OK"))</f>
        <v xml:space="preserve"> </v>
      </c>
      <c r="B22" s="413" t="s">
        <v>22</v>
      </c>
      <c r="C22" s="446">
        <v>884</v>
      </c>
      <c r="D22" s="447">
        <v>885</v>
      </c>
      <c r="E22" s="486">
        <f t="shared" ref="E22" si="29">SUM(C22:D22)</f>
        <v>1769</v>
      </c>
      <c r="F22" s="446">
        <v>1168</v>
      </c>
      <c r="G22" s="447">
        <v>1171</v>
      </c>
      <c r="H22" s="486">
        <f t="shared" ref="H22" si="30">SUM(F22:G22)</f>
        <v>2339</v>
      </c>
      <c r="I22" s="449">
        <f t="shared" ref="I22" si="31">IF(E22=0,0,((H22/E22)-1)*100)</f>
        <v>32.221594120972298</v>
      </c>
      <c r="J22" s="470"/>
      <c r="L22" s="418" t="s">
        <v>22</v>
      </c>
      <c r="M22" s="450">
        <v>148378</v>
      </c>
      <c r="N22" s="451">
        <v>148414</v>
      </c>
      <c r="O22" s="453">
        <f t="shared" ref="O22" si="32">+M22+N22</f>
        <v>296792</v>
      </c>
      <c r="P22" s="452">
        <v>610</v>
      </c>
      <c r="Q22" s="453">
        <f>O22+P22</f>
        <v>297402</v>
      </c>
      <c r="R22" s="450">
        <v>182836</v>
      </c>
      <c r="S22" s="451">
        <v>185202</v>
      </c>
      <c r="T22" s="453">
        <f t="shared" ref="T22" si="33">+R22+S22</f>
        <v>368038</v>
      </c>
      <c r="U22" s="452">
        <v>28</v>
      </c>
      <c r="V22" s="453">
        <f>T22+U22</f>
        <v>368066</v>
      </c>
      <c r="W22" s="454">
        <f t="shared" ref="W22" si="34">IF(Q22=0,0,((V22/Q22)-1)*100)</f>
        <v>23.760432007854693</v>
      </c>
    </row>
    <row r="23" spans="1:23" s="1" customFormat="1" ht="14.25" thickTop="1" thickBot="1">
      <c r="A23" s="345" t="str">
        <f t="shared" si="15"/>
        <v xml:space="preserve"> </v>
      </c>
      <c r="B23" s="128" t="s">
        <v>66</v>
      </c>
      <c r="C23" s="129">
        <f>+C16+C20+C21+C22</f>
        <v>6559</v>
      </c>
      <c r="D23" s="130">
        <f t="shared" ref="D23:H23" si="35">+D16+D20+D21+D22</f>
        <v>6605</v>
      </c>
      <c r="E23" s="615">
        <f t="shared" si="35"/>
        <v>13164</v>
      </c>
      <c r="F23" s="129">
        <f t="shared" si="35"/>
        <v>9055</v>
      </c>
      <c r="G23" s="131">
        <f t="shared" si="35"/>
        <v>9106</v>
      </c>
      <c r="H23" s="310">
        <f t="shared" si="35"/>
        <v>18161</v>
      </c>
      <c r="I23" s="132">
        <f t="shared" si="16"/>
        <v>37.959586751747196</v>
      </c>
      <c r="J23" s="3"/>
      <c r="K23" s="3"/>
      <c r="L23" s="399" t="s">
        <v>66</v>
      </c>
      <c r="M23" s="42">
        <f>+M16+M20+M21+M22</f>
        <v>1064217</v>
      </c>
      <c r="N23" s="42">
        <f t="shared" ref="N23:V23" si="36">+N16+N20+N21+N22</f>
        <v>1073717</v>
      </c>
      <c r="O23" s="396">
        <f t="shared" si="36"/>
        <v>2137934</v>
      </c>
      <c r="P23" s="42">
        <f t="shared" si="36"/>
        <v>1682</v>
      </c>
      <c r="Q23" s="396">
        <f t="shared" si="36"/>
        <v>2139616</v>
      </c>
      <c r="R23" s="42">
        <f t="shared" si="36"/>
        <v>1453475</v>
      </c>
      <c r="S23" s="42">
        <f t="shared" si="36"/>
        <v>1459447</v>
      </c>
      <c r="T23" s="396">
        <f t="shared" si="36"/>
        <v>2912922</v>
      </c>
      <c r="U23" s="42">
        <f t="shared" si="36"/>
        <v>1692</v>
      </c>
      <c r="V23" s="396">
        <f t="shared" si="36"/>
        <v>2914614</v>
      </c>
      <c r="W23" s="46">
        <f t="shared" si="17"/>
        <v>36.221359346723901</v>
      </c>
    </row>
    <row r="24" spans="1:23" s="1" customFormat="1" ht="14.25" thickTop="1" thickBot="1">
      <c r="A24" s="345" t="str">
        <f t="shared" si="15"/>
        <v xml:space="preserve"> </v>
      </c>
      <c r="B24" s="128" t="s">
        <v>67</v>
      </c>
      <c r="C24" s="129">
        <f>+C12+C16+C20+C21+C22</f>
        <v>8798</v>
      </c>
      <c r="D24" s="131">
        <f t="shared" ref="D24:H24" si="37">+D12+D16+D20+D21+D22</f>
        <v>8843</v>
      </c>
      <c r="E24" s="310">
        <f t="shared" si="37"/>
        <v>17641</v>
      </c>
      <c r="F24" s="129">
        <f t="shared" si="37"/>
        <v>11516</v>
      </c>
      <c r="G24" s="131">
        <f t="shared" si="37"/>
        <v>11580</v>
      </c>
      <c r="H24" s="310">
        <f t="shared" si="37"/>
        <v>23096</v>
      </c>
      <c r="I24" s="132">
        <f t="shared" si="16"/>
        <v>30.922283317272271</v>
      </c>
      <c r="J24" s="3"/>
      <c r="K24" s="3"/>
      <c r="L24" s="399" t="s">
        <v>67</v>
      </c>
      <c r="M24" s="45">
        <f>+M12+M16+M20+M21+M22</f>
        <v>1398322</v>
      </c>
      <c r="N24" s="45">
        <f t="shared" ref="N24:V24" si="38">+N12+N16+N20+N21+N22</f>
        <v>1389556</v>
      </c>
      <c r="O24" s="616">
        <f t="shared" si="38"/>
        <v>2787878</v>
      </c>
      <c r="P24" s="45">
        <f t="shared" si="38"/>
        <v>2100</v>
      </c>
      <c r="Q24" s="616">
        <f t="shared" si="38"/>
        <v>2789978</v>
      </c>
      <c r="R24" s="45">
        <f t="shared" si="38"/>
        <v>1863109</v>
      </c>
      <c r="S24" s="45">
        <f t="shared" si="38"/>
        <v>1852367</v>
      </c>
      <c r="T24" s="616">
        <f t="shared" si="38"/>
        <v>3715476</v>
      </c>
      <c r="U24" s="45">
        <f t="shared" si="38"/>
        <v>2034</v>
      </c>
      <c r="V24" s="616">
        <f t="shared" si="38"/>
        <v>3717510</v>
      </c>
      <c r="W24" s="46">
        <f t="shared" si="17"/>
        <v>33.245136700002639</v>
      </c>
    </row>
    <row r="25" spans="1:23" ht="14.25" thickTop="1" thickBot="1">
      <c r="A25" s="445" t="str">
        <f>IF(ISERROR(F25/G25)," ",IF(F25/G25&gt;0.5,IF(F25/G25&lt;1.5," ","NOT OK"),"NOT OK"))</f>
        <v xml:space="preserve"> </v>
      </c>
      <c r="B25" s="413" t="s">
        <v>23</v>
      </c>
      <c r="C25" s="446">
        <v>756</v>
      </c>
      <c r="D25" s="487">
        <v>758</v>
      </c>
      <c r="E25" s="488">
        <f>SUM(C25:D25)</f>
        <v>1514</v>
      </c>
      <c r="F25" s="446"/>
      <c r="G25" s="487"/>
      <c r="H25" s="488">
        <f>SUM(F25:G25)</f>
        <v>0</v>
      </c>
      <c r="I25" s="489">
        <f>IF(E25=0,0,((H25/E25)-1)*100)</f>
        <v>-100</v>
      </c>
      <c r="J25" s="470"/>
      <c r="L25" s="418" t="s">
        <v>23</v>
      </c>
      <c r="M25" s="450">
        <v>117812</v>
      </c>
      <c r="N25" s="451">
        <v>114872</v>
      </c>
      <c r="O25" s="453">
        <f>+M25+N25</f>
        <v>232684</v>
      </c>
      <c r="P25" s="452">
        <v>192</v>
      </c>
      <c r="Q25" s="453">
        <f>O25+P25</f>
        <v>232876</v>
      </c>
      <c r="R25" s="450"/>
      <c r="S25" s="451"/>
      <c r="T25" s="453">
        <f>+R25+S25</f>
        <v>0</v>
      </c>
      <c r="U25" s="452"/>
      <c r="V25" s="453">
        <f>T25+U25</f>
        <v>0</v>
      </c>
      <c r="W25" s="454">
        <f>IF(Q25=0,0,((V25/Q25)-1)*100)</f>
        <v>-100</v>
      </c>
    </row>
    <row r="26" spans="1:23" ht="14.25" thickTop="1" thickBot="1">
      <c r="A26" s="445" t="str">
        <f>IF(ISERROR(F26/G26)," ",IF(F26/G26&gt;0.5,IF(F26/G26&lt;1.5," ","NOT OK"),"NOT OK"))</f>
        <v xml:space="preserve"> </v>
      </c>
      <c r="B26" s="459" t="s">
        <v>40</v>
      </c>
      <c r="C26" s="460">
        <f t="shared" ref="C26:H26" si="39">+C21+C22+C25</f>
        <v>2488</v>
      </c>
      <c r="D26" s="460">
        <f t="shared" si="39"/>
        <v>2506</v>
      </c>
      <c r="E26" s="460">
        <f t="shared" si="39"/>
        <v>4994</v>
      </c>
      <c r="F26" s="460">
        <f t="shared" si="39"/>
        <v>2339</v>
      </c>
      <c r="G26" s="460">
        <f t="shared" si="39"/>
        <v>2366</v>
      </c>
      <c r="H26" s="460">
        <f t="shared" si="39"/>
        <v>4705</v>
      </c>
      <c r="I26" s="463">
        <f t="shared" ref="I26:I27" si="40">IF(E26=0,0,((H26/E26)-1)*100)</f>
        <v>-5.7869443331998394</v>
      </c>
      <c r="J26" s="400"/>
      <c r="L26" s="490" t="s">
        <v>40</v>
      </c>
      <c r="M26" s="465">
        <f t="shared" ref="M26:V26" si="41">+M21+M22+M25</f>
        <v>403120</v>
      </c>
      <c r="N26" s="466">
        <f t="shared" si="41"/>
        <v>400765</v>
      </c>
      <c r="O26" s="467">
        <f t="shared" si="41"/>
        <v>803885</v>
      </c>
      <c r="P26" s="466">
        <f t="shared" si="41"/>
        <v>811</v>
      </c>
      <c r="Q26" s="467">
        <f t="shared" si="41"/>
        <v>804696</v>
      </c>
      <c r="R26" s="465">
        <f t="shared" si="41"/>
        <v>360132</v>
      </c>
      <c r="S26" s="466">
        <f t="shared" si="41"/>
        <v>365930</v>
      </c>
      <c r="T26" s="467">
        <f t="shared" si="41"/>
        <v>726062</v>
      </c>
      <c r="U26" s="466">
        <f t="shared" si="41"/>
        <v>405</v>
      </c>
      <c r="V26" s="467">
        <f t="shared" si="41"/>
        <v>726467</v>
      </c>
      <c r="W26" s="468">
        <f t="shared" ref="W26:W27" si="42">IF(Q26=0,0,((V26/Q26)-1)*100)</f>
        <v>-9.7215594460516748</v>
      </c>
    </row>
    <row r="27" spans="1:23" ht="14.25" thickTop="1" thickBot="1">
      <c r="A27" s="445" t="str">
        <f>IF(ISERROR(F27/G27)," ",IF(F27/G27&gt;0.5,IF(F27/G27&lt;1.5," ","NOT OK"),"NOT OK"))</f>
        <v xml:space="preserve"> </v>
      </c>
      <c r="B27" s="459" t="s">
        <v>63</v>
      </c>
      <c r="C27" s="460">
        <f t="shared" ref="C27:H27" si="43">+C12+C16+C20+C26</f>
        <v>9554</v>
      </c>
      <c r="D27" s="460">
        <f t="shared" si="43"/>
        <v>9601</v>
      </c>
      <c r="E27" s="460">
        <f t="shared" si="43"/>
        <v>19155</v>
      </c>
      <c r="F27" s="460">
        <f t="shared" si="43"/>
        <v>11516</v>
      </c>
      <c r="G27" s="460">
        <f t="shared" si="43"/>
        <v>11580</v>
      </c>
      <c r="H27" s="460">
        <f t="shared" si="43"/>
        <v>23096</v>
      </c>
      <c r="I27" s="463">
        <f t="shared" si="40"/>
        <v>20.574262594622805</v>
      </c>
      <c r="J27" s="400"/>
      <c r="L27" s="490" t="s">
        <v>63</v>
      </c>
      <c r="M27" s="465">
        <f t="shared" ref="M27:V27" si="44">+M12+M16+M20+M26</f>
        <v>1516134</v>
      </c>
      <c r="N27" s="466">
        <f t="shared" si="44"/>
        <v>1504428</v>
      </c>
      <c r="O27" s="467">
        <f t="shared" si="44"/>
        <v>3020562</v>
      </c>
      <c r="P27" s="466">
        <f t="shared" si="44"/>
        <v>2292</v>
      </c>
      <c r="Q27" s="467">
        <f t="shared" si="44"/>
        <v>3022854</v>
      </c>
      <c r="R27" s="465">
        <f t="shared" si="44"/>
        <v>1863109</v>
      </c>
      <c r="S27" s="466">
        <f t="shared" si="44"/>
        <v>1852367</v>
      </c>
      <c r="T27" s="467">
        <f t="shared" si="44"/>
        <v>3715476</v>
      </c>
      <c r="U27" s="466">
        <f t="shared" si="44"/>
        <v>2034</v>
      </c>
      <c r="V27" s="467">
        <f t="shared" si="44"/>
        <v>3717510</v>
      </c>
      <c r="W27" s="468">
        <f t="shared" si="42"/>
        <v>22.980137313942393</v>
      </c>
    </row>
    <row r="28" spans="1:23" ht="14.25" thickTop="1" thickBot="1">
      <c r="B28" s="491" t="s">
        <v>60</v>
      </c>
      <c r="C28" s="492"/>
      <c r="D28" s="492"/>
      <c r="E28" s="492"/>
      <c r="F28" s="492"/>
      <c r="G28" s="492"/>
      <c r="H28" s="492"/>
      <c r="I28" s="492"/>
      <c r="J28" s="492"/>
      <c r="L28" s="493" t="s">
        <v>60</v>
      </c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</row>
    <row r="29" spans="1:23" ht="13.5" thickTop="1">
      <c r="B29" s="954" t="s">
        <v>25</v>
      </c>
      <c r="C29" s="955"/>
      <c r="D29" s="955"/>
      <c r="E29" s="955"/>
      <c r="F29" s="955"/>
      <c r="G29" s="955"/>
      <c r="H29" s="955"/>
      <c r="I29" s="956"/>
      <c r="J29" s="400"/>
      <c r="L29" s="957" t="s">
        <v>26</v>
      </c>
      <c r="M29" s="958"/>
      <c r="N29" s="958"/>
      <c r="O29" s="958"/>
      <c r="P29" s="958"/>
      <c r="Q29" s="958"/>
      <c r="R29" s="958"/>
      <c r="S29" s="958"/>
      <c r="T29" s="958"/>
      <c r="U29" s="958"/>
      <c r="V29" s="958"/>
      <c r="W29" s="959"/>
    </row>
    <row r="30" spans="1:23" ht="13.5" thickBot="1">
      <c r="B30" s="960" t="s">
        <v>47</v>
      </c>
      <c r="C30" s="961"/>
      <c r="D30" s="961"/>
      <c r="E30" s="961"/>
      <c r="F30" s="961"/>
      <c r="G30" s="961"/>
      <c r="H30" s="961"/>
      <c r="I30" s="962"/>
      <c r="J30" s="400"/>
      <c r="L30" s="963" t="s">
        <v>49</v>
      </c>
      <c r="M30" s="964"/>
      <c r="N30" s="964"/>
      <c r="O30" s="964"/>
      <c r="P30" s="964"/>
      <c r="Q30" s="964"/>
      <c r="R30" s="964"/>
      <c r="S30" s="964"/>
      <c r="T30" s="964"/>
      <c r="U30" s="964"/>
      <c r="V30" s="964"/>
      <c r="W30" s="965"/>
    </row>
    <row r="31" spans="1:23" ht="14.25" thickTop="1" thickBot="1">
      <c r="B31" s="403"/>
      <c r="C31" s="492"/>
      <c r="D31" s="492"/>
      <c r="E31" s="492"/>
      <c r="F31" s="492"/>
      <c r="G31" s="492"/>
      <c r="H31" s="492"/>
      <c r="I31" s="405"/>
      <c r="J31" s="400"/>
      <c r="L31" s="406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</row>
    <row r="32" spans="1:23" ht="13.5" customHeight="1" thickTop="1" thickBot="1">
      <c r="B32" s="409"/>
      <c r="C32" s="966" t="s">
        <v>64</v>
      </c>
      <c r="D32" s="967"/>
      <c r="E32" s="968"/>
      <c r="F32" s="966" t="s">
        <v>65</v>
      </c>
      <c r="G32" s="967"/>
      <c r="H32" s="968"/>
      <c r="I32" s="410" t="s">
        <v>2</v>
      </c>
      <c r="J32" s="400"/>
      <c r="L32" s="411"/>
      <c r="M32" s="951" t="s">
        <v>64</v>
      </c>
      <c r="N32" s="952"/>
      <c r="O32" s="952"/>
      <c r="P32" s="952"/>
      <c r="Q32" s="953"/>
      <c r="R32" s="951" t="s">
        <v>65</v>
      </c>
      <c r="S32" s="952"/>
      <c r="T32" s="952"/>
      <c r="U32" s="952"/>
      <c r="V32" s="953"/>
      <c r="W32" s="412" t="s">
        <v>2</v>
      </c>
    </row>
    <row r="33" spans="1:23" ht="13.5" thickTop="1">
      <c r="B33" s="413" t="s">
        <v>3</v>
      </c>
      <c r="C33" s="414"/>
      <c r="D33" s="415"/>
      <c r="E33" s="416"/>
      <c r="F33" s="414"/>
      <c r="G33" s="415"/>
      <c r="H33" s="416"/>
      <c r="I33" s="417" t="s">
        <v>4</v>
      </c>
      <c r="J33" s="400"/>
      <c r="L33" s="418" t="s">
        <v>3</v>
      </c>
      <c r="M33" s="419"/>
      <c r="N33" s="420"/>
      <c r="O33" s="421"/>
      <c r="P33" s="422"/>
      <c r="Q33" s="423"/>
      <c r="R33" s="419"/>
      <c r="S33" s="420"/>
      <c r="T33" s="421"/>
      <c r="U33" s="422"/>
      <c r="V33" s="423"/>
      <c r="W33" s="424" t="s">
        <v>4</v>
      </c>
    </row>
    <row r="34" spans="1:23" ht="13.5" thickBot="1">
      <c r="B34" s="425"/>
      <c r="C34" s="426" t="s">
        <v>5</v>
      </c>
      <c r="D34" s="427" t="s">
        <v>6</v>
      </c>
      <c r="E34" s="608" t="s">
        <v>7</v>
      </c>
      <c r="F34" s="426" t="s">
        <v>5</v>
      </c>
      <c r="G34" s="427" t="s">
        <v>6</v>
      </c>
      <c r="H34" s="428" t="s">
        <v>7</v>
      </c>
      <c r="I34" s="429"/>
      <c r="J34" s="400"/>
      <c r="L34" s="430"/>
      <c r="M34" s="431" t="s">
        <v>8</v>
      </c>
      <c r="N34" s="432" t="s">
        <v>9</v>
      </c>
      <c r="O34" s="433" t="s">
        <v>31</v>
      </c>
      <c r="P34" s="430" t="s">
        <v>32</v>
      </c>
      <c r="Q34" s="433" t="s">
        <v>7</v>
      </c>
      <c r="R34" s="431" t="s">
        <v>8</v>
      </c>
      <c r="S34" s="432" t="s">
        <v>9</v>
      </c>
      <c r="T34" s="433" t="s">
        <v>31</v>
      </c>
      <c r="U34" s="430" t="s">
        <v>32</v>
      </c>
      <c r="V34" s="433" t="s">
        <v>7</v>
      </c>
      <c r="W34" s="434"/>
    </row>
    <row r="35" spans="1:23" ht="5.25" customHeight="1" thickTop="1">
      <c r="B35" s="413"/>
      <c r="C35" s="435"/>
      <c r="D35" s="436"/>
      <c r="E35" s="494"/>
      <c r="F35" s="435"/>
      <c r="G35" s="436"/>
      <c r="H35" s="494"/>
      <c r="I35" s="438"/>
      <c r="J35" s="400"/>
      <c r="L35" s="418"/>
      <c r="M35" s="439"/>
      <c r="N35" s="440"/>
      <c r="O35" s="441"/>
      <c r="P35" s="442"/>
      <c r="Q35" s="443"/>
      <c r="R35" s="439"/>
      <c r="S35" s="440"/>
      <c r="T35" s="441"/>
      <c r="U35" s="442"/>
      <c r="V35" s="443"/>
      <c r="W35" s="444"/>
    </row>
    <row r="36" spans="1:23">
      <c r="A36" s="400" t="str">
        <f>IF(ISERROR(F36/G36)," ",IF(F36/G36&gt;0.5,IF(F36/G36&lt;1.5," ","NOT OK"),"NOT OK"))</f>
        <v xml:space="preserve"> </v>
      </c>
      <c r="B36" s="413" t="s">
        <v>10</v>
      </c>
      <c r="C36" s="446">
        <v>1071</v>
      </c>
      <c r="D36" s="447">
        <v>1072</v>
      </c>
      <c r="E36" s="448">
        <f t="shared" ref="E36" si="45">SUM(C36:D36)</f>
        <v>2143</v>
      </c>
      <c r="F36" s="446">
        <v>1241</v>
      </c>
      <c r="G36" s="447">
        <v>1225</v>
      </c>
      <c r="H36" s="448">
        <f t="shared" ref="H36:H38" si="46">SUM(F36:G36)</f>
        <v>2466</v>
      </c>
      <c r="I36" s="449">
        <f t="shared" ref="I36:I38" si="47">IF(E36=0,0,((H36/E36)-1)*100)</f>
        <v>15.072328511432564</v>
      </c>
      <c r="J36" s="400"/>
      <c r="K36" s="455"/>
      <c r="L36" s="418" t="s">
        <v>10</v>
      </c>
      <c r="M36" s="450">
        <v>156327</v>
      </c>
      <c r="N36" s="451">
        <v>152214</v>
      </c>
      <c r="O36" s="453">
        <f>SUM(M36:N36)</f>
        <v>308541</v>
      </c>
      <c r="P36" s="452">
        <v>0</v>
      </c>
      <c r="Q36" s="453">
        <f t="shared" ref="Q36" si="48">O36+P36</f>
        <v>308541</v>
      </c>
      <c r="R36" s="371">
        <v>191820</v>
      </c>
      <c r="S36" s="369">
        <v>183583</v>
      </c>
      <c r="T36" s="173">
        <f>SUM(R36:S36)</f>
        <v>375403</v>
      </c>
      <c r="U36" s="368">
        <v>0</v>
      </c>
      <c r="V36" s="173">
        <f t="shared" ref="V36" si="49">T36+U36</f>
        <v>375403</v>
      </c>
      <c r="W36" s="454">
        <f t="shared" ref="W36:W38" si="50">IF(Q36=0,0,((V36/Q36)-1)*100)</f>
        <v>21.67037768076203</v>
      </c>
    </row>
    <row r="37" spans="1:23">
      <c r="A37" s="400" t="str">
        <f>IF(ISERROR(F37/G37)," ",IF(F37/G37&gt;0.5,IF(F37/G37&lt;1.5," ","NOT OK"),"NOT OK"))</f>
        <v xml:space="preserve"> </v>
      </c>
      <c r="B37" s="413" t="s">
        <v>11</v>
      </c>
      <c r="C37" s="446">
        <v>1123</v>
      </c>
      <c r="D37" s="447">
        <v>1123</v>
      </c>
      <c r="E37" s="448">
        <f>SUM(C37:D37)</f>
        <v>2246</v>
      </c>
      <c r="F37" s="446">
        <v>1187</v>
      </c>
      <c r="G37" s="447">
        <v>1185</v>
      </c>
      <c r="H37" s="448">
        <f>SUM(F37:G37)</f>
        <v>2372</v>
      </c>
      <c r="I37" s="449">
        <f t="shared" si="47"/>
        <v>5.6099732858414963</v>
      </c>
      <c r="J37" s="400"/>
      <c r="K37" s="455"/>
      <c r="L37" s="418" t="s">
        <v>11</v>
      </c>
      <c r="M37" s="450">
        <v>156934</v>
      </c>
      <c r="N37" s="451">
        <v>145357</v>
      </c>
      <c r="O37" s="453">
        <f>SUM(M37:N37)</f>
        <v>302291</v>
      </c>
      <c r="P37" s="452">
        <v>0</v>
      </c>
      <c r="Q37" s="453">
        <f>O37+P37</f>
        <v>302291</v>
      </c>
      <c r="R37" s="371">
        <v>164607</v>
      </c>
      <c r="S37" s="369">
        <v>156386</v>
      </c>
      <c r="T37" s="173">
        <f>SUM(R37:S37)</f>
        <v>320993</v>
      </c>
      <c r="U37" s="368">
        <v>0</v>
      </c>
      <c r="V37" s="173">
        <f>T37+U37</f>
        <v>320993</v>
      </c>
      <c r="W37" s="454">
        <f t="shared" si="50"/>
        <v>6.1867538233027153</v>
      </c>
    </row>
    <row r="38" spans="1:23" ht="13.5" thickBot="1">
      <c r="A38" s="400" t="str">
        <f>IF(ISERROR(F38/G38)," ",IF(F38/G38&gt;0.5,IF(F38/G38&lt;1.5," ","NOT OK"),"NOT OK"))</f>
        <v xml:space="preserve"> </v>
      </c>
      <c r="B38" s="425" t="s">
        <v>12</v>
      </c>
      <c r="C38" s="456">
        <v>1176</v>
      </c>
      <c r="D38" s="457">
        <v>1179</v>
      </c>
      <c r="E38" s="448">
        <f t="shared" ref="E38" si="51">SUM(C38:D38)</f>
        <v>2355</v>
      </c>
      <c r="F38" s="456">
        <v>1237</v>
      </c>
      <c r="G38" s="457">
        <v>1237</v>
      </c>
      <c r="H38" s="448">
        <f t="shared" si="46"/>
        <v>2474</v>
      </c>
      <c r="I38" s="449">
        <f t="shared" si="47"/>
        <v>5.0530785562632685</v>
      </c>
      <c r="J38" s="400"/>
      <c r="K38" s="455"/>
      <c r="L38" s="430" t="s">
        <v>12</v>
      </c>
      <c r="M38" s="450">
        <v>174838</v>
      </c>
      <c r="N38" s="451">
        <v>157442</v>
      </c>
      <c r="O38" s="453">
        <f t="shared" ref="O38" si="52">SUM(M38:N38)</f>
        <v>332280</v>
      </c>
      <c r="P38" s="495">
        <v>0</v>
      </c>
      <c r="Q38" s="496">
        <f>O38+P38</f>
        <v>332280</v>
      </c>
      <c r="R38" s="371">
        <v>210489</v>
      </c>
      <c r="S38" s="369">
        <v>186518</v>
      </c>
      <c r="T38" s="173">
        <f t="shared" ref="T38" si="53">SUM(R38:S38)</f>
        <v>397007</v>
      </c>
      <c r="U38" s="370">
        <v>0</v>
      </c>
      <c r="V38" s="176">
        <f>T38+U38</f>
        <v>397007</v>
      </c>
      <c r="W38" s="454">
        <f t="shared" si="50"/>
        <v>19.479655712050082</v>
      </c>
    </row>
    <row r="39" spans="1:23" ht="14.25" thickTop="1" thickBot="1">
      <c r="A39" s="400" t="str">
        <f>IF(ISERROR(F39/G39)," ",IF(F39/G39&gt;0.5,IF(F39/G39&lt;1.5," ","NOT OK"),"NOT OK"))</f>
        <v xml:space="preserve"> </v>
      </c>
      <c r="B39" s="459" t="s">
        <v>57</v>
      </c>
      <c r="C39" s="460">
        <f t="shared" ref="C39:E39" si="54">+C36+C37+C38</f>
        <v>3370</v>
      </c>
      <c r="D39" s="461">
        <f t="shared" si="54"/>
        <v>3374</v>
      </c>
      <c r="E39" s="462">
        <f t="shared" si="54"/>
        <v>6744</v>
      </c>
      <c r="F39" s="460">
        <f t="shared" ref="F39:H39" si="55">+F36+F37+F38</f>
        <v>3665</v>
      </c>
      <c r="G39" s="461">
        <f t="shared" si="55"/>
        <v>3647</v>
      </c>
      <c r="H39" s="462">
        <f t="shared" si="55"/>
        <v>7312</v>
      </c>
      <c r="I39" s="463">
        <f>IF(E39=0,0,((H39/E39)-1)*100)</f>
        <v>8.4223013048635877</v>
      </c>
      <c r="J39" s="400"/>
      <c r="L39" s="464" t="s">
        <v>57</v>
      </c>
      <c r="M39" s="465">
        <f t="shared" ref="M39:N39" si="56">+M36+M37+M38</f>
        <v>488099</v>
      </c>
      <c r="N39" s="466">
        <f t="shared" si="56"/>
        <v>455013</v>
      </c>
      <c r="O39" s="467">
        <f>+O36+O37+O38</f>
        <v>943112</v>
      </c>
      <c r="P39" s="466">
        <f t="shared" ref="P39:Q39" si="57">+P36+P37+P38</f>
        <v>0</v>
      </c>
      <c r="Q39" s="467">
        <f t="shared" si="57"/>
        <v>943112</v>
      </c>
      <c r="R39" s="465">
        <f t="shared" ref="R39:V39" si="58">+R36+R37+R38</f>
        <v>566916</v>
      </c>
      <c r="S39" s="466">
        <f t="shared" si="58"/>
        <v>526487</v>
      </c>
      <c r="T39" s="467">
        <f>+T36+T37+T38</f>
        <v>1093403</v>
      </c>
      <c r="U39" s="466">
        <f t="shared" si="58"/>
        <v>0</v>
      </c>
      <c r="V39" s="467">
        <f t="shared" si="58"/>
        <v>1093403</v>
      </c>
      <c r="W39" s="468">
        <f>IF(Q39=0,0,((V39/Q39)-1)*100)</f>
        <v>15.935647091755811</v>
      </c>
    </row>
    <row r="40" spans="1:23" ht="13.5" thickTop="1">
      <c r="A40" s="400" t="str">
        <f t="shared" si="10"/>
        <v xml:space="preserve"> </v>
      </c>
      <c r="B40" s="413" t="s">
        <v>13</v>
      </c>
      <c r="C40" s="446">
        <v>1186</v>
      </c>
      <c r="D40" s="447">
        <v>1174</v>
      </c>
      <c r="E40" s="448">
        <f t="shared" ref="E40" si="59">SUM(C40:D40)</f>
        <v>2360</v>
      </c>
      <c r="F40" s="446">
        <v>1298</v>
      </c>
      <c r="G40" s="447">
        <v>1285</v>
      </c>
      <c r="H40" s="448">
        <f t="shared" ref="H40" si="60">SUM(F40:G40)</f>
        <v>2583</v>
      </c>
      <c r="I40" s="449">
        <f t="shared" ref="I40" si="61">IF(E40=0,0,((H40/E40)-1)*100)</f>
        <v>9.4491525423728859</v>
      </c>
      <c r="L40" s="418" t="s">
        <v>13</v>
      </c>
      <c r="M40" s="450">
        <v>188290</v>
      </c>
      <c r="N40" s="451">
        <v>184662</v>
      </c>
      <c r="O40" s="453">
        <f t="shared" ref="O40" si="62">+M40+N40</f>
        <v>372952</v>
      </c>
      <c r="P40" s="495">
        <v>0</v>
      </c>
      <c r="Q40" s="496">
        <f>O40+P40</f>
        <v>372952</v>
      </c>
      <c r="R40" s="450">
        <v>215557</v>
      </c>
      <c r="S40" s="451">
        <v>213268</v>
      </c>
      <c r="T40" s="453">
        <f t="shared" ref="T40" si="63">+R40+S40</f>
        <v>428825</v>
      </c>
      <c r="U40" s="495">
        <v>190</v>
      </c>
      <c r="V40" s="496">
        <f>T40+U40</f>
        <v>429015</v>
      </c>
      <c r="W40" s="454">
        <f t="shared" ref="W40" si="64">IF(Q40=0,0,((V40/Q40)-1)*100)</f>
        <v>15.032229348548864</v>
      </c>
    </row>
    <row r="41" spans="1:23">
      <c r="A41" s="400" t="str">
        <f t="shared" ref="A41:A44" si="65">IF(ISERROR(F41/G41)," ",IF(F41/G41&gt;0.5,IF(F41/G41&lt;1.5," ","NOT OK"),"NOT OK"))</f>
        <v xml:space="preserve"> </v>
      </c>
      <c r="B41" s="413" t="s">
        <v>14</v>
      </c>
      <c r="C41" s="446">
        <v>1032</v>
      </c>
      <c r="D41" s="447">
        <v>1031</v>
      </c>
      <c r="E41" s="448">
        <f>SUM(C41:D41)</f>
        <v>2063</v>
      </c>
      <c r="F41" s="446">
        <v>1188</v>
      </c>
      <c r="G41" s="447">
        <v>1187</v>
      </c>
      <c r="H41" s="448">
        <f>SUM(F41:G41)</f>
        <v>2375</v>
      </c>
      <c r="I41" s="449">
        <f t="shared" ref="I41:I44" si="66">IF(E41=0,0,((H41/E41)-1)*100)</f>
        <v>15.123606398448853</v>
      </c>
      <c r="J41" s="400"/>
      <c r="L41" s="418" t="s">
        <v>14</v>
      </c>
      <c r="M41" s="450">
        <v>170215</v>
      </c>
      <c r="N41" s="451">
        <v>168130</v>
      </c>
      <c r="O41" s="453">
        <f>+M41+N41</f>
        <v>338345</v>
      </c>
      <c r="P41" s="495">
        <v>0</v>
      </c>
      <c r="Q41" s="496">
        <f>O41+P41</f>
        <v>338345</v>
      </c>
      <c r="R41" s="450">
        <v>204529</v>
      </c>
      <c r="S41" s="451">
        <v>199842</v>
      </c>
      <c r="T41" s="453">
        <f>+R41+S41</f>
        <v>404371</v>
      </c>
      <c r="U41" s="495">
        <v>1</v>
      </c>
      <c r="V41" s="496">
        <f>T41+U41</f>
        <v>404372</v>
      </c>
      <c r="W41" s="454">
        <f t="shared" ref="W41:W44" si="67">IF(Q41=0,0,((V41/Q41)-1)*100)</f>
        <v>19.514696537557818</v>
      </c>
    </row>
    <row r="42" spans="1:23" ht="13.5" thickBot="1">
      <c r="A42" s="400" t="str">
        <f t="shared" si="65"/>
        <v xml:space="preserve"> </v>
      </c>
      <c r="B42" s="413" t="s">
        <v>15</v>
      </c>
      <c r="C42" s="446">
        <v>1152</v>
      </c>
      <c r="D42" s="447">
        <v>1152</v>
      </c>
      <c r="E42" s="448">
        <f>SUM(C42:D42)</f>
        <v>2304</v>
      </c>
      <c r="F42" s="446">
        <v>1328</v>
      </c>
      <c r="G42" s="447">
        <v>1330</v>
      </c>
      <c r="H42" s="448">
        <f>SUM(F42:G42)</f>
        <v>2658</v>
      </c>
      <c r="I42" s="449">
        <f t="shared" si="66"/>
        <v>15.364583333333325</v>
      </c>
      <c r="J42" s="400"/>
      <c r="L42" s="418" t="s">
        <v>15</v>
      </c>
      <c r="M42" s="450">
        <v>180078</v>
      </c>
      <c r="N42" s="451">
        <v>175389</v>
      </c>
      <c r="O42" s="453">
        <f>+M42+N42</f>
        <v>355467</v>
      </c>
      <c r="P42" s="495">
        <v>2</v>
      </c>
      <c r="Q42" s="496">
        <f>O42+P42</f>
        <v>355469</v>
      </c>
      <c r="R42" s="450">
        <v>216742</v>
      </c>
      <c r="S42" s="451">
        <v>212685</v>
      </c>
      <c r="T42" s="453">
        <f>+R42+S42</f>
        <v>429427</v>
      </c>
      <c r="U42" s="495">
        <v>110</v>
      </c>
      <c r="V42" s="496">
        <f>T42+U42</f>
        <v>429537</v>
      </c>
      <c r="W42" s="454">
        <f t="shared" si="67"/>
        <v>20.836697433531469</v>
      </c>
    </row>
    <row r="43" spans="1:23" ht="14.25" thickTop="1" thickBot="1">
      <c r="A43" s="445" t="str">
        <f t="shared" si="65"/>
        <v xml:space="preserve"> </v>
      </c>
      <c r="B43" s="459" t="s">
        <v>61</v>
      </c>
      <c r="C43" s="460">
        <f>+C40+C41+C42</f>
        <v>3370</v>
      </c>
      <c r="D43" s="461">
        <f t="shared" ref="D43" si="68">+D40+D41+D42</f>
        <v>3357</v>
      </c>
      <c r="E43" s="462">
        <f t="shared" ref="E43" si="69">+E40+E41+E42</f>
        <v>6727</v>
      </c>
      <c r="F43" s="460">
        <f t="shared" ref="F43" si="70">+F40+F41+F42</f>
        <v>3814</v>
      </c>
      <c r="G43" s="461">
        <f t="shared" ref="G43" si="71">+G40+G41+G42</f>
        <v>3802</v>
      </c>
      <c r="H43" s="462">
        <f t="shared" ref="H43" si="72">+H40+H41+H42</f>
        <v>7616</v>
      </c>
      <c r="I43" s="463">
        <f t="shared" si="66"/>
        <v>13.215400624349627</v>
      </c>
      <c r="J43" s="400"/>
      <c r="L43" s="464" t="s">
        <v>61</v>
      </c>
      <c r="M43" s="465">
        <f>+M40+M41+M42</f>
        <v>538583</v>
      </c>
      <c r="N43" s="466">
        <f t="shared" ref="N43" si="73">+N40+N41+N42</f>
        <v>528181</v>
      </c>
      <c r="O43" s="467">
        <f t="shared" ref="O43" si="74">+O40+O41+O42</f>
        <v>1066764</v>
      </c>
      <c r="P43" s="466">
        <f t="shared" ref="P43" si="75">+P40+P41+P42</f>
        <v>2</v>
      </c>
      <c r="Q43" s="467">
        <f t="shared" ref="Q43" si="76">+Q40+Q41+Q42</f>
        <v>1066766</v>
      </c>
      <c r="R43" s="465">
        <f t="shared" ref="R43" si="77">+R40+R41+R42</f>
        <v>636828</v>
      </c>
      <c r="S43" s="466">
        <f t="shared" ref="S43" si="78">+S40+S41+S42</f>
        <v>625795</v>
      </c>
      <c r="T43" s="467">
        <f t="shared" ref="T43" si="79">+T40+T41+T42</f>
        <v>1262623</v>
      </c>
      <c r="U43" s="466">
        <f t="shared" ref="U43" si="80">+U40+U41+U42</f>
        <v>301</v>
      </c>
      <c r="V43" s="467">
        <f t="shared" ref="V43" si="81">+V40+V41+V42</f>
        <v>1262924</v>
      </c>
      <c r="W43" s="468">
        <f t="shared" si="67"/>
        <v>18.388100108177419</v>
      </c>
    </row>
    <row r="44" spans="1:23" ht="13.5" thickTop="1">
      <c r="A44" s="400" t="str">
        <f t="shared" si="65"/>
        <v xml:space="preserve"> </v>
      </c>
      <c r="B44" s="413" t="s">
        <v>16</v>
      </c>
      <c r="C44" s="471">
        <v>1192</v>
      </c>
      <c r="D44" s="472">
        <v>1187</v>
      </c>
      <c r="E44" s="448">
        <f t="shared" ref="E44" si="82">SUM(C44:D44)</f>
        <v>2379</v>
      </c>
      <c r="F44" s="471">
        <v>1373</v>
      </c>
      <c r="G44" s="472">
        <v>1368</v>
      </c>
      <c r="H44" s="448">
        <f t="shared" ref="H44" si="83">SUM(F44:G44)</f>
        <v>2741</v>
      </c>
      <c r="I44" s="449">
        <f t="shared" si="66"/>
        <v>15.216477511559479</v>
      </c>
      <c r="J44" s="470"/>
      <c r="L44" s="418" t="s">
        <v>16</v>
      </c>
      <c r="M44" s="450">
        <v>185010</v>
      </c>
      <c r="N44" s="451">
        <v>182712</v>
      </c>
      <c r="O44" s="453">
        <f>+M44+N44</f>
        <v>367722</v>
      </c>
      <c r="P44" s="452">
        <v>0</v>
      </c>
      <c r="Q44" s="497">
        <f>O44+P44</f>
        <v>367722</v>
      </c>
      <c r="R44" s="450">
        <v>220816</v>
      </c>
      <c r="S44" s="451">
        <v>221384</v>
      </c>
      <c r="T44" s="453">
        <f>+R44+S44</f>
        <v>442200</v>
      </c>
      <c r="U44" s="452">
        <v>147</v>
      </c>
      <c r="V44" s="497">
        <f>T44+U44</f>
        <v>442347</v>
      </c>
      <c r="W44" s="454">
        <f t="shared" si="67"/>
        <v>20.293863298905144</v>
      </c>
    </row>
    <row r="45" spans="1:23">
      <c r="A45" s="400" t="str">
        <f t="shared" ref="A45" si="84">IF(ISERROR(F45/G45)," ",IF(F45/G45&gt;0.5,IF(F45/G45&lt;1.5," ","NOT OK"),"NOT OK"))</f>
        <v xml:space="preserve"> </v>
      </c>
      <c r="B45" s="413" t="s">
        <v>17</v>
      </c>
      <c r="C45" s="471">
        <v>1213</v>
      </c>
      <c r="D45" s="472">
        <v>1206</v>
      </c>
      <c r="E45" s="448">
        <f>SUM(C45:D45)</f>
        <v>2419</v>
      </c>
      <c r="F45" s="471">
        <v>1446</v>
      </c>
      <c r="G45" s="472">
        <v>1438</v>
      </c>
      <c r="H45" s="448">
        <f>SUM(F45:G45)</f>
        <v>2884</v>
      </c>
      <c r="I45" s="449">
        <f t="shared" ref="I45" si="85">IF(E45=0,0,((H45/E45)-1)*100)</f>
        <v>19.222819346837539</v>
      </c>
      <c r="J45" s="400"/>
      <c r="L45" s="418" t="s">
        <v>17</v>
      </c>
      <c r="M45" s="450">
        <v>169580</v>
      </c>
      <c r="N45" s="451">
        <v>167459</v>
      </c>
      <c r="O45" s="453">
        <f t="shared" ref="O45" si="86">+M45+N45</f>
        <v>337039</v>
      </c>
      <c r="P45" s="452">
        <v>0</v>
      </c>
      <c r="Q45" s="453">
        <f>O45+P45</f>
        <v>337039</v>
      </c>
      <c r="R45" s="450">
        <v>200470</v>
      </c>
      <c r="S45" s="451">
        <v>203985</v>
      </c>
      <c r="T45" s="453">
        <f>+R45+S45</f>
        <v>404455</v>
      </c>
      <c r="U45" s="452">
        <v>120</v>
      </c>
      <c r="V45" s="453">
        <f>T45+U45</f>
        <v>404575</v>
      </c>
      <c r="W45" s="454">
        <f t="shared" ref="W45" si="87">IF(Q45=0,0,((V45/Q45)-1)*100)</f>
        <v>20.038037141102372</v>
      </c>
    </row>
    <row r="46" spans="1:23" ht="13.5" thickBot="1">
      <c r="A46" s="400" t="str">
        <f>IF(ISERROR(F46/G46)," ",IF(F46/G46&gt;0.5,IF(F46/G46&lt;1.5," ","NOT OK"),"NOT OK"))</f>
        <v xml:space="preserve"> </v>
      </c>
      <c r="B46" s="413" t="s">
        <v>18</v>
      </c>
      <c r="C46" s="471">
        <v>1126</v>
      </c>
      <c r="D46" s="472">
        <v>1126</v>
      </c>
      <c r="E46" s="448">
        <f>SUM(C46:D46)</f>
        <v>2252</v>
      </c>
      <c r="F46" s="471">
        <v>1305</v>
      </c>
      <c r="G46" s="472">
        <v>1305</v>
      </c>
      <c r="H46" s="448">
        <f>SUM(F46:G46)</f>
        <v>2610</v>
      </c>
      <c r="I46" s="449">
        <f>IF(E46=0,0,((H46/E46)-1)*100)</f>
        <v>15.896980461811715</v>
      </c>
      <c r="J46" s="400"/>
      <c r="L46" s="418" t="s">
        <v>18</v>
      </c>
      <c r="M46" s="450">
        <v>161054</v>
      </c>
      <c r="N46" s="451">
        <v>156402</v>
      </c>
      <c r="O46" s="453">
        <f>+M46+N46</f>
        <v>317456</v>
      </c>
      <c r="P46" s="452">
        <v>0</v>
      </c>
      <c r="Q46" s="453">
        <f>O46+P46</f>
        <v>317456</v>
      </c>
      <c r="R46" s="450">
        <v>182298</v>
      </c>
      <c r="S46" s="451">
        <v>179010</v>
      </c>
      <c r="T46" s="453">
        <f>+R46+S46</f>
        <v>361308</v>
      </c>
      <c r="U46" s="452">
        <v>0</v>
      </c>
      <c r="V46" s="453">
        <f>T46+U46</f>
        <v>361308</v>
      </c>
      <c r="W46" s="454">
        <f>IF(Q46=0,0,((V46/Q46)-1)*100)</f>
        <v>13.813567864522946</v>
      </c>
    </row>
    <row r="47" spans="1:23" ht="15.75" customHeight="1" thickTop="1" thickBot="1">
      <c r="A47" s="475" t="str">
        <f>IF(ISERROR(F47/G47)," ",IF(F47/G47&gt;0.5,IF(F47/G47&lt;1.5," ","NOT OK"),"NOT OK"))</f>
        <v xml:space="preserve"> </v>
      </c>
      <c r="B47" s="476" t="s">
        <v>19</v>
      </c>
      <c r="C47" s="460">
        <f>+C44+C45+C46</f>
        <v>3531</v>
      </c>
      <c r="D47" s="477">
        <f t="shared" ref="D47" si="88">+D44+D45+D46</f>
        <v>3519</v>
      </c>
      <c r="E47" s="478">
        <f t="shared" ref="E47" si="89">+E44+E45+E46</f>
        <v>7050</v>
      </c>
      <c r="F47" s="460">
        <f t="shared" ref="F47" si="90">+F44+F45+F46</f>
        <v>4124</v>
      </c>
      <c r="G47" s="477">
        <f t="shared" ref="G47" si="91">+G44+G45+G46</f>
        <v>4111</v>
      </c>
      <c r="H47" s="478">
        <f t="shared" ref="H47" si="92">+H44+H45+H46</f>
        <v>8235</v>
      </c>
      <c r="I47" s="463">
        <f>IF(E47=0,0,((H47/E47)-1)*100)</f>
        <v>16.808510638297868</v>
      </c>
      <c r="J47" s="475"/>
      <c r="K47" s="479"/>
      <c r="L47" s="480" t="s">
        <v>19</v>
      </c>
      <c r="M47" s="481">
        <f>+M44+M45+M46</f>
        <v>515644</v>
      </c>
      <c r="N47" s="482">
        <f t="shared" ref="N47" si="93">+N44+N45+N46</f>
        <v>506573</v>
      </c>
      <c r="O47" s="483">
        <f t="shared" ref="O47" si="94">+O44+O45+O46</f>
        <v>1022217</v>
      </c>
      <c r="P47" s="482">
        <f t="shared" ref="P47" si="95">+P44+P45+P46</f>
        <v>0</v>
      </c>
      <c r="Q47" s="483">
        <f t="shared" ref="Q47" si="96">+Q44+Q45+Q46</f>
        <v>1022217</v>
      </c>
      <c r="R47" s="481">
        <f t="shared" ref="R47" si="97">+R44+R45+R46</f>
        <v>603584</v>
      </c>
      <c r="S47" s="482">
        <f t="shared" ref="S47" si="98">+S44+S45+S46</f>
        <v>604379</v>
      </c>
      <c r="T47" s="483">
        <f t="shared" ref="T47" si="99">+T44+T45+T46</f>
        <v>1207963</v>
      </c>
      <c r="U47" s="482">
        <f t="shared" ref="U47" si="100">+U44+U45+U46</f>
        <v>267</v>
      </c>
      <c r="V47" s="483">
        <f t="shared" ref="V47" si="101">+V44+V45+V46</f>
        <v>1208230</v>
      </c>
      <c r="W47" s="484">
        <f>IF(Q47=0,0,((V47/Q47)-1)*100)</f>
        <v>18.197016876064474</v>
      </c>
    </row>
    <row r="48" spans="1:23" ht="13.5" thickTop="1">
      <c r="A48" s="400" t="str">
        <f>IF(ISERROR(F48/G48)," ",IF(F48/G48&gt;0.5,IF(F48/G48&lt;1.5," ","NOT OK"),"NOT OK"))</f>
        <v xml:space="preserve"> </v>
      </c>
      <c r="B48" s="413" t="s">
        <v>20</v>
      </c>
      <c r="C48" s="446">
        <v>1176</v>
      </c>
      <c r="D48" s="447">
        <v>1162</v>
      </c>
      <c r="E48" s="485">
        <f>SUM(C48:D48)</f>
        <v>2338</v>
      </c>
      <c r="F48" s="446">
        <v>1315</v>
      </c>
      <c r="G48" s="447">
        <v>1291</v>
      </c>
      <c r="H48" s="485">
        <f>SUM(F48:G48)</f>
        <v>2606</v>
      </c>
      <c r="I48" s="449">
        <f>IF(E48=0,0,((H48/E48)-1)*100)</f>
        <v>11.462788708297689</v>
      </c>
      <c r="J48" s="400"/>
      <c r="L48" s="418" t="s">
        <v>21</v>
      </c>
      <c r="M48" s="450">
        <v>186212</v>
      </c>
      <c r="N48" s="451">
        <v>176486</v>
      </c>
      <c r="O48" s="453">
        <f>+M48+N48</f>
        <v>362698</v>
      </c>
      <c r="P48" s="452">
        <v>0</v>
      </c>
      <c r="Q48" s="453">
        <f>O48+P48</f>
        <v>362698</v>
      </c>
      <c r="R48" s="450">
        <v>191775</v>
      </c>
      <c r="S48" s="451">
        <v>183322</v>
      </c>
      <c r="T48" s="453">
        <f>+R48+S48</f>
        <v>375097</v>
      </c>
      <c r="U48" s="452">
        <v>0</v>
      </c>
      <c r="V48" s="453">
        <f>T48+U48</f>
        <v>375097</v>
      </c>
      <c r="W48" s="454">
        <f>IF(Q48=0,0,((V48/Q48)-1)*100)</f>
        <v>3.4185465593965292</v>
      </c>
    </row>
    <row r="49" spans="1:23" ht="13.5" thickBot="1">
      <c r="A49" s="400" t="str">
        <f t="shared" ref="A49:A51" si="102">IF(ISERROR(F49/G49)," ",IF(F49/G49&gt;0.5,IF(F49/G49&lt;1.5," ","NOT OK"),"NOT OK"))</f>
        <v xml:space="preserve"> </v>
      </c>
      <c r="B49" s="413" t="s">
        <v>22</v>
      </c>
      <c r="C49" s="446">
        <v>1174</v>
      </c>
      <c r="D49" s="447">
        <v>1173</v>
      </c>
      <c r="E49" s="486">
        <f>SUM(C49:D49)</f>
        <v>2347</v>
      </c>
      <c r="F49" s="446">
        <v>1293</v>
      </c>
      <c r="G49" s="447">
        <v>1293</v>
      </c>
      <c r="H49" s="486">
        <f t="shared" ref="H49" si="103">SUM(F49:G49)</f>
        <v>2586</v>
      </c>
      <c r="I49" s="449">
        <f t="shared" ref="I49:I51" si="104">IF(E49=0,0,((H49/E49)-1)*100)</f>
        <v>10.183212611844915</v>
      </c>
      <c r="J49" s="400"/>
      <c r="L49" s="418" t="s">
        <v>22</v>
      </c>
      <c r="M49" s="450">
        <v>186742</v>
      </c>
      <c r="N49" s="451">
        <v>186868</v>
      </c>
      <c r="O49" s="453">
        <f t="shared" ref="O49" si="105">+M49+N49</f>
        <v>373610</v>
      </c>
      <c r="P49" s="452">
        <v>0</v>
      </c>
      <c r="Q49" s="453">
        <f>O49+P49</f>
        <v>373610</v>
      </c>
      <c r="R49" s="450">
        <v>188383</v>
      </c>
      <c r="S49" s="451">
        <v>190000</v>
      </c>
      <c r="T49" s="453">
        <f t="shared" ref="T49" si="106">+R49+S49</f>
        <v>378383</v>
      </c>
      <c r="U49" s="452">
        <v>0</v>
      </c>
      <c r="V49" s="453">
        <f>T49+U49</f>
        <v>378383</v>
      </c>
      <c r="W49" s="454">
        <f t="shared" ref="W49:W51" si="107">IF(Q49=0,0,((V49/Q49)-1)*100)</f>
        <v>1.277535397874785</v>
      </c>
    </row>
    <row r="50" spans="1:23" s="1" customFormat="1" ht="14.25" thickTop="1" thickBot="1">
      <c r="A50" s="345" t="str">
        <f t="shared" si="102"/>
        <v xml:space="preserve"> </v>
      </c>
      <c r="B50" s="128" t="s">
        <v>66</v>
      </c>
      <c r="C50" s="129">
        <f>+C43+C47+C48+C49</f>
        <v>9251</v>
      </c>
      <c r="D50" s="130">
        <f t="shared" ref="D50" si="108">+D43+D47+D48+D49</f>
        <v>9211</v>
      </c>
      <c r="E50" s="615">
        <f t="shared" ref="E50" si="109">+E43+E47+E48+E49</f>
        <v>18462</v>
      </c>
      <c r="F50" s="129">
        <f t="shared" ref="F50" si="110">+F43+F47+F48+F49</f>
        <v>10546</v>
      </c>
      <c r="G50" s="131">
        <f t="shared" ref="G50" si="111">+G43+G47+G48+G49</f>
        <v>10497</v>
      </c>
      <c r="H50" s="310">
        <f t="shared" ref="H50" si="112">+H43+H47+H48+H49</f>
        <v>21043</v>
      </c>
      <c r="I50" s="132">
        <f t="shared" si="104"/>
        <v>13.980067164987542</v>
      </c>
      <c r="J50" s="3"/>
      <c r="K50" s="3"/>
      <c r="L50" s="399" t="s">
        <v>66</v>
      </c>
      <c r="M50" s="42">
        <f>+M43+M47+M48+M49</f>
        <v>1427181</v>
      </c>
      <c r="N50" s="42">
        <f t="shared" ref="N50" si="113">+N43+N47+N48+N49</f>
        <v>1398108</v>
      </c>
      <c r="O50" s="396">
        <f t="shared" ref="O50" si="114">+O43+O47+O48+O49</f>
        <v>2825289</v>
      </c>
      <c r="P50" s="42">
        <f t="shared" ref="P50" si="115">+P43+P47+P48+P49</f>
        <v>2</v>
      </c>
      <c r="Q50" s="396">
        <f t="shared" ref="Q50" si="116">+Q43+Q47+Q48+Q49</f>
        <v>2825291</v>
      </c>
      <c r="R50" s="42">
        <f t="shared" ref="R50" si="117">+R43+R47+R48+R49</f>
        <v>1620570</v>
      </c>
      <c r="S50" s="42">
        <f t="shared" ref="S50" si="118">+S43+S47+S48+S49</f>
        <v>1603496</v>
      </c>
      <c r="T50" s="396">
        <f t="shared" ref="T50" si="119">+T43+T47+T48+T49</f>
        <v>3224066</v>
      </c>
      <c r="U50" s="42">
        <f t="shared" ref="U50" si="120">+U43+U47+U48+U49</f>
        <v>568</v>
      </c>
      <c r="V50" s="396">
        <f t="shared" ref="V50" si="121">+V43+V47+V48+V49</f>
        <v>3224634</v>
      </c>
      <c r="W50" s="46">
        <f t="shared" si="107"/>
        <v>14.134579411465943</v>
      </c>
    </row>
    <row r="51" spans="1:23" s="1" customFormat="1" ht="14.25" thickTop="1" thickBot="1">
      <c r="A51" s="345" t="str">
        <f t="shared" si="102"/>
        <v xml:space="preserve"> </v>
      </c>
      <c r="B51" s="128" t="s">
        <v>67</v>
      </c>
      <c r="C51" s="129">
        <f>+C39+C43+C47+C48+C49</f>
        <v>12621</v>
      </c>
      <c r="D51" s="131">
        <f t="shared" ref="D51:H51" si="122">+D39+D43+D47+D48+D49</f>
        <v>12585</v>
      </c>
      <c r="E51" s="310">
        <f t="shared" si="122"/>
        <v>25206</v>
      </c>
      <c r="F51" s="129">
        <f t="shared" si="122"/>
        <v>14211</v>
      </c>
      <c r="G51" s="131">
        <f t="shared" si="122"/>
        <v>14144</v>
      </c>
      <c r="H51" s="310">
        <f t="shared" si="122"/>
        <v>28355</v>
      </c>
      <c r="I51" s="132">
        <f t="shared" si="104"/>
        <v>12.493057208601122</v>
      </c>
      <c r="J51" s="3"/>
      <c r="K51" s="3"/>
      <c r="L51" s="399" t="s">
        <v>67</v>
      </c>
      <c r="M51" s="45">
        <f>+M39+M43+M47+M48+M49</f>
        <v>1915280</v>
      </c>
      <c r="N51" s="45">
        <f t="shared" ref="N51:V51" si="123">+N39+N43+N47+N48+N49</f>
        <v>1853121</v>
      </c>
      <c r="O51" s="616">
        <f t="shared" si="123"/>
        <v>3768401</v>
      </c>
      <c r="P51" s="45">
        <f t="shared" si="123"/>
        <v>2</v>
      </c>
      <c r="Q51" s="616">
        <f t="shared" si="123"/>
        <v>3768403</v>
      </c>
      <c r="R51" s="45">
        <f t="shared" si="123"/>
        <v>2187486</v>
      </c>
      <c r="S51" s="45">
        <f t="shared" si="123"/>
        <v>2129983</v>
      </c>
      <c r="T51" s="616">
        <f t="shared" si="123"/>
        <v>4317469</v>
      </c>
      <c r="U51" s="45">
        <f t="shared" si="123"/>
        <v>568</v>
      </c>
      <c r="V51" s="616">
        <f t="shared" si="123"/>
        <v>4318037</v>
      </c>
      <c r="W51" s="46">
        <f t="shared" si="107"/>
        <v>14.585329647598734</v>
      </c>
    </row>
    <row r="52" spans="1:23" ht="14.25" thickTop="1" thickBot="1">
      <c r="A52" s="400" t="str">
        <f>IF(ISERROR(F52/G52)," ",IF(F52/G52&gt;0.5,IF(F52/G52&lt;1.5," ","NOT OK"),"NOT OK"))</f>
        <v xml:space="preserve"> </v>
      </c>
      <c r="B52" s="413" t="s">
        <v>23</v>
      </c>
      <c r="C52" s="446">
        <v>1122</v>
      </c>
      <c r="D52" s="487">
        <v>1122</v>
      </c>
      <c r="E52" s="488">
        <f t="shared" ref="E52" si="124">SUM(C52:D52)</f>
        <v>2244</v>
      </c>
      <c r="F52" s="446"/>
      <c r="G52" s="487"/>
      <c r="H52" s="488">
        <f t="shared" ref="H52" si="125">SUM(F52:G52)</f>
        <v>0</v>
      </c>
      <c r="I52" s="489">
        <f>IF(E52=0,0,((H52/E52)-1)*100)</f>
        <v>-100</v>
      </c>
      <c r="J52" s="400"/>
      <c r="L52" s="418" t="s">
        <v>23</v>
      </c>
      <c r="M52" s="450">
        <v>157584</v>
      </c>
      <c r="N52" s="451">
        <v>153940</v>
      </c>
      <c r="O52" s="453">
        <f>+M52+N52</f>
        <v>311524</v>
      </c>
      <c r="P52" s="452">
        <v>0</v>
      </c>
      <c r="Q52" s="453">
        <f>O52+P52</f>
        <v>311524</v>
      </c>
      <c r="R52" s="450"/>
      <c r="S52" s="451"/>
      <c r="T52" s="453">
        <f>+R52+S52</f>
        <v>0</v>
      </c>
      <c r="U52" s="452"/>
      <c r="V52" s="453">
        <f>T52+U52</f>
        <v>0</v>
      </c>
      <c r="W52" s="454">
        <f>IF(Q52=0,0,((V52/Q52)-1)*100)</f>
        <v>-100</v>
      </c>
    </row>
    <row r="53" spans="1:23" ht="14.25" thickTop="1" thickBot="1">
      <c r="A53" s="445" t="str">
        <f>IF(ISERROR(F53/G53)," ",IF(F53/G53&gt;0.5,IF(F53/G53&lt;1.5," ","NOT OK"),"NOT OK"))</f>
        <v xml:space="preserve"> </v>
      </c>
      <c r="B53" s="459" t="s">
        <v>40</v>
      </c>
      <c r="C53" s="460">
        <f t="shared" ref="C53:H53" si="126">+C48+C49+C52</f>
        <v>3472</v>
      </c>
      <c r="D53" s="460">
        <f t="shared" si="126"/>
        <v>3457</v>
      </c>
      <c r="E53" s="460">
        <f t="shared" si="126"/>
        <v>6929</v>
      </c>
      <c r="F53" s="460">
        <f t="shared" si="126"/>
        <v>2608</v>
      </c>
      <c r="G53" s="460">
        <f t="shared" si="126"/>
        <v>2584</v>
      </c>
      <c r="H53" s="460">
        <f t="shared" si="126"/>
        <v>5192</v>
      </c>
      <c r="I53" s="463">
        <f t="shared" ref="I53:I54" si="127">IF(E53=0,0,((H53/E53)-1)*100)</f>
        <v>-25.068552460672532</v>
      </c>
      <c r="J53" s="400"/>
      <c r="L53" s="490" t="s">
        <v>40</v>
      </c>
      <c r="M53" s="465">
        <f t="shared" ref="M53:V53" si="128">+M48+M49+M52</f>
        <v>530538</v>
      </c>
      <c r="N53" s="466">
        <f t="shared" si="128"/>
        <v>517294</v>
      </c>
      <c r="O53" s="467">
        <f t="shared" si="128"/>
        <v>1047832</v>
      </c>
      <c r="P53" s="466">
        <f t="shared" si="128"/>
        <v>0</v>
      </c>
      <c r="Q53" s="467">
        <f t="shared" si="128"/>
        <v>1047832</v>
      </c>
      <c r="R53" s="465">
        <f t="shared" si="128"/>
        <v>380158</v>
      </c>
      <c r="S53" s="466">
        <f t="shared" si="128"/>
        <v>373322</v>
      </c>
      <c r="T53" s="467">
        <f t="shared" si="128"/>
        <v>753480</v>
      </c>
      <c r="U53" s="466">
        <f t="shared" si="128"/>
        <v>0</v>
      </c>
      <c r="V53" s="467">
        <f t="shared" si="128"/>
        <v>753480</v>
      </c>
      <c r="W53" s="468">
        <f t="shared" ref="W53:W54" si="129">IF(Q53=0,0,((V53/Q53)-1)*100)</f>
        <v>-28.091526122508192</v>
      </c>
    </row>
    <row r="54" spans="1:23" ht="14.25" thickTop="1" thickBot="1">
      <c r="A54" s="445" t="str">
        <f>IF(ISERROR(F54/G54)," ",IF(F54/G54&gt;0.5,IF(F54/G54&lt;1.5," ","NOT OK"),"NOT OK"))</f>
        <v xml:space="preserve"> </v>
      </c>
      <c r="B54" s="459" t="s">
        <v>63</v>
      </c>
      <c r="C54" s="460">
        <f t="shared" ref="C54:H54" si="130">+C39+C43+C47+C53</f>
        <v>13743</v>
      </c>
      <c r="D54" s="460">
        <f t="shared" si="130"/>
        <v>13707</v>
      </c>
      <c r="E54" s="460">
        <f t="shared" si="130"/>
        <v>27450</v>
      </c>
      <c r="F54" s="460">
        <f t="shared" si="130"/>
        <v>14211</v>
      </c>
      <c r="G54" s="460">
        <f t="shared" si="130"/>
        <v>14144</v>
      </c>
      <c r="H54" s="460">
        <f t="shared" si="130"/>
        <v>28355</v>
      </c>
      <c r="I54" s="463">
        <f t="shared" si="127"/>
        <v>3.2969034608378855</v>
      </c>
      <c r="J54" s="400"/>
      <c r="L54" s="490" t="s">
        <v>63</v>
      </c>
      <c r="M54" s="465">
        <f t="shared" ref="M54:V54" si="131">+M39+M43+M47+M53</f>
        <v>2072864</v>
      </c>
      <c r="N54" s="466">
        <f t="shared" si="131"/>
        <v>2007061</v>
      </c>
      <c r="O54" s="467">
        <f t="shared" si="131"/>
        <v>4079925</v>
      </c>
      <c r="P54" s="466">
        <f t="shared" si="131"/>
        <v>2</v>
      </c>
      <c r="Q54" s="467">
        <f t="shared" si="131"/>
        <v>4079927</v>
      </c>
      <c r="R54" s="465">
        <f t="shared" si="131"/>
        <v>2187486</v>
      </c>
      <c r="S54" s="466">
        <f t="shared" si="131"/>
        <v>2129983</v>
      </c>
      <c r="T54" s="467">
        <f t="shared" si="131"/>
        <v>4317469</v>
      </c>
      <c r="U54" s="466">
        <f t="shared" si="131"/>
        <v>568</v>
      </c>
      <c r="V54" s="467">
        <f t="shared" si="131"/>
        <v>4318037</v>
      </c>
      <c r="W54" s="468">
        <f t="shared" si="129"/>
        <v>5.8361338327867163</v>
      </c>
    </row>
    <row r="55" spans="1:23" ht="14.25" thickTop="1" thickBot="1">
      <c r="B55" s="491" t="s">
        <v>60</v>
      </c>
      <c r="C55" s="492"/>
      <c r="D55" s="492"/>
      <c r="E55" s="492"/>
      <c r="F55" s="492"/>
      <c r="G55" s="492"/>
      <c r="H55" s="492"/>
      <c r="I55" s="492"/>
      <c r="J55" s="400"/>
      <c r="L55" s="493" t="s">
        <v>60</v>
      </c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</row>
    <row r="56" spans="1:23" ht="13.5" thickTop="1">
      <c r="B56" s="954" t="s">
        <v>27</v>
      </c>
      <c r="C56" s="955"/>
      <c r="D56" s="955"/>
      <c r="E56" s="955"/>
      <c r="F56" s="955"/>
      <c r="G56" s="955"/>
      <c r="H56" s="955"/>
      <c r="I56" s="956"/>
      <c r="J56" s="400"/>
      <c r="L56" s="957" t="s">
        <v>28</v>
      </c>
      <c r="M56" s="958"/>
      <c r="N56" s="958"/>
      <c r="O56" s="958"/>
      <c r="P56" s="958"/>
      <c r="Q56" s="958"/>
      <c r="R56" s="958"/>
      <c r="S56" s="958"/>
      <c r="T56" s="958"/>
      <c r="U56" s="958"/>
      <c r="V56" s="958"/>
      <c r="W56" s="959"/>
    </row>
    <row r="57" spans="1:23" ht="13.5" thickBot="1">
      <c r="B57" s="960" t="s">
        <v>30</v>
      </c>
      <c r="C57" s="961"/>
      <c r="D57" s="961"/>
      <c r="E57" s="961"/>
      <c r="F57" s="961"/>
      <c r="G57" s="961"/>
      <c r="H57" s="961"/>
      <c r="I57" s="962"/>
      <c r="J57" s="400"/>
      <c r="L57" s="963" t="s">
        <v>50</v>
      </c>
      <c r="M57" s="964"/>
      <c r="N57" s="964"/>
      <c r="O57" s="964"/>
      <c r="P57" s="964"/>
      <c r="Q57" s="964"/>
      <c r="R57" s="964"/>
      <c r="S57" s="964"/>
      <c r="T57" s="964"/>
      <c r="U57" s="964"/>
      <c r="V57" s="964"/>
      <c r="W57" s="965"/>
    </row>
    <row r="58" spans="1:23" ht="14.25" thickTop="1" thickBot="1">
      <c r="B58" s="403"/>
      <c r="C58" s="492"/>
      <c r="D58" s="492"/>
      <c r="E58" s="492"/>
      <c r="F58" s="492"/>
      <c r="G58" s="492"/>
      <c r="H58" s="492"/>
      <c r="I58" s="405"/>
      <c r="J58" s="400"/>
      <c r="L58" s="406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8"/>
    </row>
    <row r="59" spans="1:23" ht="13.5" customHeight="1" thickTop="1" thickBot="1">
      <c r="B59" s="409"/>
      <c r="C59" s="966" t="s">
        <v>64</v>
      </c>
      <c r="D59" s="967"/>
      <c r="E59" s="968"/>
      <c r="F59" s="966" t="s">
        <v>65</v>
      </c>
      <c r="G59" s="967"/>
      <c r="H59" s="968"/>
      <c r="I59" s="410" t="s">
        <v>2</v>
      </c>
      <c r="J59" s="400"/>
      <c r="L59" s="411"/>
      <c r="M59" s="951" t="s">
        <v>64</v>
      </c>
      <c r="N59" s="952"/>
      <c r="O59" s="952"/>
      <c r="P59" s="952"/>
      <c r="Q59" s="953"/>
      <c r="R59" s="951" t="s">
        <v>65</v>
      </c>
      <c r="S59" s="952"/>
      <c r="T59" s="952"/>
      <c r="U59" s="952"/>
      <c r="V59" s="953"/>
      <c r="W59" s="412" t="s">
        <v>2</v>
      </c>
    </row>
    <row r="60" spans="1:23" ht="13.5" thickTop="1">
      <c r="B60" s="413" t="s">
        <v>3</v>
      </c>
      <c r="C60" s="414"/>
      <c r="D60" s="415"/>
      <c r="E60" s="416"/>
      <c r="F60" s="414"/>
      <c r="G60" s="415"/>
      <c r="H60" s="416"/>
      <c r="I60" s="417" t="s">
        <v>4</v>
      </c>
      <c r="J60" s="400"/>
      <c r="L60" s="418" t="s">
        <v>3</v>
      </c>
      <c r="M60" s="419"/>
      <c r="N60" s="420"/>
      <c r="O60" s="421"/>
      <c r="P60" s="422"/>
      <c r="Q60" s="423"/>
      <c r="R60" s="419"/>
      <c r="S60" s="420"/>
      <c r="T60" s="421"/>
      <c r="U60" s="422"/>
      <c r="V60" s="423"/>
      <c r="W60" s="424" t="s">
        <v>4</v>
      </c>
    </row>
    <row r="61" spans="1:23" ht="13.5" thickBot="1">
      <c r="B61" s="425" t="s">
        <v>29</v>
      </c>
      <c r="C61" s="426" t="s">
        <v>5</v>
      </c>
      <c r="D61" s="427" t="s">
        <v>6</v>
      </c>
      <c r="E61" s="608" t="s">
        <v>7</v>
      </c>
      <c r="F61" s="426" t="s">
        <v>5</v>
      </c>
      <c r="G61" s="427" t="s">
        <v>6</v>
      </c>
      <c r="H61" s="428" t="s">
        <v>7</v>
      </c>
      <c r="I61" s="429"/>
      <c r="J61" s="400"/>
      <c r="L61" s="430"/>
      <c r="M61" s="431" t="s">
        <v>8</v>
      </c>
      <c r="N61" s="432" t="s">
        <v>9</v>
      </c>
      <c r="O61" s="433" t="s">
        <v>31</v>
      </c>
      <c r="P61" s="430" t="s">
        <v>32</v>
      </c>
      <c r="Q61" s="433" t="s">
        <v>7</v>
      </c>
      <c r="R61" s="431" t="s">
        <v>8</v>
      </c>
      <c r="S61" s="432" t="s">
        <v>9</v>
      </c>
      <c r="T61" s="433" t="s">
        <v>31</v>
      </c>
      <c r="U61" s="430" t="s">
        <v>32</v>
      </c>
      <c r="V61" s="433" t="s">
        <v>7</v>
      </c>
      <c r="W61" s="434"/>
    </row>
    <row r="62" spans="1:23" ht="5.25" customHeight="1" thickTop="1">
      <c r="B62" s="413"/>
      <c r="C62" s="435"/>
      <c r="D62" s="436"/>
      <c r="E62" s="494"/>
      <c r="F62" s="435"/>
      <c r="G62" s="436"/>
      <c r="H62" s="494"/>
      <c r="I62" s="438"/>
      <c r="J62" s="400"/>
      <c r="L62" s="418"/>
      <c r="M62" s="439"/>
      <c r="N62" s="440"/>
      <c r="O62" s="441"/>
      <c r="P62" s="498"/>
      <c r="Q62" s="499"/>
      <c r="R62" s="439"/>
      <c r="S62" s="440"/>
      <c r="T62" s="441"/>
      <c r="U62" s="498"/>
      <c r="V62" s="499"/>
      <c r="W62" s="444"/>
    </row>
    <row r="63" spans="1:23">
      <c r="A63" s="400" t="str">
        <f>IF(ISERROR(F63/G63)," ",IF(F63/G63&gt;0.5,IF(F63/G63&lt;1.5," ","NOT OK"),"NOT OK"))</f>
        <v xml:space="preserve"> </v>
      </c>
      <c r="B63" s="413" t="s">
        <v>10</v>
      </c>
      <c r="C63" s="446">
        <f t="shared" ref="C63:H65" si="132">+C9+C36</f>
        <v>1803</v>
      </c>
      <c r="D63" s="447">
        <f t="shared" si="132"/>
        <v>1805</v>
      </c>
      <c r="E63" s="448">
        <f t="shared" si="132"/>
        <v>3608</v>
      </c>
      <c r="F63" s="446">
        <f t="shared" si="132"/>
        <v>2032</v>
      </c>
      <c r="G63" s="447">
        <f t="shared" si="132"/>
        <v>2027</v>
      </c>
      <c r="H63" s="448">
        <f t="shared" si="132"/>
        <v>4059</v>
      </c>
      <c r="I63" s="449">
        <f t="shared" ref="I63:I65" si="133">IF(E63=0,0,((H63/E63)-1)*100)</f>
        <v>12.5</v>
      </c>
      <c r="J63" s="400"/>
      <c r="K63" s="455"/>
      <c r="L63" s="418" t="s">
        <v>10</v>
      </c>
      <c r="M63" s="450">
        <f t="shared" ref="M63:N65" si="134">+M9+M36</f>
        <v>257870</v>
      </c>
      <c r="N63" s="451">
        <f t="shared" si="134"/>
        <v>258570</v>
      </c>
      <c r="O63" s="453">
        <f>SUM(M63:N63)</f>
        <v>516440</v>
      </c>
      <c r="P63" s="452">
        <f>+P9+P36</f>
        <v>154</v>
      </c>
      <c r="Q63" s="453">
        <f>+O63+P63</f>
        <v>516594</v>
      </c>
      <c r="R63" s="450">
        <f t="shared" ref="R63:S65" si="135">+R9+R36</f>
        <v>316792</v>
      </c>
      <c r="S63" s="451">
        <f t="shared" si="135"/>
        <v>312668</v>
      </c>
      <c r="T63" s="453">
        <f>SUM(R63:S63)</f>
        <v>629460</v>
      </c>
      <c r="U63" s="452">
        <f>+U9+U36</f>
        <v>11</v>
      </c>
      <c r="V63" s="453">
        <f>+T63+U63</f>
        <v>629471</v>
      </c>
      <c r="W63" s="454">
        <f t="shared" ref="W63:W65" si="136">IF(Q63=0,0,((V63/Q63)-1)*100)</f>
        <v>21.850234420066815</v>
      </c>
    </row>
    <row r="64" spans="1:23">
      <c r="A64" s="400" t="str">
        <f>IF(ISERROR(F64/G64)," ",IF(F64/G64&gt;0.5,IF(F64/G64&lt;1.5," ","NOT OK"),"NOT OK"))</f>
        <v xml:space="preserve"> </v>
      </c>
      <c r="B64" s="413" t="s">
        <v>11</v>
      </c>
      <c r="C64" s="446">
        <f t="shared" si="132"/>
        <v>1819</v>
      </c>
      <c r="D64" s="447">
        <f t="shared" si="132"/>
        <v>1818</v>
      </c>
      <c r="E64" s="448">
        <f t="shared" si="132"/>
        <v>3637</v>
      </c>
      <c r="F64" s="446">
        <f t="shared" si="132"/>
        <v>1976</v>
      </c>
      <c r="G64" s="447">
        <f t="shared" si="132"/>
        <v>1974</v>
      </c>
      <c r="H64" s="448">
        <f t="shared" si="132"/>
        <v>3950</v>
      </c>
      <c r="I64" s="449">
        <f t="shared" si="133"/>
        <v>8.605993951058565</v>
      </c>
      <c r="J64" s="400"/>
      <c r="K64" s="455"/>
      <c r="L64" s="418" t="s">
        <v>11</v>
      </c>
      <c r="M64" s="450">
        <f t="shared" si="134"/>
        <v>252873</v>
      </c>
      <c r="N64" s="451">
        <f t="shared" si="134"/>
        <v>235968</v>
      </c>
      <c r="O64" s="453">
        <f t="shared" ref="O64:O65" si="137">SUM(M64:N64)</f>
        <v>488841</v>
      </c>
      <c r="P64" s="452">
        <f>+P10+P37</f>
        <v>143</v>
      </c>
      <c r="Q64" s="453">
        <f>+O64+P64</f>
        <v>488984</v>
      </c>
      <c r="R64" s="450">
        <f t="shared" si="135"/>
        <v>291730</v>
      </c>
      <c r="S64" s="451">
        <f t="shared" si="135"/>
        <v>274532</v>
      </c>
      <c r="T64" s="453">
        <f t="shared" ref="T64:T65" si="138">SUM(R64:S64)</f>
        <v>566262</v>
      </c>
      <c r="U64" s="452">
        <f>+U10+U37</f>
        <v>316</v>
      </c>
      <c r="V64" s="453">
        <f>+T64+U64</f>
        <v>566578</v>
      </c>
      <c r="W64" s="454">
        <f t="shared" si="136"/>
        <v>15.868412872404814</v>
      </c>
    </row>
    <row r="65" spans="1:23" ht="13.5" thickBot="1">
      <c r="A65" s="400" t="str">
        <f>IF(ISERROR(F65/G65)," ",IF(F65/G65&gt;0.5,IF(F65/G65&lt;1.5," ","NOT OK"),"NOT OK"))</f>
        <v xml:space="preserve"> </v>
      </c>
      <c r="B65" s="425" t="s">
        <v>12</v>
      </c>
      <c r="C65" s="456">
        <f t="shared" si="132"/>
        <v>1987</v>
      </c>
      <c r="D65" s="457">
        <f t="shared" si="132"/>
        <v>1989</v>
      </c>
      <c r="E65" s="448">
        <f t="shared" si="132"/>
        <v>3976</v>
      </c>
      <c r="F65" s="456">
        <f t="shared" si="132"/>
        <v>2118</v>
      </c>
      <c r="G65" s="457">
        <f t="shared" si="132"/>
        <v>2120</v>
      </c>
      <c r="H65" s="448">
        <f t="shared" si="132"/>
        <v>4238</v>
      </c>
      <c r="I65" s="449">
        <f t="shared" si="133"/>
        <v>6.5895372233400362</v>
      </c>
      <c r="J65" s="400"/>
      <c r="K65" s="455"/>
      <c r="L65" s="430" t="s">
        <v>12</v>
      </c>
      <c r="M65" s="450">
        <f t="shared" si="134"/>
        <v>311461</v>
      </c>
      <c r="N65" s="451">
        <f t="shared" si="134"/>
        <v>276314</v>
      </c>
      <c r="O65" s="453">
        <f t="shared" si="137"/>
        <v>587775</v>
      </c>
      <c r="P65" s="452">
        <f>+P11+P38</f>
        <v>121</v>
      </c>
      <c r="Q65" s="453">
        <f>+O65+P65</f>
        <v>587896</v>
      </c>
      <c r="R65" s="450">
        <f t="shared" si="135"/>
        <v>368028</v>
      </c>
      <c r="S65" s="451">
        <f t="shared" si="135"/>
        <v>332207</v>
      </c>
      <c r="T65" s="453">
        <f t="shared" si="138"/>
        <v>700235</v>
      </c>
      <c r="U65" s="452">
        <f>+U11+U38</f>
        <v>15</v>
      </c>
      <c r="V65" s="453">
        <f>+T65+U65</f>
        <v>700250</v>
      </c>
      <c r="W65" s="454">
        <f t="shared" si="136"/>
        <v>19.111203342087713</v>
      </c>
    </row>
    <row r="66" spans="1:23" ht="14.25" thickTop="1" thickBot="1">
      <c r="A66" s="400" t="str">
        <f>IF(ISERROR(F66/G66)," ",IF(F66/G66&gt;0.5,IF(F66/G66&lt;1.5," ","NOT OK"),"NOT OK"))</f>
        <v xml:space="preserve"> </v>
      </c>
      <c r="B66" s="459" t="s">
        <v>57</v>
      </c>
      <c r="C66" s="460">
        <f t="shared" ref="C66:E66" si="139">+C63+C64+C65</f>
        <v>5609</v>
      </c>
      <c r="D66" s="461">
        <f t="shared" si="139"/>
        <v>5612</v>
      </c>
      <c r="E66" s="462">
        <f t="shared" si="139"/>
        <v>11221</v>
      </c>
      <c r="F66" s="460">
        <f t="shared" ref="F66:H66" si="140">+F63+F64+F65</f>
        <v>6126</v>
      </c>
      <c r="G66" s="461">
        <f t="shared" si="140"/>
        <v>6121</v>
      </c>
      <c r="H66" s="462">
        <f t="shared" si="140"/>
        <v>12247</v>
      </c>
      <c r="I66" s="463">
        <f>IF(E66=0,0,((H66/E66)-1)*100)</f>
        <v>9.1435700917921849</v>
      </c>
      <c r="J66" s="400"/>
      <c r="L66" s="464" t="s">
        <v>57</v>
      </c>
      <c r="M66" s="465">
        <f t="shared" ref="M66:Q66" si="141">+M63+M64+M65</f>
        <v>822204</v>
      </c>
      <c r="N66" s="466">
        <f t="shared" si="141"/>
        <v>770852</v>
      </c>
      <c r="O66" s="467">
        <f t="shared" si="141"/>
        <v>1593056</v>
      </c>
      <c r="P66" s="466">
        <f t="shared" si="141"/>
        <v>418</v>
      </c>
      <c r="Q66" s="467">
        <f t="shared" si="141"/>
        <v>1593474</v>
      </c>
      <c r="R66" s="465">
        <f t="shared" ref="R66:V66" si="142">+R63+R64+R65</f>
        <v>976550</v>
      </c>
      <c r="S66" s="466">
        <f t="shared" si="142"/>
        <v>919407</v>
      </c>
      <c r="T66" s="467">
        <f t="shared" si="142"/>
        <v>1895957</v>
      </c>
      <c r="U66" s="466">
        <f t="shared" si="142"/>
        <v>342</v>
      </c>
      <c r="V66" s="467">
        <f t="shared" si="142"/>
        <v>1896299</v>
      </c>
      <c r="W66" s="468">
        <f>IF(Q66=0,0,((V66/Q66)-1)*100)</f>
        <v>19.004075372425277</v>
      </c>
    </row>
    <row r="67" spans="1:23" ht="13.5" thickTop="1">
      <c r="A67" s="400" t="str">
        <f t="shared" si="10"/>
        <v xml:space="preserve"> </v>
      </c>
      <c r="B67" s="413" t="s">
        <v>13</v>
      </c>
      <c r="C67" s="446">
        <f t="shared" ref="C67:H69" si="143">+C13+C40</f>
        <v>2056</v>
      </c>
      <c r="D67" s="447">
        <f t="shared" si="143"/>
        <v>2060</v>
      </c>
      <c r="E67" s="448">
        <f t="shared" si="143"/>
        <v>4116</v>
      </c>
      <c r="F67" s="446">
        <f t="shared" si="143"/>
        <v>2274</v>
      </c>
      <c r="G67" s="447">
        <f t="shared" si="143"/>
        <v>2273</v>
      </c>
      <c r="H67" s="448">
        <f t="shared" si="143"/>
        <v>4547</v>
      </c>
      <c r="I67" s="449">
        <f t="shared" ref="I67" si="144">IF(E67=0,0,((H67/E67)-1)*100)</f>
        <v>10.471331389698735</v>
      </c>
      <c r="J67" s="400"/>
      <c r="L67" s="418" t="s">
        <v>13</v>
      </c>
      <c r="M67" s="450">
        <f>+M13+M40</f>
        <v>332138</v>
      </c>
      <c r="N67" s="451">
        <f>+N13+N40</f>
        <v>330968</v>
      </c>
      <c r="O67" s="453">
        <f>+O13+O40</f>
        <v>663106</v>
      </c>
      <c r="P67" s="452">
        <f>+P13+P40</f>
        <v>406</v>
      </c>
      <c r="Q67" s="453">
        <f>+O67+P67</f>
        <v>663512</v>
      </c>
      <c r="R67" s="450">
        <f>+R13+R40</f>
        <v>385170</v>
      </c>
      <c r="S67" s="451">
        <f>+S13+S40</f>
        <v>380448</v>
      </c>
      <c r="T67" s="453">
        <f>+T13+T40</f>
        <v>765618</v>
      </c>
      <c r="U67" s="452">
        <f>+U13+U40</f>
        <v>532</v>
      </c>
      <c r="V67" s="453">
        <f>+T67+U67</f>
        <v>766150</v>
      </c>
      <c r="W67" s="454">
        <f t="shared" ref="W67" si="145">IF(Q67=0,0,((V67/Q67)-1)*100)</f>
        <v>15.468898829260059</v>
      </c>
    </row>
    <row r="68" spans="1:23">
      <c r="A68" s="400" t="str">
        <f t="shared" ref="A68:A71" si="146">IF(ISERROR(F68/G68)," ",IF(F68/G68&gt;0.5,IF(F68/G68&lt;1.5," ","NOT OK"),"NOT OK"))</f>
        <v xml:space="preserve"> </v>
      </c>
      <c r="B68" s="413" t="s">
        <v>14</v>
      </c>
      <c r="C68" s="446">
        <f t="shared" si="143"/>
        <v>1849</v>
      </c>
      <c r="D68" s="447">
        <f t="shared" si="143"/>
        <v>1850</v>
      </c>
      <c r="E68" s="448">
        <f t="shared" si="143"/>
        <v>3699</v>
      </c>
      <c r="F68" s="446">
        <f t="shared" si="143"/>
        <v>2304</v>
      </c>
      <c r="G68" s="447">
        <f t="shared" si="143"/>
        <v>2304</v>
      </c>
      <c r="H68" s="448">
        <f t="shared" si="143"/>
        <v>4608</v>
      </c>
      <c r="I68" s="449">
        <f t="shared" ref="I68:I71" si="147">IF(E68=0,0,((H68/E68)-1)*100)</f>
        <v>24.574209245742097</v>
      </c>
      <c r="J68" s="400"/>
      <c r="L68" s="418" t="s">
        <v>14</v>
      </c>
      <c r="M68" s="450">
        <f>+M14+M41</f>
        <v>306473</v>
      </c>
      <c r="N68" s="451">
        <f>+N14+N41</f>
        <v>312440</v>
      </c>
      <c r="O68" s="453">
        <f t="shared" ref="O68" si="148">SUM(M68:N68)</f>
        <v>618913</v>
      </c>
      <c r="P68" s="452">
        <f>+P14+P41</f>
        <v>7</v>
      </c>
      <c r="Q68" s="453">
        <f>+O68+P68</f>
        <v>618920</v>
      </c>
      <c r="R68" s="450">
        <f>+R14+R41</f>
        <v>406360</v>
      </c>
      <c r="S68" s="451">
        <f>+S14+S41</f>
        <v>400442</v>
      </c>
      <c r="T68" s="453">
        <f t="shared" ref="T68" si="149">SUM(R68:S68)</f>
        <v>806802</v>
      </c>
      <c r="U68" s="452">
        <f>+U14+U41</f>
        <v>457</v>
      </c>
      <c r="V68" s="453">
        <f>+T68+U68</f>
        <v>807259</v>
      </c>
      <c r="W68" s="454">
        <f t="shared" ref="W68:W71" si="150">IF(Q68=0,0,((V68/Q68)-1)*100)</f>
        <v>30.430265623990181</v>
      </c>
    </row>
    <row r="69" spans="1:23" ht="13.5" thickBot="1">
      <c r="A69" s="400" t="str">
        <f t="shared" si="146"/>
        <v xml:space="preserve"> </v>
      </c>
      <c r="B69" s="413" t="s">
        <v>15</v>
      </c>
      <c r="C69" s="446">
        <f t="shared" si="143"/>
        <v>1990</v>
      </c>
      <c r="D69" s="447">
        <f t="shared" si="143"/>
        <v>1992</v>
      </c>
      <c r="E69" s="448">
        <f t="shared" si="143"/>
        <v>3982</v>
      </c>
      <c r="F69" s="446">
        <f t="shared" si="143"/>
        <v>2509</v>
      </c>
      <c r="G69" s="447">
        <f t="shared" si="143"/>
        <v>2509</v>
      </c>
      <c r="H69" s="448">
        <f t="shared" si="143"/>
        <v>5018</v>
      </c>
      <c r="I69" s="449">
        <f t="shared" si="147"/>
        <v>26.01707684580612</v>
      </c>
      <c r="J69" s="400"/>
      <c r="L69" s="418" t="s">
        <v>15</v>
      </c>
      <c r="M69" s="450">
        <f>+M15+M42</f>
        <v>314932</v>
      </c>
      <c r="N69" s="451">
        <f>+N15+N42</f>
        <v>312840</v>
      </c>
      <c r="O69" s="453">
        <f t="shared" ref="O69" si="151">SUM(M69:N69)</f>
        <v>627772</v>
      </c>
      <c r="P69" s="452">
        <f>+P15+P42</f>
        <v>158</v>
      </c>
      <c r="Q69" s="453">
        <f>+O69+P69</f>
        <v>627930</v>
      </c>
      <c r="R69" s="450">
        <f>+R15+R42</f>
        <v>410481</v>
      </c>
      <c r="S69" s="451">
        <f>+S15+S42</f>
        <v>410014</v>
      </c>
      <c r="T69" s="453">
        <f t="shared" ref="T69" si="152">SUM(R69:S69)</f>
        <v>820495</v>
      </c>
      <c r="U69" s="452">
        <f>+U15+U42</f>
        <v>265</v>
      </c>
      <c r="V69" s="453">
        <f>+T69+U69</f>
        <v>820760</v>
      </c>
      <c r="W69" s="454">
        <f t="shared" si="150"/>
        <v>30.708836972273978</v>
      </c>
    </row>
    <row r="70" spans="1:23" ht="14.25" thickTop="1" thickBot="1">
      <c r="A70" s="445" t="str">
        <f t="shared" si="146"/>
        <v xml:space="preserve"> </v>
      </c>
      <c r="B70" s="459" t="s">
        <v>61</v>
      </c>
      <c r="C70" s="460">
        <f>+C67+C68+C69</f>
        <v>5895</v>
      </c>
      <c r="D70" s="461">
        <f t="shared" ref="D70" si="153">+D67+D68+D69</f>
        <v>5902</v>
      </c>
      <c r="E70" s="462">
        <f t="shared" ref="E70" si="154">+E67+E68+E69</f>
        <v>11797</v>
      </c>
      <c r="F70" s="460">
        <f t="shared" ref="F70" si="155">+F67+F68+F69</f>
        <v>7087</v>
      </c>
      <c r="G70" s="461">
        <f t="shared" ref="G70" si="156">+G67+G68+G69</f>
        <v>7086</v>
      </c>
      <c r="H70" s="462">
        <f t="shared" ref="H70" si="157">+H67+H68+H69</f>
        <v>14173</v>
      </c>
      <c r="I70" s="463">
        <f t="shared" si="147"/>
        <v>20.140713740781546</v>
      </c>
      <c r="J70" s="400"/>
      <c r="L70" s="464" t="s">
        <v>61</v>
      </c>
      <c r="M70" s="465">
        <f>+M67+M68+M69</f>
        <v>953543</v>
      </c>
      <c r="N70" s="466">
        <f t="shared" ref="N70" si="158">+N67+N68+N69</f>
        <v>956248</v>
      </c>
      <c r="O70" s="467">
        <f t="shared" ref="O70" si="159">+O67+O68+O69</f>
        <v>1909791</v>
      </c>
      <c r="P70" s="466">
        <f t="shared" ref="P70" si="160">+P67+P68+P69</f>
        <v>571</v>
      </c>
      <c r="Q70" s="467">
        <f t="shared" ref="Q70" si="161">+Q67+Q68+Q69</f>
        <v>1910362</v>
      </c>
      <c r="R70" s="465">
        <f t="shared" ref="R70" si="162">+R67+R68+R69</f>
        <v>1202011</v>
      </c>
      <c r="S70" s="466">
        <f t="shared" ref="S70" si="163">+S67+S68+S69</f>
        <v>1190904</v>
      </c>
      <c r="T70" s="467">
        <f t="shared" ref="T70" si="164">+T67+T68+T69</f>
        <v>2392915</v>
      </c>
      <c r="U70" s="466">
        <f t="shared" ref="U70" si="165">+U67+U68+U69</f>
        <v>1254</v>
      </c>
      <c r="V70" s="467">
        <f t="shared" ref="V70" si="166">+V67+V68+V69</f>
        <v>2394169</v>
      </c>
      <c r="W70" s="468">
        <f t="shared" si="150"/>
        <v>25.325409529712161</v>
      </c>
    </row>
    <row r="71" spans="1:23" ht="13.5" thickTop="1">
      <c r="A71" s="400" t="str">
        <f t="shared" si="146"/>
        <v xml:space="preserve"> </v>
      </c>
      <c r="B71" s="413" t="s">
        <v>16</v>
      </c>
      <c r="C71" s="471">
        <f t="shared" ref="C71:H73" si="167">+C17+C44</f>
        <v>1949</v>
      </c>
      <c r="D71" s="472">
        <f t="shared" si="167"/>
        <v>1946</v>
      </c>
      <c r="E71" s="448">
        <f t="shared" si="167"/>
        <v>3895</v>
      </c>
      <c r="F71" s="471">
        <f t="shared" si="167"/>
        <v>2533</v>
      </c>
      <c r="G71" s="472">
        <f t="shared" si="167"/>
        <v>2528</v>
      </c>
      <c r="H71" s="448">
        <f t="shared" si="167"/>
        <v>5061</v>
      </c>
      <c r="I71" s="449">
        <f t="shared" si="147"/>
        <v>29.935815147625156</v>
      </c>
      <c r="J71" s="470"/>
      <c r="L71" s="418" t="s">
        <v>16</v>
      </c>
      <c r="M71" s="450">
        <f t="shared" ref="M71:N73" si="168">+M17+M44</f>
        <v>308675</v>
      </c>
      <c r="N71" s="451">
        <f t="shared" si="168"/>
        <v>307708</v>
      </c>
      <c r="O71" s="453">
        <f t="shared" ref="O71" si="169">SUM(M71:N71)</f>
        <v>616383</v>
      </c>
      <c r="P71" s="452">
        <f>+P17+P44</f>
        <v>10</v>
      </c>
      <c r="Q71" s="453">
        <f>+O71+P71</f>
        <v>616393</v>
      </c>
      <c r="R71" s="450">
        <f t="shared" ref="R71:S73" si="170">+R17+R44</f>
        <v>402746</v>
      </c>
      <c r="S71" s="451">
        <f t="shared" si="170"/>
        <v>407510</v>
      </c>
      <c r="T71" s="453">
        <f t="shared" ref="T71" si="171">SUM(R71:S71)</f>
        <v>810256</v>
      </c>
      <c r="U71" s="452">
        <f>+U17+U44</f>
        <v>159</v>
      </c>
      <c r="V71" s="453">
        <f>+T71+U71</f>
        <v>810415</v>
      </c>
      <c r="W71" s="454">
        <f t="shared" si="150"/>
        <v>31.476996007417334</v>
      </c>
    </row>
    <row r="72" spans="1:23">
      <c r="A72" s="400" t="str">
        <f t="shared" ref="A72" si="172">IF(ISERROR(F72/G72)," ",IF(F72/G72&gt;0.5,IF(F72/G72&lt;1.5," ","NOT OK"),"NOT OK"))</f>
        <v xml:space="preserve"> </v>
      </c>
      <c r="B72" s="413" t="s">
        <v>17</v>
      </c>
      <c r="C72" s="471">
        <f t="shared" si="167"/>
        <v>1988</v>
      </c>
      <c r="D72" s="472">
        <f t="shared" si="167"/>
        <v>1991</v>
      </c>
      <c r="E72" s="448">
        <f t="shared" si="167"/>
        <v>3979</v>
      </c>
      <c r="F72" s="471">
        <f t="shared" si="167"/>
        <v>2573</v>
      </c>
      <c r="G72" s="472">
        <f t="shared" si="167"/>
        <v>2577</v>
      </c>
      <c r="H72" s="448">
        <f t="shared" si="167"/>
        <v>5150</v>
      </c>
      <c r="I72" s="449">
        <f t="shared" ref="I72" si="173">IF(E72=0,0,((H72/E72)-1)*100)</f>
        <v>29.429504900728819</v>
      </c>
      <c r="J72" s="400"/>
      <c r="L72" s="418" t="s">
        <v>17</v>
      </c>
      <c r="M72" s="450">
        <f t="shared" si="168"/>
        <v>285965</v>
      </c>
      <c r="N72" s="451">
        <f t="shared" si="168"/>
        <v>284194</v>
      </c>
      <c r="O72" s="453">
        <f>SUM(M72:N72)</f>
        <v>570159</v>
      </c>
      <c r="P72" s="452">
        <f>+P18+P45</f>
        <v>386</v>
      </c>
      <c r="Q72" s="453">
        <f>+O72+P72</f>
        <v>570545</v>
      </c>
      <c r="R72" s="450">
        <f t="shared" si="170"/>
        <v>363139</v>
      </c>
      <c r="S72" s="451">
        <f t="shared" si="170"/>
        <v>371219</v>
      </c>
      <c r="T72" s="453">
        <f>SUM(R72:S72)</f>
        <v>734358</v>
      </c>
      <c r="U72" s="452">
        <f>+U18+U45</f>
        <v>423</v>
      </c>
      <c r="V72" s="453">
        <f>+T72+U72</f>
        <v>734781</v>
      </c>
      <c r="W72" s="454">
        <f t="shared" ref="W72" si="174">IF(Q72=0,0,((V72/Q72)-1)*100)</f>
        <v>28.785810058803428</v>
      </c>
    </row>
    <row r="73" spans="1:23" ht="13.5" thickBot="1">
      <c r="A73" s="400" t="str">
        <f>IF(ISERROR(F73/G73)," ",IF(F73/G73&gt;0.5,IF(F73/G73&lt;1.5," ","NOT OK"),"NOT OK"))</f>
        <v xml:space="preserve"> </v>
      </c>
      <c r="B73" s="413" t="s">
        <v>18</v>
      </c>
      <c r="C73" s="471">
        <f t="shared" si="167"/>
        <v>1896</v>
      </c>
      <c r="D73" s="472">
        <f t="shared" si="167"/>
        <v>1894</v>
      </c>
      <c r="E73" s="448">
        <f t="shared" si="167"/>
        <v>3790</v>
      </c>
      <c r="F73" s="471">
        <f t="shared" si="167"/>
        <v>2461</v>
      </c>
      <c r="G73" s="472">
        <f t="shared" si="167"/>
        <v>2462</v>
      </c>
      <c r="H73" s="448">
        <f t="shared" si="167"/>
        <v>4923</v>
      </c>
      <c r="I73" s="449">
        <f>IF(E73=0,0,((H73/E73)-1)*100)</f>
        <v>29.894459102902381</v>
      </c>
      <c r="J73" s="400"/>
      <c r="L73" s="418" t="s">
        <v>18</v>
      </c>
      <c r="M73" s="450">
        <f t="shared" si="168"/>
        <v>284953</v>
      </c>
      <c r="N73" s="451">
        <f t="shared" si="168"/>
        <v>274428</v>
      </c>
      <c r="O73" s="453">
        <f>SUM(M73:N73)</f>
        <v>559381</v>
      </c>
      <c r="P73" s="452">
        <f>+P19+P46</f>
        <v>98</v>
      </c>
      <c r="Q73" s="453">
        <f>+O73+P73</f>
        <v>559479</v>
      </c>
      <c r="R73" s="450">
        <f t="shared" si="170"/>
        <v>365859</v>
      </c>
      <c r="S73" s="451">
        <f t="shared" si="170"/>
        <v>354058</v>
      </c>
      <c r="T73" s="453">
        <f>SUM(R73:S73)</f>
        <v>719917</v>
      </c>
      <c r="U73" s="452">
        <f>+U19+U46</f>
        <v>19</v>
      </c>
      <c r="V73" s="453">
        <f>+T73+U73</f>
        <v>719936</v>
      </c>
      <c r="W73" s="454">
        <f>IF(Q73=0,0,((V73/Q73)-1)*100)</f>
        <v>28.679718094870399</v>
      </c>
    </row>
    <row r="74" spans="1:23" ht="15.75" customHeight="1" thickTop="1" thickBot="1">
      <c r="A74" s="475" t="str">
        <f>IF(ISERROR(F74/G74)," ",IF(F74/G74&gt;0.5,IF(F74/G74&lt;1.5," ","NOT OK"),"NOT OK"))</f>
        <v xml:space="preserve"> </v>
      </c>
      <c r="B74" s="476" t="s">
        <v>19</v>
      </c>
      <c r="C74" s="460">
        <f>+C71+C72+C73</f>
        <v>5833</v>
      </c>
      <c r="D74" s="477">
        <f t="shared" ref="D74" si="175">+D71+D72+D73</f>
        <v>5831</v>
      </c>
      <c r="E74" s="478">
        <f t="shared" ref="E74" si="176">+E71+E72+E73</f>
        <v>11664</v>
      </c>
      <c r="F74" s="460">
        <f t="shared" ref="F74" si="177">+F71+F72+F73</f>
        <v>7567</v>
      </c>
      <c r="G74" s="477">
        <f t="shared" ref="G74" si="178">+G71+G72+G73</f>
        <v>7567</v>
      </c>
      <c r="H74" s="478">
        <f t="shared" ref="H74" si="179">+H71+H72+H73</f>
        <v>15134</v>
      </c>
      <c r="I74" s="463">
        <f>IF(E74=0,0,((H74/E74)-1)*100)</f>
        <v>29.749657064471879</v>
      </c>
      <c r="J74" s="475"/>
      <c r="K74" s="479"/>
      <c r="L74" s="480" t="s">
        <v>19</v>
      </c>
      <c r="M74" s="481">
        <f>+M71+M72+M73</f>
        <v>879593</v>
      </c>
      <c r="N74" s="482">
        <f t="shared" ref="N74" si="180">+N71+N72+N73</f>
        <v>866330</v>
      </c>
      <c r="O74" s="483">
        <f t="shared" ref="O74" si="181">+O71+O72+O73</f>
        <v>1745923</v>
      </c>
      <c r="P74" s="482">
        <f t="shared" ref="P74" si="182">+P71+P72+P73</f>
        <v>494</v>
      </c>
      <c r="Q74" s="483">
        <f t="shared" ref="Q74" si="183">+Q71+Q72+Q73</f>
        <v>1746417</v>
      </c>
      <c r="R74" s="481">
        <f t="shared" ref="R74" si="184">+R71+R72+R73</f>
        <v>1131744</v>
      </c>
      <c r="S74" s="482">
        <f t="shared" ref="S74" si="185">+S71+S72+S73</f>
        <v>1132787</v>
      </c>
      <c r="T74" s="483">
        <f t="shared" ref="T74" si="186">+T71+T72+T73</f>
        <v>2264531</v>
      </c>
      <c r="U74" s="482">
        <f t="shared" ref="U74" si="187">+U71+U72+U73</f>
        <v>601</v>
      </c>
      <c r="V74" s="483">
        <f t="shared" ref="V74" si="188">+V71+V72+V73</f>
        <v>2265132</v>
      </c>
      <c r="W74" s="484">
        <f>IF(Q74=0,0,((V74/Q74)-1)*100)</f>
        <v>29.701669188973767</v>
      </c>
    </row>
    <row r="75" spans="1:23" ht="13.5" thickTop="1">
      <c r="A75" s="400" t="str">
        <f>IF(ISERROR(F75/G75)," ",IF(F75/G75&gt;0.5,IF(F75/G75&lt;1.5," ","NOT OK"),"NOT OK"))</f>
        <v xml:space="preserve"> </v>
      </c>
      <c r="B75" s="413" t="s">
        <v>21</v>
      </c>
      <c r="C75" s="446">
        <f t="shared" ref="C75:H76" si="189">+C21+C48</f>
        <v>2024</v>
      </c>
      <c r="D75" s="447">
        <f t="shared" si="189"/>
        <v>2025</v>
      </c>
      <c r="E75" s="485">
        <f t="shared" si="189"/>
        <v>4049</v>
      </c>
      <c r="F75" s="446">
        <f t="shared" si="189"/>
        <v>2486</v>
      </c>
      <c r="G75" s="447">
        <f t="shared" si="189"/>
        <v>2486</v>
      </c>
      <c r="H75" s="485">
        <f t="shared" si="189"/>
        <v>4972</v>
      </c>
      <c r="I75" s="449">
        <f>IF(E75=0,0,((H75/E75)-1)*100)</f>
        <v>22.79575203754014</v>
      </c>
      <c r="J75" s="400"/>
      <c r="L75" s="418" t="s">
        <v>21</v>
      </c>
      <c r="M75" s="450">
        <f>+M21+M48</f>
        <v>323142</v>
      </c>
      <c r="N75" s="451">
        <f>+N21+N48</f>
        <v>313965</v>
      </c>
      <c r="O75" s="453">
        <f>SUM(M75:N75)</f>
        <v>637107</v>
      </c>
      <c r="P75" s="452">
        <f>+P21+P48</f>
        <v>9</v>
      </c>
      <c r="Q75" s="453">
        <f>+O75+P75</f>
        <v>637116</v>
      </c>
      <c r="R75" s="450">
        <f>+R21+R48</f>
        <v>369071</v>
      </c>
      <c r="S75" s="451">
        <f>+S21+S48</f>
        <v>364050</v>
      </c>
      <c r="T75" s="453">
        <f>SUM(R75:S75)</f>
        <v>733121</v>
      </c>
      <c r="U75" s="452">
        <f>+U21+U48</f>
        <v>377</v>
      </c>
      <c r="V75" s="453">
        <f>+T75+U75</f>
        <v>733498</v>
      </c>
      <c r="W75" s="454">
        <f>IF(Q75=0,0,((V75/Q75)-1)*100)</f>
        <v>15.127857407442292</v>
      </c>
    </row>
    <row r="76" spans="1:23" ht="13.5" thickBot="1">
      <c r="A76" s="400" t="str">
        <f t="shared" ref="A76:A78" si="190">IF(ISERROR(F76/G76)," ",IF(F76/G76&gt;0.5,IF(F76/G76&lt;1.5," ","NOT OK"),"NOT OK"))</f>
        <v xml:space="preserve"> </v>
      </c>
      <c r="B76" s="413" t="s">
        <v>22</v>
      </c>
      <c r="C76" s="446">
        <f t="shared" si="189"/>
        <v>2058</v>
      </c>
      <c r="D76" s="447">
        <f t="shared" si="189"/>
        <v>2058</v>
      </c>
      <c r="E76" s="486">
        <f t="shared" si="189"/>
        <v>4116</v>
      </c>
      <c r="F76" s="446">
        <f t="shared" si="189"/>
        <v>2461</v>
      </c>
      <c r="G76" s="447">
        <f t="shared" si="189"/>
        <v>2464</v>
      </c>
      <c r="H76" s="486">
        <f t="shared" si="189"/>
        <v>4925</v>
      </c>
      <c r="I76" s="449">
        <f t="shared" ref="I76:I78" si="191">IF(E76=0,0,((H76/E76)-1)*100)</f>
        <v>19.655004859086489</v>
      </c>
      <c r="J76" s="400"/>
      <c r="L76" s="418" t="s">
        <v>22</v>
      </c>
      <c r="M76" s="450">
        <f>+M22+M49</f>
        <v>335120</v>
      </c>
      <c r="N76" s="451">
        <f>+N22+N49</f>
        <v>335282</v>
      </c>
      <c r="O76" s="453">
        <f>SUM(M76:N76)</f>
        <v>670402</v>
      </c>
      <c r="P76" s="452">
        <f>+P22+P49</f>
        <v>610</v>
      </c>
      <c r="Q76" s="453">
        <f>+O76+P76</f>
        <v>671012</v>
      </c>
      <c r="R76" s="450">
        <f>+R22+R49</f>
        <v>371219</v>
      </c>
      <c r="S76" s="451">
        <f>+S22+S49</f>
        <v>375202</v>
      </c>
      <c r="T76" s="453">
        <f t="shared" ref="T76" si="192">SUM(R76:S76)</f>
        <v>746421</v>
      </c>
      <c r="U76" s="452">
        <f>+U22+U49</f>
        <v>28</v>
      </c>
      <c r="V76" s="453">
        <f>+T76+U76</f>
        <v>746449</v>
      </c>
      <c r="W76" s="454">
        <f t="shared" ref="W76:W78" si="193">IF(Q76=0,0,((V76/Q76)-1)*100)</f>
        <v>11.24227286546291</v>
      </c>
    </row>
    <row r="77" spans="1:23" s="1" customFormat="1" ht="14.25" thickTop="1" thickBot="1">
      <c r="A77" s="345" t="str">
        <f t="shared" si="190"/>
        <v xml:space="preserve"> </v>
      </c>
      <c r="B77" s="128" t="s">
        <v>66</v>
      </c>
      <c r="C77" s="129">
        <f>+C70+C74+C75+C76</f>
        <v>15810</v>
      </c>
      <c r="D77" s="130">
        <f t="shared" ref="D77" si="194">+D70+D74+D75+D76</f>
        <v>15816</v>
      </c>
      <c r="E77" s="615">
        <f t="shared" ref="E77" si="195">+E70+E74+E75+E76</f>
        <v>31626</v>
      </c>
      <c r="F77" s="129">
        <f t="shared" ref="F77" si="196">+F70+F74+F75+F76</f>
        <v>19601</v>
      </c>
      <c r="G77" s="131">
        <f t="shared" ref="G77" si="197">+G70+G74+G75+G76</f>
        <v>19603</v>
      </c>
      <c r="H77" s="310">
        <f t="shared" ref="H77" si="198">+H70+H74+H75+H76</f>
        <v>39204</v>
      </c>
      <c r="I77" s="132">
        <f t="shared" si="191"/>
        <v>23.961297666476945</v>
      </c>
      <c r="J77" s="3"/>
      <c r="K77" s="3"/>
      <c r="L77" s="399" t="s">
        <v>66</v>
      </c>
      <c r="M77" s="42">
        <f>+M70+M74+M75+M76</f>
        <v>2491398</v>
      </c>
      <c r="N77" s="42">
        <f t="shared" ref="N77" si="199">+N70+N74+N75+N76</f>
        <v>2471825</v>
      </c>
      <c r="O77" s="396">
        <f t="shared" ref="O77" si="200">+O70+O74+O75+O76</f>
        <v>4963223</v>
      </c>
      <c r="P77" s="42">
        <f t="shared" ref="P77" si="201">+P70+P74+P75+P76</f>
        <v>1684</v>
      </c>
      <c r="Q77" s="396">
        <f t="shared" ref="Q77" si="202">+Q70+Q74+Q75+Q76</f>
        <v>4964907</v>
      </c>
      <c r="R77" s="42">
        <f t="shared" ref="R77" si="203">+R70+R74+R75+R76</f>
        <v>3074045</v>
      </c>
      <c r="S77" s="42">
        <f t="shared" ref="S77" si="204">+S70+S74+S75+S76</f>
        <v>3062943</v>
      </c>
      <c r="T77" s="396">
        <f t="shared" ref="T77" si="205">+T70+T74+T75+T76</f>
        <v>6136988</v>
      </c>
      <c r="U77" s="42">
        <f t="shared" ref="U77" si="206">+U70+U74+U75+U76</f>
        <v>2260</v>
      </c>
      <c r="V77" s="396">
        <f t="shared" ref="V77" si="207">+V70+V74+V75+V76</f>
        <v>6139248</v>
      </c>
      <c r="W77" s="46">
        <f t="shared" si="193"/>
        <v>23.652829750889602</v>
      </c>
    </row>
    <row r="78" spans="1:23" s="1" customFormat="1" ht="14.25" thickTop="1" thickBot="1">
      <c r="A78" s="345" t="str">
        <f t="shared" si="190"/>
        <v xml:space="preserve"> </v>
      </c>
      <c r="B78" s="128" t="s">
        <v>67</v>
      </c>
      <c r="C78" s="129">
        <f>+C66+C70+C74+C75+C76</f>
        <v>21419</v>
      </c>
      <c r="D78" s="131">
        <f t="shared" ref="D78:H78" si="208">+D66+D70+D74+D75+D76</f>
        <v>21428</v>
      </c>
      <c r="E78" s="310">
        <f t="shared" si="208"/>
        <v>42847</v>
      </c>
      <c r="F78" s="129">
        <f t="shared" si="208"/>
        <v>25727</v>
      </c>
      <c r="G78" s="131">
        <f t="shared" si="208"/>
        <v>25724</v>
      </c>
      <c r="H78" s="310">
        <f t="shared" si="208"/>
        <v>51451</v>
      </c>
      <c r="I78" s="132">
        <f t="shared" si="191"/>
        <v>20.080752444745254</v>
      </c>
      <c r="J78" s="3"/>
      <c r="K78" s="3"/>
      <c r="L78" s="399" t="s">
        <v>67</v>
      </c>
      <c r="M78" s="45">
        <f>+M66+M70+M74+M75+M76</f>
        <v>3313602</v>
      </c>
      <c r="N78" s="45">
        <f t="shared" ref="N78:V78" si="209">+N66+N70+N74+N75+N76</f>
        <v>3242677</v>
      </c>
      <c r="O78" s="616">
        <f t="shared" si="209"/>
        <v>6556279</v>
      </c>
      <c r="P78" s="45">
        <f t="shared" si="209"/>
        <v>2102</v>
      </c>
      <c r="Q78" s="616">
        <f t="shared" si="209"/>
        <v>6558381</v>
      </c>
      <c r="R78" s="45">
        <f t="shared" si="209"/>
        <v>4050595</v>
      </c>
      <c r="S78" s="45">
        <f t="shared" si="209"/>
        <v>3982350</v>
      </c>
      <c r="T78" s="616">
        <f t="shared" si="209"/>
        <v>8032945</v>
      </c>
      <c r="U78" s="45">
        <f t="shared" si="209"/>
        <v>2602</v>
      </c>
      <c r="V78" s="616">
        <f t="shared" si="209"/>
        <v>8035547</v>
      </c>
      <c r="W78" s="46">
        <f t="shared" si="193"/>
        <v>22.523333121390788</v>
      </c>
    </row>
    <row r="79" spans="1:23" ht="14.25" thickTop="1" thickBot="1">
      <c r="A79" s="400" t="str">
        <f t="shared" ref="A79" si="210">IF(ISERROR(F79/G79)," ",IF(F79/G79&gt;0.5,IF(F79/G79&lt;1.5," ","NOT OK"),"NOT OK"))</f>
        <v xml:space="preserve"> </v>
      </c>
      <c r="B79" s="413" t="s">
        <v>23</v>
      </c>
      <c r="C79" s="446">
        <f t="shared" ref="C79:H79" si="211">+C25+C52</f>
        <v>1878</v>
      </c>
      <c r="D79" s="487">
        <f t="shared" si="211"/>
        <v>1880</v>
      </c>
      <c r="E79" s="488">
        <f t="shared" si="211"/>
        <v>3758</v>
      </c>
      <c r="F79" s="446">
        <f t="shared" si="211"/>
        <v>0</v>
      </c>
      <c r="G79" s="487">
        <f t="shared" si="211"/>
        <v>0</v>
      </c>
      <c r="H79" s="488">
        <f t="shared" si="211"/>
        <v>0</v>
      </c>
      <c r="I79" s="489">
        <f>IF(E79=0,0,((H79/E79)-1)*100)</f>
        <v>-100</v>
      </c>
      <c r="J79" s="400"/>
      <c r="L79" s="418" t="s">
        <v>23</v>
      </c>
      <c r="M79" s="450">
        <f>+M25+M52</f>
        <v>275396</v>
      </c>
      <c r="N79" s="451">
        <f>+N25+N52</f>
        <v>268812</v>
      </c>
      <c r="O79" s="453">
        <f t="shared" ref="O79" si="212">SUM(M79:N79)</f>
        <v>544208</v>
      </c>
      <c r="P79" s="452">
        <f>+P25+P52</f>
        <v>192</v>
      </c>
      <c r="Q79" s="500">
        <f>+O79+P79</f>
        <v>544400</v>
      </c>
      <c r="R79" s="450">
        <f>+R25+R52</f>
        <v>0</v>
      </c>
      <c r="S79" s="451">
        <f>+S25+S52</f>
        <v>0</v>
      </c>
      <c r="T79" s="453">
        <f t="shared" ref="T79" si="213">SUM(R79:S79)</f>
        <v>0</v>
      </c>
      <c r="U79" s="452">
        <f>+U25+U52</f>
        <v>0</v>
      </c>
      <c r="V79" s="500">
        <f>+T79+U79</f>
        <v>0</v>
      </c>
      <c r="W79" s="454">
        <f>IF(Q79=0,0,((V79/Q79)-1)*100)</f>
        <v>-100</v>
      </c>
    </row>
    <row r="80" spans="1:23" ht="14.25" thickTop="1" thickBot="1">
      <c r="A80" s="445" t="str">
        <f>IF(ISERROR(F80/G80)," ",IF(F80/G80&gt;0.5,IF(F80/G80&lt;1.5," ","NOT OK"),"NOT OK"))</f>
        <v xml:space="preserve"> </v>
      </c>
      <c r="B80" s="459" t="s">
        <v>40</v>
      </c>
      <c r="C80" s="460">
        <f t="shared" ref="C80:H80" si="214">+C75+C76+C79</f>
        <v>5960</v>
      </c>
      <c r="D80" s="460">
        <f t="shared" si="214"/>
        <v>5963</v>
      </c>
      <c r="E80" s="460">
        <f t="shared" si="214"/>
        <v>11923</v>
      </c>
      <c r="F80" s="460">
        <f t="shared" si="214"/>
        <v>4947</v>
      </c>
      <c r="G80" s="460">
        <f t="shared" si="214"/>
        <v>4950</v>
      </c>
      <c r="H80" s="460">
        <f t="shared" si="214"/>
        <v>9897</v>
      </c>
      <c r="I80" s="463">
        <f t="shared" ref="I80:I81" si="215">IF(E80=0,0,((H80/E80)-1)*100)</f>
        <v>-16.992367692694788</v>
      </c>
      <c r="J80" s="400"/>
      <c r="L80" s="490" t="s">
        <v>40</v>
      </c>
      <c r="M80" s="465">
        <f t="shared" ref="M80:V80" si="216">+M75+M76+M79</f>
        <v>933658</v>
      </c>
      <c r="N80" s="466">
        <f t="shared" si="216"/>
        <v>918059</v>
      </c>
      <c r="O80" s="467">
        <f t="shared" si="216"/>
        <v>1851717</v>
      </c>
      <c r="P80" s="466">
        <f t="shared" si="216"/>
        <v>811</v>
      </c>
      <c r="Q80" s="467">
        <f t="shared" si="216"/>
        <v>1852528</v>
      </c>
      <c r="R80" s="465">
        <f t="shared" si="216"/>
        <v>740290</v>
      </c>
      <c r="S80" s="466">
        <f t="shared" si="216"/>
        <v>739252</v>
      </c>
      <c r="T80" s="467">
        <f t="shared" si="216"/>
        <v>1479542</v>
      </c>
      <c r="U80" s="466">
        <f t="shared" si="216"/>
        <v>405</v>
      </c>
      <c r="V80" s="467">
        <f t="shared" si="216"/>
        <v>1479947</v>
      </c>
      <c r="W80" s="468">
        <f t="shared" ref="W80:W81" si="217">IF(Q80=0,0,((V80/Q80)-1)*100)</f>
        <v>-20.112030695352512</v>
      </c>
    </row>
    <row r="81" spans="1:23" ht="14.25" thickTop="1" thickBot="1">
      <c r="A81" s="445" t="str">
        <f>IF(ISERROR(F81/G81)," ",IF(F81/G81&gt;0.5,IF(F81/G81&lt;1.5," ","NOT OK"),"NOT OK"))</f>
        <v xml:space="preserve"> </v>
      </c>
      <c r="B81" s="459" t="s">
        <v>63</v>
      </c>
      <c r="C81" s="460">
        <f t="shared" ref="C81:H81" si="218">+C66+C70+C74+C80</f>
        <v>23297</v>
      </c>
      <c r="D81" s="460">
        <f t="shared" si="218"/>
        <v>23308</v>
      </c>
      <c r="E81" s="460">
        <f t="shared" si="218"/>
        <v>46605</v>
      </c>
      <c r="F81" s="460">
        <f t="shared" si="218"/>
        <v>25727</v>
      </c>
      <c r="G81" s="460">
        <f t="shared" si="218"/>
        <v>25724</v>
      </c>
      <c r="H81" s="460">
        <f t="shared" si="218"/>
        <v>51451</v>
      </c>
      <c r="I81" s="463">
        <f t="shared" si="215"/>
        <v>10.398025962879508</v>
      </c>
      <c r="J81" s="400"/>
      <c r="L81" s="490" t="s">
        <v>63</v>
      </c>
      <c r="M81" s="465">
        <f t="shared" ref="M81:V81" si="219">+M66+M70+M74+M80</f>
        <v>3588998</v>
      </c>
      <c r="N81" s="466">
        <f t="shared" si="219"/>
        <v>3511489</v>
      </c>
      <c r="O81" s="467">
        <f t="shared" si="219"/>
        <v>7100487</v>
      </c>
      <c r="P81" s="466">
        <f t="shared" si="219"/>
        <v>2294</v>
      </c>
      <c r="Q81" s="467">
        <f t="shared" si="219"/>
        <v>7102781</v>
      </c>
      <c r="R81" s="465">
        <f t="shared" si="219"/>
        <v>4050595</v>
      </c>
      <c r="S81" s="466">
        <f t="shared" si="219"/>
        <v>3982350</v>
      </c>
      <c r="T81" s="467">
        <f t="shared" si="219"/>
        <v>8032945</v>
      </c>
      <c r="U81" s="466">
        <f t="shared" si="219"/>
        <v>2602</v>
      </c>
      <c r="V81" s="467">
        <f t="shared" si="219"/>
        <v>8035547</v>
      </c>
      <c r="W81" s="468">
        <f t="shared" si="217"/>
        <v>13.132405462029585</v>
      </c>
    </row>
    <row r="82" spans="1:23" ht="14.25" thickTop="1" thickBot="1">
      <c r="B82" s="491" t="s">
        <v>60</v>
      </c>
      <c r="C82" s="492"/>
      <c r="D82" s="492"/>
      <c r="E82" s="492"/>
      <c r="F82" s="492"/>
      <c r="G82" s="492"/>
      <c r="H82" s="492"/>
      <c r="I82" s="492"/>
      <c r="J82" s="492"/>
      <c r="L82" s="493" t="s">
        <v>60</v>
      </c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</row>
    <row r="83" spans="1:23" ht="13.5" thickTop="1">
      <c r="L83" s="948" t="s">
        <v>33</v>
      </c>
      <c r="M83" s="949"/>
      <c r="N83" s="949"/>
      <c r="O83" s="949"/>
      <c r="P83" s="949"/>
      <c r="Q83" s="949"/>
      <c r="R83" s="949"/>
      <c r="S83" s="949"/>
      <c r="T83" s="949"/>
      <c r="U83" s="949"/>
      <c r="V83" s="949"/>
      <c r="W83" s="950"/>
    </row>
    <row r="84" spans="1:23" ht="13.5" thickBot="1">
      <c r="L84" s="945" t="s">
        <v>43</v>
      </c>
      <c r="M84" s="946"/>
      <c r="N84" s="946"/>
      <c r="O84" s="946"/>
      <c r="P84" s="946"/>
      <c r="Q84" s="946"/>
      <c r="R84" s="946"/>
      <c r="S84" s="946"/>
      <c r="T84" s="946"/>
      <c r="U84" s="946"/>
      <c r="V84" s="946"/>
      <c r="W84" s="947"/>
    </row>
    <row r="85" spans="1:23" ht="14.25" thickTop="1" thickBot="1">
      <c r="L85" s="501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3" t="s">
        <v>34</v>
      </c>
    </row>
    <row r="86" spans="1:23" ht="14.25" thickTop="1" thickBot="1">
      <c r="L86" s="504"/>
      <c r="M86" s="505" t="s">
        <v>64</v>
      </c>
      <c r="N86" s="506"/>
      <c r="O86" s="505"/>
      <c r="P86" s="507"/>
      <c r="Q86" s="506"/>
      <c r="R86" s="507" t="s">
        <v>65</v>
      </c>
      <c r="S86" s="506"/>
      <c r="T86" s="505"/>
      <c r="U86" s="507"/>
      <c r="V86" s="507"/>
      <c r="W86" s="508" t="s">
        <v>2</v>
      </c>
    </row>
    <row r="87" spans="1:23" ht="13.5" thickTop="1">
      <c r="L87" s="509" t="s">
        <v>3</v>
      </c>
      <c r="M87" s="510"/>
      <c r="N87" s="511"/>
      <c r="O87" s="512"/>
      <c r="P87" s="513"/>
      <c r="Q87" s="512"/>
      <c r="R87" s="510"/>
      <c r="S87" s="511"/>
      <c r="T87" s="512"/>
      <c r="U87" s="513"/>
      <c r="V87" s="512"/>
      <c r="W87" s="514" t="s">
        <v>4</v>
      </c>
    </row>
    <row r="88" spans="1:23" ht="13.5" thickBot="1">
      <c r="L88" s="515"/>
      <c r="M88" s="516" t="s">
        <v>35</v>
      </c>
      <c r="N88" s="517" t="s">
        <v>36</v>
      </c>
      <c r="O88" s="518" t="s">
        <v>37</v>
      </c>
      <c r="P88" s="515" t="s">
        <v>32</v>
      </c>
      <c r="Q88" s="518" t="s">
        <v>7</v>
      </c>
      <c r="R88" s="516" t="s">
        <v>35</v>
      </c>
      <c r="S88" s="517" t="s">
        <v>36</v>
      </c>
      <c r="T88" s="518" t="s">
        <v>37</v>
      </c>
      <c r="U88" s="515" t="s">
        <v>32</v>
      </c>
      <c r="V88" s="518" t="s">
        <v>7</v>
      </c>
      <c r="W88" s="519"/>
    </row>
    <row r="89" spans="1:23" ht="6.75" customHeight="1" thickTop="1">
      <c r="L89" s="509"/>
      <c r="M89" s="520"/>
      <c r="N89" s="521"/>
      <c r="O89" s="522"/>
      <c r="P89" s="523"/>
      <c r="Q89" s="522"/>
      <c r="R89" s="520"/>
      <c r="S89" s="521"/>
      <c r="T89" s="522"/>
      <c r="U89" s="523"/>
      <c r="V89" s="522"/>
      <c r="W89" s="524"/>
    </row>
    <row r="90" spans="1:23">
      <c r="A90" s="525"/>
      <c r="L90" s="509" t="s">
        <v>10</v>
      </c>
      <c r="M90" s="526">
        <v>43</v>
      </c>
      <c r="N90" s="527">
        <v>198</v>
      </c>
      <c r="O90" s="528">
        <f>+M90+N90</f>
        <v>241</v>
      </c>
      <c r="P90" s="529">
        <v>0</v>
      </c>
      <c r="Q90" s="528">
        <f t="shared" ref="Q90" si="220">O90+P90</f>
        <v>241</v>
      </c>
      <c r="R90" s="376">
        <v>177</v>
      </c>
      <c r="S90" s="377">
        <v>245</v>
      </c>
      <c r="T90" s="186">
        <f>R90+S90</f>
        <v>422</v>
      </c>
      <c r="U90" s="374">
        <v>0</v>
      </c>
      <c r="V90" s="186">
        <f t="shared" ref="V90" si="221">T90+U90</f>
        <v>422</v>
      </c>
      <c r="W90" s="530">
        <f>IF(Q90=0,0,((V90/Q90)-1)*100)</f>
        <v>75.103734439834028</v>
      </c>
    </row>
    <row r="91" spans="1:23">
      <c r="A91" s="525"/>
      <c r="L91" s="509" t="s">
        <v>11</v>
      </c>
      <c r="M91" s="526">
        <v>107</v>
      </c>
      <c r="N91" s="527">
        <v>286</v>
      </c>
      <c r="O91" s="528">
        <f t="shared" ref="O91:O94" si="222">+M91+N91</f>
        <v>393</v>
      </c>
      <c r="P91" s="529">
        <v>0</v>
      </c>
      <c r="Q91" s="528">
        <f>O91+P91</f>
        <v>393</v>
      </c>
      <c r="R91" s="376">
        <v>204</v>
      </c>
      <c r="S91" s="377">
        <v>280</v>
      </c>
      <c r="T91" s="186">
        <f>R91+S91</f>
        <v>484</v>
      </c>
      <c r="U91" s="374">
        <v>0</v>
      </c>
      <c r="V91" s="186">
        <f>T91+U91</f>
        <v>484</v>
      </c>
      <c r="W91" s="530">
        <f>IF(Q91=0,0,((V91/Q91)-1)*100)</f>
        <v>23.155216284987269</v>
      </c>
    </row>
    <row r="92" spans="1:23" ht="13.5" thickBot="1">
      <c r="A92" s="525"/>
      <c r="L92" s="515" t="s">
        <v>12</v>
      </c>
      <c r="M92" s="526">
        <v>127</v>
      </c>
      <c r="N92" s="527">
        <v>267</v>
      </c>
      <c r="O92" s="528">
        <f t="shared" si="222"/>
        <v>394</v>
      </c>
      <c r="P92" s="529">
        <v>0</v>
      </c>
      <c r="Q92" s="528">
        <f t="shared" ref="Q92" si="223">O92+P92</f>
        <v>394</v>
      </c>
      <c r="R92" s="376">
        <v>234</v>
      </c>
      <c r="S92" s="377">
        <v>349</v>
      </c>
      <c r="T92" s="186">
        <f>R92+S92</f>
        <v>583</v>
      </c>
      <c r="U92" s="374">
        <v>0</v>
      </c>
      <c r="V92" s="186">
        <f>T92+U92</f>
        <v>583</v>
      </c>
      <c r="W92" s="530">
        <f>IF(Q92=0,0,((V92/Q92)-1)*100)</f>
        <v>47.969543147208114</v>
      </c>
    </row>
    <row r="93" spans="1:23" ht="14.25" thickTop="1" thickBot="1">
      <c r="A93" s="525"/>
      <c r="L93" s="531" t="s">
        <v>57</v>
      </c>
      <c r="M93" s="532">
        <f t="shared" ref="M93:N93" si="224">+M90+M91+M92</f>
        <v>277</v>
      </c>
      <c r="N93" s="533">
        <f t="shared" si="224"/>
        <v>751</v>
      </c>
      <c r="O93" s="534">
        <f t="shared" si="222"/>
        <v>1028</v>
      </c>
      <c r="P93" s="532">
        <f t="shared" ref="P93:Q93" si="225">+P90+P91+P92</f>
        <v>0</v>
      </c>
      <c r="Q93" s="534">
        <f t="shared" si="225"/>
        <v>1028</v>
      </c>
      <c r="R93" s="532">
        <f t="shared" ref="R93:V93" si="226">+R90+R91+R92</f>
        <v>615</v>
      </c>
      <c r="S93" s="533">
        <f t="shared" si="226"/>
        <v>874</v>
      </c>
      <c r="T93" s="534">
        <f t="shared" ref="T93:T94" si="227">+R93+S93</f>
        <v>1489</v>
      </c>
      <c r="U93" s="532">
        <f t="shared" si="226"/>
        <v>0</v>
      </c>
      <c r="V93" s="534">
        <f t="shared" si="226"/>
        <v>1489</v>
      </c>
      <c r="W93" s="535">
        <f t="shared" ref="W93" si="228">IF(Q93=0,0,((V93/Q93)-1)*100)</f>
        <v>44.84435797665369</v>
      </c>
    </row>
    <row r="94" spans="1:23" ht="13.5" thickTop="1">
      <c r="A94" s="525"/>
      <c r="L94" s="509" t="s">
        <v>13</v>
      </c>
      <c r="M94" s="526">
        <v>162</v>
      </c>
      <c r="N94" s="527">
        <v>256</v>
      </c>
      <c r="O94" s="528">
        <f t="shared" si="222"/>
        <v>418</v>
      </c>
      <c r="P94" s="529">
        <v>0</v>
      </c>
      <c r="Q94" s="528">
        <f>O94+P94</f>
        <v>418</v>
      </c>
      <c r="R94" s="526">
        <v>80</v>
      </c>
      <c r="S94" s="527">
        <v>176</v>
      </c>
      <c r="T94" s="528">
        <f t="shared" si="227"/>
        <v>256</v>
      </c>
      <c r="U94" s="529">
        <v>0</v>
      </c>
      <c r="V94" s="528">
        <f>T94+U94</f>
        <v>256</v>
      </c>
      <c r="W94" s="530">
        <f t="shared" ref="W94" si="229">IF(Q94=0,0,((V94/Q94)-1)*100)</f>
        <v>-38.755980861244019</v>
      </c>
    </row>
    <row r="95" spans="1:23">
      <c r="A95" s="525"/>
      <c r="L95" s="509" t="s">
        <v>14</v>
      </c>
      <c r="M95" s="526">
        <v>68</v>
      </c>
      <c r="N95" s="527">
        <v>164</v>
      </c>
      <c r="O95" s="528">
        <f>+M95+N95</f>
        <v>232</v>
      </c>
      <c r="P95" s="529">
        <v>0</v>
      </c>
      <c r="Q95" s="528">
        <f>O95+P95</f>
        <v>232</v>
      </c>
      <c r="R95" s="526">
        <v>65</v>
      </c>
      <c r="S95" s="527">
        <v>270</v>
      </c>
      <c r="T95" s="528">
        <f>+R95+S95</f>
        <v>335</v>
      </c>
      <c r="U95" s="529">
        <v>0</v>
      </c>
      <c r="V95" s="528">
        <f>T95+U95</f>
        <v>335</v>
      </c>
      <c r="W95" s="530">
        <f>IF(Q95=0,0,((V95/Q95)-1)*100)</f>
        <v>44.396551724137922</v>
      </c>
    </row>
    <row r="96" spans="1:23" ht="13.5" thickBot="1">
      <c r="A96" s="525"/>
      <c r="L96" s="509" t="s">
        <v>15</v>
      </c>
      <c r="M96" s="526">
        <v>226</v>
      </c>
      <c r="N96" s="527">
        <v>236</v>
      </c>
      <c r="O96" s="528">
        <f>+M96+N96</f>
        <v>462</v>
      </c>
      <c r="P96" s="529">
        <v>0</v>
      </c>
      <c r="Q96" s="528">
        <f>O96+P96</f>
        <v>462</v>
      </c>
      <c r="R96" s="526">
        <v>78</v>
      </c>
      <c r="S96" s="527">
        <v>304</v>
      </c>
      <c r="T96" s="528">
        <f>+R96+S96</f>
        <v>382</v>
      </c>
      <c r="U96" s="529">
        <v>0</v>
      </c>
      <c r="V96" s="528">
        <f>T96+U96</f>
        <v>382</v>
      </c>
      <c r="W96" s="530">
        <f>IF(Q96=0,0,((V96/Q96)-1)*100)</f>
        <v>-17.316017316017319</v>
      </c>
    </row>
    <row r="97" spans="1:23" ht="14.25" thickTop="1" thickBot="1">
      <c r="A97" s="525"/>
      <c r="L97" s="531" t="s">
        <v>61</v>
      </c>
      <c r="M97" s="532">
        <f>+M94+M95+M96</f>
        <v>456</v>
      </c>
      <c r="N97" s="533">
        <f t="shared" ref="N97:V97" si="230">+N94+N95+N96</f>
        <v>656</v>
      </c>
      <c r="O97" s="534">
        <f t="shared" si="230"/>
        <v>1112</v>
      </c>
      <c r="P97" s="532">
        <f t="shared" si="230"/>
        <v>0</v>
      </c>
      <c r="Q97" s="534">
        <f t="shared" si="230"/>
        <v>1112</v>
      </c>
      <c r="R97" s="532">
        <f t="shared" si="230"/>
        <v>223</v>
      </c>
      <c r="S97" s="533">
        <f t="shared" si="230"/>
        <v>750</v>
      </c>
      <c r="T97" s="534">
        <f t="shared" si="230"/>
        <v>973</v>
      </c>
      <c r="U97" s="532">
        <f t="shared" si="230"/>
        <v>0</v>
      </c>
      <c r="V97" s="534">
        <f t="shared" si="230"/>
        <v>973</v>
      </c>
      <c r="W97" s="535">
        <f t="shared" ref="W97" si="231">IF(Q97=0,0,((V97/Q97)-1)*100)</f>
        <v>-12.5</v>
      </c>
    </row>
    <row r="98" spans="1:23" ht="13.5" thickTop="1">
      <c r="A98" s="525"/>
      <c r="L98" s="509" t="s">
        <v>16</v>
      </c>
      <c r="M98" s="526">
        <v>129</v>
      </c>
      <c r="N98" s="527">
        <v>208</v>
      </c>
      <c r="O98" s="528">
        <f>+M98+N98</f>
        <v>337</v>
      </c>
      <c r="P98" s="529">
        <v>0</v>
      </c>
      <c r="Q98" s="528">
        <f>O98+P98</f>
        <v>337</v>
      </c>
      <c r="R98" s="526">
        <v>137</v>
      </c>
      <c r="S98" s="527">
        <v>324</v>
      </c>
      <c r="T98" s="528">
        <f>+R98+S98</f>
        <v>461</v>
      </c>
      <c r="U98" s="529">
        <v>0</v>
      </c>
      <c r="V98" s="528">
        <f>T98+U98</f>
        <v>461</v>
      </c>
      <c r="W98" s="530">
        <f>IF(Q98=0,0,((V98/Q98)-1)*100)</f>
        <v>36.795252225519292</v>
      </c>
    </row>
    <row r="99" spans="1:23">
      <c r="A99" s="525"/>
      <c r="L99" s="509" t="s">
        <v>17</v>
      </c>
      <c r="M99" s="526">
        <v>106</v>
      </c>
      <c r="N99" s="527">
        <v>198</v>
      </c>
      <c r="O99" s="528">
        <f t="shared" ref="O99" si="232">+M99+N99</f>
        <v>304</v>
      </c>
      <c r="P99" s="529">
        <v>0</v>
      </c>
      <c r="Q99" s="528">
        <f>O99+P99</f>
        <v>304</v>
      </c>
      <c r="R99" s="526">
        <v>115</v>
      </c>
      <c r="S99" s="527">
        <v>335</v>
      </c>
      <c r="T99" s="528">
        <f>+R99+S99</f>
        <v>450</v>
      </c>
      <c r="U99" s="529">
        <v>0</v>
      </c>
      <c r="V99" s="528">
        <f>T99+U99</f>
        <v>450</v>
      </c>
      <c r="W99" s="530">
        <f t="shared" ref="W99" si="233">IF(Q99=0,0,((V99/Q99)-1)*100)</f>
        <v>48.026315789473692</v>
      </c>
    </row>
    <row r="100" spans="1:23" ht="13.5" thickBot="1">
      <c r="A100" s="525"/>
      <c r="L100" s="509" t="s">
        <v>18</v>
      </c>
      <c r="M100" s="526">
        <v>100</v>
      </c>
      <c r="N100" s="527">
        <v>181</v>
      </c>
      <c r="O100" s="536">
        <f>+M100+N100</f>
        <v>281</v>
      </c>
      <c r="P100" s="537">
        <v>1</v>
      </c>
      <c r="Q100" s="536">
        <f>O100+P100</f>
        <v>282</v>
      </c>
      <c r="R100" s="526">
        <v>108</v>
      </c>
      <c r="S100" s="527">
        <v>312</v>
      </c>
      <c r="T100" s="536">
        <f>+R100+S100</f>
        <v>420</v>
      </c>
      <c r="U100" s="537">
        <v>0</v>
      </c>
      <c r="V100" s="536">
        <f>T100+U100</f>
        <v>420</v>
      </c>
      <c r="W100" s="530">
        <f>IF(Q100=0,0,((V100/Q100)-1)*100)</f>
        <v>48.936170212765951</v>
      </c>
    </row>
    <row r="101" spans="1:23" ht="14.25" thickTop="1" thickBot="1">
      <c r="A101" s="525" t="str">
        <f>IF(ISERROR(F101/G101)," ",IF(F101/G101&gt;0.5,IF(F101/G101&lt;1.5," ","NOT OK"),"NOT OK"))</f>
        <v xml:space="preserve"> </v>
      </c>
      <c r="L101" s="538" t="s">
        <v>19</v>
      </c>
      <c r="M101" s="539">
        <f>+M98+M99+M100</f>
        <v>335</v>
      </c>
      <c r="N101" s="539">
        <f t="shared" ref="N101:V101" si="234">+N98+N99+N100</f>
        <v>587</v>
      </c>
      <c r="O101" s="540">
        <f t="shared" si="234"/>
        <v>922</v>
      </c>
      <c r="P101" s="541">
        <f t="shared" si="234"/>
        <v>1</v>
      </c>
      <c r="Q101" s="540">
        <f t="shared" si="234"/>
        <v>923</v>
      </c>
      <c r="R101" s="539">
        <f t="shared" si="234"/>
        <v>360</v>
      </c>
      <c r="S101" s="539">
        <f t="shared" si="234"/>
        <v>971</v>
      </c>
      <c r="T101" s="540">
        <f t="shared" si="234"/>
        <v>1331</v>
      </c>
      <c r="U101" s="541">
        <f t="shared" si="234"/>
        <v>0</v>
      </c>
      <c r="V101" s="540">
        <f t="shared" si="234"/>
        <v>1331</v>
      </c>
      <c r="W101" s="542">
        <f>IF(Q101=0,0,((V101/Q101)-1)*100)</f>
        <v>44.20368364030336</v>
      </c>
    </row>
    <row r="102" spans="1:23" ht="13.5" thickTop="1">
      <c r="A102" s="525"/>
      <c r="L102" s="509" t="s">
        <v>21</v>
      </c>
      <c r="M102" s="526">
        <v>51</v>
      </c>
      <c r="N102" s="527">
        <v>212</v>
      </c>
      <c r="O102" s="536">
        <f>+M102+N102</f>
        <v>263</v>
      </c>
      <c r="P102" s="543">
        <v>0</v>
      </c>
      <c r="Q102" s="536">
        <f>O102+P102</f>
        <v>263</v>
      </c>
      <c r="R102" s="526">
        <v>119</v>
      </c>
      <c r="S102" s="527">
        <v>324</v>
      </c>
      <c r="T102" s="536">
        <f>+R102+S102</f>
        <v>443</v>
      </c>
      <c r="U102" s="543">
        <v>0</v>
      </c>
      <c r="V102" s="536">
        <f>T102+U102</f>
        <v>443</v>
      </c>
      <c r="W102" s="530">
        <f>IF(Q102=0,0,((V102/Q102)-1)*100)</f>
        <v>68.441064638783274</v>
      </c>
    </row>
    <row r="103" spans="1:23" ht="13.5" thickBot="1">
      <c r="A103" s="525"/>
      <c r="L103" s="509" t="s">
        <v>22</v>
      </c>
      <c r="M103" s="526">
        <v>75</v>
      </c>
      <c r="N103" s="527">
        <v>239</v>
      </c>
      <c r="O103" s="536">
        <f t="shared" ref="O103" si="235">+M103+N103</f>
        <v>314</v>
      </c>
      <c r="P103" s="529">
        <v>0</v>
      </c>
      <c r="Q103" s="536">
        <f>O103+P103</f>
        <v>314</v>
      </c>
      <c r="R103" s="526">
        <v>106</v>
      </c>
      <c r="S103" s="527">
        <v>322</v>
      </c>
      <c r="T103" s="536">
        <f t="shared" ref="T103" si="236">+R103+S103</f>
        <v>428</v>
      </c>
      <c r="U103" s="529">
        <v>0</v>
      </c>
      <c r="V103" s="536">
        <f>T103+U103</f>
        <v>428</v>
      </c>
      <c r="W103" s="530">
        <f t="shared" ref="W103" si="237">IF(Q103=0,0,((V103/Q103)-1)*100)</f>
        <v>36.305732484076422</v>
      </c>
    </row>
    <row r="104" spans="1:23" s="1" customFormat="1" ht="14.25" thickTop="1" thickBot="1">
      <c r="A104" s="348"/>
      <c r="I104" s="2"/>
      <c r="K104" s="3"/>
      <c r="L104" s="81" t="s">
        <v>66</v>
      </c>
      <c r="M104" s="82">
        <f>+M97+M101+M102+M103</f>
        <v>917</v>
      </c>
      <c r="N104" s="83">
        <f t="shared" ref="N104:V104" si="238">+N97+N101+N102+N103</f>
        <v>1694</v>
      </c>
      <c r="O104" s="179">
        <f t="shared" si="238"/>
        <v>2611</v>
      </c>
      <c r="P104" s="82">
        <f t="shared" si="238"/>
        <v>1</v>
      </c>
      <c r="Q104" s="179">
        <f t="shared" si="238"/>
        <v>2612</v>
      </c>
      <c r="R104" s="82">
        <f>+R97+R101+R102+R103</f>
        <v>808</v>
      </c>
      <c r="S104" s="83">
        <f>+S97+S101+S102+S103</f>
        <v>2367</v>
      </c>
      <c r="T104" s="179">
        <f t="shared" si="238"/>
        <v>3175</v>
      </c>
      <c r="U104" s="82">
        <f t="shared" si="238"/>
        <v>0</v>
      </c>
      <c r="V104" s="179">
        <f t="shared" si="238"/>
        <v>3175</v>
      </c>
      <c r="W104" s="84">
        <f t="shared" ref="W104" si="239">IF(Q104=0,0,((V104/Q104)-1)*100)</f>
        <v>21.554364471669231</v>
      </c>
    </row>
    <row r="105" spans="1:23" s="1" customFormat="1" ht="14.25" thickTop="1" thickBot="1">
      <c r="A105" s="348"/>
      <c r="I105" s="2"/>
      <c r="K105" s="3"/>
      <c r="L105" s="81" t="s">
        <v>67</v>
      </c>
      <c r="M105" s="82">
        <f>+M93+M97+M101+M102+M103</f>
        <v>1194</v>
      </c>
      <c r="N105" s="83">
        <f t="shared" ref="N105:V105" si="240">+N93+N97+N101+N102+N103</f>
        <v>2445</v>
      </c>
      <c r="O105" s="179">
        <f t="shared" si="240"/>
        <v>3639</v>
      </c>
      <c r="P105" s="82">
        <f t="shared" si="240"/>
        <v>1</v>
      </c>
      <c r="Q105" s="179">
        <f t="shared" si="240"/>
        <v>3640</v>
      </c>
      <c r="R105" s="82">
        <f t="shared" si="240"/>
        <v>1423</v>
      </c>
      <c r="S105" s="83">
        <f t="shared" si="240"/>
        <v>3241</v>
      </c>
      <c r="T105" s="179">
        <f t="shared" si="240"/>
        <v>4664</v>
      </c>
      <c r="U105" s="82">
        <f t="shared" si="240"/>
        <v>0</v>
      </c>
      <c r="V105" s="179">
        <f t="shared" si="240"/>
        <v>4664</v>
      </c>
      <c r="W105" s="84">
        <f>IF(Q105=0,0,((V105/Q105)-1)*100)</f>
        <v>28.131868131868142</v>
      </c>
    </row>
    <row r="106" spans="1:23" ht="14.25" thickTop="1" thickBot="1">
      <c r="A106" s="544"/>
      <c r="L106" s="509" t="s">
        <v>23</v>
      </c>
      <c r="M106" s="526">
        <v>127</v>
      </c>
      <c r="N106" s="527">
        <v>249</v>
      </c>
      <c r="O106" s="536">
        <f>+M106+N106</f>
        <v>376</v>
      </c>
      <c r="P106" s="529">
        <v>0</v>
      </c>
      <c r="Q106" s="536">
        <f>O106+P106</f>
        <v>376</v>
      </c>
      <c r="R106" s="526"/>
      <c r="S106" s="527"/>
      <c r="T106" s="536">
        <f>+R106+S106</f>
        <v>0</v>
      </c>
      <c r="U106" s="529"/>
      <c r="V106" s="536">
        <f>T106+U106</f>
        <v>0</v>
      </c>
      <c r="W106" s="530">
        <f>IF(Q106=0,0,((V106/Q106)-1)*100)</f>
        <v>-100</v>
      </c>
    </row>
    <row r="107" spans="1:23" ht="14.25" thickTop="1" thickBot="1">
      <c r="A107" s="525"/>
      <c r="L107" s="531" t="s">
        <v>40</v>
      </c>
      <c r="M107" s="532">
        <f t="shared" ref="M107:V107" si="241">+M102+M103+M106</f>
        <v>253</v>
      </c>
      <c r="N107" s="533">
        <f t="shared" si="241"/>
        <v>700</v>
      </c>
      <c r="O107" s="534">
        <f t="shared" si="241"/>
        <v>953</v>
      </c>
      <c r="P107" s="532">
        <f t="shared" si="241"/>
        <v>0</v>
      </c>
      <c r="Q107" s="534">
        <f t="shared" si="241"/>
        <v>953</v>
      </c>
      <c r="R107" s="532">
        <f t="shared" si="241"/>
        <v>225</v>
      </c>
      <c r="S107" s="533">
        <f t="shared" si="241"/>
        <v>646</v>
      </c>
      <c r="T107" s="534">
        <f t="shared" si="241"/>
        <v>871</v>
      </c>
      <c r="U107" s="532">
        <f t="shared" si="241"/>
        <v>0</v>
      </c>
      <c r="V107" s="534">
        <f t="shared" si="241"/>
        <v>871</v>
      </c>
      <c r="W107" s="535">
        <f t="shared" ref="W107:W108" si="242">IF(Q107=0,0,((V107/Q107)-1)*100)</f>
        <v>-8.6044071353620133</v>
      </c>
    </row>
    <row r="108" spans="1:23" ht="14.25" thickTop="1" thickBot="1">
      <c r="A108" s="525"/>
      <c r="L108" s="531" t="s">
        <v>63</v>
      </c>
      <c r="M108" s="532">
        <f t="shared" ref="M108:V108" si="243">+M93+M97+M101+M107</f>
        <v>1321</v>
      </c>
      <c r="N108" s="533">
        <f t="shared" si="243"/>
        <v>2694</v>
      </c>
      <c r="O108" s="534">
        <f t="shared" si="243"/>
        <v>4015</v>
      </c>
      <c r="P108" s="532">
        <f t="shared" si="243"/>
        <v>1</v>
      </c>
      <c r="Q108" s="534">
        <f t="shared" si="243"/>
        <v>4016</v>
      </c>
      <c r="R108" s="532">
        <f t="shared" si="243"/>
        <v>1423</v>
      </c>
      <c r="S108" s="533">
        <f t="shared" si="243"/>
        <v>3241</v>
      </c>
      <c r="T108" s="534">
        <f t="shared" si="243"/>
        <v>4664</v>
      </c>
      <c r="U108" s="532">
        <f t="shared" si="243"/>
        <v>0</v>
      </c>
      <c r="V108" s="534">
        <f t="shared" si="243"/>
        <v>4664</v>
      </c>
      <c r="W108" s="535">
        <f t="shared" si="242"/>
        <v>16.135458167330686</v>
      </c>
    </row>
    <row r="109" spans="1:23" ht="14.25" thickTop="1" thickBot="1">
      <c r="A109" s="525"/>
      <c r="L109" s="545" t="s">
        <v>60</v>
      </c>
      <c r="M109" s="502"/>
      <c r="N109" s="502"/>
      <c r="O109" s="502"/>
      <c r="P109" s="502"/>
      <c r="Q109" s="502"/>
      <c r="R109" s="502"/>
      <c r="S109" s="502"/>
      <c r="T109" s="502"/>
      <c r="U109" s="502"/>
      <c r="V109" s="502"/>
      <c r="W109" s="502"/>
    </row>
    <row r="110" spans="1:23" ht="13.5" thickTop="1">
      <c r="L110" s="948" t="s">
        <v>41</v>
      </c>
      <c r="M110" s="949"/>
      <c r="N110" s="949"/>
      <c r="O110" s="949"/>
      <c r="P110" s="949"/>
      <c r="Q110" s="949"/>
      <c r="R110" s="949"/>
      <c r="S110" s="949"/>
      <c r="T110" s="949"/>
      <c r="U110" s="949"/>
      <c r="V110" s="949"/>
      <c r="W110" s="950"/>
    </row>
    <row r="111" spans="1:23" ht="13.5" thickBot="1">
      <c r="L111" s="945" t="s">
        <v>44</v>
      </c>
      <c r="M111" s="946"/>
      <c r="N111" s="946"/>
      <c r="O111" s="946"/>
      <c r="P111" s="946"/>
      <c r="Q111" s="946"/>
      <c r="R111" s="946"/>
      <c r="S111" s="946"/>
      <c r="T111" s="946"/>
      <c r="U111" s="946"/>
      <c r="V111" s="946"/>
      <c r="W111" s="947"/>
    </row>
    <row r="112" spans="1:23" ht="14.25" thickTop="1" thickBot="1">
      <c r="L112" s="501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3" t="s">
        <v>34</v>
      </c>
    </row>
    <row r="113" spans="1:23" ht="14.25" thickTop="1" thickBot="1">
      <c r="L113" s="504"/>
      <c r="M113" s="505" t="s">
        <v>64</v>
      </c>
      <c r="N113" s="506"/>
      <c r="O113" s="505"/>
      <c r="P113" s="507"/>
      <c r="Q113" s="506"/>
      <c r="R113" s="507" t="s">
        <v>65</v>
      </c>
      <c r="S113" s="506"/>
      <c r="T113" s="505"/>
      <c r="U113" s="507"/>
      <c r="V113" s="507"/>
      <c r="W113" s="508" t="s">
        <v>2</v>
      </c>
    </row>
    <row r="114" spans="1:23" ht="13.5" thickTop="1">
      <c r="L114" s="509" t="s">
        <v>3</v>
      </c>
      <c r="M114" s="510"/>
      <c r="N114" s="511"/>
      <c r="O114" s="512"/>
      <c r="P114" s="513"/>
      <c r="Q114" s="512"/>
      <c r="R114" s="510"/>
      <c r="S114" s="511"/>
      <c r="T114" s="512"/>
      <c r="U114" s="513"/>
      <c r="V114" s="512"/>
      <c r="W114" s="514" t="s">
        <v>4</v>
      </c>
    </row>
    <row r="115" spans="1:23" ht="13.5" thickBot="1">
      <c r="L115" s="515"/>
      <c r="M115" s="516" t="s">
        <v>35</v>
      </c>
      <c r="N115" s="517" t="s">
        <v>36</v>
      </c>
      <c r="O115" s="518" t="s">
        <v>37</v>
      </c>
      <c r="P115" s="515" t="s">
        <v>32</v>
      </c>
      <c r="Q115" s="518" t="s">
        <v>7</v>
      </c>
      <c r="R115" s="516" t="s">
        <v>35</v>
      </c>
      <c r="S115" s="517" t="s">
        <v>36</v>
      </c>
      <c r="T115" s="518" t="s">
        <v>37</v>
      </c>
      <c r="U115" s="515" t="s">
        <v>32</v>
      </c>
      <c r="V115" s="518" t="s">
        <v>7</v>
      </c>
      <c r="W115" s="546"/>
    </row>
    <row r="116" spans="1:23" ht="6" customHeight="1" thickTop="1">
      <c r="L116" s="509"/>
      <c r="M116" s="520"/>
      <c r="N116" s="521"/>
      <c r="O116" s="522"/>
      <c r="P116" s="523"/>
      <c r="Q116" s="522"/>
      <c r="R116" s="520"/>
      <c r="S116" s="521"/>
      <c r="T116" s="522"/>
      <c r="U116" s="523"/>
      <c r="V116" s="522"/>
      <c r="W116" s="524"/>
    </row>
    <row r="117" spans="1:23">
      <c r="L117" s="509" t="s">
        <v>10</v>
      </c>
      <c r="M117" s="526">
        <v>81</v>
      </c>
      <c r="N117" s="527">
        <v>17</v>
      </c>
      <c r="O117" s="528">
        <f>+M117+N117</f>
        <v>98</v>
      </c>
      <c r="P117" s="529">
        <v>0</v>
      </c>
      <c r="Q117" s="528">
        <f t="shared" ref="Q117" si="244">O117+P117</f>
        <v>98</v>
      </c>
      <c r="R117" s="376">
        <v>357</v>
      </c>
      <c r="S117" s="377">
        <v>18</v>
      </c>
      <c r="T117" s="186">
        <f>R117+S117</f>
        <v>375</v>
      </c>
      <c r="U117" s="374">
        <v>0</v>
      </c>
      <c r="V117" s="528">
        <f t="shared" ref="V117:V119" si="245">T117+U117</f>
        <v>375</v>
      </c>
      <c r="W117" s="530">
        <f>IF(Q117=0,0,((V117/Q117)-1)*100)</f>
        <v>282.65306122448976</v>
      </c>
    </row>
    <row r="118" spans="1:23">
      <c r="L118" s="509" t="s">
        <v>11</v>
      </c>
      <c r="M118" s="526">
        <v>129</v>
      </c>
      <c r="N118" s="527">
        <v>26</v>
      </c>
      <c r="O118" s="528">
        <f t="shared" ref="O118:O119" si="246">+M118+N118</f>
        <v>155</v>
      </c>
      <c r="P118" s="529">
        <v>0</v>
      </c>
      <c r="Q118" s="528">
        <f>O118+P118</f>
        <v>155</v>
      </c>
      <c r="R118" s="376">
        <v>289</v>
      </c>
      <c r="S118" s="377">
        <v>25</v>
      </c>
      <c r="T118" s="186">
        <f>R118+S118</f>
        <v>314</v>
      </c>
      <c r="U118" s="374">
        <v>0</v>
      </c>
      <c r="V118" s="528">
        <f>T118+U118</f>
        <v>314</v>
      </c>
      <c r="W118" s="530">
        <f>IF(Q118=0,0,((V118/Q118)-1)*100)</f>
        <v>102.58064516129033</v>
      </c>
    </row>
    <row r="119" spans="1:23" ht="13.5" thickBot="1">
      <c r="L119" s="515" t="s">
        <v>12</v>
      </c>
      <c r="M119" s="526">
        <v>143</v>
      </c>
      <c r="N119" s="527">
        <v>21</v>
      </c>
      <c r="O119" s="528">
        <f t="shared" si="246"/>
        <v>164</v>
      </c>
      <c r="P119" s="529">
        <v>0</v>
      </c>
      <c r="Q119" s="528">
        <f t="shared" ref="Q119" si="247">O119+P119</f>
        <v>164</v>
      </c>
      <c r="R119" s="376">
        <v>340</v>
      </c>
      <c r="S119" s="377">
        <v>22</v>
      </c>
      <c r="T119" s="186">
        <f>R119+S119</f>
        <v>362</v>
      </c>
      <c r="U119" s="374">
        <v>0</v>
      </c>
      <c r="V119" s="528">
        <f t="shared" si="245"/>
        <v>362</v>
      </c>
      <c r="W119" s="530">
        <f>IF(Q119=0,0,((V119/Q119)-1)*100)</f>
        <v>120.73170731707319</v>
      </c>
    </row>
    <row r="120" spans="1:23" ht="14.25" thickTop="1" thickBot="1">
      <c r="L120" s="531" t="s">
        <v>38</v>
      </c>
      <c r="M120" s="532">
        <f t="shared" ref="M120:Q120" si="248">+M117+M118+M119</f>
        <v>353</v>
      </c>
      <c r="N120" s="533">
        <f t="shared" si="248"/>
        <v>64</v>
      </c>
      <c r="O120" s="534">
        <f t="shared" si="248"/>
        <v>417</v>
      </c>
      <c r="P120" s="532">
        <f t="shared" si="248"/>
        <v>0</v>
      </c>
      <c r="Q120" s="534">
        <f t="shared" si="248"/>
        <v>417</v>
      </c>
      <c r="R120" s="532">
        <f t="shared" ref="R120:V120" si="249">+R117+R118+R119</f>
        <v>986</v>
      </c>
      <c r="S120" s="533">
        <f t="shared" si="249"/>
        <v>65</v>
      </c>
      <c r="T120" s="534">
        <f t="shared" si="249"/>
        <v>1051</v>
      </c>
      <c r="U120" s="532">
        <f t="shared" si="249"/>
        <v>0</v>
      </c>
      <c r="V120" s="534">
        <f t="shared" si="249"/>
        <v>1051</v>
      </c>
      <c r="W120" s="535">
        <f t="shared" ref="W120" si="250">IF(Q120=0,0,((V120/Q120)-1)*100)</f>
        <v>152.03836930455634</v>
      </c>
    </row>
    <row r="121" spans="1:23" ht="13.5" thickTop="1">
      <c r="L121" s="509" t="s">
        <v>13</v>
      </c>
      <c r="M121" s="526">
        <v>154</v>
      </c>
      <c r="N121" s="527">
        <v>18</v>
      </c>
      <c r="O121" s="528">
        <f>M121+N121</f>
        <v>172</v>
      </c>
      <c r="P121" s="529">
        <v>0</v>
      </c>
      <c r="Q121" s="528">
        <f>O121+P121</f>
        <v>172</v>
      </c>
      <c r="R121" s="526">
        <v>173</v>
      </c>
      <c r="S121" s="527">
        <v>19</v>
      </c>
      <c r="T121" s="528">
        <f>R121+S121</f>
        <v>192</v>
      </c>
      <c r="U121" s="529">
        <v>0</v>
      </c>
      <c r="V121" s="528">
        <f>T121+U121</f>
        <v>192</v>
      </c>
      <c r="W121" s="530">
        <f t="shared" ref="W121" si="251">IF(Q121=0,0,((V121/Q121)-1)*100)</f>
        <v>11.627906976744185</v>
      </c>
    </row>
    <row r="122" spans="1:23">
      <c r="L122" s="509" t="s">
        <v>14</v>
      </c>
      <c r="M122" s="526">
        <v>121</v>
      </c>
      <c r="N122" s="527">
        <v>29</v>
      </c>
      <c r="O122" s="528">
        <f>M122+N122</f>
        <v>150</v>
      </c>
      <c r="P122" s="529">
        <v>0</v>
      </c>
      <c r="Q122" s="528">
        <f>O122+P122</f>
        <v>150</v>
      </c>
      <c r="R122" s="526">
        <v>229</v>
      </c>
      <c r="S122" s="527">
        <v>31</v>
      </c>
      <c r="T122" s="528">
        <f>R122+S122</f>
        <v>260</v>
      </c>
      <c r="U122" s="529">
        <v>0</v>
      </c>
      <c r="V122" s="528">
        <f>T122+U122</f>
        <v>260</v>
      </c>
      <c r="W122" s="530">
        <f>IF(Q122=0,0,((V122/Q122)-1)*100)</f>
        <v>73.333333333333343</v>
      </c>
    </row>
    <row r="123" spans="1:23" ht="13.5" thickBot="1">
      <c r="L123" s="509" t="s">
        <v>15</v>
      </c>
      <c r="M123" s="526">
        <v>197</v>
      </c>
      <c r="N123" s="527">
        <v>23</v>
      </c>
      <c r="O123" s="528">
        <f>M123+N123</f>
        <v>220</v>
      </c>
      <c r="P123" s="529">
        <v>0</v>
      </c>
      <c r="Q123" s="528">
        <f>O123+P123</f>
        <v>220</v>
      </c>
      <c r="R123" s="526">
        <v>157</v>
      </c>
      <c r="S123" s="527">
        <v>24</v>
      </c>
      <c r="T123" s="528">
        <f>R123+S123</f>
        <v>181</v>
      </c>
      <c r="U123" s="529">
        <v>0</v>
      </c>
      <c r="V123" s="528">
        <f>T123+U123</f>
        <v>181</v>
      </c>
      <c r="W123" s="530">
        <f>IF(Q123=0,0,((V123/Q123)-1)*100)</f>
        <v>-17.727272727272727</v>
      </c>
    </row>
    <row r="124" spans="1:23" ht="14.25" thickTop="1" thickBot="1">
      <c r="A124" s="525"/>
      <c r="L124" s="531" t="s">
        <v>61</v>
      </c>
      <c r="M124" s="532">
        <f>+M121+M122+M123</f>
        <v>472</v>
      </c>
      <c r="N124" s="533">
        <f t="shared" ref="N124" si="252">+N121+N122+N123</f>
        <v>70</v>
      </c>
      <c r="O124" s="534">
        <f t="shared" ref="O124" si="253">+O121+O122+O123</f>
        <v>542</v>
      </c>
      <c r="P124" s="532">
        <f t="shared" ref="P124" si="254">+P121+P122+P123</f>
        <v>0</v>
      </c>
      <c r="Q124" s="534">
        <f t="shared" ref="Q124" si="255">+Q121+Q122+Q123</f>
        <v>542</v>
      </c>
      <c r="R124" s="532">
        <f t="shared" ref="R124" si="256">+R121+R122+R123</f>
        <v>559</v>
      </c>
      <c r="S124" s="533">
        <f t="shared" ref="S124" si="257">+S121+S122+S123</f>
        <v>74</v>
      </c>
      <c r="T124" s="534">
        <f t="shared" ref="T124" si="258">+T121+T122+T123</f>
        <v>633</v>
      </c>
      <c r="U124" s="532">
        <f t="shared" ref="U124" si="259">+U121+U122+U123</f>
        <v>0</v>
      </c>
      <c r="V124" s="534">
        <f t="shared" ref="V124" si="260">+V121+V122+V123</f>
        <v>633</v>
      </c>
      <c r="W124" s="535">
        <f t="shared" ref="W124" si="261">IF(Q124=0,0,((V124/Q124)-1)*100)</f>
        <v>16.789667896678971</v>
      </c>
    </row>
    <row r="125" spans="1:23" ht="13.5" thickTop="1">
      <c r="L125" s="509" t="s">
        <v>16</v>
      </c>
      <c r="M125" s="526">
        <v>143</v>
      </c>
      <c r="N125" s="527">
        <v>17</v>
      </c>
      <c r="O125" s="528">
        <f>SUM(M125:N125)</f>
        <v>160</v>
      </c>
      <c r="P125" s="529">
        <v>0</v>
      </c>
      <c r="Q125" s="528">
        <f>O125+P125</f>
        <v>160</v>
      </c>
      <c r="R125" s="526">
        <v>102</v>
      </c>
      <c r="S125" s="527">
        <v>16</v>
      </c>
      <c r="T125" s="528">
        <f>SUM(R125:S125)</f>
        <v>118</v>
      </c>
      <c r="U125" s="529">
        <v>0</v>
      </c>
      <c r="V125" s="528">
        <f>T125+U125</f>
        <v>118</v>
      </c>
      <c r="W125" s="530">
        <f>IF(Q125=0,0,((V125/Q125)-1)*100)</f>
        <v>-26.249999999999996</v>
      </c>
    </row>
    <row r="126" spans="1:23">
      <c r="L126" s="509" t="s">
        <v>17</v>
      </c>
      <c r="M126" s="526">
        <v>141</v>
      </c>
      <c r="N126" s="527">
        <v>24</v>
      </c>
      <c r="O126" s="528">
        <f>SUM(M126:N126)</f>
        <v>165</v>
      </c>
      <c r="P126" s="529">
        <v>0</v>
      </c>
      <c r="Q126" s="528">
        <f>O126+P126</f>
        <v>165</v>
      </c>
      <c r="R126" s="526">
        <v>92</v>
      </c>
      <c r="S126" s="527">
        <v>17</v>
      </c>
      <c r="T126" s="528">
        <f>SUM(R126:S126)</f>
        <v>109</v>
      </c>
      <c r="U126" s="529">
        <v>0</v>
      </c>
      <c r="V126" s="528">
        <f>T126+U126</f>
        <v>109</v>
      </c>
      <c r="W126" s="530">
        <f t="shared" ref="W126" si="262">IF(Q126=0,0,((V126/Q126)-1)*100)</f>
        <v>-33.939393939393938</v>
      </c>
    </row>
    <row r="127" spans="1:23" ht="13.5" thickBot="1">
      <c r="L127" s="509" t="s">
        <v>18</v>
      </c>
      <c r="M127" s="526">
        <v>145</v>
      </c>
      <c r="N127" s="527">
        <v>25</v>
      </c>
      <c r="O127" s="536">
        <f>SUM(M127:N127)</f>
        <v>170</v>
      </c>
      <c r="P127" s="537">
        <v>0</v>
      </c>
      <c r="Q127" s="536">
        <f>O127+P127</f>
        <v>170</v>
      </c>
      <c r="R127" s="526">
        <v>95</v>
      </c>
      <c r="S127" s="527">
        <v>16</v>
      </c>
      <c r="T127" s="536">
        <f>SUM(R127:S127)</f>
        <v>111</v>
      </c>
      <c r="U127" s="537">
        <v>0</v>
      </c>
      <c r="V127" s="536">
        <f>T127+U127</f>
        <v>111</v>
      </c>
      <c r="W127" s="530">
        <f>IF(Q127=0,0,((V127/Q127)-1)*100)</f>
        <v>-34.705882352941174</v>
      </c>
    </row>
    <row r="128" spans="1:23" ht="14.25" thickTop="1" thickBot="1">
      <c r="A128" s="525" t="str">
        <f>IF(ISERROR(F128/G128)," ",IF(F128/G128&gt;0.5,IF(F128/G128&lt;1.5," ","NOT OK"),"NOT OK"))</f>
        <v xml:space="preserve"> </v>
      </c>
      <c r="L128" s="538" t="s">
        <v>19</v>
      </c>
      <c r="M128" s="539">
        <f>+M125+M126+M127</f>
        <v>429</v>
      </c>
      <c r="N128" s="539">
        <f t="shared" ref="N128" si="263">+N125+N126+N127</f>
        <v>66</v>
      </c>
      <c r="O128" s="540">
        <f t="shared" ref="O128" si="264">+O125+O126+O127</f>
        <v>495</v>
      </c>
      <c r="P128" s="541">
        <f t="shared" ref="P128" si="265">+P125+P126+P127</f>
        <v>0</v>
      </c>
      <c r="Q128" s="540">
        <f t="shared" ref="Q128" si="266">+Q125+Q126+Q127</f>
        <v>495</v>
      </c>
      <c r="R128" s="539">
        <f t="shared" ref="R128" si="267">+R125+R126+R127</f>
        <v>289</v>
      </c>
      <c r="S128" s="539">
        <f t="shared" ref="S128" si="268">+S125+S126+S127</f>
        <v>49</v>
      </c>
      <c r="T128" s="540">
        <f t="shared" ref="T128" si="269">+T125+T126+T127</f>
        <v>338</v>
      </c>
      <c r="U128" s="541">
        <f t="shared" ref="U128" si="270">+U125+U126+U127</f>
        <v>0</v>
      </c>
      <c r="V128" s="540">
        <f t="shared" ref="V128" si="271">+V125+V126+V127</f>
        <v>338</v>
      </c>
      <c r="W128" s="542">
        <f>IF(Q128=0,0,((V128/Q128)-1)*100)</f>
        <v>-31.717171717171723</v>
      </c>
    </row>
    <row r="129" spans="1:23" ht="13.5" thickTop="1">
      <c r="A129" s="547"/>
      <c r="K129" s="547"/>
      <c r="L129" s="509" t="s">
        <v>21</v>
      </c>
      <c r="M129" s="526">
        <v>146</v>
      </c>
      <c r="N129" s="527">
        <v>38</v>
      </c>
      <c r="O129" s="536">
        <f>SUM(M129:N129)</f>
        <v>184</v>
      </c>
      <c r="P129" s="543">
        <v>0</v>
      </c>
      <c r="Q129" s="536">
        <f>O129+P129</f>
        <v>184</v>
      </c>
      <c r="R129" s="526">
        <v>88</v>
      </c>
      <c r="S129" s="527">
        <v>19</v>
      </c>
      <c r="T129" s="536">
        <f>SUM(R129:S129)</f>
        <v>107</v>
      </c>
      <c r="U129" s="543">
        <v>0</v>
      </c>
      <c r="V129" s="536">
        <f>T129+U129</f>
        <v>107</v>
      </c>
      <c r="W129" s="530">
        <f>IF(Q129=0,0,((V129/Q129)-1)*100)</f>
        <v>-41.847826086956516</v>
      </c>
    </row>
    <row r="130" spans="1:23" ht="13.5" thickBot="1">
      <c r="A130" s="547"/>
      <c r="K130" s="547"/>
      <c r="L130" s="509" t="s">
        <v>22</v>
      </c>
      <c r="M130" s="526">
        <v>216</v>
      </c>
      <c r="N130" s="527">
        <v>48</v>
      </c>
      <c r="O130" s="536">
        <f>SUM(M130:N130)</f>
        <v>264</v>
      </c>
      <c r="P130" s="529">
        <v>0</v>
      </c>
      <c r="Q130" s="536">
        <f>O130+P130</f>
        <v>264</v>
      </c>
      <c r="R130" s="526">
        <v>86</v>
      </c>
      <c r="S130" s="527">
        <v>16</v>
      </c>
      <c r="T130" s="536">
        <f>SUM(R130:S130)</f>
        <v>102</v>
      </c>
      <c r="U130" s="529">
        <v>0</v>
      </c>
      <c r="V130" s="536">
        <f>T130+U130</f>
        <v>102</v>
      </c>
      <c r="W130" s="530">
        <f t="shared" ref="W130:W131" si="272">IF(Q130=0,0,((V130/Q130)-1)*100)</f>
        <v>-61.363636363636367</v>
      </c>
    </row>
    <row r="131" spans="1:23" s="1" customFormat="1" ht="14.25" thickTop="1" thickBot="1">
      <c r="A131" s="348"/>
      <c r="I131" s="2"/>
      <c r="K131" s="3"/>
      <c r="L131" s="81" t="s">
        <v>66</v>
      </c>
      <c r="M131" s="82">
        <f>+M124+M128+M129+M130</f>
        <v>1263</v>
      </c>
      <c r="N131" s="83">
        <f t="shared" ref="N131" si="273">+N124+N128+N129+N130</f>
        <v>222</v>
      </c>
      <c r="O131" s="179">
        <f t="shared" ref="O131" si="274">+O124+O128+O129+O130</f>
        <v>1485</v>
      </c>
      <c r="P131" s="82">
        <f t="shared" ref="P131" si="275">+P124+P128+P129+P130</f>
        <v>0</v>
      </c>
      <c r="Q131" s="179">
        <f t="shared" ref="Q131" si="276">+Q124+Q128+Q129+Q130</f>
        <v>1485</v>
      </c>
      <c r="R131" s="82">
        <f t="shared" ref="R131" si="277">+R124+R128+R129+R130</f>
        <v>1022</v>
      </c>
      <c r="S131" s="83">
        <f t="shared" ref="S131" si="278">+S124+S128+S129+S130</f>
        <v>158</v>
      </c>
      <c r="T131" s="179">
        <f t="shared" ref="T131" si="279">+T124+T128+T129+T130</f>
        <v>1180</v>
      </c>
      <c r="U131" s="82">
        <f t="shared" ref="U131" si="280">+U124+U128+U129+U130</f>
        <v>0</v>
      </c>
      <c r="V131" s="179">
        <f t="shared" ref="V131" si="281">+V124+V128+V129+V130</f>
        <v>1180</v>
      </c>
      <c r="W131" s="84">
        <f t="shared" si="272"/>
        <v>-20.538720538720533</v>
      </c>
    </row>
    <row r="132" spans="1:23" s="1" customFormat="1" ht="14.25" thickTop="1" thickBot="1">
      <c r="A132" s="348"/>
      <c r="I132" s="2"/>
      <c r="K132" s="3"/>
      <c r="L132" s="81" t="s">
        <v>67</v>
      </c>
      <c r="M132" s="82">
        <f>+M120+M124+M128+M129+M130</f>
        <v>1616</v>
      </c>
      <c r="N132" s="83">
        <f t="shared" ref="N132:V132" si="282">+N120+N124+N128+N129+N130</f>
        <v>286</v>
      </c>
      <c r="O132" s="179">
        <f t="shared" si="282"/>
        <v>1902</v>
      </c>
      <c r="P132" s="82">
        <f t="shared" si="282"/>
        <v>0</v>
      </c>
      <c r="Q132" s="179">
        <f t="shared" si="282"/>
        <v>1902</v>
      </c>
      <c r="R132" s="82">
        <f t="shared" si="282"/>
        <v>2008</v>
      </c>
      <c r="S132" s="83">
        <f t="shared" si="282"/>
        <v>223</v>
      </c>
      <c r="T132" s="179">
        <f t="shared" si="282"/>
        <v>2231</v>
      </c>
      <c r="U132" s="82">
        <f t="shared" si="282"/>
        <v>0</v>
      </c>
      <c r="V132" s="179">
        <f t="shared" si="282"/>
        <v>2231</v>
      </c>
      <c r="W132" s="84">
        <f>IF(Q132=0,0,((V132/Q132)-1)*100)</f>
        <v>17.297581493165094</v>
      </c>
    </row>
    <row r="133" spans="1:23" ht="14.25" thickTop="1" thickBot="1">
      <c r="A133" s="547"/>
      <c r="K133" s="547"/>
      <c r="L133" s="509" t="s">
        <v>23</v>
      </c>
      <c r="M133" s="526">
        <v>272</v>
      </c>
      <c r="N133" s="527">
        <v>21</v>
      </c>
      <c r="O133" s="536">
        <f>SUM(M133:N133)</f>
        <v>293</v>
      </c>
      <c r="P133" s="529">
        <v>0</v>
      </c>
      <c r="Q133" s="536">
        <f>O133+P133</f>
        <v>293</v>
      </c>
      <c r="R133" s="526"/>
      <c r="S133" s="527"/>
      <c r="T133" s="536">
        <f>SUM(R133:S133)</f>
        <v>0</v>
      </c>
      <c r="U133" s="529"/>
      <c r="V133" s="536">
        <f>T133+U133</f>
        <v>0</v>
      </c>
      <c r="W133" s="530">
        <f>IF(Q133=0,0,((V133/Q133)-1)*100)</f>
        <v>-100</v>
      </c>
    </row>
    <row r="134" spans="1:23" ht="14.25" thickTop="1" thickBot="1">
      <c r="A134" s="525"/>
      <c r="L134" s="531" t="s">
        <v>40</v>
      </c>
      <c r="M134" s="532">
        <f t="shared" ref="M134:V134" si="283">+M129+M130+M133</f>
        <v>634</v>
      </c>
      <c r="N134" s="533">
        <f t="shared" si="283"/>
        <v>107</v>
      </c>
      <c r="O134" s="534">
        <f t="shared" si="283"/>
        <v>741</v>
      </c>
      <c r="P134" s="532">
        <f t="shared" si="283"/>
        <v>0</v>
      </c>
      <c r="Q134" s="534">
        <f t="shared" si="283"/>
        <v>741</v>
      </c>
      <c r="R134" s="532">
        <f t="shared" si="283"/>
        <v>174</v>
      </c>
      <c r="S134" s="533">
        <f t="shared" si="283"/>
        <v>35</v>
      </c>
      <c r="T134" s="534">
        <f t="shared" si="283"/>
        <v>209</v>
      </c>
      <c r="U134" s="532">
        <f t="shared" si="283"/>
        <v>0</v>
      </c>
      <c r="V134" s="534">
        <f t="shared" si="283"/>
        <v>209</v>
      </c>
      <c r="W134" s="535">
        <f t="shared" ref="W134:W135" si="284">IF(Q134=0,0,((V134/Q134)-1)*100)</f>
        <v>-71.794871794871796</v>
      </c>
    </row>
    <row r="135" spans="1:23" ht="14.25" thickTop="1" thickBot="1">
      <c r="A135" s="525"/>
      <c r="L135" s="531" t="s">
        <v>63</v>
      </c>
      <c r="M135" s="532">
        <f t="shared" ref="M135:V135" si="285">+M120+M124+M128+M134</f>
        <v>1888</v>
      </c>
      <c r="N135" s="533">
        <f t="shared" si="285"/>
        <v>307</v>
      </c>
      <c r="O135" s="534">
        <f t="shared" si="285"/>
        <v>2195</v>
      </c>
      <c r="P135" s="532">
        <f t="shared" si="285"/>
        <v>0</v>
      </c>
      <c r="Q135" s="534">
        <f t="shared" si="285"/>
        <v>2195</v>
      </c>
      <c r="R135" s="532">
        <f t="shared" si="285"/>
        <v>2008</v>
      </c>
      <c r="S135" s="533">
        <f t="shared" si="285"/>
        <v>223</v>
      </c>
      <c r="T135" s="534">
        <f t="shared" si="285"/>
        <v>2231</v>
      </c>
      <c r="U135" s="532">
        <f t="shared" si="285"/>
        <v>0</v>
      </c>
      <c r="V135" s="534">
        <f t="shared" si="285"/>
        <v>2231</v>
      </c>
      <c r="W135" s="535">
        <f t="shared" si="284"/>
        <v>1.6400911161731146</v>
      </c>
    </row>
    <row r="136" spans="1:23" ht="14.25" thickTop="1" thickBot="1">
      <c r="L136" s="545" t="s">
        <v>60</v>
      </c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</row>
    <row r="137" spans="1:23" ht="13.5" thickTop="1">
      <c r="L137" s="948" t="s">
        <v>42</v>
      </c>
      <c r="M137" s="949"/>
      <c r="N137" s="949"/>
      <c r="O137" s="949"/>
      <c r="P137" s="949"/>
      <c r="Q137" s="949"/>
      <c r="R137" s="949"/>
      <c r="S137" s="949"/>
      <c r="T137" s="949"/>
      <c r="U137" s="949"/>
      <c r="V137" s="949"/>
      <c r="W137" s="950"/>
    </row>
    <row r="138" spans="1:23" ht="13.5" thickBot="1">
      <c r="L138" s="945" t="s">
        <v>45</v>
      </c>
      <c r="M138" s="946"/>
      <c r="N138" s="946"/>
      <c r="O138" s="946"/>
      <c r="P138" s="946"/>
      <c r="Q138" s="946"/>
      <c r="R138" s="946"/>
      <c r="S138" s="946"/>
      <c r="T138" s="946"/>
      <c r="U138" s="946"/>
      <c r="V138" s="946"/>
      <c r="W138" s="947"/>
    </row>
    <row r="139" spans="1:23" ht="14.25" thickTop="1" thickBot="1">
      <c r="L139" s="501"/>
      <c r="M139" s="502"/>
      <c r="N139" s="502"/>
      <c r="O139" s="502"/>
      <c r="P139" s="502"/>
      <c r="Q139" s="502"/>
      <c r="R139" s="502"/>
      <c r="S139" s="502"/>
      <c r="T139" s="502"/>
      <c r="U139" s="502"/>
      <c r="V139" s="502"/>
      <c r="W139" s="503" t="s">
        <v>34</v>
      </c>
    </row>
    <row r="140" spans="1:23" ht="14.25" thickTop="1" thickBot="1">
      <c r="L140" s="504"/>
      <c r="M140" s="505" t="s">
        <v>64</v>
      </c>
      <c r="N140" s="506"/>
      <c r="O140" s="505"/>
      <c r="P140" s="507"/>
      <c r="Q140" s="506"/>
      <c r="R140" s="507" t="s">
        <v>65</v>
      </c>
      <c r="S140" s="506"/>
      <c r="T140" s="505"/>
      <c r="U140" s="507"/>
      <c r="V140" s="507"/>
      <c r="W140" s="508" t="s">
        <v>2</v>
      </c>
    </row>
    <row r="141" spans="1:23" ht="13.5" thickTop="1">
      <c r="L141" s="509" t="s">
        <v>3</v>
      </c>
      <c r="M141" s="510"/>
      <c r="N141" s="511"/>
      <c r="O141" s="512"/>
      <c r="P141" s="513"/>
      <c r="Q141" s="548"/>
      <c r="R141" s="510"/>
      <c r="S141" s="511"/>
      <c r="T141" s="512"/>
      <c r="U141" s="513"/>
      <c r="V141" s="548"/>
      <c r="W141" s="514" t="s">
        <v>4</v>
      </c>
    </row>
    <row r="142" spans="1:23" ht="13.5" thickBot="1">
      <c r="L142" s="515"/>
      <c r="M142" s="516" t="s">
        <v>35</v>
      </c>
      <c r="N142" s="517" t="s">
        <v>36</v>
      </c>
      <c r="O142" s="518" t="s">
        <v>37</v>
      </c>
      <c r="P142" s="515" t="s">
        <v>32</v>
      </c>
      <c r="Q142" s="606" t="s">
        <v>7</v>
      </c>
      <c r="R142" s="516" t="s">
        <v>35</v>
      </c>
      <c r="S142" s="517" t="s">
        <v>36</v>
      </c>
      <c r="T142" s="518" t="s">
        <v>37</v>
      </c>
      <c r="U142" s="515" t="s">
        <v>32</v>
      </c>
      <c r="V142" s="549" t="s">
        <v>7</v>
      </c>
      <c r="W142" s="546"/>
    </row>
    <row r="143" spans="1:23" ht="5.25" customHeight="1" thickTop="1">
      <c r="L143" s="509"/>
      <c r="M143" s="520"/>
      <c r="N143" s="521"/>
      <c r="O143" s="522"/>
      <c r="P143" s="523"/>
      <c r="Q143" s="550"/>
      <c r="R143" s="520"/>
      <c r="S143" s="521"/>
      <c r="T143" s="522"/>
      <c r="U143" s="523"/>
      <c r="V143" s="550"/>
      <c r="W143" s="524"/>
    </row>
    <row r="144" spans="1:23">
      <c r="L144" s="509" t="s">
        <v>10</v>
      </c>
      <c r="M144" s="526">
        <f t="shared" ref="M144:N146" si="286">+M90+M117</f>
        <v>124</v>
      </c>
      <c r="N144" s="527">
        <f t="shared" si="286"/>
        <v>215</v>
      </c>
      <c r="O144" s="528">
        <f>M144+N144</f>
        <v>339</v>
      </c>
      <c r="P144" s="529">
        <f>+P90+P117</f>
        <v>0</v>
      </c>
      <c r="Q144" s="551">
        <f>O144+P144</f>
        <v>339</v>
      </c>
      <c r="R144" s="526">
        <f t="shared" ref="R144:S146" si="287">+R90+R117</f>
        <v>534</v>
      </c>
      <c r="S144" s="527">
        <f t="shared" si="287"/>
        <v>263</v>
      </c>
      <c r="T144" s="528">
        <f>R144+S144</f>
        <v>797</v>
      </c>
      <c r="U144" s="529">
        <f>+U90+U117</f>
        <v>0</v>
      </c>
      <c r="V144" s="551">
        <f>T144+U144</f>
        <v>797</v>
      </c>
      <c r="W144" s="530">
        <f>IF(Q144=0,0,((V144/Q144)-1)*100)</f>
        <v>135.10324483775813</v>
      </c>
    </row>
    <row r="145" spans="1:23">
      <c r="L145" s="509" t="s">
        <v>11</v>
      </c>
      <c r="M145" s="526">
        <f t="shared" si="286"/>
        <v>236</v>
      </c>
      <c r="N145" s="527">
        <f t="shared" si="286"/>
        <v>312</v>
      </c>
      <c r="O145" s="528">
        <f>M145+N145</f>
        <v>548</v>
      </c>
      <c r="P145" s="529">
        <f>+P91+P118</f>
        <v>0</v>
      </c>
      <c r="Q145" s="551">
        <f>O145+P145</f>
        <v>548</v>
      </c>
      <c r="R145" s="526">
        <f t="shared" si="287"/>
        <v>493</v>
      </c>
      <c r="S145" s="527">
        <f t="shared" si="287"/>
        <v>305</v>
      </c>
      <c r="T145" s="528">
        <f>R145+S145</f>
        <v>798</v>
      </c>
      <c r="U145" s="529">
        <f>+U91+U118</f>
        <v>0</v>
      </c>
      <c r="V145" s="551">
        <f>T145+U145</f>
        <v>798</v>
      </c>
      <c r="W145" s="530">
        <f>IF(Q145=0,0,((V145/Q145)-1)*100)</f>
        <v>45.620437956204384</v>
      </c>
    </row>
    <row r="146" spans="1:23" ht="13.5" thickBot="1">
      <c r="L146" s="515" t="s">
        <v>12</v>
      </c>
      <c r="M146" s="526">
        <f t="shared" si="286"/>
        <v>270</v>
      </c>
      <c r="N146" s="527">
        <f t="shared" si="286"/>
        <v>288</v>
      </c>
      <c r="O146" s="528">
        <f>M146+N146</f>
        <v>558</v>
      </c>
      <c r="P146" s="529">
        <f>+P92+P119</f>
        <v>0</v>
      </c>
      <c r="Q146" s="551">
        <f>O146+P146</f>
        <v>558</v>
      </c>
      <c r="R146" s="526">
        <f t="shared" si="287"/>
        <v>574</v>
      </c>
      <c r="S146" s="527">
        <f t="shared" si="287"/>
        <v>371</v>
      </c>
      <c r="T146" s="528">
        <f>R146+S146</f>
        <v>945</v>
      </c>
      <c r="U146" s="529">
        <f>+U92+U119</f>
        <v>0</v>
      </c>
      <c r="V146" s="551">
        <f>T146+U146</f>
        <v>945</v>
      </c>
      <c r="W146" s="530">
        <f>IF(Q146=0,0,((V146/Q146)-1)*100)</f>
        <v>69.354838709677423</v>
      </c>
    </row>
    <row r="147" spans="1:23" ht="14.25" thickTop="1" thickBot="1">
      <c r="L147" s="531" t="s">
        <v>38</v>
      </c>
      <c r="M147" s="532">
        <f t="shared" ref="M147:Q147" si="288">+M144+M145+M146</f>
        <v>630</v>
      </c>
      <c r="N147" s="533">
        <f t="shared" si="288"/>
        <v>815</v>
      </c>
      <c r="O147" s="534">
        <f t="shared" si="288"/>
        <v>1445</v>
      </c>
      <c r="P147" s="532">
        <f t="shared" si="288"/>
        <v>0</v>
      </c>
      <c r="Q147" s="534">
        <f t="shared" si="288"/>
        <v>1445</v>
      </c>
      <c r="R147" s="532">
        <f t="shared" ref="R147:V147" si="289">+R144+R145+R146</f>
        <v>1601</v>
      </c>
      <c r="S147" s="533">
        <f t="shared" si="289"/>
        <v>939</v>
      </c>
      <c r="T147" s="534">
        <f t="shared" si="289"/>
        <v>2540</v>
      </c>
      <c r="U147" s="532">
        <f t="shared" si="289"/>
        <v>0</v>
      </c>
      <c r="V147" s="534">
        <f t="shared" si="289"/>
        <v>2540</v>
      </c>
      <c r="W147" s="535">
        <f t="shared" ref="W147" si="290">IF(Q147=0,0,((V147/Q147)-1)*100)</f>
        <v>75.778546712802779</v>
      </c>
    </row>
    <row r="148" spans="1:23" ht="13.5" thickTop="1">
      <c r="L148" s="509" t="s">
        <v>13</v>
      </c>
      <c r="M148" s="526">
        <f t="shared" ref="M148:N150" si="291">+M94+M121</f>
        <v>316</v>
      </c>
      <c r="N148" s="527">
        <f t="shared" si="291"/>
        <v>274</v>
      </c>
      <c r="O148" s="528">
        <f t="shared" ref="O148" si="292">M148+N148</f>
        <v>590</v>
      </c>
      <c r="P148" s="529">
        <f>+P94+P121</f>
        <v>0</v>
      </c>
      <c r="Q148" s="551">
        <f>O148+P148</f>
        <v>590</v>
      </c>
      <c r="R148" s="526">
        <f t="shared" ref="R148:S150" si="293">+R94+R121</f>
        <v>253</v>
      </c>
      <c r="S148" s="527">
        <f t="shared" si="293"/>
        <v>195</v>
      </c>
      <c r="T148" s="528">
        <f t="shared" ref="T148" si="294">R148+S148</f>
        <v>448</v>
      </c>
      <c r="U148" s="529">
        <f>+U94+U121</f>
        <v>0</v>
      </c>
      <c r="V148" s="551">
        <f>T148+U148</f>
        <v>448</v>
      </c>
      <c r="W148" s="530">
        <f>IF(Q148=0,0,((V148/Q148)-1)*100)</f>
        <v>-24.067796610169488</v>
      </c>
    </row>
    <row r="149" spans="1:23">
      <c r="L149" s="509" t="s">
        <v>14</v>
      </c>
      <c r="M149" s="526">
        <f t="shared" si="291"/>
        <v>189</v>
      </c>
      <c r="N149" s="527">
        <f t="shared" si="291"/>
        <v>193</v>
      </c>
      <c r="O149" s="528">
        <f>M149+N149</f>
        <v>382</v>
      </c>
      <c r="P149" s="529">
        <f>+P95+P122</f>
        <v>0</v>
      </c>
      <c r="Q149" s="551">
        <f>O149+P149</f>
        <v>382</v>
      </c>
      <c r="R149" s="526">
        <f t="shared" si="293"/>
        <v>294</v>
      </c>
      <c r="S149" s="527">
        <f t="shared" si="293"/>
        <v>301</v>
      </c>
      <c r="T149" s="528">
        <f>R149+S149</f>
        <v>595</v>
      </c>
      <c r="U149" s="529">
        <f>+U95+U122</f>
        <v>0</v>
      </c>
      <c r="V149" s="551">
        <f>T149+U149</f>
        <v>595</v>
      </c>
      <c r="W149" s="530">
        <f>IF(Q149=0,0,((V149/Q149)-1)*100)</f>
        <v>55.759162303664908</v>
      </c>
    </row>
    <row r="150" spans="1:23" ht="13.5" thickBot="1">
      <c r="L150" s="509" t="s">
        <v>15</v>
      </c>
      <c r="M150" s="526">
        <f t="shared" si="291"/>
        <v>423</v>
      </c>
      <c r="N150" s="527">
        <f t="shared" si="291"/>
        <v>259</v>
      </c>
      <c r="O150" s="528">
        <f>M150+N150</f>
        <v>682</v>
      </c>
      <c r="P150" s="529">
        <f>+P96+P123</f>
        <v>0</v>
      </c>
      <c r="Q150" s="551">
        <f>O150+P150</f>
        <v>682</v>
      </c>
      <c r="R150" s="526">
        <f t="shared" si="293"/>
        <v>235</v>
      </c>
      <c r="S150" s="527">
        <f t="shared" si="293"/>
        <v>328</v>
      </c>
      <c r="T150" s="528">
        <f>R150+S150</f>
        <v>563</v>
      </c>
      <c r="U150" s="529">
        <f>+U96+U123</f>
        <v>0</v>
      </c>
      <c r="V150" s="551">
        <f>T150+U150</f>
        <v>563</v>
      </c>
      <c r="W150" s="530">
        <f>IF(Q150=0,0,((V150/Q150)-1)*100)</f>
        <v>-17.448680351906155</v>
      </c>
    </row>
    <row r="151" spans="1:23" ht="14.25" thickTop="1" thickBot="1">
      <c r="A151" s="525"/>
      <c r="L151" s="531" t="s">
        <v>61</v>
      </c>
      <c r="M151" s="532">
        <f>+M148+M149+M150</f>
        <v>928</v>
      </c>
      <c r="N151" s="533">
        <f t="shared" ref="N151" si="295">+N148+N149+N150</f>
        <v>726</v>
      </c>
      <c r="O151" s="534">
        <f t="shared" ref="O151" si="296">+O148+O149+O150</f>
        <v>1654</v>
      </c>
      <c r="P151" s="532">
        <f t="shared" ref="P151" si="297">+P148+P149+P150</f>
        <v>0</v>
      </c>
      <c r="Q151" s="534">
        <f t="shared" ref="Q151" si="298">+Q148+Q149+Q150</f>
        <v>1654</v>
      </c>
      <c r="R151" s="532">
        <f t="shared" ref="R151" si="299">+R148+R149+R150</f>
        <v>782</v>
      </c>
      <c r="S151" s="533">
        <f t="shared" ref="S151" si="300">+S148+S149+S150</f>
        <v>824</v>
      </c>
      <c r="T151" s="534">
        <f t="shared" ref="T151" si="301">+T148+T149+T150</f>
        <v>1606</v>
      </c>
      <c r="U151" s="532">
        <f t="shared" ref="U151" si="302">+U148+U149+U150</f>
        <v>0</v>
      </c>
      <c r="V151" s="534">
        <f t="shared" ref="V151" si="303">+V148+V149+V150</f>
        <v>1606</v>
      </c>
      <c r="W151" s="535">
        <f t="shared" ref="W151" si="304">IF(Q151=0,0,((V151/Q151)-1)*100)</f>
        <v>-2.9020556227327687</v>
      </c>
    </row>
    <row r="152" spans="1:23" ht="13.5" thickTop="1">
      <c r="L152" s="509" t="s">
        <v>16</v>
      </c>
      <c r="M152" s="526">
        <f t="shared" ref="M152:N154" si="305">+M98+M125</f>
        <v>272</v>
      </c>
      <c r="N152" s="527">
        <f t="shared" si="305"/>
        <v>225</v>
      </c>
      <c r="O152" s="528">
        <f t="shared" ref="O152" si="306">M152+N152</f>
        <v>497</v>
      </c>
      <c r="P152" s="529">
        <f>+P98+P125</f>
        <v>0</v>
      </c>
      <c r="Q152" s="551">
        <f>O152+P152</f>
        <v>497</v>
      </c>
      <c r="R152" s="526">
        <f t="shared" ref="R152:S154" si="307">+R98+R125</f>
        <v>239</v>
      </c>
      <c r="S152" s="527">
        <f t="shared" si="307"/>
        <v>340</v>
      </c>
      <c r="T152" s="528">
        <f>R152+S152</f>
        <v>579</v>
      </c>
      <c r="U152" s="529">
        <f>+U98+U125</f>
        <v>0</v>
      </c>
      <c r="V152" s="551">
        <f>T152+U152</f>
        <v>579</v>
      </c>
      <c r="W152" s="530">
        <f t="shared" ref="W152" si="308">IF(Q152=0,0,((V152/Q152)-1)*100)</f>
        <v>16.498993963782695</v>
      </c>
    </row>
    <row r="153" spans="1:23">
      <c r="L153" s="509" t="s">
        <v>17</v>
      </c>
      <c r="M153" s="526">
        <f t="shared" si="305"/>
        <v>247</v>
      </c>
      <c r="N153" s="527">
        <f t="shared" si="305"/>
        <v>222</v>
      </c>
      <c r="O153" s="528">
        <f>M153+N153</f>
        <v>469</v>
      </c>
      <c r="P153" s="529">
        <f>+P99+P126</f>
        <v>0</v>
      </c>
      <c r="Q153" s="551">
        <f>O153+P153</f>
        <v>469</v>
      </c>
      <c r="R153" s="526">
        <f t="shared" si="307"/>
        <v>207</v>
      </c>
      <c r="S153" s="527">
        <f t="shared" si="307"/>
        <v>352</v>
      </c>
      <c r="T153" s="528">
        <f>R153+S153</f>
        <v>559</v>
      </c>
      <c r="U153" s="529">
        <f>+U99+U126</f>
        <v>0</v>
      </c>
      <c r="V153" s="551">
        <f>T153+U153</f>
        <v>559</v>
      </c>
      <c r="W153" s="530">
        <f t="shared" ref="W153" si="309">IF(Q153=0,0,((V153/Q153)-1)*100)</f>
        <v>19.189765458422169</v>
      </c>
    </row>
    <row r="154" spans="1:23" ht="13.5" thickBot="1">
      <c r="L154" s="509" t="s">
        <v>18</v>
      </c>
      <c r="M154" s="526">
        <f t="shared" si="305"/>
        <v>245</v>
      </c>
      <c r="N154" s="527">
        <f t="shared" si="305"/>
        <v>206</v>
      </c>
      <c r="O154" s="536">
        <f>M154+N154</f>
        <v>451</v>
      </c>
      <c r="P154" s="537">
        <f>+P100+P127</f>
        <v>1</v>
      </c>
      <c r="Q154" s="551">
        <f>O154+P154</f>
        <v>452</v>
      </c>
      <c r="R154" s="526">
        <f t="shared" si="307"/>
        <v>203</v>
      </c>
      <c r="S154" s="527">
        <f t="shared" si="307"/>
        <v>328</v>
      </c>
      <c r="T154" s="536">
        <f>R154+S154</f>
        <v>531</v>
      </c>
      <c r="U154" s="537">
        <f>+U100+U127</f>
        <v>0</v>
      </c>
      <c r="V154" s="551">
        <f>T154+U154</f>
        <v>531</v>
      </c>
      <c r="W154" s="530">
        <f>IF(Q154=0,0,((V154/Q154)-1)*100)</f>
        <v>17.477876106194689</v>
      </c>
    </row>
    <row r="155" spans="1:23" ht="14.25" thickTop="1" thickBot="1">
      <c r="A155" s="525" t="str">
        <f>IF(ISERROR(F155/G155)," ",IF(F155/G155&gt;0.5,IF(F155/G155&lt;1.5," ","NOT OK"),"NOT OK"))</f>
        <v xml:space="preserve"> </v>
      </c>
      <c r="L155" s="538" t="s">
        <v>19</v>
      </c>
      <c r="M155" s="539">
        <f>+M152+M153+M154</f>
        <v>764</v>
      </c>
      <c r="N155" s="539">
        <f t="shared" ref="N155" si="310">+N152+N153+N154</f>
        <v>653</v>
      </c>
      <c r="O155" s="540">
        <f t="shared" ref="O155" si="311">+O152+O153+O154</f>
        <v>1417</v>
      </c>
      <c r="P155" s="541">
        <f t="shared" ref="P155" si="312">+P152+P153+P154</f>
        <v>1</v>
      </c>
      <c r="Q155" s="540">
        <f t="shared" ref="Q155" si="313">+Q152+Q153+Q154</f>
        <v>1418</v>
      </c>
      <c r="R155" s="539">
        <f t="shared" ref="R155" si="314">+R152+R153+R154</f>
        <v>649</v>
      </c>
      <c r="S155" s="539">
        <f t="shared" ref="S155" si="315">+S152+S153+S154</f>
        <v>1020</v>
      </c>
      <c r="T155" s="540">
        <f t="shared" ref="T155" si="316">+T152+T153+T154</f>
        <v>1669</v>
      </c>
      <c r="U155" s="541">
        <f t="shared" ref="U155" si="317">+U152+U153+U154</f>
        <v>0</v>
      </c>
      <c r="V155" s="540">
        <f t="shared" ref="V155" si="318">+V152+V153+V154</f>
        <v>1669</v>
      </c>
      <c r="W155" s="542">
        <f>IF(Q155=0,0,((V155/Q155)-1)*100)</f>
        <v>17.700987306064885</v>
      </c>
    </row>
    <row r="156" spans="1:23" ht="13.5" thickTop="1">
      <c r="A156" s="525"/>
      <c r="L156" s="509" t="s">
        <v>21</v>
      </c>
      <c r="M156" s="526">
        <f>+M102+M129</f>
        <v>197</v>
      </c>
      <c r="N156" s="527">
        <f>+N102+N129</f>
        <v>250</v>
      </c>
      <c r="O156" s="536">
        <f>M156+N156</f>
        <v>447</v>
      </c>
      <c r="P156" s="543">
        <f>+P102+P129</f>
        <v>0</v>
      </c>
      <c r="Q156" s="551">
        <f>O156+P156</f>
        <v>447</v>
      </c>
      <c r="R156" s="526">
        <f>+R102+R129</f>
        <v>207</v>
      </c>
      <c r="S156" s="527">
        <f>+S102+S129</f>
        <v>343</v>
      </c>
      <c r="T156" s="536">
        <f>R156+S156</f>
        <v>550</v>
      </c>
      <c r="U156" s="543">
        <f>+U102+U129</f>
        <v>0</v>
      </c>
      <c r="V156" s="551">
        <f>T156+U156</f>
        <v>550</v>
      </c>
      <c r="W156" s="530">
        <f>IF(Q156=0,0,((V156/Q156)-1)*100)</f>
        <v>23.042505592841156</v>
      </c>
    </row>
    <row r="157" spans="1:23" ht="13.5" thickBot="1">
      <c r="A157" s="525"/>
      <c r="L157" s="509" t="s">
        <v>22</v>
      </c>
      <c r="M157" s="526">
        <f>+M103+M130</f>
        <v>291</v>
      </c>
      <c r="N157" s="527">
        <f>+N103+N130</f>
        <v>287</v>
      </c>
      <c r="O157" s="536">
        <f t="shared" ref="O157" si="319">M157+N157</f>
        <v>578</v>
      </c>
      <c r="P157" s="529">
        <f>+P103+P130</f>
        <v>0</v>
      </c>
      <c r="Q157" s="551">
        <f>O157+P157</f>
        <v>578</v>
      </c>
      <c r="R157" s="526">
        <f>+R103+R130</f>
        <v>192</v>
      </c>
      <c r="S157" s="527">
        <f>+S103+S130</f>
        <v>338</v>
      </c>
      <c r="T157" s="536">
        <f t="shared" ref="T157" si="320">R157+S157</f>
        <v>530</v>
      </c>
      <c r="U157" s="529">
        <f>+U103+U130</f>
        <v>0</v>
      </c>
      <c r="V157" s="551">
        <f>T157+U157</f>
        <v>530</v>
      </c>
      <c r="W157" s="530">
        <f t="shared" ref="W157:W158" si="321">IF(Q157=0,0,((V157/Q157)-1)*100)</f>
        <v>-8.3044982698961984</v>
      </c>
    </row>
    <row r="158" spans="1:23" s="1" customFormat="1" ht="14.25" thickTop="1" thickBot="1">
      <c r="A158" s="348"/>
      <c r="I158" s="2"/>
      <c r="K158" s="3"/>
      <c r="L158" s="81" t="s">
        <v>66</v>
      </c>
      <c r="M158" s="82">
        <f>+M151+M155+M156+M157</f>
        <v>2180</v>
      </c>
      <c r="N158" s="83">
        <f t="shared" ref="N158" si="322">+N151+N155+N156+N157</f>
        <v>1916</v>
      </c>
      <c r="O158" s="179">
        <f t="shared" ref="O158" si="323">+O151+O155+O156+O157</f>
        <v>4096</v>
      </c>
      <c r="P158" s="82">
        <f t="shared" ref="P158" si="324">+P151+P155+P156+P157</f>
        <v>1</v>
      </c>
      <c r="Q158" s="179">
        <f t="shared" ref="Q158" si="325">+Q151+Q155+Q156+Q157</f>
        <v>4097</v>
      </c>
      <c r="R158" s="82">
        <f t="shared" ref="R158" si="326">+R151+R155+R156+R157</f>
        <v>1830</v>
      </c>
      <c r="S158" s="83">
        <f t="shared" ref="S158" si="327">+S151+S155+S156+S157</f>
        <v>2525</v>
      </c>
      <c r="T158" s="179">
        <f t="shared" ref="T158" si="328">+T151+T155+T156+T157</f>
        <v>4355</v>
      </c>
      <c r="U158" s="82">
        <f t="shared" ref="U158" si="329">+U151+U155+U156+U157</f>
        <v>0</v>
      </c>
      <c r="V158" s="179">
        <f t="shared" ref="V158" si="330">+V151+V155+V156+V157</f>
        <v>4355</v>
      </c>
      <c r="W158" s="84">
        <f t="shared" si="321"/>
        <v>6.29729070051257</v>
      </c>
    </row>
    <row r="159" spans="1:23" s="1" customFormat="1" ht="14.25" thickTop="1" thickBot="1">
      <c r="A159" s="348"/>
      <c r="I159" s="2"/>
      <c r="K159" s="3"/>
      <c r="L159" s="81" t="s">
        <v>67</v>
      </c>
      <c r="M159" s="82">
        <f>+M147+M151+M155+M156+M157</f>
        <v>2810</v>
      </c>
      <c r="N159" s="83">
        <f t="shared" ref="N159:V159" si="331">+N147+N151+N155+N156+N157</f>
        <v>2731</v>
      </c>
      <c r="O159" s="179">
        <f t="shared" si="331"/>
        <v>5541</v>
      </c>
      <c r="P159" s="82">
        <f t="shared" si="331"/>
        <v>1</v>
      </c>
      <c r="Q159" s="179">
        <f t="shared" si="331"/>
        <v>5542</v>
      </c>
      <c r="R159" s="82">
        <f t="shared" si="331"/>
        <v>3431</v>
      </c>
      <c r="S159" s="83">
        <f t="shared" si="331"/>
        <v>3464</v>
      </c>
      <c r="T159" s="179">
        <f t="shared" si="331"/>
        <v>6895</v>
      </c>
      <c r="U159" s="82">
        <f t="shared" si="331"/>
        <v>0</v>
      </c>
      <c r="V159" s="179">
        <f t="shared" si="331"/>
        <v>6895</v>
      </c>
      <c r="W159" s="84">
        <f>IF(Q159=0,0,((V159/Q159)-1)*100)</f>
        <v>24.413569108625044</v>
      </c>
    </row>
    <row r="160" spans="1:23" ht="14.25" thickTop="1" thickBot="1">
      <c r="A160" s="547"/>
      <c r="K160" s="547"/>
      <c r="L160" s="509" t="s">
        <v>23</v>
      </c>
      <c r="M160" s="526">
        <f>+M106+M133</f>
        <v>399</v>
      </c>
      <c r="N160" s="527">
        <f>+N106+N133</f>
        <v>270</v>
      </c>
      <c r="O160" s="536">
        <f>M160+N160</f>
        <v>669</v>
      </c>
      <c r="P160" s="529">
        <f>+P106+P133</f>
        <v>0</v>
      </c>
      <c r="Q160" s="551">
        <f>O160+P160</f>
        <v>669</v>
      </c>
      <c r="R160" s="526">
        <f>+R106+R133</f>
        <v>0</v>
      </c>
      <c r="S160" s="527">
        <f>+S106+S133</f>
        <v>0</v>
      </c>
      <c r="T160" s="536">
        <f>R160+S160</f>
        <v>0</v>
      </c>
      <c r="U160" s="529">
        <f>+U106+U133</f>
        <v>0</v>
      </c>
      <c r="V160" s="551">
        <f>T160+U160</f>
        <v>0</v>
      </c>
      <c r="W160" s="530">
        <f>IF(Q160=0,0,((V160/Q160)-1)*100)</f>
        <v>-100</v>
      </c>
    </row>
    <row r="161" spans="1:23" ht="14.25" thickTop="1" thickBot="1">
      <c r="A161" s="525"/>
      <c r="L161" s="531" t="s">
        <v>40</v>
      </c>
      <c r="M161" s="532">
        <f t="shared" ref="M161:V161" si="332">+M156+M157+M160</f>
        <v>887</v>
      </c>
      <c r="N161" s="533">
        <f t="shared" si="332"/>
        <v>807</v>
      </c>
      <c r="O161" s="534">
        <f t="shared" si="332"/>
        <v>1694</v>
      </c>
      <c r="P161" s="532">
        <f t="shared" si="332"/>
        <v>0</v>
      </c>
      <c r="Q161" s="534">
        <f t="shared" si="332"/>
        <v>1694</v>
      </c>
      <c r="R161" s="532">
        <f t="shared" si="332"/>
        <v>399</v>
      </c>
      <c r="S161" s="533">
        <f t="shared" si="332"/>
        <v>681</v>
      </c>
      <c r="T161" s="534">
        <f t="shared" si="332"/>
        <v>1080</v>
      </c>
      <c r="U161" s="532">
        <f t="shared" si="332"/>
        <v>0</v>
      </c>
      <c r="V161" s="534">
        <f t="shared" si="332"/>
        <v>1080</v>
      </c>
      <c r="W161" s="535">
        <f t="shared" ref="W161:W162" si="333">IF(Q161=0,0,((V161/Q161)-1)*100)</f>
        <v>-36.245572609208978</v>
      </c>
    </row>
    <row r="162" spans="1:23" ht="14.25" thickTop="1" thickBot="1">
      <c r="A162" s="525"/>
      <c r="L162" s="531" t="s">
        <v>63</v>
      </c>
      <c r="M162" s="532">
        <f t="shared" ref="M162:V162" si="334">+M147+M151+M155+M161</f>
        <v>3209</v>
      </c>
      <c r="N162" s="533">
        <f t="shared" si="334"/>
        <v>3001</v>
      </c>
      <c r="O162" s="534">
        <f t="shared" si="334"/>
        <v>6210</v>
      </c>
      <c r="P162" s="532">
        <f t="shared" si="334"/>
        <v>1</v>
      </c>
      <c r="Q162" s="534">
        <f t="shared" si="334"/>
        <v>6211</v>
      </c>
      <c r="R162" s="532">
        <f t="shared" si="334"/>
        <v>3431</v>
      </c>
      <c r="S162" s="533">
        <f t="shared" si="334"/>
        <v>3464</v>
      </c>
      <c r="T162" s="534">
        <f t="shared" si="334"/>
        <v>6895</v>
      </c>
      <c r="U162" s="532">
        <f t="shared" si="334"/>
        <v>0</v>
      </c>
      <c r="V162" s="534">
        <f t="shared" si="334"/>
        <v>6895</v>
      </c>
      <c r="W162" s="535">
        <f t="shared" si="333"/>
        <v>11.012719368861701</v>
      </c>
    </row>
    <row r="163" spans="1:23" ht="14.25" thickTop="1" thickBot="1">
      <c r="L163" s="545" t="s">
        <v>60</v>
      </c>
      <c r="M163" s="502"/>
      <c r="N163" s="502"/>
      <c r="O163" s="502"/>
      <c r="P163" s="502"/>
      <c r="Q163" s="502"/>
      <c r="R163" s="502"/>
      <c r="S163" s="502"/>
      <c r="T163" s="502"/>
      <c r="U163" s="502"/>
      <c r="V163" s="502"/>
      <c r="W163" s="502"/>
    </row>
    <row r="164" spans="1:23" ht="13.5" thickTop="1">
      <c r="L164" s="975" t="s">
        <v>54</v>
      </c>
      <c r="M164" s="976"/>
      <c r="N164" s="976"/>
      <c r="O164" s="976"/>
      <c r="P164" s="976"/>
      <c r="Q164" s="976"/>
      <c r="R164" s="976"/>
      <c r="S164" s="976"/>
      <c r="T164" s="976"/>
      <c r="U164" s="976"/>
      <c r="V164" s="976"/>
      <c r="W164" s="977"/>
    </row>
    <row r="165" spans="1:23" ht="24.75" customHeight="1" thickBot="1">
      <c r="L165" s="978" t="s">
        <v>51</v>
      </c>
      <c r="M165" s="979"/>
      <c r="N165" s="979"/>
      <c r="O165" s="979"/>
      <c r="P165" s="979"/>
      <c r="Q165" s="979"/>
      <c r="R165" s="979"/>
      <c r="S165" s="979"/>
      <c r="T165" s="979"/>
      <c r="U165" s="979"/>
      <c r="V165" s="979"/>
      <c r="W165" s="980"/>
    </row>
    <row r="166" spans="1:23" ht="14.25" thickTop="1" thickBot="1">
      <c r="L166" s="552"/>
      <c r="M166" s="553"/>
      <c r="N166" s="553"/>
      <c r="O166" s="553"/>
      <c r="P166" s="553"/>
      <c r="Q166" s="553"/>
      <c r="R166" s="553"/>
      <c r="S166" s="553"/>
      <c r="T166" s="553"/>
      <c r="U166" s="553"/>
      <c r="V166" s="553"/>
      <c r="W166" s="554" t="s">
        <v>34</v>
      </c>
    </row>
    <row r="167" spans="1:23" ht="14.25" thickTop="1" thickBot="1">
      <c r="L167" s="555"/>
      <c r="M167" s="558" t="s">
        <v>64</v>
      </c>
      <c r="N167" s="557"/>
      <c r="O167" s="558"/>
      <c r="P167" s="556"/>
      <c r="Q167" s="557"/>
      <c r="R167" s="556" t="s">
        <v>65</v>
      </c>
      <c r="S167" s="557"/>
      <c r="T167" s="558"/>
      <c r="U167" s="556"/>
      <c r="V167" s="556"/>
      <c r="W167" s="559" t="s">
        <v>2</v>
      </c>
    </row>
    <row r="168" spans="1:23" ht="13.5" thickTop="1">
      <c r="L168" s="560" t="s">
        <v>3</v>
      </c>
      <c r="M168" s="561"/>
      <c r="N168" s="562"/>
      <c r="O168" s="563"/>
      <c r="P168" s="564"/>
      <c r="Q168" s="563"/>
      <c r="R168" s="561"/>
      <c r="S168" s="562"/>
      <c r="T168" s="563"/>
      <c r="U168" s="564"/>
      <c r="V168" s="563"/>
      <c r="W168" s="565" t="s">
        <v>4</v>
      </c>
    </row>
    <row r="169" spans="1:23" ht="13.5" thickBot="1">
      <c r="L169" s="566"/>
      <c r="M169" s="567" t="s">
        <v>35</v>
      </c>
      <c r="N169" s="568" t="s">
        <v>36</v>
      </c>
      <c r="O169" s="569" t="s">
        <v>37</v>
      </c>
      <c r="P169" s="566" t="s">
        <v>32</v>
      </c>
      <c r="Q169" s="569" t="s">
        <v>7</v>
      </c>
      <c r="R169" s="567" t="s">
        <v>35</v>
      </c>
      <c r="S169" s="568" t="s">
        <v>36</v>
      </c>
      <c r="T169" s="569" t="s">
        <v>37</v>
      </c>
      <c r="U169" s="566" t="s">
        <v>32</v>
      </c>
      <c r="V169" s="569" t="s">
        <v>7</v>
      </c>
      <c r="W169" s="519"/>
    </row>
    <row r="170" spans="1:23" ht="5.25" customHeight="1" thickTop="1">
      <c r="L170" s="560"/>
      <c r="M170" s="570"/>
      <c r="N170" s="571"/>
      <c r="O170" s="572"/>
      <c r="P170" s="573"/>
      <c r="Q170" s="574"/>
      <c r="R170" s="570"/>
      <c r="S170" s="571"/>
      <c r="T170" s="572"/>
      <c r="U170" s="573"/>
      <c r="V170" s="574"/>
      <c r="W170" s="575"/>
    </row>
    <row r="171" spans="1:23">
      <c r="L171" s="560" t="s">
        <v>10</v>
      </c>
      <c r="M171" s="576">
        <v>0</v>
      </c>
      <c r="N171" s="577">
        <v>0</v>
      </c>
      <c r="O171" s="578">
        <f>+M171+N171</f>
        <v>0</v>
      </c>
      <c r="P171" s="577">
        <v>0</v>
      </c>
      <c r="Q171" s="578">
        <f t="shared" ref="Q171" si="335">O171+P171</f>
        <v>0</v>
      </c>
      <c r="R171" s="384">
        <v>2</v>
      </c>
      <c r="S171" s="385">
        <v>0</v>
      </c>
      <c r="T171" s="386">
        <f>R171+S171</f>
        <v>2</v>
      </c>
      <c r="U171" s="385">
        <v>0</v>
      </c>
      <c r="V171" s="578">
        <f t="shared" ref="V171:V173" si="336">T171+U171</f>
        <v>2</v>
      </c>
      <c r="W171" s="865">
        <f>IF(Q171=0,0,((V171/Q171)-1)*100)</f>
        <v>0</v>
      </c>
    </row>
    <row r="172" spans="1:23">
      <c r="L172" s="560" t="s">
        <v>11</v>
      </c>
      <c r="M172" s="576">
        <v>0</v>
      </c>
      <c r="N172" s="577">
        <v>0</v>
      </c>
      <c r="O172" s="578">
        <f t="shared" ref="O172:O173" si="337">+M172+N172</f>
        <v>0</v>
      </c>
      <c r="P172" s="577">
        <v>0</v>
      </c>
      <c r="Q172" s="578">
        <f>O172+P172</f>
        <v>0</v>
      </c>
      <c r="R172" s="384">
        <v>1</v>
      </c>
      <c r="S172" s="385">
        <v>7</v>
      </c>
      <c r="T172" s="386">
        <f>R172+S172</f>
        <v>8</v>
      </c>
      <c r="U172" s="385">
        <v>0</v>
      </c>
      <c r="V172" s="578">
        <f>T172+U172</f>
        <v>8</v>
      </c>
      <c r="W172" s="865">
        <f>IF(Q172=0,0,((V172/Q172)-1)*100)</f>
        <v>0</v>
      </c>
    </row>
    <row r="173" spans="1:23" ht="13.5" thickBot="1">
      <c r="L173" s="566" t="s">
        <v>12</v>
      </c>
      <c r="M173" s="576">
        <v>0</v>
      </c>
      <c r="N173" s="577">
        <v>0</v>
      </c>
      <c r="O173" s="579">
        <f t="shared" si="337"/>
        <v>0</v>
      </c>
      <c r="P173" s="577">
        <v>0</v>
      </c>
      <c r="Q173" s="578">
        <f t="shared" ref="Q173" si="338">O173+P173</f>
        <v>0</v>
      </c>
      <c r="R173" s="384">
        <v>3</v>
      </c>
      <c r="S173" s="385">
        <v>9</v>
      </c>
      <c r="T173" s="275">
        <f>R173+S173</f>
        <v>12</v>
      </c>
      <c r="U173" s="385">
        <v>0</v>
      </c>
      <c r="V173" s="578">
        <f t="shared" si="336"/>
        <v>12</v>
      </c>
      <c r="W173" s="865">
        <f>IF(Q173=0,0,((V173/Q173)-1)*100)</f>
        <v>0</v>
      </c>
    </row>
    <row r="174" spans="1:23" ht="14.25" thickTop="1" thickBot="1">
      <c r="L174" s="580" t="s">
        <v>57</v>
      </c>
      <c r="M174" s="581">
        <f t="shared" ref="M174:Q174" si="339">+M171+M172+M173</f>
        <v>0</v>
      </c>
      <c r="N174" s="582">
        <f t="shared" si="339"/>
        <v>0</v>
      </c>
      <c r="O174" s="583">
        <f t="shared" si="339"/>
        <v>0</v>
      </c>
      <c r="P174" s="582">
        <f t="shared" si="339"/>
        <v>0</v>
      </c>
      <c r="Q174" s="583">
        <f t="shared" si="339"/>
        <v>0</v>
      </c>
      <c r="R174" s="581">
        <f t="shared" ref="R174:V174" si="340">+R171+R172+R173</f>
        <v>6</v>
      </c>
      <c r="S174" s="582">
        <f t="shared" si="340"/>
        <v>16</v>
      </c>
      <c r="T174" s="583">
        <f t="shared" si="340"/>
        <v>22</v>
      </c>
      <c r="U174" s="582">
        <f t="shared" si="340"/>
        <v>0</v>
      </c>
      <c r="V174" s="583">
        <f t="shared" si="340"/>
        <v>22</v>
      </c>
      <c r="W174" s="866">
        <f t="shared" ref="W174" si="341">IF(Q174=0,0,((V174/Q174)-1)*100)</f>
        <v>0</v>
      </c>
    </row>
    <row r="175" spans="1:23" ht="13.5" thickTop="1">
      <c r="L175" s="560" t="s">
        <v>13</v>
      </c>
      <c r="M175" s="576">
        <v>0</v>
      </c>
      <c r="N175" s="577">
        <v>0</v>
      </c>
      <c r="O175" s="578">
        <f>M175+N175</f>
        <v>0</v>
      </c>
      <c r="P175" s="577">
        <v>0</v>
      </c>
      <c r="Q175" s="578">
        <f>O175+P175</f>
        <v>0</v>
      </c>
      <c r="R175" s="576">
        <v>3</v>
      </c>
      <c r="S175" s="577">
        <v>0</v>
      </c>
      <c r="T175" s="578">
        <f>R175+S175</f>
        <v>3</v>
      </c>
      <c r="U175" s="577">
        <v>0</v>
      </c>
      <c r="V175" s="578">
        <f>T175+U175</f>
        <v>3</v>
      </c>
      <c r="W175" s="865">
        <f t="shared" ref="W175" si="342">IF(Q175=0,0,((V175/Q175)-1)*100)</f>
        <v>0</v>
      </c>
    </row>
    <row r="176" spans="1:23">
      <c r="L176" s="560" t="s">
        <v>14</v>
      </c>
      <c r="M176" s="576">
        <v>0</v>
      </c>
      <c r="N176" s="577">
        <v>0</v>
      </c>
      <c r="O176" s="578">
        <f>M176+N176</f>
        <v>0</v>
      </c>
      <c r="P176" s="577">
        <v>0</v>
      </c>
      <c r="Q176" s="578">
        <f>O176+P176</f>
        <v>0</v>
      </c>
      <c r="R176" s="576">
        <v>3</v>
      </c>
      <c r="S176" s="577">
        <v>0</v>
      </c>
      <c r="T176" s="578">
        <f>R176+S176</f>
        <v>3</v>
      </c>
      <c r="U176" s="577">
        <v>0</v>
      </c>
      <c r="V176" s="578">
        <f>T176+U176</f>
        <v>3</v>
      </c>
      <c r="W176" s="865">
        <f>IF(Q176=0,0,((V176/Q176)-1)*100)</f>
        <v>0</v>
      </c>
    </row>
    <row r="177" spans="1:23" ht="13.5" thickBot="1">
      <c r="L177" s="560" t="s">
        <v>15</v>
      </c>
      <c r="M177" s="576">
        <v>0</v>
      </c>
      <c r="N177" s="577">
        <v>0</v>
      </c>
      <c r="O177" s="578">
        <f>M177+N177</f>
        <v>0</v>
      </c>
      <c r="P177" s="577">
        <v>0</v>
      </c>
      <c r="Q177" s="578">
        <f>O177+P177</f>
        <v>0</v>
      </c>
      <c r="R177" s="576">
        <v>11</v>
      </c>
      <c r="S177" s="577">
        <v>0</v>
      </c>
      <c r="T177" s="578">
        <f>R177+S177</f>
        <v>11</v>
      </c>
      <c r="U177" s="577">
        <v>0</v>
      </c>
      <c r="V177" s="578">
        <f>T177+U177</f>
        <v>11</v>
      </c>
      <c r="W177" s="865">
        <f>IF(Q177=0,0,((V177/Q177)-1)*100)</f>
        <v>0</v>
      </c>
    </row>
    <row r="178" spans="1:23" ht="14.25" thickTop="1" thickBot="1">
      <c r="L178" s="580" t="s">
        <v>61</v>
      </c>
      <c r="M178" s="581">
        <f>+M175+M176+M177</f>
        <v>0</v>
      </c>
      <c r="N178" s="582">
        <f t="shared" ref="N178:V178" si="343">+N175+N176+N177</f>
        <v>0</v>
      </c>
      <c r="O178" s="583">
        <f t="shared" si="343"/>
        <v>0</v>
      </c>
      <c r="P178" s="582">
        <f t="shared" si="343"/>
        <v>0</v>
      </c>
      <c r="Q178" s="583">
        <f t="shared" si="343"/>
        <v>0</v>
      </c>
      <c r="R178" s="581">
        <f t="shared" si="343"/>
        <v>17</v>
      </c>
      <c r="S178" s="582">
        <f t="shared" si="343"/>
        <v>0</v>
      </c>
      <c r="T178" s="583">
        <f t="shared" si="343"/>
        <v>17</v>
      </c>
      <c r="U178" s="582">
        <f t="shared" si="343"/>
        <v>0</v>
      </c>
      <c r="V178" s="583">
        <f t="shared" si="343"/>
        <v>17</v>
      </c>
      <c r="W178" s="866">
        <f t="shared" ref="W178" si="344">IF(Q178=0,0,((V178/Q178)-1)*100)</f>
        <v>0</v>
      </c>
    </row>
    <row r="179" spans="1:23" ht="13.5" thickTop="1">
      <c r="L179" s="560" t="s">
        <v>16</v>
      </c>
      <c r="M179" s="576">
        <v>0</v>
      </c>
      <c r="N179" s="577">
        <v>0</v>
      </c>
      <c r="O179" s="578">
        <f>SUM(M179:N179)</f>
        <v>0</v>
      </c>
      <c r="P179" s="577">
        <v>0</v>
      </c>
      <c r="Q179" s="578">
        <f t="shared" ref="Q179" si="345">O179+P179</f>
        <v>0</v>
      </c>
      <c r="R179" s="576">
        <v>17</v>
      </c>
      <c r="S179" s="577">
        <v>0</v>
      </c>
      <c r="T179" s="578">
        <f>SUM(R179:S179)</f>
        <v>17</v>
      </c>
      <c r="U179" s="577">
        <v>0</v>
      </c>
      <c r="V179" s="578">
        <f t="shared" ref="V179" si="346">T179+U179</f>
        <v>17</v>
      </c>
      <c r="W179" s="865">
        <f>IF(Q179=0,0,((V179/Q179)-1)*100)</f>
        <v>0</v>
      </c>
    </row>
    <row r="180" spans="1:23">
      <c r="L180" s="560" t="s">
        <v>17</v>
      </c>
      <c r="M180" s="576">
        <v>0</v>
      </c>
      <c r="N180" s="577">
        <v>0</v>
      </c>
      <c r="O180" s="578">
        <f>SUM(M180:N180)</f>
        <v>0</v>
      </c>
      <c r="P180" s="577">
        <v>0</v>
      </c>
      <c r="Q180" s="578">
        <f>O180+P180</f>
        <v>0</v>
      </c>
      <c r="R180" s="576">
        <v>6</v>
      </c>
      <c r="S180" s="577">
        <v>0</v>
      </c>
      <c r="T180" s="578">
        <f>SUM(R180:S180)</f>
        <v>6</v>
      </c>
      <c r="U180" s="577">
        <v>0</v>
      </c>
      <c r="V180" s="578">
        <f>T180+U180</f>
        <v>6</v>
      </c>
      <c r="W180" s="865">
        <f t="shared" ref="W180" si="347">IF(Q180=0,0,((V180/Q180)-1)*100)</f>
        <v>0</v>
      </c>
    </row>
    <row r="181" spans="1:23" ht="13.5" thickBot="1">
      <c r="L181" s="560" t="s">
        <v>18</v>
      </c>
      <c r="M181" s="576">
        <v>0</v>
      </c>
      <c r="N181" s="577">
        <v>0</v>
      </c>
      <c r="O181" s="578">
        <f>SUM(M181:N181)</f>
        <v>0</v>
      </c>
      <c r="P181" s="585">
        <v>0</v>
      </c>
      <c r="Q181" s="578">
        <f>O181+P181</f>
        <v>0</v>
      </c>
      <c r="R181" s="576">
        <v>1</v>
      </c>
      <c r="S181" s="577">
        <v>0</v>
      </c>
      <c r="T181" s="578">
        <f>SUM(R181:S181)</f>
        <v>1</v>
      </c>
      <c r="U181" s="585">
        <v>0</v>
      </c>
      <c r="V181" s="578">
        <f>T181+U181</f>
        <v>1</v>
      </c>
      <c r="W181" s="865">
        <f>IF(Q181=0,0,((V181/Q181)-1)*100)</f>
        <v>0</v>
      </c>
    </row>
    <row r="182" spans="1:23" ht="14.25" thickTop="1" thickBot="1">
      <c r="L182" s="586" t="s">
        <v>19</v>
      </c>
      <c r="M182" s="587">
        <f>+M179+M180+M181</f>
        <v>0</v>
      </c>
      <c r="N182" s="588">
        <f t="shared" ref="N182:V182" si="348">+N179+N180+N181</f>
        <v>0</v>
      </c>
      <c r="O182" s="589">
        <f t="shared" si="348"/>
        <v>0</v>
      </c>
      <c r="P182" s="588">
        <f t="shared" si="348"/>
        <v>0</v>
      </c>
      <c r="Q182" s="589">
        <f t="shared" si="348"/>
        <v>0</v>
      </c>
      <c r="R182" s="587">
        <f t="shared" si="348"/>
        <v>24</v>
      </c>
      <c r="S182" s="588">
        <f t="shared" si="348"/>
        <v>0</v>
      </c>
      <c r="T182" s="589">
        <f t="shared" si="348"/>
        <v>24</v>
      </c>
      <c r="U182" s="588">
        <f t="shared" si="348"/>
        <v>0</v>
      </c>
      <c r="V182" s="589">
        <f t="shared" si="348"/>
        <v>24</v>
      </c>
      <c r="W182" s="867">
        <f>IF(Q182=0,0,((V182/Q182)-1)*100)</f>
        <v>0</v>
      </c>
    </row>
    <row r="183" spans="1:23" ht="13.5" thickTop="1">
      <c r="A183" s="547"/>
      <c r="K183" s="547"/>
      <c r="L183" s="560" t="s">
        <v>21</v>
      </c>
      <c r="M183" s="576">
        <v>0</v>
      </c>
      <c r="N183" s="577">
        <v>0</v>
      </c>
      <c r="O183" s="578">
        <f>SUM(M183:N183)</f>
        <v>0</v>
      </c>
      <c r="P183" s="591">
        <v>0</v>
      </c>
      <c r="Q183" s="578">
        <f>O183+P183</f>
        <v>0</v>
      </c>
      <c r="R183" s="576">
        <v>0</v>
      </c>
      <c r="S183" s="577">
        <v>0</v>
      </c>
      <c r="T183" s="578">
        <f>SUM(R183:S183)</f>
        <v>0</v>
      </c>
      <c r="U183" s="591">
        <v>0</v>
      </c>
      <c r="V183" s="578">
        <f>T183+U183</f>
        <v>0</v>
      </c>
      <c r="W183" s="865">
        <f>IF(Q183=0,0,((V183/Q183)-1)*100)</f>
        <v>0</v>
      </c>
    </row>
    <row r="184" spans="1:23" ht="13.5" thickBot="1">
      <c r="A184" s="547"/>
      <c r="K184" s="547"/>
      <c r="L184" s="560" t="s">
        <v>22</v>
      </c>
      <c r="M184" s="576">
        <v>0</v>
      </c>
      <c r="N184" s="577">
        <v>0</v>
      </c>
      <c r="O184" s="578">
        <f>SUM(M184:N184)</f>
        <v>0</v>
      </c>
      <c r="P184" s="577">
        <v>0</v>
      </c>
      <c r="Q184" s="578">
        <f>O184+P184</f>
        <v>0</v>
      </c>
      <c r="R184" s="576">
        <v>0</v>
      </c>
      <c r="S184" s="577">
        <v>0</v>
      </c>
      <c r="T184" s="578">
        <f>SUM(R184:S184)</f>
        <v>0</v>
      </c>
      <c r="U184" s="577">
        <v>0</v>
      </c>
      <c r="V184" s="578">
        <f>T184+U184</f>
        <v>0</v>
      </c>
      <c r="W184" s="865">
        <f t="shared" ref="W184" si="349">IF(Q184=0,0,((V184/Q184)-1)*100)</f>
        <v>0</v>
      </c>
    </row>
    <row r="185" spans="1:23" s="1" customFormat="1" ht="14.25" thickTop="1" thickBot="1">
      <c r="A185" s="3"/>
      <c r="I185" s="2"/>
      <c r="K185" s="3"/>
      <c r="L185" s="248" t="s">
        <v>66</v>
      </c>
      <c r="M185" s="249">
        <f>+M178+M182+M183+M184</f>
        <v>0</v>
      </c>
      <c r="N185" s="250">
        <f t="shared" ref="N185:V185" si="350">+N178+N182+N183+N184</f>
        <v>0</v>
      </c>
      <c r="O185" s="251">
        <f t="shared" si="350"/>
        <v>0</v>
      </c>
      <c r="P185" s="249">
        <f t="shared" si="350"/>
        <v>0</v>
      </c>
      <c r="Q185" s="251">
        <f t="shared" si="350"/>
        <v>0</v>
      </c>
      <c r="R185" s="249">
        <f t="shared" si="350"/>
        <v>41</v>
      </c>
      <c r="S185" s="250">
        <f t="shared" si="350"/>
        <v>0</v>
      </c>
      <c r="T185" s="251">
        <f t="shared" si="350"/>
        <v>41</v>
      </c>
      <c r="U185" s="249">
        <f t="shared" si="350"/>
        <v>0</v>
      </c>
      <c r="V185" s="251">
        <f t="shared" si="350"/>
        <v>41</v>
      </c>
      <c r="W185" s="622">
        <f t="shared" ref="W185" si="351">IF(Q185=0,0,((V185/Q185)-1)*100)</f>
        <v>0</v>
      </c>
    </row>
    <row r="186" spans="1:23" s="1" customFormat="1" ht="14.25" thickTop="1" thickBot="1">
      <c r="A186" s="3"/>
      <c r="I186" s="2"/>
      <c r="K186" s="3"/>
      <c r="L186" s="248" t="s">
        <v>67</v>
      </c>
      <c r="M186" s="249">
        <f>+M174+M178+M182+M183+M184</f>
        <v>0</v>
      </c>
      <c r="N186" s="250">
        <f t="shared" ref="N186:V186" si="352">+N174+N178+N182+N183+N184</f>
        <v>0</v>
      </c>
      <c r="O186" s="251">
        <f t="shared" si="352"/>
        <v>0</v>
      </c>
      <c r="P186" s="249">
        <f t="shared" si="352"/>
        <v>0</v>
      </c>
      <c r="Q186" s="251">
        <f t="shared" si="352"/>
        <v>0</v>
      </c>
      <c r="R186" s="249">
        <f t="shared" si="352"/>
        <v>47</v>
      </c>
      <c r="S186" s="250">
        <f t="shared" si="352"/>
        <v>16</v>
      </c>
      <c r="T186" s="251">
        <f t="shared" si="352"/>
        <v>63</v>
      </c>
      <c r="U186" s="249">
        <f t="shared" si="352"/>
        <v>0</v>
      </c>
      <c r="V186" s="251">
        <f t="shared" si="352"/>
        <v>63</v>
      </c>
      <c r="W186" s="622">
        <f>IF(Q186=0,0,((V186/Q186)-1)*100)</f>
        <v>0</v>
      </c>
    </row>
    <row r="187" spans="1:23" ht="14.25" thickTop="1" thickBot="1">
      <c r="A187" s="547"/>
      <c r="K187" s="547"/>
      <c r="L187" s="560" t="s">
        <v>23</v>
      </c>
      <c r="M187" s="576">
        <v>0</v>
      </c>
      <c r="N187" s="577">
        <v>0</v>
      </c>
      <c r="O187" s="578">
        <f>SUM(M187:N187)</f>
        <v>0</v>
      </c>
      <c r="P187" s="577">
        <v>0</v>
      </c>
      <c r="Q187" s="578">
        <f>O187+P187</f>
        <v>0</v>
      </c>
      <c r="R187" s="576"/>
      <c r="S187" s="577"/>
      <c r="T187" s="578">
        <f>SUM(R187:S187)</f>
        <v>0</v>
      </c>
      <c r="U187" s="577"/>
      <c r="V187" s="578">
        <f>T187+U187</f>
        <v>0</v>
      </c>
      <c r="W187" s="865">
        <f>IF(Q187=0,0,((V187/Q187)-1)*100)</f>
        <v>0</v>
      </c>
    </row>
    <row r="188" spans="1:23" ht="14.25" thickTop="1" thickBot="1">
      <c r="L188" s="580" t="s">
        <v>40</v>
      </c>
      <c r="M188" s="581">
        <f t="shared" ref="M188:V188" si="353">+M183+M184+M187</f>
        <v>0</v>
      </c>
      <c r="N188" s="582">
        <f t="shared" si="353"/>
        <v>0</v>
      </c>
      <c r="O188" s="583">
        <f t="shared" si="353"/>
        <v>0</v>
      </c>
      <c r="P188" s="582">
        <f t="shared" si="353"/>
        <v>0</v>
      </c>
      <c r="Q188" s="583">
        <f t="shared" si="353"/>
        <v>0</v>
      </c>
      <c r="R188" s="581">
        <f t="shared" si="353"/>
        <v>0</v>
      </c>
      <c r="S188" s="582">
        <f t="shared" si="353"/>
        <v>0</v>
      </c>
      <c r="T188" s="583">
        <f t="shared" si="353"/>
        <v>0</v>
      </c>
      <c r="U188" s="582">
        <f t="shared" si="353"/>
        <v>0</v>
      </c>
      <c r="V188" s="583">
        <f t="shared" si="353"/>
        <v>0</v>
      </c>
      <c r="W188" s="866">
        <f t="shared" ref="W188:W189" si="354">IF(Q188=0,0,((V188/Q188)-1)*100)</f>
        <v>0</v>
      </c>
    </row>
    <row r="189" spans="1:23" ht="14.25" thickTop="1" thickBot="1">
      <c r="L189" s="580" t="s">
        <v>63</v>
      </c>
      <c r="M189" s="581">
        <f t="shared" ref="M189:V189" si="355">+M174+M178+M182+M188</f>
        <v>0</v>
      </c>
      <c r="N189" s="582">
        <f t="shared" si="355"/>
        <v>0</v>
      </c>
      <c r="O189" s="583">
        <f t="shared" si="355"/>
        <v>0</v>
      </c>
      <c r="P189" s="582">
        <f t="shared" si="355"/>
        <v>0</v>
      </c>
      <c r="Q189" s="583">
        <f t="shared" si="355"/>
        <v>0</v>
      </c>
      <c r="R189" s="581">
        <f t="shared" si="355"/>
        <v>47</v>
      </c>
      <c r="S189" s="582">
        <f t="shared" si="355"/>
        <v>16</v>
      </c>
      <c r="T189" s="583">
        <f t="shared" si="355"/>
        <v>63</v>
      </c>
      <c r="U189" s="582">
        <f t="shared" si="355"/>
        <v>0</v>
      </c>
      <c r="V189" s="583">
        <f t="shared" si="355"/>
        <v>63</v>
      </c>
      <c r="W189" s="866">
        <f t="shared" si="354"/>
        <v>0</v>
      </c>
    </row>
    <row r="190" spans="1:23" ht="14.25" thickTop="1" thickBot="1">
      <c r="L190" s="592" t="s">
        <v>60</v>
      </c>
      <c r="M190" s="553"/>
      <c r="N190" s="553"/>
      <c r="O190" s="553"/>
      <c r="P190" s="553"/>
      <c r="Q190" s="553"/>
      <c r="R190" s="553"/>
      <c r="S190" s="553"/>
      <c r="T190" s="553"/>
      <c r="U190" s="553"/>
      <c r="V190" s="553"/>
      <c r="W190" s="553"/>
    </row>
    <row r="191" spans="1:23" ht="13.5" thickTop="1">
      <c r="L191" s="975" t="s">
        <v>55</v>
      </c>
      <c r="M191" s="976"/>
      <c r="N191" s="976"/>
      <c r="O191" s="976"/>
      <c r="P191" s="976"/>
      <c r="Q191" s="976"/>
      <c r="R191" s="976"/>
      <c r="S191" s="976"/>
      <c r="T191" s="976"/>
      <c r="U191" s="976"/>
      <c r="V191" s="976"/>
      <c r="W191" s="977"/>
    </row>
    <row r="192" spans="1:23" ht="13.5" thickBot="1">
      <c r="L192" s="978" t="s">
        <v>52</v>
      </c>
      <c r="M192" s="979"/>
      <c r="N192" s="979"/>
      <c r="O192" s="979"/>
      <c r="P192" s="979"/>
      <c r="Q192" s="979"/>
      <c r="R192" s="979"/>
      <c r="S192" s="979"/>
      <c r="T192" s="979"/>
      <c r="U192" s="979"/>
      <c r="V192" s="979"/>
      <c r="W192" s="980"/>
    </row>
    <row r="193" spans="12:23" ht="14.25" thickTop="1" thickBot="1">
      <c r="L193" s="552"/>
      <c r="M193" s="553"/>
      <c r="N193" s="553"/>
      <c r="O193" s="553"/>
      <c r="P193" s="553"/>
      <c r="Q193" s="553"/>
      <c r="R193" s="553"/>
      <c r="S193" s="553"/>
      <c r="T193" s="553"/>
      <c r="U193" s="553"/>
      <c r="V193" s="553"/>
      <c r="W193" s="554" t="s">
        <v>34</v>
      </c>
    </row>
    <row r="194" spans="12:23" ht="14.25" thickTop="1" thickBot="1">
      <c r="L194" s="555"/>
      <c r="M194" s="558" t="s">
        <v>64</v>
      </c>
      <c r="N194" s="557"/>
      <c r="O194" s="558"/>
      <c r="P194" s="556"/>
      <c r="Q194" s="557"/>
      <c r="R194" s="556" t="s">
        <v>65</v>
      </c>
      <c r="S194" s="557"/>
      <c r="T194" s="558"/>
      <c r="U194" s="556"/>
      <c r="V194" s="556"/>
      <c r="W194" s="559" t="s">
        <v>2</v>
      </c>
    </row>
    <row r="195" spans="12:23" ht="13.5" thickTop="1">
      <c r="L195" s="560" t="s">
        <v>3</v>
      </c>
      <c r="M195" s="561"/>
      <c r="N195" s="562"/>
      <c r="O195" s="563"/>
      <c r="P195" s="564"/>
      <c r="Q195" s="563"/>
      <c r="R195" s="561"/>
      <c r="S195" s="562"/>
      <c r="T195" s="563"/>
      <c r="U195" s="564"/>
      <c r="V195" s="563"/>
      <c r="W195" s="565" t="s">
        <v>4</v>
      </c>
    </row>
    <row r="196" spans="12:23" ht="13.5" thickBot="1">
      <c r="L196" s="566"/>
      <c r="M196" s="567" t="s">
        <v>35</v>
      </c>
      <c r="N196" s="568" t="s">
        <v>36</v>
      </c>
      <c r="O196" s="569" t="s">
        <v>37</v>
      </c>
      <c r="P196" s="566" t="s">
        <v>32</v>
      </c>
      <c r="Q196" s="569" t="s">
        <v>7</v>
      </c>
      <c r="R196" s="567" t="s">
        <v>35</v>
      </c>
      <c r="S196" s="568" t="s">
        <v>36</v>
      </c>
      <c r="T196" s="569" t="s">
        <v>37</v>
      </c>
      <c r="U196" s="566" t="s">
        <v>32</v>
      </c>
      <c r="V196" s="569" t="s">
        <v>7</v>
      </c>
      <c r="W196" s="519"/>
    </row>
    <row r="197" spans="12:23" ht="6" customHeight="1" thickTop="1">
      <c r="L197" s="560"/>
      <c r="M197" s="570"/>
      <c r="N197" s="571"/>
      <c r="O197" s="574"/>
      <c r="P197" s="593"/>
      <c r="Q197" s="574"/>
      <c r="R197" s="570"/>
      <c r="S197" s="571"/>
      <c r="T197" s="574"/>
      <c r="U197" s="593"/>
      <c r="V197" s="574"/>
      <c r="W197" s="575"/>
    </row>
    <row r="198" spans="12:23">
      <c r="L198" s="560" t="s">
        <v>10</v>
      </c>
      <c r="M198" s="576">
        <v>0</v>
      </c>
      <c r="N198" s="577">
        <v>1</v>
      </c>
      <c r="O198" s="578">
        <f>+M198+N198</f>
        <v>1</v>
      </c>
      <c r="P198" s="594">
        <v>0</v>
      </c>
      <c r="Q198" s="578">
        <f t="shared" ref="Q198" si="356">O198+P198</f>
        <v>1</v>
      </c>
      <c r="R198" s="384">
        <v>0</v>
      </c>
      <c r="S198" s="385">
        <v>0</v>
      </c>
      <c r="T198" s="386">
        <f>R198+S198</f>
        <v>0</v>
      </c>
      <c r="U198" s="387">
        <v>0</v>
      </c>
      <c r="V198" s="578">
        <f t="shared" ref="V198:V200" si="357">T198+U198</f>
        <v>0</v>
      </c>
      <c r="W198" s="595">
        <f>IF(Q198=0,0,((V198/Q198)-1)*100)</f>
        <v>-100</v>
      </c>
    </row>
    <row r="199" spans="12:23">
      <c r="L199" s="560" t="s">
        <v>11</v>
      </c>
      <c r="M199" s="576">
        <v>0</v>
      </c>
      <c r="N199" s="577">
        <v>0</v>
      </c>
      <c r="O199" s="578">
        <f t="shared" ref="O199:O200" si="358">+M199+N199</f>
        <v>0</v>
      </c>
      <c r="P199" s="594">
        <v>0</v>
      </c>
      <c r="Q199" s="578">
        <f>O199+P199</f>
        <v>0</v>
      </c>
      <c r="R199" s="384">
        <v>0</v>
      </c>
      <c r="S199" s="385">
        <v>0</v>
      </c>
      <c r="T199" s="386">
        <f>R199+S199</f>
        <v>0</v>
      </c>
      <c r="U199" s="387">
        <v>0</v>
      </c>
      <c r="V199" s="578">
        <f>T199+U199</f>
        <v>0</v>
      </c>
      <c r="W199" s="595">
        <f>IF(Q199=0,0,((V199/Q199)-1)*100)</f>
        <v>0</v>
      </c>
    </row>
    <row r="200" spans="12:23" ht="13.5" thickBot="1">
      <c r="L200" s="566" t="s">
        <v>12</v>
      </c>
      <c r="M200" s="576">
        <v>0</v>
      </c>
      <c r="N200" s="577">
        <v>0</v>
      </c>
      <c r="O200" s="578">
        <f t="shared" si="358"/>
        <v>0</v>
      </c>
      <c r="P200" s="594">
        <v>0</v>
      </c>
      <c r="Q200" s="578">
        <f t="shared" ref="Q200" si="359">O200+P200</f>
        <v>0</v>
      </c>
      <c r="R200" s="384">
        <v>0</v>
      </c>
      <c r="S200" s="385">
        <v>0</v>
      </c>
      <c r="T200" s="386">
        <f>R200+S200</f>
        <v>0</v>
      </c>
      <c r="U200" s="387">
        <v>0</v>
      </c>
      <c r="V200" s="578">
        <f t="shared" si="357"/>
        <v>0</v>
      </c>
      <c r="W200" s="595">
        <f>IF(Q200=0,0,((V200/Q200)-1)*100)</f>
        <v>0</v>
      </c>
    </row>
    <row r="201" spans="12:23" ht="14.25" thickTop="1" thickBot="1">
      <c r="L201" s="580" t="s">
        <v>38</v>
      </c>
      <c r="M201" s="581">
        <f t="shared" ref="M201:Q201" si="360">+M198+M199+M200</f>
        <v>0</v>
      </c>
      <c r="N201" s="582">
        <f t="shared" si="360"/>
        <v>1</v>
      </c>
      <c r="O201" s="583">
        <f t="shared" si="360"/>
        <v>1</v>
      </c>
      <c r="P201" s="582">
        <f t="shared" si="360"/>
        <v>0</v>
      </c>
      <c r="Q201" s="583">
        <f t="shared" si="360"/>
        <v>1</v>
      </c>
      <c r="R201" s="581">
        <f t="shared" ref="R201:V201" si="361">+R198+R199+R200</f>
        <v>0</v>
      </c>
      <c r="S201" s="582">
        <f t="shared" si="361"/>
        <v>0</v>
      </c>
      <c r="T201" s="583">
        <f t="shared" si="361"/>
        <v>0</v>
      </c>
      <c r="U201" s="582">
        <f t="shared" si="361"/>
        <v>0</v>
      </c>
      <c r="V201" s="583">
        <f t="shared" si="361"/>
        <v>0</v>
      </c>
      <c r="W201" s="584">
        <f t="shared" ref="W201" si="362">IF(Q201=0,0,((V201/Q201)-1)*100)</f>
        <v>-100</v>
      </c>
    </row>
    <row r="202" spans="12:23" ht="13.5" thickTop="1">
      <c r="L202" s="560" t="s">
        <v>13</v>
      </c>
      <c r="M202" s="576">
        <v>0</v>
      </c>
      <c r="N202" s="577">
        <v>0</v>
      </c>
      <c r="O202" s="578">
        <f>M202+N202</f>
        <v>0</v>
      </c>
      <c r="P202" s="594">
        <v>0</v>
      </c>
      <c r="Q202" s="578">
        <f>O202+P202</f>
        <v>0</v>
      </c>
      <c r="R202" s="576">
        <v>0</v>
      </c>
      <c r="S202" s="577">
        <v>0</v>
      </c>
      <c r="T202" s="578">
        <f>R202+S202</f>
        <v>0</v>
      </c>
      <c r="U202" s="594">
        <v>0</v>
      </c>
      <c r="V202" s="578">
        <f>T202+U202</f>
        <v>0</v>
      </c>
      <c r="W202" s="595">
        <f t="shared" ref="W202" si="363">IF(Q202=0,0,((V202/Q202)-1)*100)</f>
        <v>0</v>
      </c>
    </row>
    <row r="203" spans="12:23">
      <c r="L203" s="560" t="s">
        <v>14</v>
      </c>
      <c r="M203" s="576">
        <v>0</v>
      </c>
      <c r="N203" s="577">
        <v>0</v>
      </c>
      <c r="O203" s="578">
        <f>M203+N203</f>
        <v>0</v>
      </c>
      <c r="P203" s="594">
        <v>0</v>
      </c>
      <c r="Q203" s="578">
        <f>O203+P203</f>
        <v>0</v>
      </c>
      <c r="R203" s="576">
        <v>0</v>
      </c>
      <c r="S203" s="577">
        <v>0</v>
      </c>
      <c r="T203" s="578">
        <f>R203+S203</f>
        <v>0</v>
      </c>
      <c r="U203" s="594">
        <v>0</v>
      </c>
      <c r="V203" s="578">
        <f>T203+U203</f>
        <v>0</v>
      </c>
      <c r="W203" s="595">
        <f>IF(Q203=0,0,((V203/Q203)-1)*100)</f>
        <v>0</v>
      </c>
    </row>
    <row r="204" spans="12:23" ht="13.5" thickBot="1">
      <c r="L204" s="560" t="s">
        <v>15</v>
      </c>
      <c r="M204" s="576">
        <v>0</v>
      </c>
      <c r="N204" s="577">
        <v>1</v>
      </c>
      <c r="O204" s="578">
        <f>M204+N204</f>
        <v>1</v>
      </c>
      <c r="P204" s="594">
        <v>0</v>
      </c>
      <c r="Q204" s="578">
        <f>O204+P204</f>
        <v>1</v>
      </c>
      <c r="R204" s="576">
        <v>0</v>
      </c>
      <c r="S204" s="577">
        <v>0</v>
      </c>
      <c r="T204" s="578">
        <f>R204+S204</f>
        <v>0</v>
      </c>
      <c r="U204" s="594">
        <v>0</v>
      </c>
      <c r="V204" s="578">
        <f>T204+U204</f>
        <v>0</v>
      </c>
      <c r="W204" s="595">
        <f>IF(Q204=0,0,((V204/Q204)-1)*100)</f>
        <v>-100</v>
      </c>
    </row>
    <row r="205" spans="12:23" ht="14.25" thickTop="1" thickBot="1">
      <c r="L205" s="580" t="s">
        <v>61</v>
      </c>
      <c r="M205" s="581">
        <f>+M202+M203+M204</f>
        <v>0</v>
      </c>
      <c r="N205" s="582">
        <f t="shared" ref="N205" si="364">+N202+N203+N204</f>
        <v>1</v>
      </c>
      <c r="O205" s="583">
        <f t="shared" ref="O205" si="365">+O202+O203+O204</f>
        <v>1</v>
      </c>
      <c r="P205" s="582">
        <f t="shared" ref="P205" si="366">+P202+P203+P204</f>
        <v>0</v>
      </c>
      <c r="Q205" s="583">
        <f t="shared" ref="Q205" si="367">+Q202+Q203+Q204</f>
        <v>1</v>
      </c>
      <c r="R205" s="581">
        <f t="shared" ref="R205" si="368">+R202+R203+R204</f>
        <v>0</v>
      </c>
      <c r="S205" s="582">
        <f t="shared" ref="S205" si="369">+S202+S203+S204</f>
        <v>0</v>
      </c>
      <c r="T205" s="583">
        <f t="shared" ref="T205" si="370">+T202+T203+T204</f>
        <v>0</v>
      </c>
      <c r="U205" s="582">
        <f t="shared" ref="U205" si="371">+U202+U203+U204</f>
        <v>0</v>
      </c>
      <c r="V205" s="583">
        <f t="shared" ref="V205" si="372">+V202+V203+V204</f>
        <v>0</v>
      </c>
      <c r="W205" s="584">
        <f t="shared" ref="W205" si="373">IF(Q205=0,0,((V205/Q205)-1)*100)</f>
        <v>-100</v>
      </c>
    </row>
    <row r="206" spans="12:23" ht="13.5" thickTop="1">
      <c r="L206" s="560" t="s">
        <v>16</v>
      </c>
      <c r="M206" s="576">
        <v>0</v>
      </c>
      <c r="N206" s="577">
        <v>0</v>
      </c>
      <c r="O206" s="578">
        <f>SUM(M206:N206)</f>
        <v>0</v>
      </c>
      <c r="P206" s="594">
        <v>0</v>
      </c>
      <c r="Q206" s="578">
        <f>O206+P206</f>
        <v>0</v>
      </c>
      <c r="R206" s="576">
        <v>0</v>
      </c>
      <c r="S206" s="577">
        <v>0</v>
      </c>
      <c r="T206" s="578">
        <f>SUM(R206:S206)</f>
        <v>0</v>
      </c>
      <c r="U206" s="594">
        <v>0</v>
      </c>
      <c r="V206" s="578">
        <f>T206+U206</f>
        <v>0</v>
      </c>
      <c r="W206" s="595">
        <f>IF(Q206=0,0,((V206/Q206)-1)*100)</f>
        <v>0</v>
      </c>
    </row>
    <row r="207" spans="12:23">
      <c r="L207" s="560" t="s">
        <v>17</v>
      </c>
      <c r="M207" s="576">
        <v>0</v>
      </c>
      <c r="N207" s="577">
        <v>0</v>
      </c>
      <c r="O207" s="578">
        <f>SUM(M207:N207)</f>
        <v>0</v>
      </c>
      <c r="P207" s="594">
        <v>0</v>
      </c>
      <c r="Q207" s="578">
        <f>O207+P207</f>
        <v>0</v>
      </c>
      <c r="R207" s="576">
        <v>0</v>
      </c>
      <c r="S207" s="577">
        <v>0</v>
      </c>
      <c r="T207" s="578">
        <f>SUM(R207:S207)</f>
        <v>0</v>
      </c>
      <c r="U207" s="594">
        <v>0</v>
      </c>
      <c r="V207" s="578">
        <f>T207+U207</f>
        <v>0</v>
      </c>
      <c r="W207" s="595">
        <f t="shared" ref="W207" si="374">IF(Q207=0,0,((V207/Q207)-1)*100)</f>
        <v>0</v>
      </c>
    </row>
    <row r="208" spans="12:23" ht="13.5" thickBot="1">
      <c r="L208" s="560" t="s">
        <v>18</v>
      </c>
      <c r="M208" s="576">
        <v>0</v>
      </c>
      <c r="N208" s="577">
        <v>0</v>
      </c>
      <c r="O208" s="596">
        <f>SUM(M208:N208)</f>
        <v>0</v>
      </c>
      <c r="P208" s="597">
        <v>0</v>
      </c>
      <c r="Q208" s="596">
        <f>O208+P208</f>
        <v>0</v>
      </c>
      <c r="R208" s="576">
        <v>0</v>
      </c>
      <c r="S208" s="577">
        <v>0</v>
      </c>
      <c r="T208" s="596">
        <f>SUM(R208:S208)</f>
        <v>0</v>
      </c>
      <c r="U208" s="597">
        <v>0</v>
      </c>
      <c r="V208" s="596">
        <f>T208+U208</f>
        <v>0</v>
      </c>
      <c r="W208" s="595">
        <f>IF(Q208=0,0,((V208/Q208)-1)*100)</f>
        <v>0</v>
      </c>
    </row>
    <row r="209" spans="1:23" ht="14.25" thickTop="1" thickBot="1">
      <c r="L209" s="586" t="s">
        <v>19</v>
      </c>
      <c r="M209" s="587">
        <f>+M206+M207+M208</f>
        <v>0</v>
      </c>
      <c r="N209" s="588">
        <f t="shared" ref="N209" si="375">+N206+N207+N208</f>
        <v>0</v>
      </c>
      <c r="O209" s="589">
        <f t="shared" ref="O209" si="376">+O206+O207+O208</f>
        <v>0</v>
      </c>
      <c r="P209" s="588">
        <f t="shared" ref="P209" si="377">+P206+P207+P208</f>
        <v>0</v>
      </c>
      <c r="Q209" s="589">
        <f t="shared" ref="Q209" si="378">+Q206+Q207+Q208</f>
        <v>0</v>
      </c>
      <c r="R209" s="587">
        <f t="shared" ref="R209" si="379">+R206+R207+R208</f>
        <v>0</v>
      </c>
      <c r="S209" s="588">
        <f t="shared" ref="S209" si="380">+S206+S207+S208</f>
        <v>0</v>
      </c>
      <c r="T209" s="589">
        <f t="shared" ref="T209" si="381">+T206+T207+T208</f>
        <v>0</v>
      </c>
      <c r="U209" s="588">
        <f t="shared" ref="U209" si="382">+U206+U207+U208</f>
        <v>0</v>
      </c>
      <c r="V209" s="589">
        <f t="shared" ref="V209" si="383">+V206+V207+V208</f>
        <v>0</v>
      </c>
      <c r="W209" s="590">
        <f>IF(Q209=0,0,((V209/Q209)-1)*100)</f>
        <v>0</v>
      </c>
    </row>
    <row r="210" spans="1:23" ht="13.5" thickTop="1">
      <c r="A210" s="547"/>
      <c r="K210" s="547"/>
      <c r="L210" s="560" t="s">
        <v>21</v>
      </c>
      <c r="M210" s="576">
        <v>0</v>
      </c>
      <c r="N210" s="577">
        <v>0</v>
      </c>
      <c r="O210" s="596">
        <f>SUM(M210:N210)</f>
        <v>0</v>
      </c>
      <c r="P210" s="598">
        <v>0</v>
      </c>
      <c r="Q210" s="596">
        <f>O210+P210</f>
        <v>0</v>
      </c>
      <c r="R210" s="576">
        <v>0</v>
      </c>
      <c r="S210" s="577">
        <v>0</v>
      </c>
      <c r="T210" s="596">
        <f>SUM(R210:S210)</f>
        <v>0</v>
      </c>
      <c r="U210" s="598">
        <v>0</v>
      </c>
      <c r="V210" s="596">
        <f>T210+U210</f>
        <v>0</v>
      </c>
      <c r="W210" s="595">
        <f>IF(Q210=0,0,((V210/Q210)-1)*100)</f>
        <v>0</v>
      </c>
    </row>
    <row r="211" spans="1:23" ht="13.5" thickBot="1">
      <c r="A211" s="547"/>
      <c r="K211" s="547"/>
      <c r="L211" s="560" t="s">
        <v>22</v>
      </c>
      <c r="M211" s="576">
        <v>1</v>
      </c>
      <c r="N211" s="577">
        <v>0</v>
      </c>
      <c r="O211" s="596">
        <f>SUM(M211:N211)</f>
        <v>1</v>
      </c>
      <c r="P211" s="594">
        <v>0</v>
      </c>
      <c r="Q211" s="596">
        <f>O211+P211</f>
        <v>1</v>
      </c>
      <c r="R211" s="576">
        <v>0</v>
      </c>
      <c r="S211" s="577">
        <v>0</v>
      </c>
      <c r="T211" s="596">
        <f>SUM(R211:S211)</f>
        <v>0</v>
      </c>
      <c r="U211" s="594">
        <v>0</v>
      </c>
      <c r="V211" s="596">
        <f>T211+U211</f>
        <v>0</v>
      </c>
      <c r="W211" s="595">
        <f t="shared" ref="W211:W212" si="384">IF(Q211=0,0,((V211/Q211)-1)*100)</f>
        <v>-100</v>
      </c>
    </row>
    <row r="212" spans="1:23" s="1" customFormat="1" ht="14.25" thickTop="1" thickBot="1">
      <c r="A212" s="3"/>
      <c r="I212" s="2"/>
      <c r="K212" s="3"/>
      <c r="L212" s="248" t="s">
        <v>66</v>
      </c>
      <c r="M212" s="249">
        <f>+M205+M209+M210+M211</f>
        <v>1</v>
      </c>
      <c r="N212" s="250">
        <f t="shared" ref="N212" si="385">+N205+N209+N210+N211</f>
        <v>1</v>
      </c>
      <c r="O212" s="251">
        <f t="shared" ref="O212" si="386">+O205+O209+O210+O211</f>
        <v>2</v>
      </c>
      <c r="P212" s="249">
        <f t="shared" ref="P212" si="387">+P205+P209+P210+P211</f>
        <v>0</v>
      </c>
      <c r="Q212" s="251">
        <f t="shared" ref="Q212" si="388">+Q205+Q209+Q210+Q211</f>
        <v>2</v>
      </c>
      <c r="R212" s="249">
        <f t="shared" ref="R212" si="389">+R205+R209+R210+R211</f>
        <v>0</v>
      </c>
      <c r="S212" s="250">
        <f t="shared" ref="S212" si="390">+S205+S209+S210+S211</f>
        <v>0</v>
      </c>
      <c r="T212" s="251">
        <f t="shared" ref="T212" si="391">+T205+T209+T210+T211</f>
        <v>0</v>
      </c>
      <c r="U212" s="249">
        <f t="shared" ref="U212" si="392">+U205+U209+U210+U211</f>
        <v>0</v>
      </c>
      <c r="V212" s="251">
        <f t="shared" ref="V212" si="393">+V205+V209+V210+V211</f>
        <v>0</v>
      </c>
      <c r="W212" s="252">
        <f t="shared" si="384"/>
        <v>-100</v>
      </c>
    </row>
    <row r="213" spans="1:23" s="1" customFormat="1" ht="14.25" thickTop="1" thickBot="1">
      <c r="A213" s="3"/>
      <c r="I213" s="2"/>
      <c r="K213" s="3"/>
      <c r="L213" s="248" t="s">
        <v>67</v>
      </c>
      <c r="M213" s="249">
        <f>+M201+M205+M209+M210+M211</f>
        <v>1</v>
      </c>
      <c r="N213" s="250">
        <f t="shared" ref="N213:V213" si="394">+N201+N205+N209+N210+N211</f>
        <v>2</v>
      </c>
      <c r="O213" s="251">
        <f t="shared" si="394"/>
        <v>3</v>
      </c>
      <c r="P213" s="249">
        <f t="shared" si="394"/>
        <v>0</v>
      </c>
      <c r="Q213" s="251">
        <f t="shared" si="394"/>
        <v>3</v>
      </c>
      <c r="R213" s="249">
        <f t="shared" si="394"/>
        <v>0</v>
      </c>
      <c r="S213" s="250">
        <f t="shared" si="394"/>
        <v>0</v>
      </c>
      <c r="T213" s="251">
        <f t="shared" si="394"/>
        <v>0</v>
      </c>
      <c r="U213" s="249">
        <f t="shared" si="394"/>
        <v>0</v>
      </c>
      <c r="V213" s="251">
        <f t="shared" si="394"/>
        <v>0</v>
      </c>
      <c r="W213" s="252">
        <f>IF(Q213=0,0,((V213/Q213)-1)*100)</f>
        <v>-100</v>
      </c>
    </row>
    <row r="214" spans="1:23" ht="14.25" thickTop="1" thickBot="1">
      <c r="A214" s="547"/>
      <c r="K214" s="547"/>
      <c r="L214" s="560" t="s">
        <v>23</v>
      </c>
      <c r="M214" s="576">
        <v>0</v>
      </c>
      <c r="N214" s="577">
        <v>0</v>
      </c>
      <c r="O214" s="596">
        <f>SUM(M214:N214)</f>
        <v>0</v>
      </c>
      <c r="P214" s="594">
        <v>0</v>
      </c>
      <c r="Q214" s="596">
        <f>O214+P214</f>
        <v>0</v>
      </c>
      <c r="R214" s="576"/>
      <c r="S214" s="577"/>
      <c r="T214" s="596">
        <f>SUM(R214:S214)</f>
        <v>0</v>
      </c>
      <c r="U214" s="594"/>
      <c r="V214" s="596">
        <f>T214+U214</f>
        <v>0</v>
      </c>
      <c r="W214" s="595">
        <f>IF(Q214=0,0,((V214/Q214)-1)*100)</f>
        <v>0</v>
      </c>
    </row>
    <row r="215" spans="1:23" ht="14.25" thickTop="1" thickBot="1">
      <c r="L215" s="580" t="s">
        <v>40</v>
      </c>
      <c r="M215" s="581">
        <f t="shared" ref="M215:V215" si="395">+M210+M211+M214</f>
        <v>1</v>
      </c>
      <c r="N215" s="582">
        <f t="shared" si="395"/>
        <v>0</v>
      </c>
      <c r="O215" s="583">
        <f t="shared" si="395"/>
        <v>1</v>
      </c>
      <c r="P215" s="582">
        <f t="shared" si="395"/>
        <v>0</v>
      </c>
      <c r="Q215" s="583">
        <f t="shared" si="395"/>
        <v>1</v>
      </c>
      <c r="R215" s="581">
        <f t="shared" si="395"/>
        <v>0</v>
      </c>
      <c r="S215" s="582">
        <f t="shared" si="395"/>
        <v>0</v>
      </c>
      <c r="T215" s="583">
        <f t="shared" si="395"/>
        <v>0</v>
      </c>
      <c r="U215" s="582">
        <f t="shared" si="395"/>
        <v>0</v>
      </c>
      <c r="V215" s="583">
        <f t="shared" si="395"/>
        <v>0</v>
      </c>
      <c r="W215" s="584">
        <f t="shared" ref="W215:W216" si="396">IF(Q215=0,0,((V215/Q215)-1)*100)</f>
        <v>-100</v>
      </c>
    </row>
    <row r="216" spans="1:23" ht="14.25" thickTop="1" thickBot="1">
      <c r="L216" s="580" t="s">
        <v>63</v>
      </c>
      <c r="M216" s="581">
        <f t="shared" ref="M216:V216" si="397">+M201+M205+M209+M215</f>
        <v>1</v>
      </c>
      <c r="N216" s="582">
        <f t="shared" si="397"/>
        <v>2</v>
      </c>
      <c r="O216" s="583">
        <f t="shared" si="397"/>
        <v>3</v>
      </c>
      <c r="P216" s="582">
        <f t="shared" si="397"/>
        <v>0</v>
      </c>
      <c r="Q216" s="583">
        <f t="shared" si="397"/>
        <v>3</v>
      </c>
      <c r="R216" s="581">
        <f t="shared" si="397"/>
        <v>0</v>
      </c>
      <c r="S216" s="582">
        <f t="shared" si="397"/>
        <v>0</v>
      </c>
      <c r="T216" s="583">
        <f t="shared" si="397"/>
        <v>0</v>
      </c>
      <c r="U216" s="582">
        <f t="shared" si="397"/>
        <v>0</v>
      </c>
      <c r="V216" s="583">
        <f t="shared" si="397"/>
        <v>0</v>
      </c>
      <c r="W216" s="584">
        <f t="shared" si="396"/>
        <v>-100</v>
      </c>
    </row>
    <row r="217" spans="1:23" ht="14.25" thickTop="1" thickBot="1">
      <c r="L217" s="592" t="s">
        <v>60</v>
      </c>
      <c r="M217" s="553"/>
      <c r="N217" s="553"/>
      <c r="O217" s="553"/>
      <c r="P217" s="553"/>
      <c r="Q217" s="553"/>
      <c r="R217" s="553"/>
      <c r="S217" s="553"/>
      <c r="T217" s="553"/>
      <c r="U217" s="553"/>
      <c r="V217" s="553"/>
      <c r="W217" s="553"/>
    </row>
    <row r="218" spans="1:23" ht="13.5" thickTop="1">
      <c r="L218" s="969" t="s">
        <v>56</v>
      </c>
      <c r="M218" s="970"/>
      <c r="N218" s="970"/>
      <c r="O218" s="970"/>
      <c r="P218" s="970"/>
      <c r="Q218" s="970"/>
      <c r="R218" s="970"/>
      <c r="S218" s="970"/>
      <c r="T218" s="970"/>
      <c r="U218" s="970"/>
      <c r="V218" s="970"/>
      <c r="W218" s="971"/>
    </row>
    <row r="219" spans="1:23" ht="13.5" thickBot="1">
      <c r="L219" s="972" t="s">
        <v>53</v>
      </c>
      <c r="M219" s="973"/>
      <c r="N219" s="973"/>
      <c r="O219" s="973"/>
      <c r="P219" s="973"/>
      <c r="Q219" s="973"/>
      <c r="R219" s="973"/>
      <c r="S219" s="973"/>
      <c r="T219" s="973"/>
      <c r="U219" s="973"/>
      <c r="V219" s="973"/>
      <c r="W219" s="974"/>
    </row>
    <row r="220" spans="1:23" ht="14.25" thickTop="1" thickBot="1">
      <c r="L220" s="552"/>
      <c r="M220" s="553"/>
      <c r="N220" s="553"/>
      <c r="O220" s="553"/>
      <c r="P220" s="553"/>
      <c r="Q220" s="553"/>
      <c r="R220" s="553"/>
      <c r="S220" s="553"/>
      <c r="T220" s="553"/>
      <c r="U220" s="553"/>
      <c r="V220" s="553"/>
      <c r="W220" s="554" t="s">
        <v>34</v>
      </c>
    </row>
    <row r="221" spans="1:23" ht="14.25" thickTop="1" thickBot="1">
      <c r="L221" s="555"/>
      <c r="M221" s="558" t="s">
        <v>64</v>
      </c>
      <c r="N221" s="557"/>
      <c r="O221" s="558"/>
      <c r="P221" s="556"/>
      <c r="Q221" s="557"/>
      <c r="R221" s="556" t="s">
        <v>65</v>
      </c>
      <c r="S221" s="557"/>
      <c r="T221" s="558"/>
      <c r="U221" s="556"/>
      <c r="V221" s="556"/>
      <c r="W221" s="559" t="s">
        <v>2</v>
      </c>
    </row>
    <row r="222" spans="1:23" ht="13.5" thickTop="1">
      <c r="L222" s="560" t="s">
        <v>3</v>
      </c>
      <c r="M222" s="561"/>
      <c r="N222" s="562"/>
      <c r="O222" s="563"/>
      <c r="P222" s="564"/>
      <c r="Q222" s="599"/>
      <c r="R222" s="561"/>
      <c r="S222" s="562"/>
      <c r="T222" s="563"/>
      <c r="U222" s="564"/>
      <c r="V222" s="599"/>
      <c r="W222" s="565" t="s">
        <v>4</v>
      </c>
    </row>
    <row r="223" spans="1:23" ht="13.5" thickBot="1">
      <c r="L223" s="566"/>
      <c r="M223" s="567" t="s">
        <v>35</v>
      </c>
      <c r="N223" s="568" t="s">
        <v>36</v>
      </c>
      <c r="O223" s="569" t="s">
        <v>37</v>
      </c>
      <c r="P223" s="566" t="s">
        <v>32</v>
      </c>
      <c r="Q223" s="607" t="s">
        <v>7</v>
      </c>
      <c r="R223" s="567" t="s">
        <v>35</v>
      </c>
      <c r="S223" s="568" t="s">
        <v>36</v>
      </c>
      <c r="T223" s="569" t="s">
        <v>37</v>
      </c>
      <c r="U223" s="566" t="s">
        <v>32</v>
      </c>
      <c r="V223" s="600" t="s">
        <v>7</v>
      </c>
      <c r="W223" s="519"/>
    </row>
    <row r="224" spans="1:23" ht="4.5" customHeight="1" thickTop="1">
      <c r="L224" s="560"/>
      <c r="M224" s="570"/>
      <c r="N224" s="571"/>
      <c r="O224" s="574"/>
      <c r="P224" s="593"/>
      <c r="Q224" s="601"/>
      <c r="R224" s="570"/>
      <c r="S224" s="571"/>
      <c r="T224" s="574"/>
      <c r="U224" s="593"/>
      <c r="V224" s="601"/>
      <c r="W224" s="575"/>
    </row>
    <row r="225" spans="1:23">
      <c r="L225" s="560" t="s">
        <v>10</v>
      </c>
      <c r="M225" s="576">
        <f t="shared" ref="M225:N227" si="398">+M171+M198</f>
        <v>0</v>
      </c>
      <c r="N225" s="577">
        <f t="shared" si="398"/>
        <v>1</v>
      </c>
      <c r="O225" s="578">
        <f>M225+N225</f>
        <v>1</v>
      </c>
      <c r="P225" s="594">
        <f>+P171+P198</f>
        <v>0</v>
      </c>
      <c r="Q225" s="602">
        <f>O225+P225</f>
        <v>1</v>
      </c>
      <c r="R225" s="576">
        <f t="shared" ref="R225:S227" si="399">+R171+R198</f>
        <v>2</v>
      </c>
      <c r="S225" s="577">
        <f t="shared" si="399"/>
        <v>0</v>
      </c>
      <c r="T225" s="578">
        <f>R225+S225</f>
        <v>2</v>
      </c>
      <c r="U225" s="594">
        <f>+U171+U198</f>
        <v>0</v>
      </c>
      <c r="V225" s="602">
        <f>T225+U225</f>
        <v>2</v>
      </c>
      <c r="W225" s="595">
        <f>IF(Q225=0,0,((V225/Q225)-1)*100)</f>
        <v>100</v>
      </c>
    </row>
    <row r="226" spans="1:23">
      <c r="L226" s="560" t="s">
        <v>11</v>
      </c>
      <c r="M226" s="576">
        <f t="shared" si="398"/>
        <v>0</v>
      </c>
      <c r="N226" s="577">
        <f t="shared" si="398"/>
        <v>0</v>
      </c>
      <c r="O226" s="578">
        <f t="shared" ref="O226:O227" si="400">M226+N226</f>
        <v>0</v>
      </c>
      <c r="P226" s="594">
        <f>+P172+P199</f>
        <v>0</v>
      </c>
      <c r="Q226" s="602">
        <f>O226+P226</f>
        <v>0</v>
      </c>
      <c r="R226" s="576">
        <f t="shared" si="399"/>
        <v>1</v>
      </c>
      <c r="S226" s="577">
        <f t="shared" si="399"/>
        <v>7</v>
      </c>
      <c r="T226" s="578">
        <f t="shared" ref="T226:T227" si="401">R226+S226</f>
        <v>8</v>
      </c>
      <c r="U226" s="594">
        <f>+U172+U199</f>
        <v>0</v>
      </c>
      <c r="V226" s="602">
        <f>T226+U226</f>
        <v>8</v>
      </c>
      <c r="W226" s="595">
        <f>IF(Q226=0,0,((V226/Q226)-1)*100)</f>
        <v>0</v>
      </c>
    </row>
    <row r="227" spans="1:23" ht="13.5" thickBot="1">
      <c r="L227" s="566" t="s">
        <v>12</v>
      </c>
      <c r="M227" s="576">
        <f t="shared" si="398"/>
        <v>0</v>
      </c>
      <c r="N227" s="577">
        <f t="shared" si="398"/>
        <v>0</v>
      </c>
      <c r="O227" s="578">
        <f t="shared" si="400"/>
        <v>0</v>
      </c>
      <c r="P227" s="594">
        <f>+P173+P200</f>
        <v>0</v>
      </c>
      <c r="Q227" s="602">
        <f>O227+P227</f>
        <v>0</v>
      </c>
      <c r="R227" s="576">
        <f t="shared" si="399"/>
        <v>3</v>
      </c>
      <c r="S227" s="577">
        <f t="shared" si="399"/>
        <v>9</v>
      </c>
      <c r="T227" s="578">
        <f t="shared" si="401"/>
        <v>12</v>
      </c>
      <c r="U227" s="594">
        <f>+U173+U200</f>
        <v>0</v>
      </c>
      <c r="V227" s="602">
        <f>T227+U227</f>
        <v>12</v>
      </c>
      <c r="W227" s="595">
        <f>IF(Q227=0,0,((V227/Q227)-1)*100)</f>
        <v>0</v>
      </c>
    </row>
    <row r="228" spans="1:23" ht="14.25" thickTop="1" thickBot="1">
      <c r="L228" s="580" t="s">
        <v>38</v>
      </c>
      <c r="M228" s="581">
        <f t="shared" ref="M228:Q228" si="402">+M225+M226+M227</f>
        <v>0</v>
      </c>
      <c r="N228" s="582">
        <f t="shared" si="402"/>
        <v>1</v>
      </c>
      <c r="O228" s="583">
        <f t="shared" si="402"/>
        <v>1</v>
      </c>
      <c r="P228" s="582">
        <f t="shared" si="402"/>
        <v>0</v>
      </c>
      <c r="Q228" s="583">
        <f t="shared" si="402"/>
        <v>1</v>
      </c>
      <c r="R228" s="581">
        <f t="shared" ref="R228:V228" si="403">+R225+R226+R227</f>
        <v>6</v>
      </c>
      <c r="S228" s="582">
        <f t="shared" si="403"/>
        <v>16</v>
      </c>
      <c r="T228" s="583">
        <f t="shared" si="403"/>
        <v>22</v>
      </c>
      <c r="U228" s="582">
        <f t="shared" si="403"/>
        <v>0</v>
      </c>
      <c r="V228" s="583">
        <f t="shared" si="403"/>
        <v>22</v>
      </c>
      <c r="W228" s="584">
        <f t="shared" ref="W228" si="404">IF(Q228=0,0,((V228/Q228)-1)*100)</f>
        <v>2100</v>
      </c>
    </row>
    <row r="229" spans="1:23" ht="13.5" thickTop="1">
      <c r="L229" s="560" t="s">
        <v>13</v>
      </c>
      <c r="M229" s="576">
        <f t="shared" ref="M229:N231" si="405">+M175+M202</f>
        <v>0</v>
      </c>
      <c r="N229" s="577">
        <f t="shared" si="405"/>
        <v>0</v>
      </c>
      <c r="O229" s="578">
        <f t="shared" ref="O229" si="406">M229+N229</f>
        <v>0</v>
      </c>
      <c r="P229" s="610">
        <f>+P175+P202</f>
        <v>0</v>
      </c>
      <c r="Q229" s="612">
        <f>O229+P229</f>
        <v>0</v>
      </c>
      <c r="R229" s="576">
        <f t="shared" ref="R229:S231" si="407">+R175+R202</f>
        <v>3</v>
      </c>
      <c r="S229" s="577">
        <f t="shared" si="407"/>
        <v>0</v>
      </c>
      <c r="T229" s="578">
        <f t="shared" ref="T229" si="408">R229+S229</f>
        <v>3</v>
      </c>
      <c r="U229" s="610">
        <f>+U175+U202</f>
        <v>0</v>
      </c>
      <c r="V229" s="612">
        <f>T229+U229</f>
        <v>3</v>
      </c>
      <c r="W229" s="595">
        <f>IF(Q229=0,0,((V229/Q229)-1)*100)</f>
        <v>0</v>
      </c>
    </row>
    <row r="230" spans="1:23">
      <c r="L230" s="560" t="s">
        <v>14</v>
      </c>
      <c r="M230" s="576">
        <f t="shared" si="405"/>
        <v>0</v>
      </c>
      <c r="N230" s="577">
        <f t="shared" si="405"/>
        <v>0</v>
      </c>
      <c r="O230" s="596">
        <f t="shared" ref="O230" si="409">M230+N230</f>
        <v>0</v>
      </c>
      <c r="P230" s="610">
        <f>+P176+P203</f>
        <v>0</v>
      </c>
      <c r="Q230" s="578">
        <f>O230+P230</f>
        <v>0</v>
      </c>
      <c r="R230" s="576">
        <f t="shared" si="407"/>
        <v>3</v>
      </c>
      <c r="S230" s="577">
        <f t="shared" si="407"/>
        <v>0</v>
      </c>
      <c r="T230" s="596">
        <f t="shared" ref="T230:T242" si="410">R230+S230</f>
        <v>3</v>
      </c>
      <c r="U230" s="610">
        <f>+U176+U203</f>
        <v>0</v>
      </c>
      <c r="V230" s="578">
        <f t="shared" ref="V230:V242" si="411">T230+U230</f>
        <v>3</v>
      </c>
      <c r="W230" s="595">
        <f>IF(Q230=0,0,((V230/Q230)-1)*100)</f>
        <v>0</v>
      </c>
    </row>
    <row r="231" spans="1:23" ht="13.5" thickBot="1">
      <c r="L231" s="560" t="s">
        <v>15</v>
      </c>
      <c r="M231" s="576">
        <f t="shared" si="405"/>
        <v>0</v>
      </c>
      <c r="N231" s="577">
        <f t="shared" si="405"/>
        <v>1</v>
      </c>
      <c r="O231" s="578">
        <f t="shared" ref="O231" si="412">M231+N231</f>
        <v>1</v>
      </c>
      <c r="P231" s="594">
        <f>+P177+P204</f>
        <v>0</v>
      </c>
      <c r="Q231" s="631">
        <f>O231+P231</f>
        <v>1</v>
      </c>
      <c r="R231" s="632">
        <f t="shared" si="407"/>
        <v>11</v>
      </c>
      <c r="S231" s="585">
        <f t="shared" si="407"/>
        <v>0</v>
      </c>
      <c r="T231" s="579">
        <f t="shared" ref="T231" si="413">R231+S231</f>
        <v>11</v>
      </c>
      <c r="U231" s="597">
        <f>+U177+U204</f>
        <v>0</v>
      </c>
      <c r="V231" s="633">
        <f t="shared" ref="V231" si="414">T231+U231</f>
        <v>11</v>
      </c>
      <c r="W231" s="595">
        <f t="shared" ref="W231:W232" si="415">IF(Q231=0,0,((V231/Q231)-1)*100)</f>
        <v>1000</v>
      </c>
    </row>
    <row r="232" spans="1:23" ht="14.25" thickTop="1" thickBot="1">
      <c r="L232" s="580" t="s">
        <v>61</v>
      </c>
      <c r="M232" s="581">
        <f>+M229+M230+M231</f>
        <v>0</v>
      </c>
      <c r="N232" s="582">
        <f t="shared" ref="N232" si="416">+N229+N230+N231</f>
        <v>1</v>
      </c>
      <c r="O232" s="583">
        <f t="shared" ref="O232" si="417">+O229+O230+O231</f>
        <v>1</v>
      </c>
      <c r="P232" s="582">
        <f t="shared" ref="P232" si="418">+P229+P230+P231</f>
        <v>0</v>
      </c>
      <c r="Q232" s="583">
        <f t="shared" ref="Q232" si="419">+Q229+Q230+Q231</f>
        <v>1</v>
      </c>
      <c r="R232" s="581">
        <f t="shared" ref="R232" si="420">+R229+R230+R231</f>
        <v>17</v>
      </c>
      <c r="S232" s="582">
        <f t="shared" ref="S232" si="421">+S229+S230+S231</f>
        <v>0</v>
      </c>
      <c r="T232" s="583">
        <f t="shared" ref="T232" si="422">+T229+T230+T231</f>
        <v>17</v>
      </c>
      <c r="U232" s="582">
        <f t="shared" ref="U232" si="423">+U229+U230+U231</f>
        <v>0</v>
      </c>
      <c r="V232" s="583">
        <f t="shared" ref="V232" si="424">+V229+V230+V231</f>
        <v>17</v>
      </c>
      <c r="W232" s="584">
        <f t="shared" si="415"/>
        <v>1600</v>
      </c>
    </row>
    <row r="233" spans="1:23" ht="13.5" thickTop="1">
      <c r="L233" s="560" t="s">
        <v>16</v>
      </c>
      <c r="M233" s="576">
        <f t="shared" ref="M233:N235" si="425">+M179+M206</f>
        <v>0</v>
      </c>
      <c r="N233" s="577">
        <f t="shared" si="425"/>
        <v>0</v>
      </c>
      <c r="O233" s="578">
        <f t="shared" ref="O233" si="426">M233+N233</f>
        <v>0</v>
      </c>
      <c r="P233" s="594">
        <f>+P179+P206</f>
        <v>0</v>
      </c>
      <c r="Q233" s="602">
        <f>O233+P233</f>
        <v>0</v>
      </c>
      <c r="R233" s="576">
        <f t="shared" ref="R233:S235" si="427">+R179+R206</f>
        <v>17</v>
      </c>
      <c r="S233" s="577">
        <f t="shared" si="427"/>
        <v>0</v>
      </c>
      <c r="T233" s="578">
        <f>R233+S233</f>
        <v>17</v>
      </c>
      <c r="U233" s="594">
        <f>+U179+U206</f>
        <v>0</v>
      </c>
      <c r="V233" s="602">
        <f>T233+U233</f>
        <v>17</v>
      </c>
      <c r="W233" s="595">
        <f t="shared" ref="W233" si="428">IF(Q233=0,0,((V233/Q233)-1)*100)</f>
        <v>0</v>
      </c>
    </row>
    <row r="234" spans="1:23">
      <c r="L234" s="560" t="s">
        <v>17</v>
      </c>
      <c r="M234" s="576">
        <f t="shared" si="425"/>
        <v>0</v>
      </c>
      <c r="N234" s="577">
        <f t="shared" si="425"/>
        <v>0</v>
      </c>
      <c r="O234" s="578">
        <f>M234+N234</f>
        <v>0</v>
      </c>
      <c r="P234" s="594">
        <f>+P180+P207</f>
        <v>0</v>
      </c>
      <c r="Q234" s="602">
        <f>O234+P234</f>
        <v>0</v>
      </c>
      <c r="R234" s="576">
        <f t="shared" si="427"/>
        <v>6</v>
      </c>
      <c r="S234" s="577">
        <f t="shared" si="427"/>
        <v>0</v>
      </c>
      <c r="T234" s="578">
        <f>R234+S234</f>
        <v>6</v>
      </c>
      <c r="U234" s="594">
        <f>+U180+U207</f>
        <v>0</v>
      </c>
      <c r="V234" s="602">
        <f>T234+U234</f>
        <v>6</v>
      </c>
      <c r="W234" s="595">
        <f t="shared" ref="W234" si="429">IF(Q234=0,0,((V234/Q234)-1)*100)</f>
        <v>0</v>
      </c>
    </row>
    <row r="235" spans="1:23" ht="13.5" thickBot="1">
      <c r="L235" s="560" t="s">
        <v>18</v>
      </c>
      <c r="M235" s="576">
        <f t="shared" si="425"/>
        <v>0</v>
      </c>
      <c r="N235" s="577">
        <f t="shared" si="425"/>
        <v>0</v>
      </c>
      <c r="O235" s="596">
        <f>M235+N235</f>
        <v>0</v>
      </c>
      <c r="P235" s="597">
        <f>+P181+P208</f>
        <v>0</v>
      </c>
      <c r="Q235" s="602">
        <f>O235+P235</f>
        <v>0</v>
      </c>
      <c r="R235" s="576">
        <f t="shared" si="427"/>
        <v>1</v>
      </c>
      <c r="S235" s="577">
        <f t="shared" si="427"/>
        <v>0</v>
      </c>
      <c r="T235" s="596">
        <f>R235+S235</f>
        <v>1</v>
      </c>
      <c r="U235" s="597">
        <f>+U181+U208</f>
        <v>0</v>
      </c>
      <c r="V235" s="602">
        <f>T235+U235</f>
        <v>1</v>
      </c>
      <c r="W235" s="595">
        <f>IF(Q235=0,0,((V235/Q235)-1)*100)</f>
        <v>0</v>
      </c>
    </row>
    <row r="236" spans="1:23" ht="14.25" thickTop="1" thickBot="1">
      <c r="L236" s="586" t="s">
        <v>19</v>
      </c>
      <c r="M236" s="587">
        <f>+M233+M234+M235</f>
        <v>0</v>
      </c>
      <c r="N236" s="588">
        <f t="shared" ref="N236" si="430">+N233+N234+N235</f>
        <v>0</v>
      </c>
      <c r="O236" s="589">
        <f t="shared" ref="O236" si="431">+O233+O234+O235</f>
        <v>0</v>
      </c>
      <c r="P236" s="588">
        <f t="shared" ref="P236" si="432">+P233+P234+P235</f>
        <v>0</v>
      </c>
      <c r="Q236" s="589">
        <f t="shared" ref="Q236" si="433">+Q233+Q234+Q235</f>
        <v>0</v>
      </c>
      <c r="R236" s="587">
        <f t="shared" ref="R236" si="434">+R233+R234+R235</f>
        <v>24</v>
      </c>
      <c r="S236" s="588">
        <f t="shared" ref="S236" si="435">+S233+S234+S235</f>
        <v>0</v>
      </c>
      <c r="T236" s="589">
        <f t="shared" ref="T236" si="436">+T233+T234+T235</f>
        <v>24</v>
      </c>
      <c r="U236" s="588">
        <f t="shared" ref="U236" si="437">+U233+U234+U235</f>
        <v>0</v>
      </c>
      <c r="V236" s="589">
        <f t="shared" ref="V236" si="438">+V233+V234+V235</f>
        <v>24</v>
      </c>
      <c r="W236" s="590">
        <f>IF(Q236=0,0,((V236/Q236)-1)*100)</f>
        <v>0</v>
      </c>
    </row>
    <row r="237" spans="1:23" ht="13.5" thickTop="1">
      <c r="A237" s="547"/>
      <c r="K237" s="547"/>
      <c r="L237" s="560" t="s">
        <v>21</v>
      </c>
      <c r="M237" s="576">
        <f>+M183+M210</f>
        <v>0</v>
      </c>
      <c r="N237" s="577">
        <f>+N183+N210</f>
        <v>0</v>
      </c>
      <c r="O237" s="596">
        <f>M237+N237</f>
        <v>0</v>
      </c>
      <c r="P237" s="598">
        <f>+P183+P210</f>
        <v>0</v>
      </c>
      <c r="Q237" s="602">
        <f>O237+P237</f>
        <v>0</v>
      </c>
      <c r="R237" s="576">
        <f>+R183+R210</f>
        <v>0</v>
      </c>
      <c r="S237" s="577">
        <f>+S183+S210</f>
        <v>0</v>
      </c>
      <c r="T237" s="596">
        <f>R237+S237</f>
        <v>0</v>
      </c>
      <c r="U237" s="598">
        <f>+U183+U210</f>
        <v>0</v>
      </c>
      <c r="V237" s="602">
        <f>T237+U237</f>
        <v>0</v>
      </c>
      <c r="W237" s="595">
        <f>IF(Q237=0,0,((V237/Q237)-1)*100)</f>
        <v>0</v>
      </c>
    </row>
    <row r="238" spans="1:23" ht="13.5" thickBot="1">
      <c r="A238" s="547"/>
      <c r="K238" s="547"/>
      <c r="L238" s="560" t="s">
        <v>22</v>
      </c>
      <c r="M238" s="576">
        <f>+M184+M211</f>
        <v>1</v>
      </c>
      <c r="N238" s="577">
        <f>+N184+N211</f>
        <v>0</v>
      </c>
      <c r="O238" s="596">
        <f>M238+N238</f>
        <v>1</v>
      </c>
      <c r="P238" s="594">
        <f>+P184+P211</f>
        <v>0</v>
      </c>
      <c r="Q238" s="602">
        <f>O238+P238</f>
        <v>1</v>
      </c>
      <c r="R238" s="576">
        <f>+R184+R211</f>
        <v>0</v>
      </c>
      <c r="S238" s="577">
        <f>+S184+S211</f>
        <v>0</v>
      </c>
      <c r="T238" s="596">
        <f>R238+S238</f>
        <v>0</v>
      </c>
      <c r="U238" s="594">
        <f>+U184+U211</f>
        <v>0</v>
      </c>
      <c r="V238" s="602">
        <f>T238+U238</f>
        <v>0</v>
      </c>
      <c r="W238" s="595">
        <f t="shared" ref="W238:W239" si="439">IF(Q238=0,0,((V238/Q238)-1)*100)</f>
        <v>-100</v>
      </c>
    </row>
    <row r="239" spans="1:23" s="1" customFormat="1" ht="14.25" thickTop="1" thickBot="1">
      <c r="A239" s="3"/>
      <c r="I239" s="2"/>
      <c r="K239" s="3"/>
      <c r="L239" s="248" t="s">
        <v>66</v>
      </c>
      <c r="M239" s="249">
        <f>+M232+M236+M237+M238</f>
        <v>1</v>
      </c>
      <c r="N239" s="250">
        <f t="shared" ref="N239" si="440">+N232+N236+N237+N238</f>
        <v>1</v>
      </c>
      <c r="O239" s="251">
        <f t="shared" ref="O239" si="441">+O232+O236+O237+O238</f>
        <v>2</v>
      </c>
      <c r="P239" s="249">
        <f t="shared" ref="P239" si="442">+P232+P236+P237+P238</f>
        <v>0</v>
      </c>
      <c r="Q239" s="251">
        <f t="shared" ref="Q239" si="443">+Q232+Q236+Q237+Q238</f>
        <v>2</v>
      </c>
      <c r="R239" s="249">
        <f t="shared" ref="R239" si="444">+R232+R236+R237+R238</f>
        <v>41</v>
      </c>
      <c r="S239" s="250">
        <f t="shared" ref="S239" si="445">+S232+S236+S237+S238</f>
        <v>0</v>
      </c>
      <c r="T239" s="251">
        <f t="shared" ref="T239" si="446">+T232+T236+T237+T238</f>
        <v>41</v>
      </c>
      <c r="U239" s="249">
        <f t="shared" ref="U239" si="447">+U232+U236+U237+U238</f>
        <v>0</v>
      </c>
      <c r="V239" s="251">
        <f t="shared" ref="V239" si="448">+V232+V236+V237+V238</f>
        <v>41</v>
      </c>
      <c r="W239" s="252">
        <f t="shared" si="439"/>
        <v>1950</v>
      </c>
    </row>
    <row r="240" spans="1:23" s="1" customFormat="1" ht="14.25" thickTop="1" thickBot="1">
      <c r="A240" s="3"/>
      <c r="I240" s="2"/>
      <c r="K240" s="3"/>
      <c r="L240" s="248" t="s">
        <v>67</v>
      </c>
      <c r="M240" s="249">
        <f>+M228+M232+M236+M237+M238</f>
        <v>1</v>
      </c>
      <c r="N240" s="250">
        <f t="shared" ref="N240:V240" si="449">+N228+N232+N236+N237+N238</f>
        <v>2</v>
      </c>
      <c r="O240" s="251">
        <f t="shared" si="449"/>
        <v>3</v>
      </c>
      <c r="P240" s="249">
        <f t="shared" si="449"/>
        <v>0</v>
      </c>
      <c r="Q240" s="251">
        <f t="shared" si="449"/>
        <v>3</v>
      </c>
      <c r="R240" s="249">
        <f t="shared" si="449"/>
        <v>47</v>
      </c>
      <c r="S240" s="250">
        <f t="shared" si="449"/>
        <v>16</v>
      </c>
      <c r="T240" s="251">
        <f t="shared" si="449"/>
        <v>63</v>
      </c>
      <c r="U240" s="249">
        <f t="shared" si="449"/>
        <v>0</v>
      </c>
      <c r="V240" s="251">
        <f t="shared" si="449"/>
        <v>63</v>
      </c>
      <c r="W240" s="252">
        <f>IF(Q240=0,0,((V240/Q240)-1)*100)</f>
        <v>2000</v>
      </c>
    </row>
    <row r="241" spans="1:23" ht="14.25" thickTop="1" thickBot="1">
      <c r="A241" s="547"/>
      <c r="K241" s="547"/>
      <c r="L241" s="560" t="s">
        <v>23</v>
      </c>
      <c r="M241" s="576">
        <f>+M187+M214</f>
        <v>0</v>
      </c>
      <c r="N241" s="577">
        <f>+N187+N214</f>
        <v>0</v>
      </c>
      <c r="O241" s="596">
        <f t="shared" ref="O241" si="450">M241+N241</f>
        <v>0</v>
      </c>
      <c r="P241" s="594">
        <f>+P187+P214</f>
        <v>0</v>
      </c>
      <c r="Q241" s="602">
        <f>O241+P241</f>
        <v>0</v>
      </c>
      <c r="R241" s="576">
        <f>+R187+R214</f>
        <v>0</v>
      </c>
      <c r="S241" s="577">
        <f>+S187+S214</f>
        <v>0</v>
      </c>
      <c r="T241" s="596">
        <f t="shared" si="410"/>
        <v>0</v>
      </c>
      <c r="U241" s="594">
        <f>+U187+U214</f>
        <v>0</v>
      </c>
      <c r="V241" s="602">
        <f t="shared" si="411"/>
        <v>0</v>
      </c>
      <c r="W241" s="595">
        <f>IF(Q241=0,0,((V241/Q241)-1)*100)</f>
        <v>0</v>
      </c>
    </row>
    <row r="242" spans="1:23" ht="14.25" thickTop="1" thickBot="1">
      <c r="L242" s="580" t="s">
        <v>40</v>
      </c>
      <c r="M242" s="581">
        <f>+M237+M238+M241</f>
        <v>1</v>
      </c>
      <c r="N242" s="582">
        <f>+N237+N238+N241</f>
        <v>0</v>
      </c>
      <c r="O242" s="583">
        <f>+O237+O238+O241</f>
        <v>1</v>
      </c>
      <c r="P242" s="582">
        <f>+P237+P238+P241</f>
        <v>0</v>
      </c>
      <c r="Q242" s="583">
        <f>+Q237+Q238+Q241</f>
        <v>1</v>
      </c>
      <c r="R242" s="581">
        <f>+R188+R215</f>
        <v>0</v>
      </c>
      <c r="S242" s="582">
        <f>+S188+S215</f>
        <v>0</v>
      </c>
      <c r="T242" s="583">
        <f t="shared" si="410"/>
        <v>0</v>
      </c>
      <c r="U242" s="582">
        <f>+U188+U215</f>
        <v>0</v>
      </c>
      <c r="V242" s="583">
        <f t="shared" si="411"/>
        <v>0</v>
      </c>
      <c r="W242" s="584">
        <f t="shared" ref="W242:W243" si="451">IF(Q242=0,0,((V242/Q242)-1)*100)</f>
        <v>-100</v>
      </c>
    </row>
    <row r="243" spans="1:23" ht="14.25" thickTop="1" thickBot="1">
      <c r="L243" s="580" t="s">
        <v>63</v>
      </c>
      <c r="M243" s="581">
        <f t="shared" ref="M243:V243" si="452">+M228+M232+M236+M242</f>
        <v>1</v>
      </c>
      <c r="N243" s="582">
        <f t="shared" si="452"/>
        <v>2</v>
      </c>
      <c r="O243" s="583">
        <f t="shared" si="452"/>
        <v>3</v>
      </c>
      <c r="P243" s="582">
        <f t="shared" si="452"/>
        <v>0</v>
      </c>
      <c r="Q243" s="583">
        <f t="shared" si="452"/>
        <v>3</v>
      </c>
      <c r="R243" s="581">
        <f t="shared" si="452"/>
        <v>47</v>
      </c>
      <c r="S243" s="582">
        <f t="shared" si="452"/>
        <v>16</v>
      </c>
      <c r="T243" s="583">
        <f t="shared" si="452"/>
        <v>63</v>
      </c>
      <c r="U243" s="582">
        <f t="shared" si="452"/>
        <v>0</v>
      </c>
      <c r="V243" s="583">
        <f t="shared" si="452"/>
        <v>63</v>
      </c>
      <c r="W243" s="584">
        <f t="shared" si="451"/>
        <v>2000</v>
      </c>
    </row>
    <row r="244" spans="1:23" ht="13.5" thickTop="1">
      <c r="L244" s="592" t="s">
        <v>60</v>
      </c>
      <c r="M244" s="553"/>
      <c r="N244" s="553"/>
      <c r="O244" s="553"/>
      <c r="P244" s="553"/>
      <c r="Q244" s="553"/>
      <c r="R244" s="553"/>
      <c r="S244" s="553"/>
      <c r="T244" s="553"/>
      <c r="U244" s="553"/>
      <c r="V244" s="553"/>
      <c r="W244" s="553"/>
    </row>
  </sheetData>
  <sheetProtection password="CF53" sheet="1" objects="1" scenarios="1"/>
  <mergeCells count="36">
    <mergeCell ref="L137:W137"/>
    <mergeCell ref="L138:W138"/>
    <mergeCell ref="L218:W218"/>
    <mergeCell ref="L219:W219"/>
    <mergeCell ref="L164:W164"/>
    <mergeCell ref="L165:W165"/>
    <mergeCell ref="L191:W191"/>
    <mergeCell ref="L192:W192"/>
    <mergeCell ref="B2:I2"/>
    <mergeCell ref="L2:W2"/>
    <mergeCell ref="B3:I3"/>
    <mergeCell ref="L3:W3"/>
    <mergeCell ref="C5:E5"/>
    <mergeCell ref="F5:H5"/>
    <mergeCell ref="M5:Q5"/>
    <mergeCell ref="B29:I29"/>
    <mergeCell ref="L29:W29"/>
    <mergeCell ref="B30:I30"/>
    <mergeCell ref="L30:W30"/>
    <mergeCell ref="C32:E32"/>
    <mergeCell ref="F32:H32"/>
    <mergeCell ref="M32:Q32"/>
    <mergeCell ref="B56:I56"/>
    <mergeCell ref="L56:W56"/>
    <mergeCell ref="B57:I57"/>
    <mergeCell ref="L57:W57"/>
    <mergeCell ref="C59:E59"/>
    <mergeCell ref="F59:H59"/>
    <mergeCell ref="M59:Q59"/>
    <mergeCell ref="L84:W84"/>
    <mergeCell ref="L110:W110"/>
    <mergeCell ref="L111:W111"/>
    <mergeCell ref="R5:V5"/>
    <mergeCell ref="R32:V32"/>
    <mergeCell ref="R59:V59"/>
    <mergeCell ref="L83:W83"/>
  </mergeCells>
  <conditionalFormatting sqref="A55:A58 K55:K58 K136:K139 A136:A139 K217:K220 A217:A220 K244:K1048576 A244:A1048576 A222:A230 K222:K230 A1:A14 K1:K14 K33:K41 A33:A41 K60:K68 A60:A68 K82:K95 A82:A95 A114:A122 K114:K122 K141:K149 A141:A149 A163:A176 K163:K176 K195:K203 A195:A203 K44:K46 A44:A46 K71:K73 A71:A73 K125:K127 A125:A127 K151:K154 A151:A154 K206:K208 A206:A208 K233:K235 A233:A235 K25:K31 K17:K22 A25:A31 A17:A22 A52 A48:A49 K52 K48:K49 A79 A75:A76 K79 K75:K76 A106:A112 A98:A103 K106:K112 K98:K103 K133 K129:K130 A133 A129:A130 K160 K156:K157 A160 A156:A157 K187:K193 K179:K184 A187:A193 A179:A184 K214 K210:K211 A214 A210:A211 K241 K237:K238 A241 A237:A238">
    <cfRule type="containsText" dxfId="200" priority="297" operator="containsText" text="NOT OK">
      <formula>NOT(ISERROR(SEARCH("NOT OK",A1)))</formula>
    </cfRule>
  </conditionalFormatting>
  <conditionalFormatting sqref="K53:K54 A53:A54">
    <cfRule type="containsText" dxfId="199" priority="192" operator="containsText" text="NOT OK">
      <formula>NOT(ISERROR(SEARCH("NOT OK",A53)))</formula>
    </cfRule>
  </conditionalFormatting>
  <conditionalFormatting sqref="K53 A53">
    <cfRule type="containsText" dxfId="198" priority="190" operator="containsText" text="NOT OK">
      <formula>NOT(ISERROR(SEARCH("NOT OK",A53)))</formula>
    </cfRule>
  </conditionalFormatting>
  <conditionalFormatting sqref="K80 A80">
    <cfRule type="containsText" dxfId="197" priority="189" operator="containsText" text="NOT OK">
      <formula>NOT(ISERROR(SEARCH("NOT OK",A80)))</formula>
    </cfRule>
  </conditionalFormatting>
  <conditionalFormatting sqref="K80 A80">
    <cfRule type="containsText" dxfId="196" priority="187" operator="containsText" text="NOT OK">
      <formula>NOT(ISERROR(SEARCH("NOT OK",A80)))</formula>
    </cfRule>
  </conditionalFormatting>
  <conditionalFormatting sqref="A134 K134">
    <cfRule type="containsText" dxfId="195" priority="186" operator="containsText" text="NOT OK">
      <formula>NOT(ISERROR(SEARCH("NOT OK",A134)))</formula>
    </cfRule>
  </conditionalFormatting>
  <conditionalFormatting sqref="A134 K134">
    <cfRule type="containsText" dxfId="194" priority="184" operator="containsText" text="NOT OK">
      <formula>NOT(ISERROR(SEARCH("NOT OK",A134)))</formula>
    </cfRule>
  </conditionalFormatting>
  <conditionalFormatting sqref="A161 K161">
    <cfRule type="containsText" dxfId="193" priority="183" operator="containsText" text="NOT OK">
      <formula>NOT(ISERROR(SEARCH("NOT OK",A161)))</formula>
    </cfRule>
  </conditionalFormatting>
  <conditionalFormatting sqref="A161 K161">
    <cfRule type="containsText" dxfId="192" priority="181" operator="containsText" text="NOT OK">
      <formula>NOT(ISERROR(SEARCH("NOT OK",A161)))</formula>
    </cfRule>
  </conditionalFormatting>
  <conditionalFormatting sqref="K215 A215">
    <cfRule type="containsText" dxfId="191" priority="180" operator="containsText" text="NOT OK">
      <formula>NOT(ISERROR(SEARCH("NOT OK",A215)))</formula>
    </cfRule>
  </conditionalFormatting>
  <conditionalFormatting sqref="K215 A215">
    <cfRule type="containsText" dxfId="190" priority="178" operator="containsText" text="NOT OK">
      <formula>NOT(ISERROR(SEARCH("NOT OK",A215)))</formula>
    </cfRule>
  </conditionalFormatting>
  <conditionalFormatting sqref="K242 A242">
    <cfRule type="containsText" dxfId="189" priority="177" operator="containsText" text="NOT OK">
      <formula>NOT(ISERROR(SEARCH("NOT OK",A242)))</formula>
    </cfRule>
  </conditionalFormatting>
  <conditionalFormatting sqref="K242 A242">
    <cfRule type="containsText" dxfId="188" priority="175" operator="containsText" text="NOT OK">
      <formula>NOT(ISERROR(SEARCH("NOT OK",A242)))</formula>
    </cfRule>
  </conditionalFormatting>
  <conditionalFormatting sqref="A32 K32">
    <cfRule type="containsText" dxfId="187" priority="133" operator="containsText" text="NOT OK">
      <formula>NOT(ISERROR(SEARCH("NOT OK",A32)))</formula>
    </cfRule>
  </conditionalFormatting>
  <conditionalFormatting sqref="A59 K59">
    <cfRule type="containsText" dxfId="186" priority="132" operator="containsText" text="NOT OK">
      <formula>NOT(ISERROR(SEARCH("NOT OK",A59)))</formula>
    </cfRule>
  </conditionalFormatting>
  <conditionalFormatting sqref="A194 K194">
    <cfRule type="containsText" dxfId="185" priority="129" operator="containsText" text="NOT OK">
      <formula>NOT(ISERROR(SEARCH("NOT OK",A194)))</formula>
    </cfRule>
  </conditionalFormatting>
  <conditionalFormatting sqref="K113 A113">
    <cfRule type="containsText" dxfId="184" priority="131" operator="containsText" text="NOT OK">
      <formula>NOT(ISERROR(SEARCH("NOT OK",A113)))</formula>
    </cfRule>
  </conditionalFormatting>
  <conditionalFormatting sqref="K140 A140">
    <cfRule type="containsText" dxfId="183" priority="130" operator="containsText" text="NOT OK">
      <formula>NOT(ISERROR(SEARCH("NOT OK",A140)))</formula>
    </cfRule>
  </conditionalFormatting>
  <conditionalFormatting sqref="A221 K221">
    <cfRule type="containsText" dxfId="182" priority="128" operator="containsText" text="NOT OK">
      <formula>NOT(ISERROR(SEARCH("NOT OK",A221)))</formula>
    </cfRule>
  </conditionalFormatting>
  <conditionalFormatting sqref="A15:A16 K15:K16">
    <cfRule type="containsText" dxfId="181" priority="127" operator="containsText" text="NOT OK">
      <formula>NOT(ISERROR(SEARCH("NOT OK",A15)))</formula>
    </cfRule>
  </conditionalFormatting>
  <conditionalFormatting sqref="K42 A42">
    <cfRule type="containsText" dxfId="180" priority="126" operator="containsText" text="NOT OK">
      <formula>NOT(ISERROR(SEARCH("NOT OK",A42)))</formula>
    </cfRule>
  </conditionalFormatting>
  <conditionalFormatting sqref="K69 A69">
    <cfRule type="containsText" dxfId="179" priority="124" operator="containsText" text="NOT OK">
      <formula>NOT(ISERROR(SEARCH("NOT OK",A69)))</formula>
    </cfRule>
  </conditionalFormatting>
  <conditionalFormatting sqref="K96:K103 A96:A103">
    <cfRule type="containsText" dxfId="178" priority="122" operator="containsText" text="NOT OK">
      <formula>NOT(ISERROR(SEARCH("NOT OK",A96)))</formula>
    </cfRule>
  </conditionalFormatting>
  <conditionalFormatting sqref="A123 K123">
    <cfRule type="containsText" dxfId="177" priority="121" operator="containsText" text="NOT OK">
      <formula>NOT(ISERROR(SEARCH("NOT OK",A123)))</formula>
    </cfRule>
  </conditionalFormatting>
  <conditionalFormatting sqref="K150 A150">
    <cfRule type="containsText" dxfId="176" priority="119" operator="containsText" text="NOT OK">
      <formula>NOT(ISERROR(SEARCH("NOT OK",A150)))</formula>
    </cfRule>
  </conditionalFormatting>
  <conditionalFormatting sqref="A177:A184 K177:K184">
    <cfRule type="containsText" dxfId="175" priority="117" operator="containsText" text="NOT OK">
      <formula>NOT(ISERROR(SEARCH("NOT OK",A177)))</formula>
    </cfRule>
  </conditionalFormatting>
  <conditionalFormatting sqref="K204 A204">
    <cfRule type="containsText" dxfId="174" priority="116" operator="containsText" text="NOT OK">
      <formula>NOT(ISERROR(SEARCH("NOT OK",A204)))</formula>
    </cfRule>
  </conditionalFormatting>
  <conditionalFormatting sqref="K231 A231">
    <cfRule type="containsText" dxfId="173" priority="114" operator="containsText" text="NOT OK">
      <formula>NOT(ISERROR(SEARCH("NOT OK",A231)))</formula>
    </cfRule>
  </conditionalFormatting>
  <conditionalFormatting sqref="A231 K231">
    <cfRule type="containsText" dxfId="172" priority="112" operator="containsText" text="NOT OK">
      <formula>NOT(ISERROR(SEARCH("NOT OK",A231)))</formula>
    </cfRule>
  </conditionalFormatting>
  <conditionalFormatting sqref="A43:A46 K43:K46">
    <cfRule type="containsText" dxfId="171" priority="110" operator="containsText" text="NOT OK">
      <formula>NOT(ISERROR(SEARCH("NOT OK",A43)))</formula>
    </cfRule>
  </conditionalFormatting>
  <conditionalFormatting sqref="A70:A73 K70:K73">
    <cfRule type="containsText" dxfId="170" priority="108" operator="containsText" text="NOT OK">
      <formula>NOT(ISERROR(SEARCH("NOT OK",A70)))</formula>
    </cfRule>
  </conditionalFormatting>
  <conditionalFormatting sqref="K81 A81">
    <cfRule type="containsText" dxfId="169" priority="107" operator="containsText" text="NOT OK">
      <formula>NOT(ISERROR(SEARCH("NOT OK",A81)))</formula>
    </cfRule>
  </conditionalFormatting>
  <conditionalFormatting sqref="A135 K135">
    <cfRule type="containsText" dxfId="168" priority="105" operator="containsText" text="NOT OK">
      <formula>NOT(ISERROR(SEARCH("NOT OK",A135)))</formula>
    </cfRule>
  </conditionalFormatting>
  <conditionalFormatting sqref="A162 K162">
    <cfRule type="containsText" dxfId="167" priority="103" operator="containsText" text="NOT OK">
      <formula>NOT(ISERROR(SEARCH("NOT OK",A162)))</formula>
    </cfRule>
  </conditionalFormatting>
  <conditionalFormatting sqref="K124:K127 A124:A127">
    <cfRule type="containsText" dxfId="166" priority="100" operator="containsText" text="NOT OK">
      <formula>NOT(ISERROR(SEARCH("NOT OK",A124)))</formula>
    </cfRule>
  </conditionalFormatting>
  <conditionalFormatting sqref="A205:A208 K205:K208">
    <cfRule type="containsText" dxfId="165" priority="96" operator="containsText" text="NOT OK">
      <formula>NOT(ISERROR(SEARCH("NOT OK",A205)))</formula>
    </cfRule>
  </conditionalFormatting>
  <conditionalFormatting sqref="A232:A235 K232:K235">
    <cfRule type="containsText" dxfId="164" priority="94" operator="containsText" text="NOT OK">
      <formula>NOT(ISERROR(SEARCH("NOT OK",A232)))</formula>
    </cfRule>
  </conditionalFormatting>
  <conditionalFormatting sqref="K216 A216">
    <cfRule type="containsText" dxfId="163" priority="93" operator="containsText" text="NOT OK">
      <formula>NOT(ISERROR(SEARCH("NOT OK",A216)))</formula>
    </cfRule>
  </conditionalFormatting>
  <conditionalFormatting sqref="K243 A243">
    <cfRule type="containsText" dxfId="162" priority="91" operator="containsText" text="NOT OK">
      <formula>NOT(ISERROR(SEARCH("NOT OK",A243)))</formula>
    </cfRule>
  </conditionalFormatting>
  <conditionalFormatting sqref="K23 A23">
    <cfRule type="containsText" dxfId="161" priority="88" operator="containsText" text="NOT OK">
      <formula>NOT(ISERROR(SEARCH("NOT OK",A23)))</formula>
    </cfRule>
  </conditionalFormatting>
  <conditionalFormatting sqref="A24 K24">
    <cfRule type="containsText" dxfId="160" priority="87" operator="containsText" text="NOT OK">
      <formula>NOT(ISERROR(SEARCH("NOT OK",A24)))</formula>
    </cfRule>
  </conditionalFormatting>
  <conditionalFormatting sqref="K105 A105">
    <cfRule type="containsText" dxfId="159" priority="82" operator="containsText" text="NOT OK">
      <formula>NOT(ISERROR(SEARCH("NOT OK",A105)))</formula>
    </cfRule>
  </conditionalFormatting>
  <conditionalFormatting sqref="K104 A104">
    <cfRule type="containsText" dxfId="158" priority="81" operator="containsText" text="NOT OK">
      <formula>NOT(ISERROR(SEARCH("NOT OK",A104)))</formula>
    </cfRule>
  </conditionalFormatting>
  <conditionalFormatting sqref="A186 K186">
    <cfRule type="containsText" dxfId="157" priority="76" operator="containsText" text="NOT OK">
      <formula>NOT(ISERROR(SEARCH("NOT OK",A186)))</formula>
    </cfRule>
  </conditionalFormatting>
  <conditionalFormatting sqref="K185 A185">
    <cfRule type="containsText" dxfId="156" priority="75" operator="containsText" text="NOT OK">
      <formula>NOT(ISERROR(SEARCH("NOT OK",A185)))</formula>
    </cfRule>
  </conditionalFormatting>
  <conditionalFormatting sqref="A47:A49 K47:K49">
    <cfRule type="containsText" dxfId="155" priority="46" operator="containsText" text="NOT OK">
      <formula>NOT(ISERROR(SEARCH("NOT OK",A47)))</formula>
    </cfRule>
  </conditionalFormatting>
  <conditionalFormatting sqref="A74:A76 K74:K76">
    <cfRule type="containsText" dxfId="154" priority="43" operator="containsText" text="NOT OK">
      <formula>NOT(ISERROR(SEARCH("NOT OK",A74)))</formula>
    </cfRule>
  </conditionalFormatting>
  <conditionalFormatting sqref="K128:K130 A128:A130">
    <cfRule type="containsText" dxfId="153" priority="40" operator="containsText" text="NOT OK">
      <formula>NOT(ISERROR(SEARCH("NOT OK",A128)))</formula>
    </cfRule>
  </conditionalFormatting>
  <conditionalFormatting sqref="K128:K130 A128:A130">
    <cfRule type="containsText" dxfId="152" priority="39" operator="containsText" text="NOT OK">
      <formula>NOT(ISERROR(SEARCH("NOT OK",A128)))</formula>
    </cfRule>
  </conditionalFormatting>
  <conditionalFormatting sqref="K155:K157 A155:A157">
    <cfRule type="containsText" dxfId="151" priority="36" operator="containsText" text="NOT OK">
      <formula>NOT(ISERROR(SEARCH("NOT OK",A155)))</formula>
    </cfRule>
  </conditionalFormatting>
  <conditionalFormatting sqref="K155:K157 A155:A157">
    <cfRule type="containsText" dxfId="150" priority="35" operator="containsText" text="NOT OK">
      <formula>NOT(ISERROR(SEARCH("NOT OK",A155)))</formula>
    </cfRule>
  </conditionalFormatting>
  <conditionalFormatting sqref="A209:A211 K209:K211">
    <cfRule type="containsText" dxfId="149" priority="32" operator="containsText" text="NOT OK">
      <formula>NOT(ISERROR(SEARCH("NOT OK",A209)))</formula>
    </cfRule>
  </conditionalFormatting>
  <conditionalFormatting sqref="A209:A211 K209:K211">
    <cfRule type="containsText" dxfId="148" priority="31" operator="containsText" text="NOT OK">
      <formula>NOT(ISERROR(SEARCH("NOT OK",A209)))</formula>
    </cfRule>
  </conditionalFormatting>
  <conditionalFormatting sqref="A236:A238 K236:K238">
    <cfRule type="containsText" dxfId="147" priority="28" operator="containsText" text="NOT OK">
      <formula>NOT(ISERROR(SEARCH("NOT OK",A236)))</formula>
    </cfRule>
  </conditionalFormatting>
  <conditionalFormatting sqref="A236:A238 K236:K238">
    <cfRule type="containsText" dxfId="146" priority="27" operator="containsText" text="NOT OK">
      <formula>NOT(ISERROR(SEARCH("NOT OK",A236)))</formula>
    </cfRule>
  </conditionalFormatting>
  <conditionalFormatting sqref="K50 A50">
    <cfRule type="containsText" dxfId="145" priority="12" operator="containsText" text="NOT OK">
      <formula>NOT(ISERROR(SEARCH("NOT OK",A50)))</formula>
    </cfRule>
  </conditionalFormatting>
  <conditionalFormatting sqref="A51 K51">
    <cfRule type="containsText" dxfId="144" priority="11" operator="containsText" text="NOT OK">
      <formula>NOT(ISERROR(SEARCH("NOT OK",A51)))</formula>
    </cfRule>
  </conditionalFormatting>
  <conditionalFormatting sqref="K77 A77">
    <cfRule type="containsText" dxfId="143" priority="10" operator="containsText" text="NOT OK">
      <formula>NOT(ISERROR(SEARCH("NOT OK",A77)))</formula>
    </cfRule>
  </conditionalFormatting>
  <conditionalFormatting sqref="A78 K78">
    <cfRule type="containsText" dxfId="142" priority="9" operator="containsText" text="NOT OK">
      <formula>NOT(ISERROR(SEARCH("NOT OK",A78)))</formula>
    </cfRule>
  </conditionalFormatting>
  <conditionalFormatting sqref="K132 A132">
    <cfRule type="containsText" dxfId="141" priority="8" operator="containsText" text="NOT OK">
      <formula>NOT(ISERROR(SEARCH("NOT OK",A132)))</formula>
    </cfRule>
  </conditionalFormatting>
  <conditionalFormatting sqref="K131 A131">
    <cfRule type="containsText" dxfId="140" priority="7" operator="containsText" text="NOT OK">
      <formula>NOT(ISERROR(SEARCH("NOT OK",A131)))</formula>
    </cfRule>
  </conditionalFormatting>
  <conditionalFormatting sqref="K159 A159">
    <cfRule type="containsText" dxfId="139" priority="6" operator="containsText" text="NOT OK">
      <formula>NOT(ISERROR(SEARCH("NOT OK",A159)))</formula>
    </cfRule>
  </conditionalFormatting>
  <conditionalFormatting sqref="K158 A158">
    <cfRule type="containsText" dxfId="138" priority="5" operator="containsText" text="NOT OK">
      <formula>NOT(ISERROR(SEARCH("NOT OK",A158)))</formula>
    </cfRule>
  </conditionalFormatting>
  <conditionalFormatting sqref="A213 K213">
    <cfRule type="containsText" dxfId="137" priority="4" operator="containsText" text="NOT OK">
      <formula>NOT(ISERROR(SEARCH("NOT OK",A213)))</formula>
    </cfRule>
  </conditionalFormatting>
  <conditionalFormatting sqref="K212 A212">
    <cfRule type="containsText" dxfId="136" priority="3" operator="containsText" text="NOT OK">
      <formula>NOT(ISERROR(SEARCH("NOT OK",A212)))</formula>
    </cfRule>
  </conditionalFormatting>
  <conditionalFormatting sqref="A240 K240">
    <cfRule type="containsText" dxfId="135" priority="2" operator="containsText" text="NOT OK">
      <formula>NOT(ISERROR(SEARCH("NOT OK",A240)))</formula>
    </cfRule>
  </conditionalFormatting>
  <conditionalFormatting sqref="K239 A239">
    <cfRule type="containsText" dxfId="134" priority="1" operator="containsText" text="NOT OK">
      <formula>NOT(ISERROR(SEARCH("NOT OK",A239)))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2" min="11" max="22" man="1"/>
    <brk id="163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W244"/>
  <sheetViews>
    <sheetView topLeftCell="E34" zoomScaleNormal="100" workbookViewId="0">
      <selection activeCell="S184" sqref="S184"/>
    </sheetView>
  </sheetViews>
  <sheetFormatPr defaultColWidth="9.140625" defaultRowHeight="12.75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3"/>
    <col min="12" max="12" width="13" style="1" customWidth="1"/>
    <col min="13" max="13" width="11.7109375" style="1" customWidth="1"/>
    <col min="14" max="14" width="11.5703125" style="1" customWidth="1"/>
    <col min="15" max="15" width="14.28515625" style="1" bestFit="1" customWidth="1"/>
    <col min="16" max="16" width="11" style="1" customWidth="1"/>
    <col min="17" max="17" width="12.28515625" style="1" customWidth="1"/>
    <col min="18" max="18" width="12.42578125" style="1" customWidth="1"/>
    <col min="19" max="19" width="10.85546875" style="1" customWidth="1"/>
    <col min="20" max="20" width="14.28515625" style="1" bestFit="1" customWidth="1"/>
    <col min="21" max="21" width="11" style="1" customWidth="1"/>
    <col min="22" max="22" width="11.7109375" style="1" customWidth="1"/>
    <col min="23" max="23" width="12.28515625" style="2" bestFit="1" customWidth="1"/>
    <col min="24" max="16384" width="9.140625" style="1"/>
  </cols>
  <sheetData>
    <row r="1" spans="1:23" ht="13.5" thickBot="1"/>
    <row r="2" spans="1:23" ht="13.5" thickTop="1">
      <c r="B2" s="880" t="s">
        <v>0</v>
      </c>
      <c r="C2" s="881"/>
      <c r="D2" s="881"/>
      <c r="E2" s="881"/>
      <c r="F2" s="881"/>
      <c r="G2" s="881"/>
      <c r="H2" s="881"/>
      <c r="I2" s="882"/>
      <c r="J2" s="3"/>
      <c r="L2" s="883" t="s">
        <v>1</v>
      </c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5"/>
    </row>
    <row r="3" spans="1:23" ht="13.5" thickBot="1">
      <c r="B3" s="886" t="s">
        <v>46</v>
      </c>
      <c r="C3" s="887"/>
      <c r="D3" s="887"/>
      <c r="E3" s="887"/>
      <c r="F3" s="887"/>
      <c r="G3" s="887"/>
      <c r="H3" s="887"/>
      <c r="I3" s="888"/>
      <c r="J3" s="3"/>
      <c r="L3" s="889" t="s">
        <v>48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1"/>
    </row>
    <row r="4" spans="1:23" ht="14.25" thickTop="1" thickBot="1">
      <c r="B4" s="103"/>
      <c r="C4" s="104"/>
      <c r="D4" s="104"/>
      <c r="E4" s="104"/>
      <c r="F4" s="104"/>
      <c r="G4" s="104"/>
      <c r="H4" s="104"/>
      <c r="I4" s="105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6"/>
      <c r="C5" s="892" t="s">
        <v>64</v>
      </c>
      <c r="D5" s="893"/>
      <c r="E5" s="894"/>
      <c r="F5" s="892" t="s">
        <v>65</v>
      </c>
      <c r="G5" s="893"/>
      <c r="H5" s="894"/>
      <c r="I5" s="107" t="s">
        <v>2</v>
      </c>
      <c r="J5" s="3"/>
      <c r="L5" s="11"/>
      <c r="M5" s="895" t="s">
        <v>64</v>
      </c>
      <c r="N5" s="896"/>
      <c r="O5" s="896"/>
      <c r="P5" s="896"/>
      <c r="Q5" s="897"/>
      <c r="R5" s="895" t="s">
        <v>65</v>
      </c>
      <c r="S5" s="896"/>
      <c r="T5" s="896"/>
      <c r="U5" s="896"/>
      <c r="V5" s="897"/>
      <c r="W5" s="12" t="s">
        <v>2</v>
      </c>
    </row>
    <row r="6" spans="1:23" ht="13.5" thickTop="1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3"/>
      <c r="C7" s="114" t="s">
        <v>5</v>
      </c>
      <c r="D7" s="115" t="s">
        <v>6</v>
      </c>
      <c r="E7" s="603" t="s">
        <v>7</v>
      </c>
      <c r="F7" s="114" t="s">
        <v>5</v>
      </c>
      <c r="G7" s="115" t="s">
        <v>6</v>
      </c>
      <c r="H7" s="392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08"/>
      <c r="C8" s="118"/>
      <c r="D8" s="119"/>
      <c r="E8" s="151"/>
      <c r="F8" s="118"/>
      <c r="G8" s="119"/>
      <c r="H8" s="151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45" t="str">
        <f>IF(ISERROR(F9/G9)," ",IF(F9/G9&gt;0.5,IF(F9/G9&lt;1.5," ","NOT OK"),"NOT OK"))</f>
        <v xml:space="preserve"> </v>
      </c>
      <c r="B9" s="108" t="s">
        <v>10</v>
      </c>
      <c r="C9" s="361">
        <v>0</v>
      </c>
      <c r="D9" s="355">
        <v>0</v>
      </c>
      <c r="E9" s="148">
        <f>SUM(C9:D9)</f>
        <v>0</v>
      </c>
      <c r="F9" s="361">
        <v>26</v>
      </c>
      <c r="G9" s="355">
        <v>27</v>
      </c>
      <c r="H9" s="148">
        <f>SUM(F9:G9)</f>
        <v>53</v>
      </c>
      <c r="I9" s="125">
        <f>IF(E9=0,0,((H9/E9)-1)*100)</f>
        <v>0</v>
      </c>
      <c r="J9" s="3"/>
      <c r="L9" s="13" t="s">
        <v>10</v>
      </c>
      <c r="M9" s="371">
        <v>0</v>
      </c>
      <c r="N9" s="369">
        <v>0</v>
      </c>
      <c r="O9" s="169">
        <f>+M9+N9</f>
        <v>0</v>
      </c>
      <c r="P9" s="368">
        <v>0</v>
      </c>
      <c r="Q9" s="169">
        <f t="shared" ref="Q9" si="0">O9+P9</f>
        <v>0</v>
      </c>
      <c r="R9" s="371">
        <v>4265</v>
      </c>
      <c r="S9" s="369">
        <v>4266</v>
      </c>
      <c r="T9" s="169">
        <f>+R9+S9</f>
        <v>8531</v>
      </c>
      <c r="U9" s="368">
        <v>0</v>
      </c>
      <c r="V9" s="169">
        <f t="shared" ref="V9:V11" si="1">T9+U9</f>
        <v>8531</v>
      </c>
      <c r="W9" s="40">
        <f>IF(Q9=0,0,((V9/Q9)-1)*100)</f>
        <v>0</v>
      </c>
    </row>
    <row r="10" spans="1:23">
      <c r="A10" s="345" t="str">
        <f>IF(ISERROR(F10/G10)," ",IF(F10/G10&gt;0.5,IF(F10/G10&lt;1.5," ","NOT OK"),"NOT OK"))</f>
        <v xml:space="preserve"> </v>
      </c>
      <c r="B10" s="108" t="s">
        <v>11</v>
      </c>
      <c r="C10" s="361">
        <v>2</v>
      </c>
      <c r="D10" s="355">
        <v>2</v>
      </c>
      <c r="E10" s="148">
        <f>SUM(C10:D10)</f>
        <v>4</v>
      </c>
      <c r="F10" s="361">
        <v>25</v>
      </c>
      <c r="G10" s="355">
        <v>25</v>
      </c>
      <c r="H10" s="148">
        <f>SUM(F10:G10)</f>
        <v>50</v>
      </c>
      <c r="I10" s="125">
        <f>IF(E10=0,0,((H10/E10)-1)*100)</f>
        <v>1150</v>
      </c>
      <c r="J10" s="3"/>
      <c r="K10" s="6"/>
      <c r="L10" s="13" t="s">
        <v>11</v>
      </c>
      <c r="M10" s="371">
        <v>297</v>
      </c>
      <c r="N10" s="369">
        <v>239</v>
      </c>
      <c r="O10" s="169">
        <f t="shared" ref="O10:O11" si="2">+M10+N10</f>
        <v>536</v>
      </c>
      <c r="P10" s="368">
        <v>0</v>
      </c>
      <c r="Q10" s="169">
        <f>O10+P10</f>
        <v>536</v>
      </c>
      <c r="R10" s="371">
        <v>4320</v>
      </c>
      <c r="S10" s="369">
        <v>4231</v>
      </c>
      <c r="T10" s="169">
        <f t="shared" ref="T10:T13" si="3">+R10+S10</f>
        <v>8551</v>
      </c>
      <c r="U10" s="368">
        <v>0</v>
      </c>
      <c r="V10" s="169">
        <f>T10+U10</f>
        <v>8551</v>
      </c>
      <c r="W10" s="40">
        <f>IF(Q10=0,0,((V10/Q10)-1)*100)</f>
        <v>1495.3358208955224</v>
      </c>
    </row>
    <row r="11" spans="1:23" ht="13.5" thickBot="1">
      <c r="A11" s="345" t="str">
        <f>IF(ISERROR(F11/G11)," ",IF(F11/G11&gt;0.5,IF(F11/G11&lt;1.5," ","NOT OK"),"NOT OK"))</f>
        <v xml:space="preserve"> </v>
      </c>
      <c r="B11" s="113" t="s">
        <v>12</v>
      </c>
      <c r="C11" s="363">
        <v>9</v>
      </c>
      <c r="D11" s="356">
        <v>9</v>
      </c>
      <c r="E11" s="148">
        <f>SUM(C11:D11)</f>
        <v>18</v>
      </c>
      <c r="F11" s="363">
        <v>27</v>
      </c>
      <c r="G11" s="356">
        <v>27</v>
      </c>
      <c r="H11" s="148">
        <f>SUM(F11:G11)</f>
        <v>54</v>
      </c>
      <c r="I11" s="125">
        <f>IF(E11=0,0,((H11/E11)-1)*100)</f>
        <v>200</v>
      </c>
      <c r="J11" s="3"/>
      <c r="K11" s="6"/>
      <c r="L11" s="22" t="s">
        <v>12</v>
      </c>
      <c r="M11" s="371">
        <v>1364</v>
      </c>
      <c r="N11" s="369">
        <v>1180</v>
      </c>
      <c r="O11" s="169">
        <f t="shared" si="2"/>
        <v>2544</v>
      </c>
      <c r="P11" s="368">
        <v>0</v>
      </c>
      <c r="Q11" s="218">
        <f t="shared" ref="Q11" si="4">O11+P11</f>
        <v>2544</v>
      </c>
      <c r="R11" s="371">
        <v>4309</v>
      </c>
      <c r="S11" s="369">
        <v>4209</v>
      </c>
      <c r="T11" s="169">
        <f t="shared" si="3"/>
        <v>8518</v>
      </c>
      <c r="U11" s="368">
        <v>0</v>
      </c>
      <c r="V11" s="218">
        <f t="shared" si="1"/>
        <v>8518</v>
      </c>
      <c r="W11" s="40">
        <f>IF(Q11=0,0,((V11/Q11)-1)*100)</f>
        <v>234.82704402515725</v>
      </c>
    </row>
    <row r="12" spans="1:23" ht="14.25" thickTop="1" thickBot="1">
      <c r="A12" s="345" t="str">
        <f>IF(ISERROR(F12/G12)," ",IF(F12/G12&gt;0.5,IF(F12/G12&lt;1.5," ","NOT OK"),"NOT OK"))</f>
        <v xml:space="preserve"> </v>
      </c>
      <c r="B12" s="128" t="s">
        <v>57</v>
      </c>
      <c r="C12" s="129">
        <f t="shared" ref="C12:E12" si="5">+C9+C10+C11</f>
        <v>11</v>
      </c>
      <c r="D12" s="130">
        <f t="shared" si="5"/>
        <v>11</v>
      </c>
      <c r="E12" s="149">
        <f t="shared" si="5"/>
        <v>22</v>
      </c>
      <c r="F12" s="129">
        <f t="shared" ref="F12:H12" si="6">+F9+F10+F11</f>
        <v>78</v>
      </c>
      <c r="G12" s="130">
        <f t="shared" si="6"/>
        <v>79</v>
      </c>
      <c r="H12" s="149">
        <f t="shared" si="6"/>
        <v>157</v>
      </c>
      <c r="I12" s="132">
        <f>IF(E12=0,0,((H12/E12)-1)*100)</f>
        <v>613.63636363636363</v>
      </c>
      <c r="J12" s="3"/>
      <c r="L12" s="41" t="s">
        <v>57</v>
      </c>
      <c r="M12" s="45">
        <f t="shared" ref="M12:N12" si="7">+M9+M10+M11</f>
        <v>1661</v>
      </c>
      <c r="N12" s="43">
        <f t="shared" si="7"/>
        <v>1419</v>
      </c>
      <c r="O12" s="170">
        <f>+O9+O10+O11</f>
        <v>3080</v>
      </c>
      <c r="P12" s="43">
        <f t="shared" ref="P12:Q12" si="8">+P9+P10+P11</f>
        <v>0</v>
      </c>
      <c r="Q12" s="170">
        <f t="shared" si="8"/>
        <v>3080</v>
      </c>
      <c r="R12" s="45">
        <f t="shared" ref="R12:V12" si="9">+R9+R10+R11</f>
        <v>12894</v>
      </c>
      <c r="S12" s="43">
        <f t="shared" si="9"/>
        <v>12706</v>
      </c>
      <c r="T12" s="170">
        <f>+T9+T10+T11</f>
        <v>25600</v>
      </c>
      <c r="U12" s="43">
        <f t="shared" si="9"/>
        <v>0</v>
      </c>
      <c r="V12" s="170">
        <f t="shared" si="9"/>
        <v>25600</v>
      </c>
      <c r="W12" s="46">
        <f t="shared" ref="W12:W13" si="10">IF(Q12=0,0,((V12/Q12)-1)*100)</f>
        <v>731.16883116883105</v>
      </c>
    </row>
    <row r="13" spans="1:23" ht="13.5" thickTop="1">
      <c r="A13" s="345" t="str">
        <f t="shared" ref="A13:A67" si="11">IF(ISERROR(F13/G13)," ",IF(F13/G13&gt;0.5,IF(F13/G13&lt;1.5," ","NOT OK"),"NOT OK"))</f>
        <v xml:space="preserve"> </v>
      </c>
      <c r="B13" s="108" t="s">
        <v>13</v>
      </c>
      <c r="C13" s="361">
        <v>9</v>
      </c>
      <c r="D13" s="355">
        <v>9</v>
      </c>
      <c r="E13" s="148">
        <f>SUM(C13:D13)</f>
        <v>18</v>
      </c>
      <c r="F13" s="361">
        <v>27</v>
      </c>
      <c r="G13" s="355">
        <v>26</v>
      </c>
      <c r="H13" s="148">
        <f>SUM(F13:G13)</f>
        <v>53</v>
      </c>
      <c r="I13" s="125">
        <f t="shared" ref="I13" si="12">IF(E13=0,0,((H13/E13)-1)*100)</f>
        <v>194.44444444444446</v>
      </c>
      <c r="J13" s="3"/>
      <c r="L13" s="13" t="s">
        <v>13</v>
      </c>
      <c r="M13" s="371">
        <v>1536</v>
      </c>
      <c r="N13" s="369">
        <v>1228</v>
      </c>
      <c r="O13" s="169">
        <f t="shared" ref="O13" si="13">+M13+N13</f>
        <v>2764</v>
      </c>
      <c r="P13" s="368">
        <v>0</v>
      </c>
      <c r="Q13" s="169">
        <f>O13+P13</f>
        <v>2764</v>
      </c>
      <c r="R13" s="371">
        <v>4550</v>
      </c>
      <c r="S13" s="369">
        <v>4364</v>
      </c>
      <c r="T13" s="169">
        <f t="shared" si="3"/>
        <v>8914</v>
      </c>
      <c r="U13" s="368">
        <v>0</v>
      </c>
      <c r="V13" s="169">
        <f>T13+U13</f>
        <v>8914</v>
      </c>
      <c r="W13" s="40">
        <f t="shared" si="10"/>
        <v>222.50361794500725</v>
      </c>
    </row>
    <row r="14" spans="1:23">
      <c r="A14" s="345" t="str">
        <f t="shared" ref="A14:A24" si="14">IF(ISERROR(F14/G14)," ",IF(F14/G14&gt;0.5,IF(F14/G14&lt;1.5," ","NOT OK"),"NOT OK"))</f>
        <v xml:space="preserve"> </v>
      </c>
      <c r="B14" s="108" t="s">
        <v>14</v>
      </c>
      <c r="C14" s="361">
        <v>8</v>
      </c>
      <c r="D14" s="355">
        <v>8</v>
      </c>
      <c r="E14" s="148">
        <f>SUM(C14:D14)</f>
        <v>16</v>
      </c>
      <c r="F14" s="361">
        <v>24</v>
      </c>
      <c r="G14" s="355">
        <v>24</v>
      </c>
      <c r="H14" s="148">
        <f>SUM(F14:G14)</f>
        <v>48</v>
      </c>
      <c r="I14" s="125">
        <f t="shared" ref="I14:I24" si="15">IF(E14=0,0,((H14/E14)-1)*100)</f>
        <v>200</v>
      </c>
      <c r="J14" s="3"/>
      <c r="L14" s="13" t="s">
        <v>14</v>
      </c>
      <c r="M14" s="371">
        <v>1328</v>
      </c>
      <c r="N14" s="369">
        <v>1354</v>
      </c>
      <c r="O14" s="311">
        <f>+M14+N14</f>
        <v>2682</v>
      </c>
      <c r="P14" s="368">
        <v>0</v>
      </c>
      <c r="Q14" s="169">
        <f>O14+P14</f>
        <v>2682</v>
      </c>
      <c r="R14" s="371">
        <v>4418</v>
      </c>
      <c r="S14" s="369">
        <v>4488</v>
      </c>
      <c r="T14" s="311">
        <f>+R14+S14</f>
        <v>8906</v>
      </c>
      <c r="U14" s="368">
        <v>0</v>
      </c>
      <c r="V14" s="169">
        <f>T14+U14</f>
        <v>8906</v>
      </c>
      <c r="W14" s="40">
        <f>IF(Q14=0,0,((V14/Q14)-1)*100)</f>
        <v>232.06562266964949</v>
      </c>
    </row>
    <row r="15" spans="1:23" ht="13.5" thickBot="1">
      <c r="A15" s="346" t="str">
        <f t="shared" si="14"/>
        <v xml:space="preserve"> </v>
      </c>
      <c r="B15" s="108" t="s">
        <v>15</v>
      </c>
      <c r="C15" s="361">
        <v>9</v>
      </c>
      <c r="D15" s="355">
        <v>9</v>
      </c>
      <c r="E15" s="148">
        <f>SUM(C15:D15)</f>
        <v>18</v>
      </c>
      <c r="F15" s="361">
        <v>27</v>
      </c>
      <c r="G15" s="355">
        <v>27</v>
      </c>
      <c r="H15" s="148">
        <f>SUM(F15:G15)</f>
        <v>54</v>
      </c>
      <c r="I15" s="125">
        <f t="shared" si="15"/>
        <v>200</v>
      </c>
      <c r="J15" s="7"/>
      <c r="L15" s="13" t="s">
        <v>15</v>
      </c>
      <c r="M15" s="371">
        <v>1490</v>
      </c>
      <c r="N15" s="369">
        <v>1345</v>
      </c>
      <c r="O15" s="169">
        <f>+M15+N15</f>
        <v>2835</v>
      </c>
      <c r="P15" s="368">
        <v>0</v>
      </c>
      <c r="Q15" s="169">
        <f>O15+P15</f>
        <v>2835</v>
      </c>
      <c r="R15" s="371">
        <v>5063</v>
      </c>
      <c r="S15" s="369">
        <v>5011</v>
      </c>
      <c r="T15" s="169">
        <f>+R15+S15</f>
        <v>10074</v>
      </c>
      <c r="U15" s="368">
        <v>0</v>
      </c>
      <c r="V15" s="169">
        <f>T15+U15</f>
        <v>10074</v>
      </c>
      <c r="W15" s="40">
        <f>IF(Q15=0,0,((V15/Q15)-1)*100)</f>
        <v>255.34391534391534</v>
      </c>
    </row>
    <row r="16" spans="1:23" ht="14.25" thickTop="1" thickBot="1">
      <c r="A16" s="345" t="str">
        <f t="shared" si="14"/>
        <v xml:space="preserve"> </v>
      </c>
      <c r="B16" s="128" t="s">
        <v>61</v>
      </c>
      <c r="C16" s="129">
        <f>+C13+C14+C15</f>
        <v>26</v>
      </c>
      <c r="D16" s="130">
        <f t="shared" ref="D16:H16" si="16">+D13+D14+D15</f>
        <v>26</v>
      </c>
      <c r="E16" s="149">
        <f t="shared" si="16"/>
        <v>52</v>
      </c>
      <c r="F16" s="129">
        <f t="shared" si="16"/>
        <v>78</v>
      </c>
      <c r="G16" s="130">
        <f t="shared" si="16"/>
        <v>77</v>
      </c>
      <c r="H16" s="149">
        <f t="shared" si="16"/>
        <v>155</v>
      </c>
      <c r="I16" s="132">
        <f t="shared" si="15"/>
        <v>198.07692307692309</v>
      </c>
      <c r="J16" s="3"/>
      <c r="L16" s="41" t="s">
        <v>61</v>
      </c>
      <c r="M16" s="45">
        <f>+M13+M14+M15</f>
        <v>4354</v>
      </c>
      <c r="N16" s="43">
        <f t="shared" ref="N16:V16" si="17">+N13+N14+N15</f>
        <v>3927</v>
      </c>
      <c r="O16" s="170">
        <f t="shared" si="17"/>
        <v>8281</v>
      </c>
      <c r="P16" s="43">
        <f t="shared" si="17"/>
        <v>0</v>
      </c>
      <c r="Q16" s="170">
        <f t="shared" si="17"/>
        <v>8281</v>
      </c>
      <c r="R16" s="45">
        <f t="shared" si="17"/>
        <v>14031</v>
      </c>
      <c r="S16" s="43">
        <f t="shared" si="17"/>
        <v>13863</v>
      </c>
      <c r="T16" s="170">
        <f t="shared" si="17"/>
        <v>27894</v>
      </c>
      <c r="U16" s="43">
        <f t="shared" si="17"/>
        <v>0</v>
      </c>
      <c r="V16" s="170">
        <f t="shared" si="17"/>
        <v>27894</v>
      </c>
      <c r="W16" s="46">
        <f t="shared" ref="W16" si="18">IF(Q16=0,0,((V16/Q16)-1)*100)</f>
        <v>236.84337640381599</v>
      </c>
    </row>
    <row r="17" spans="1:23" ht="13.5" thickTop="1">
      <c r="A17" s="345" t="str">
        <f t="shared" si="14"/>
        <v xml:space="preserve"> </v>
      </c>
      <c r="B17" s="108" t="s">
        <v>16</v>
      </c>
      <c r="C17" s="361">
        <v>8</v>
      </c>
      <c r="D17" s="355">
        <v>8</v>
      </c>
      <c r="E17" s="148">
        <f t="shared" ref="E17" si="19">SUM(C17:D17)</f>
        <v>16</v>
      </c>
      <c r="F17" s="361">
        <v>26</v>
      </c>
      <c r="G17" s="355">
        <v>26</v>
      </c>
      <c r="H17" s="148">
        <f t="shared" ref="H17" si="20">SUM(F17:G17)</f>
        <v>52</v>
      </c>
      <c r="I17" s="125">
        <f t="shared" si="15"/>
        <v>225</v>
      </c>
      <c r="J17" s="7"/>
      <c r="L17" s="13" t="s">
        <v>16</v>
      </c>
      <c r="M17" s="371">
        <v>1372</v>
      </c>
      <c r="N17" s="369">
        <v>1334</v>
      </c>
      <c r="O17" s="169">
        <f>+M17+N17</f>
        <v>2706</v>
      </c>
      <c r="P17" s="368">
        <v>0</v>
      </c>
      <c r="Q17" s="169">
        <f>O17+P17</f>
        <v>2706</v>
      </c>
      <c r="R17" s="371">
        <v>4664</v>
      </c>
      <c r="S17" s="369">
        <v>4634</v>
      </c>
      <c r="T17" s="169">
        <f>+R17+S17</f>
        <v>9298</v>
      </c>
      <c r="U17" s="368">
        <v>0</v>
      </c>
      <c r="V17" s="169">
        <f>T17+U17</f>
        <v>9298</v>
      </c>
      <c r="W17" s="40">
        <f>IF(Q17=0,0,((V17/Q17)-1)*100)</f>
        <v>243.60679970436067</v>
      </c>
    </row>
    <row r="18" spans="1:23">
      <c r="A18" s="345" t="str">
        <f>IF(ISERROR(F18/G18)," ",IF(F18/G18&gt;0.5,IF(F18/G18&lt;1.5," ","NOT OK"),"NOT OK"))</f>
        <v xml:space="preserve"> </v>
      </c>
      <c r="B18" s="108" t="s">
        <v>17</v>
      </c>
      <c r="C18" s="361">
        <v>9</v>
      </c>
      <c r="D18" s="355">
        <v>9</v>
      </c>
      <c r="E18" s="148">
        <f>SUM(C18:D18)</f>
        <v>18</v>
      </c>
      <c r="F18" s="361">
        <v>25</v>
      </c>
      <c r="G18" s="355">
        <v>26</v>
      </c>
      <c r="H18" s="148">
        <f>SUM(F18:G18)</f>
        <v>51</v>
      </c>
      <c r="I18" s="125">
        <f t="shared" ref="I18" si="21">IF(E18=0,0,((H18/E18)-1)*100)</f>
        <v>183.33333333333334</v>
      </c>
      <c r="L18" s="13" t="s">
        <v>17</v>
      </c>
      <c r="M18" s="371">
        <v>1509</v>
      </c>
      <c r="N18" s="369">
        <v>1330</v>
      </c>
      <c r="O18" s="169">
        <f t="shared" ref="O18" si="22">+M18+N18</f>
        <v>2839</v>
      </c>
      <c r="P18" s="368">
        <v>0</v>
      </c>
      <c r="Q18" s="169">
        <f>O18+P18</f>
        <v>2839</v>
      </c>
      <c r="R18" s="371">
        <v>4399</v>
      </c>
      <c r="S18" s="369">
        <v>4461</v>
      </c>
      <c r="T18" s="169">
        <f>+R18+S18</f>
        <v>8860</v>
      </c>
      <c r="U18" s="368">
        <v>0</v>
      </c>
      <c r="V18" s="169">
        <f>T18+U18</f>
        <v>8860</v>
      </c>
      <c r="W18" s="40">
        <f t="shared" ref="W18" si="23">IF(Q18=0,0,((V18/Q18)-1)*100)</f>
        <v>212.08171891511097</v>
      </c>
    </row>
    <row r="19" spans="1:23" ht="13.5" thickBot="1">
      <c r="A19" s="347" t="str">
        <f>IF(ISERROR(F19/G19)," ",IF(F19/G19&gt;0.5,IF(F19/G19&lt;1.5," ","NOT OK"),"NOT OK"))</f>
        <v xml:space="preserve"> </v>
      </c>
      <c r="B19" s="108" t="s">
        <v>18</v>
      </c>
      <c r="C19" s="361">
        <v>9</v>
      </c>
      <c r="D19" s="355">
        <v>9</v>
      </c>
      <c r="E19" s="148">
        <f>SUM(C19:D19)</f>
        <v>18</v>
      </c>
      <c r="F19" s="361">
        <v>27</v>
      </c>
      <c r="G19" s="355">
        <v>26</v>
      </c>
      <c r="H19" s="148">
        <f>SUM(F19:G19)</f>
        <v>53</v>
      </c>
      <c r="I19" s="125">
        <f>IF(E19=0,0,((H19/E19)-1)*100)</f>
        <v>194.44444444444446</v>
      </c>
      <c r="J19" s="8"/>
      <c r="L19" s="13" t="s">
        <v>18</v>
      </c>
      <c r="M19" s="371">
        <v>1543</v>
      </c>
      <c r="N19" s="369">
        <v>1388</v>
      </c>
      <c r="O19" s="169">
        <f>+M19+N19</f>
        <v>2931</v>
      </c>
      <c r="P19" s="368">
        <v>0</v>
      </c>
      <c r="Q19" s="169">
        <f>O19+P19</f>
        <v>2931</v>
      </c>
      <c r="R19" s="371">
        <v>4401</v>
      </c>
      <c r="S19" s="369">
        <v>4316</v>
      </c>
      <c r="T19" s="169">
        <f>+R19+S19</f>
        <v>8717</v>
      </c>
      <c r="U19" s="368">
        <v>0</v>
      </c>
      <c r="V19" s="169">
        <f>T19+U19</f>
        <v>8717</v>
      </c>
      <c r="W19" s="40">
        <f>IF(Q19=0,0,((V19/Q19)-1)*100)</f>
        <v>197.40702831798021</v>
      </c>
    </row>
    <row r="20" spans="1:23" ht="15.75" customHeight="1" thickTop="1" thickBot="1">
      <c r="A20" s="9" t="str">
        <f>IF(ISERROR(F20/G20)," ",IF(F20/G20&gt;0.5,IF(F20/G20&lt;1.5," ","NOT OK"),"NOT OK"))</f>
        <v xml:space="preserve"> </v>
      </c>
      <c r="B20" s="137" t="s">
        <v>19</v>
      </c>
      <c r="C20" s="129">
        <f>+C17+C18+C19</f>
        <v>26</v>
      </c>
      <c r="D20" s="130">
        <f t="shared" ref="D20:H20" si="24">+D17+D18+D19</f>
        <v>26</v>
      </c>
      <c r="E20" s="149">
        <f t="shared" si="24"/>
        <v>52</v>
      </c>
      <c r="F20" s="129">
        <f t="shared" si="24"/>
        <v>78</v>
      </c>
      <c r="G20" s="130">
        <f t="shared" si="24"/>
        <v>78</v>
      </c>
      <c r="H20" s="149">
        <f t="shared" si="24"/>
        <v>156</v>
      </c>
      <c r="I20" s="132">
        <f>IF(E20=0,0,((H20/E20)-1)*100)</f>
        <v>200</v>
      </c>
      <c r="J20" s="9"/>
      <c r="K20" s="10"/>
      <c r="L20" s="47" t="s">
        <v>19</v>
      </c>
      <c r="M20" s="48">
        <f>+M17+M18+M19</f>
        <v>4424</v>
      </c>
      <c r="N20" s="49">
        <f t="shared" ref="N20:V20" si="25">+N17+N18+N19</f>
        <v>4052</v>
      </c>
      <c r="O20" s="171">
        <f t="shared" si="25"/>
        <v>8476</v>
      </c>
      <c r="P20" s="49">
        <f t="shared" si="25"/>
        <v>0</v>
      </c>
      <c r="Q20" s="171">
        <f t="shared" si="25"/>
        <v>8476</v>
      </c>
      <c r="R20" s="48">
        <f t="shared" si="25"/>
        <v>13464</v>
      </c>
      <c r="S20" s="49">
        <f t="shared" si="25"/>
        <v>13411</v>
      </c>
      <c r="T20" s="171">
        <f t="shared" si="25"/>
        <v>26875</v>
      </c>
      <c r="U20" s="49">
        <f t="shared" si="25"/>
        <v>0</v>
      </c>
      <c r="V20" s="171">
        <f t="shared" si="25"/>
        <v>26875</v>
      </c>
      <c r="W20" s="50">
        <f>IF(Q20=0,0,((V20/Q20)-1)*100)</f>
        <v>217.07173194903254</v>
      </c>
    </row>
    <row r="21" spans="1:23" ht="13.5" thickTop="1">
      <c r="A21" s="345" t="str">
        <f>IF(ISERROR(F21/G21)," ",IF(F21/G21&gt;0.5,IF(F21/G21&lt;1.5," ","NOT OK"),"NOT OK"))</f>
        <v xml:space="preserve"> </v>
      </c>
      <c r="B21" s="108" t="s">
        <v>20</v>
      </c>
      <c r="C21" s="361">
        <v>15</v>
      </c>
      <c r="D21" s="355">
        <v>15</v>
      </c>
      <c r="E21" s="154">
        <f>SUM(C21:D21)</f>
        <v>30</v>
      </c>
      <c r="F21" s="361">
        <v>26</v>
      </c>
      <c r="G21" s="355">
        <v>27</v>
      </c>
      <c r="H21" s="154">
        <f>SUM(F21:G21)</f>
        <v>53</v>
      </c>
      <c r="I21" s="125">
        <f>IF(E21=0,0,((H21/E21)-1)*100)</f>
        <v>76.666666666666657</v>
      </c>
      <c r="J21" s="3"/>
      <c r="L21" s="13" t="s">
        <v>21</v>
      </c>
      <c r="M21" s="371">
        <v>2837</v>
      </c>
      <c r="N21" s="369">
        <v>2574</v>
      </c>
      <c r="O21" s="169">
        <f>+M21+N21</f>
        <v>5411</v>
      </c>
      <c r="P21" s="368">
        <v>0</v>
      </c>
      <c r="Q21" s="169">
        <f>O21+P21</f>
        <v>5411</v>
      </c>
      <c r="R21" s="371">
        <v>4002</v>
      </c>
      <c r="S21" s="369">
        <v>3844</v>
      </c>
      <c r="T21" s="169">
        <f>+R21+S21</f>
        <v>7846</v>
      </c>
      <c r="U21" s="368">
        <v>0</v>
      </c>
      <c r="V21" s="169">
        <f>T21+U21</f>
        <v>7846</v>
      </c>
      <c r="W21" s="40">
        <f>IF(Q21=0,0,((V21/Q21)-1)*100)</f>
        <v>45.000924043614866</v>
      </c>
    </row>
    <row r="22" spans="1:23" ht="13.5" thickBot="1">
      <c r="A22" s="345" t="str">
        <f t="shared" ref="A22" si="26">IF(ISERROR(F22/G22)," ",IF(F22/G22&gt;0.5,IF(F22/G22&lt;1.5," ","NOT OK"),"NOT OK"))</f>
        <v xml:space="preserve"> </v>
      </c>
      <c r="B22" s="108" t="s">
        <v>22</v>
      </c>
      <c r="C22" s="361">
        <v>26</v>
      </c>
      <c r="D22" s="355">
        <v>27</v>
      </c>
      <c r="E22" s="148">
        <f t="shared" ref="E22" si="27">SUM(C22:D22)</f>
        <v>53</v>
      </c>
      <c r="F22" s="361">
        <v>27</v>
      </c>
      <c r="G22" s="355">
        <v>27</v>
      </c>
      <c r="H22" s="148">
        <f t="shared" ref="H22" si="28">SUM(F22:G22)</f>
        <v>54</v>
      </c>
      <c r="I22" s="125">
        <f t="shared" ref="I22" si="29">IF(E22=0,0,((H22/E22)-1)*100)</f>
        <v>1.8867924528301883</v>
      </c>
      <c r="J22" s="3"/>
      <c r="L22" s="13" t="s">
        <v>22</v>
      </c>
      <c r="M22" s="371">
        <v>4614</v>
      </c>
      <c r="N22" s="369">
        <v>4711</v>
      </c>
      <c r="O22" s="169">
        <f t="shared" ref="O22" si="30">+M22+N22</f>
        <v>9325</v>
      </c>
      <c r="P22" s="368">
        <v>0</v>
      </c>
      <c r="Q22" s="169">
        <f>O22+P22</f>
        <v>9325</v>
      </c>
      <c r="R22" s="371">
        <v>4028</v>
      </c>
      <c r="S22" s="369">
        <v>4414</v>
      </c>
      <c r="T22" s="169">
        <f t="shared" ref="T22" si="31">+R22+S22</f>
        <v>8442</v>
      </c>
      <c r="U22" s="368">
        <v>0</v>
      </c>
      <c r="V22" s="169">
        <f>T22+U22</f>
        <v>8442</v>
      </c>
      <c r="W22" s="40">
        <f t="shared" ref="W22" si="32">IF(Q22=0,0,((V22/Q22)-1)*100)</f>
        <v>-9.4691689008042914</v>
      </c>
    </row>
    <row r="23" spans="1:23" ht="14.25" thickTop="1" thickBot="1">
      <c r="A23" s="345" t="str">
        <f t="shared" si="14"/>
        <v xml:space="preserve"> </v>
      </c>
      <c r="B23" s="128" t="s">
        <v>66</v>
      </c>
      <c r="C23" s="129">
        <f>+C16+C20+C21+C22</f>
        <v>93</v>
      </c>
      <c r="D23" s="130">
        <f t="shared" ref="D23:H23" si="33">+D16+D20+D21+D22</f>
        <v>94</v>
      </c>
      <c r="E23" s="615">
        <f t="shared" si="33"/>
        <v>187</v>
      </c>
      <c r="F23" s="129">
        <f t="shared" si="33"/>
        <v>209</v>
      </c>
      <c r="G23" s="131">
        <f t="shared" si="33"/>
        <v>209</v>
      </c>
      <c r="H23" s="310">
        <f t="shared" si="33"/>
        <v>418</v>
      </c>
      <c r="I23" s="132">
        <f t="shared" si="15"/>
        <v>123.52941176470588</v>
      </c>
      <c r="J23" s="3"/>
      <c r="L23" s="399" t="s">
        <v>66</v>
      </c>
      <c r="M23" s="42">
        <f>+M16+M20+M21+M22</f>
        <v>16229</v>
      </c>
      <c r="N23" s="42">
        <f t="shared" ref="N23:V23" si="34">+N16+N20+N21+N22</f>
        <v>15264</v>
      </c>
      <c r="O23" s="396">
        <f t="shared" si="34"/>
        <v>31493</v>
      </c>
      <c r="P23" s="42">
        <f t="shared" si="34"/>
        <v>0</v>
      </c>
      <c r="Q23" s="396">
        <f t="shared" si="34"/>
        <v>31493</v>
      </c>
      <c r="R23" s="42">
        <f t="shared" si="34"/>
        <v>35525</v>
      </c>
      <c r="S23" s="42">
        <f t="shared" si="34"/>
        <v>35532</v>
      </c>
      <c r="T23" s="396">
        <f t="shared" si="34"/>
        <v>71057</v>
      </c>
      <c r="U23" s="42">
        <f t="shared" si="34"/>
        <v>0</v>
      </c>
      <c r="V23" s="396">
        <f t="shared" si="34"/>
        <v>71057</v>
      </c>
      <c r="W23" s="46">
        <f>IF(Q23=0,0,((V23/Q23)-1)*100)</f>
        <v>125.62791731495886</v>
      </c>
    </row>
    <row r="24" spans="1:23" ht="14.25" thickTop="1" thickBot="1">
      <c r="A24" s="345" t="str">
        <f t="shared" si="14"/>
        <v xml:space="preserve"> </v>
      </c>
      <c r="B24" s="128" t="s">
        <v>67</v>
      </c>
      <c r="C24" s="129">
        <f>+C12+C16+C20+C21+C22</f>
        <v>104</v>
      </c>
      <c r="D24" s="131">
        <f t="shared" ref="D24:H24" si="35">+D12+D16+D20+D21+D22</f>
        <v>105</v>
      </c>
      <c r="E24" s="310">
        <f t="shared" si="35"/>
        <v>209</v>
      </c>
      <c r="F24" s="129">
        <f t="shared" si="35"/>
        <v>287</v>
      </c>
      <c r="G24" s="131">
        <f t="shared" si="35"/>
        <v>288</v>
      </c>
      <c r="H24" s="310">
        <f t="shared" si="35"/>
        <v>575</v>
      </c>
      <c r="I24" s="132">
        <f t="shared" si="15"/>
        <v>175.11961722488039</v>
      </c>
      <c r="J24" s="3"/>
      <c r="L24" s="399" t="s">
        <v>67</v>
      </c>
      <c r="M24" s="45">
        <f>+M12+M16+M20+M21+M22</f>
        <v>17890</v>
      </c>
      <c r="N24" s="45">
        <f t="shared" ref="N24:V24" si="36">+N12+N16+N20+N21+N22</f>
        <v>16683</v>
      </c>
      <c r="O24" s="616">
        <f t="shared" si="36"/>
        <v>34573</v>
      </c>
      <c r="P24" s="45">
        <f t="shared" si="36"/>
        <v>0</v>
      </c>
      <c r="Q24" s="616">
        <f t="shared" si="36"/>
        <v>34573</v>
      </c>
      <c r="R24" s="45">
        <f t="shared" si="36"/>
        <v>48419</v>
      </c>
      <c r="S24" s="45">
        <f t="shared" si="36"/>
        <v>48238</v>
      </c>
      <c r="T24" s="616">
        <f t="shared" si="36"/>
        <v>96657</v>
      </c>
      <c r="U24" s="45">
        <f t="shared" si="36"/>
        <v>0</v>
      </c>
      <c r="V24" s="616">
        <f t="shared" si="36"/>
        <v>96657</v>
      </c>
      <c r="W24" s="46">
        <f>IF(Q24=0,0,((V24/Q24)-1)*100)</f>
        <v>179.57365574292078</v>
      </c>
    </row>
    <row r="25" spans="1:23" ht="14.25" thickTop="1" thickBot="1">
      <c r="A25" s="345" t="str">
        <f>IF(ISERROR(F25/G25)," ",IF(F25/G25&gt;0.5,IF(F25/G25&lt;1.5," ","NOT OK"),"NOT OK"))</f>
        <v xml:space="preserve"> </v>
      </c>
      <c r="B25" s="108" t="s">
        <v>23</v>
      </c>
      <c r="C25" s="361">
        <v>27</v>
      </c>
      <c r="D25" s="355">
        <v>26</v>
      </c>
      <c r="E25" s="150">
        <f>SUM(C25:D25)</f>
        <v>53</v>
      </c>
      <c r="F25" s="361"/>
      <c r="G25" s="355"/>
      <c r="H25" s="150">
        <f>SUM(F25:G25)</f>
        <v>0</v>
      </c>
      <c r="I25" s="141">
        <f>IF(E25=0,0,((H25/E25)-1)*100)</f>
        <v>-100</v>
      </c>
      <c r="J25" s="3"/>
      <c r="L25" s="13" t="s">
        <v>23</v>
      </c>
      <c r="M25" s="371">
        <v>4352</v>
      </c>
      <c r="N25" s="369">
        <v>3947</v>
      </c>
      <c r="O25" s="169">
        <f>+M25+N25</f>
        <v>8299</v>
      </c>
      <c r="P25" s="368">
        <v>0</v>
      </c>
      <c r="Q25" s="169">
        <f>O25+P25</f>
        <v>8299</v>
      </c>
      <c r="R25" s="371"/>
      <c r="S25" s="369"/>
      <c r="T25" s="169">
        <f>+R25+S25</f>
        <v>0</v>
      </c>
      <c r="U25" s="368"/>
      <c r="V25" s="169">
        <f>T25+U25</f>
        <v>0</v>
      </c>
      <c r="W25" s="40">
        <f>IF(Q25=0,0,((V25/Q25)-1)*100)</f>
        <v>-100</v>
      </c>
    </row>
    <row r="26" spans="1:23" ht="14.25" thickTop="1" thickBot="1">
      <c r="A26" s="345" t="str">
        <f>IF(ISERROR(F26/G26)," ",IF(F26/G26&gt;0.5,IF(F26/G26&lt;1.5," ","NOT OK"),"NOT OK"))</f>
        <v xml:space="preserve"> </v>
      </c>
      <c r="B26" s="128" t="s">
        <v>40</v>
      </c>
      <c r="C26" s="129">
        <f t="shared" ref="C26:H26" si="37">+C21+C22+C25</f>
        <v>68</v>
      </c>
      <c r="D26" s="129">
        <f t="shared" si="37"/>
        <v>68</v>
      </c>
      <c r="E26" s="129">
        <f t="shared" si="37"/>
        <v>136</v>
      </c>
      <c r="F26" s="129">
        <f t="shared" si="37"/>
        <v>53</v>
      </c>
      <c r="G26" s="129">
        <f t="shared" si="37"/>
        <v>54</v>
      </c>
      <c r="H26" s="129">
        <f t="shared" si="37"/>
        <v>107</v>
      </c>
      <c r="I26" s="132">
        <f t="shared" ref="I26:I27" si="38">IF(E26=0,0,((H26/E26)-1)*100)</f>
        <v>-21.323529411764707</v>
      </c>
      <c r="J26" s="3"/>
      <c r="L26" s="399" t="s">
        <v>40</v>
      </c>
      <c r="M26" s="45">
        <f t="shared" ref="M26:V26" si="39">+M21+M22+M25</f>
        <v>11803</v>
      </c>
      <c r="N26" s="43">
        <f t="shared" si="39"/>
        <v>11232</v>
      </c>
      <c r="O26" s="170">
        <f t="shared" si="39"/>
        <v>23035</v>
      </c>
      <c r="P26" s="43">
        <f t="shared" si="39"/>
        <v>0</v>
      </c>
      <c r="Q26" s="170">
        <f t="shared" si="39"/>
        <v>23035</v>
      </c>
      <c r="R26" s="45">
        <f t="shared" si="39"/>
        <v>8030</v>
      </c>
      <c r="S26" s="43">
        <f t="shared" si="39"/>
        <v>8258</v>
      </c>
      <c r="T26" s="170">
        <f t="shared" si="39"/>
        <v>16288</v>
      </c>
      <c r="U26" s="43">
        <f t="shared" si="39"/>
        <v>0</v>
      </c>
      <c r="V26" s="170">
        <f t="shared" si="39"/>
        <v>16288</v>
      </c>
      <c r="W26" s="46">
        <f t="shared" ref="W26:W27" si="40">IF(Q26=0,0,((V26/Q26)-1)*100)</f>
        <v>-29.290210549164321</v>
      </c>
    </row>
    <row r="27" spans="1:23" ht="14.25" thickTop="1" thickBot="1">
      <c r="A27" s="345" t="str">
        <f>IF(ISERROR(F27/G27)," ",IF(F27/G27&gt;0.5,IF(F27/G27&lt;1.5," ","NOT OK"),"NOT OK"))</f>
        <v xml:space="preserve"> </v>
      </c>
      <c r="B27" s="128" t="s">
        <v>63</v>
      </c>
      <c r="C27" s="129">
        <f t="shared" ref="C27:H27" si="41">+C12+C16+C20+C26</f>
        <v>131</v>
      </c>
      <c r="D27" s="129">
        <f t="shared" si="41"/>
        <v>131</v>
      </c>
      <c r="E27" s="129">
        <f t="shared" si="41"/>
        <v>262</v>
      </c>
      <c r="F27" s="129">
        <f t="shared" si="41"/>
        <v>287</v>
      </c>
      <c r="G27" s="129">
        <f t="shared" si="41"/>
        <v>288</v>
      </c>
      <c r="H27" s="129">
        <f t="shared" si="41"/>
        <v>575</v>
      </c>
      <c r="I27" s="132">
        <f t="shared" si="38"/>
        <v>119.46564885496183</v>
      </c>
      <c r="J27" s="3"/>
      <c r="L27" s="399" t="s">
        <v>63</v>
      </c>
      <c r="M27" s="45">
        <f t="shared" ref="M27:V27" si="42">+M12+M16+M20+M26</f>
        <v>22242</v>
      </c>
      <c r="N27" s="43">
        <f t="shared" si="42"/>
        <v>20630</v>
      </c>
      <c r="O27" s="170">
        <f t="shared" si="42"/>
        <v>42872</v>
      </c>
      <c r="P27" s="43">
        <f t="shared" si="42"/>
        <v>0</v>
      </c>
      <c r="Q27" s="170">
        <f t="shared" si="42"/>
        <v>42872</v>
      </c>
      <c r="R27" s="45">
        <f t="shared" si="42"/>
        <v>48419</v>
      </c>
      <c r="S27" s="43">
        <f t="shared" si="42"/>
        <v>48238</v>
      </c>
      <c r="T27" s="170">
        <f t="shared" si="42"/>
        <v>96657</v>
      </c>
      <c r="U27" s="43">
        <f t="shared" si="42"/>
        <v>0</v>
      </c>
      <c r="V27" s="170">
        <f t="shared" si="42"/>
        <v>96657</v>
      </c>
      <c r="W27" s="46">
        <f t="shared" si="40"/>
        <v>125.4548423213286</v>
      </c>
    </row>
    <row r="28" spans="1:23" ht="14.25" thickTop="1" thickBot="1">
      <c r="B28" s="142" t="s">
        <v>60</v>
      </c>
      <c r="C28" s="104"/>
      <c r="D28" s="104"/>
      <c r="E28" s="104"/>
      <c r="F28" s="104"/>
      <c r="G28" s="104"/>
      <c r="H28" s="104"/>
      <c r="I28" s="104"/>
      <c r="J28" s="104"/>
      <c r="L28" s="54" t="s">
        <v>60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 thickTop="1">
      <c r="B29" s="880" t="s">
        <v>25</v>
      </c>
      <c r="C29" s="881"/>
      <c r="D29" s="881"/>
      <c r="E29" s="881"/>
      <c r="F29" s="881"/>
      <c r="G29" s="881"/>
      <c r="H29" s="881"/>
      <c r="I29" s="882"/>
      <c r="J29" s="3"/>
      <c r="L29" s="883" t="s">
        <v>26</v>
      </c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5"/>
    </row>
    <row r="30" spans="1:23" ht="13.5" thickBot="1">
      <c r="B30" s="886" t="s">
        <v>47</v>
      </c>
      <c r="C30" s="887"/>
      <c r="D30" s="887"/>
      <c r="E30" s="887"/>
      <c r="F30" s="887"/>
      <c r="G30" s="887"/>
      <c r="H30" s="887"/>
      <c r="I30" s="888"/>
      <c r="J30" s="3"/>
      <c r="L30" s="889" t="s">
        <v>49</v>
      </c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1"/>
    </row>
    <row r="31" spans="1:23" ht="14.25" thickTop="1" thickBot="1">
      <c r="B31" s="103"/>
      <c r="C31" s="104"/>
      <c r="D31" s="104"/>
      <c r="E31" s="104"/>
      <c r="F31" s="104"/>
      <c r="G31" s="104"/>
      <c r="H31" s="104"/>
      <c r="I31" s="105"/>
      <c r="J31" s="3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1:23" ht="14.25" thickTop="1" thickBot="1">
      <c r="B32" s="106"/>
      <c r="C32" s="892" t="s">
        <v>64</v>
      </c>
      <c r="D32" s="893"/>
      <c r="E32" s="894"/>
      <c r="F32" s="892" t="s">
        <v>65</v>
      </c>
      <c r="G32" s="893"/>
      <c r="H32" s="894"/>
      <c r="I32" s="107" t="s">
        <v>2</v>
      </c>
      <c r="J32" s="3"/>
      <c r="L32" s="11"/>
      <c r="M32" s="895" t="s">
        <v>64</v>
      </c>
      <c r="N32" s="896"/>
      <c r="O32" s="896"/>
      <c r="P32" s="896"/>
      <c r="Q32" s="897"/>
      <c r="R32" s="895" t="s">
        <v>65</v>
      </c>
      <c r="S32" s="896"/>
      <c r="T32" s="896"/>
      <c r="U32" s="896"/>
      <c r="V32" s="897"/>
      <c r="W32" s="12" t="s">
        <v>2</v>
      </c>
    </row>
    <row r="33" spans="1:23" ht="13.5" thickTop="1">
      <c r="B33" s="108" t="s">
        <v>3</v>
      </c>
      <c r="C33" s="109"/>
      <c r="D33" s="110"/>
      <c r="E33" s="111"/>
      <c r="F33" s="109"/>
      <c r="G33" s="110"/>
      <c r="H33" s="111"/>
      <c r="I33" s="112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>
      <c r="B34" s="113"/>
      <c r="C34" s="114" t="s">
        <v>5</v>
      </c>
      <c r="D34" s="115" t="s">
        <v>6</v>
      </c>
      <c r="E34" s="603" t="s">
        <v>7</v>
      </c>
      <c r="F34" s="114" t="s">
        <v>5</v>
      </c>
      <c r="G34" s="115" t="s">
        <v>6</v>
      </c>
      <c r="H34" s="392" t="s">
        <v>7</v>
      </c>
      <c r="I34" s="117"/>
      <c r="J34" s="3"/>
      <c r="L34" s="22"/>
      <c r="M34" s="27" t="s">
        <v>8</v>
      </c>
      <c r="N34" s="24" t="s">
        <v>9</v>
      </c>
      <c r="O34" s="25" t="s">
        <v>31</v>
      </c>
      <c r="P34" s="217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17" t="s">
        <v>32</v>
      </c>
      <c r="V34" s="25" t="s">
        <v>7</v>
      </c>
      <c r="W34" s="28"/>
    </row>
    <row r="35" spans="1:23" ht="5.25" customHeight="1" thickTop="1">
      <c r="B35" s="108"/>
      <c r="C35" s="118"/>
      <c r="D35" s="119"/>
      <c r="E35" s="120"/>
      <c r="F35" s="118"/>
      <c r="G35" s="119"/>
      <c r="H35" s="120"/>
      <c r="I35" s="121"/>
      <c r="J35" s="3"/>
      <c r="L35" s="13"/>
      <c r="M35" s="33"/>
      <c r="N35" s="30"/>
      <c r="O35" s="31"/>
      <c r="P35" s="145"/>
      <c r="Q35" s="31"/>
      <c r="R35" s="33"/>
      <c r="S35" s="30"/>
      <c r="T35" s="31"/>
      <c r="U35" s="145"/>
      <c r="V35" s="31"/>
      <c r="W35" s="35"/>
    </row>
    <row r="36" spans="1:23">
      <c r="A36" s="3" t="str">
        <f>IF(ISERROR(F36/G36)," ",IF(F36/G36&gt;0.5,IF(F36/G36&lt;1.5," ","NOT OK"),"NOT OK"))</f>
        <v xml:space="preserve"> </v>
      </c>
      <c r="B36" s="108" t="s">
        <v>10</v>
      </c>
      <c r="C36" s="361">
        <v>442</v>
      </c>
      <c r="D36" s="362">
        <v>441</v>
      </c>
      <c r="E36" s="152">
        <f t="shared" ref="E36" si="43">SUM(C36:D36)</f>
        <v>883</v>
      </c>
      <c r="F36" s="361">
        <v>475</v>
      </c>
      <c r="G36" s="362">
        <v>474</v>
      </c>
      <c r="H36" s="152">
        <f t="shared" ref="H36:H38" si="44">SUM(F36:G36)</f>
        <v>949</v>
      </c>
      <c r="I36" s="125">
        <f>IF(E36=0,0,((H36/E36)-1)*100)</f>
        <v>7.4745186862967161</v>
      </c>
      <c r="J36" s="3"/>
      <c r="K36" s="6"/>
      <c r="L36" s="13" t="s">
        <v>10</v>
      </c>
      <c r="M36" s="371">
        <v>74403</v>
      </c>
      <c r="N36" s="369">
        <v>73576</v>
      </c>
      <c r="O36" s="169">
        <f>+M36+N36</f>
        <v>147979</v>
      </c>
      <c r="P36" s="368">
        <v>0</v>
      </c>
      <c r="Q36" s="169">
        <f>O36+P36</f>
        <v>147979</v>
      </c>
      <c r="R36" s="371">
        <v>80180</v>
      </c>
      <c r="S36" s="369">
        <v>77956</v>
      </c>
      <c r="T36" s="169">
        <f>+R36+S36</f>
        <v>158136</v>
      </c>
      <c r="U36" s="368">
        <v>0</v>
      </c>
      <c r="V36" s="169">
        <f>T36+U36</f>
        <v>158136</v>
      </c>
      <c r="W36" s="40">
        <f>IF(Q36=0,0,((V36/Q36)-1)*100)</f>
        <v>6.8638117570736457</v>
      </c>
    </row>
    <row r="37" spans="1:23">
      <c r="A37" s="3" t="str">
        <f>IF(ISERROR(F37/G37)," ",IF(F37/G37&gt;0.5,IF(F37/G37&lt;1.5," ","NOT OK"),"NOT OK"))</f>
        <v xml:space="preserve"> </v>
      </c>
      <c r="B37" s="108" t="s">
        <v>11</v>
      </c>
      <c r="C37" s="361">
        <v>488</v>
      </c>
      <c r="D37" s="362">
        <v>488</v>
      </c>
      <c r="E37" s="152">
        <f>SUM(C37:D37)</f>
        <v>976</v>
      </c>
      <c r="F37" s="361">
        <v>570</v>
      </c>
      <c r="G37" s="362">
        <v>569</v>
      </c>
      <c r="H37" s="152">
        <f>SUM(F37:G37)</f>
        <v>1139</v>
      </c>
      <c r="I37" s="125">
        <f>IF(E37=0,0,((H37/E37)-1)*100)</f>
        <v>16.70081967213115</v>
      </c>
      <c r="J37" s="3"/>
      <c r="K37" s="6"/>
      <c r="L37" s="13" t="s">
        <v>11</v>
      </c>
      <c r="M37" s="371">
        <v>74691</v>
      </c>
      <c r="N37" s="369">
        <v>73007</v>
      </c>
      <c r="O37" s="169">
        <f t="shared" ref="O37:O38" si="45">+M37+N37</f>
        <v>147698</v>
      </c>
      <c r="P37" s="368">
        <v>0</v>
      </c>
      <c r="Q37" s="169">
        <f>O37+P37</f>
        <v>147698</v>
      </c>
      <c r="R37" s="371">
        <v>86899</v>
      </c>
      <c r="S37" s="369">
        <v>85578</v>
      </c>
      <c r="T37" s="169">
        <f t="shared" ref="T37:T40" si="46">+R37+S37</f>
        <v>172477</v>
      </c>
      <c r="U37" s="368">
        <v>0</v>
      </c>
      <c r="V37" s="169">
        <f>T37+U37</f>
        <v>172477</v>
      </c>
      <c r="W37" s="40">
        <f>IF(Q37=0,0,((V37/Q37)-1)*100)</f>
        <v>16.776801310782808</v>
      </c>
    </row>
    <row r="38" spans="1:23" ht="13.5" thickBot="1">
      <c r="A38" s="3" t="str">
        <f>IF(ISERROR(F38/G38)," ",IF(F38/G38&gt;0.5,IF(F38/G38&lt;1.5," ","NOT OK"),"NOT OK"))</f>
        <v xml:space="preserve"> </v>
      </c>
      <c r="B38" s="113" t="s">
        <v>12</v>
      </c>
      <c r="C38" s="363">
        <v>513</v>
      </c>
      <c r="D38" s="364">
        <v>513</v>
      </c>
      <c r="E38" s="152">
        <f t="shared" ref="E38" si="47">SUM(C38:D38)</f>
        <v>1026</v>
      </c>
      <c r="F38" s="363">
        <v>619</v>
      </c>
      <c r="G38" s="364">
        <v>620</v>
      </c>
      <c r="H38" s="152">
        <f t="shared" si="44"/>
        <v>1239</v>
      </c>
      <c r="I38" s="125">
        <f>IF(E38=0,0,((H38/E38)-1)*100)</f>
        <v>20.760233918128645</v>
      </c>
      <c r="J38" s="3"/>
      <c r="K38" s="6"/>
      <c r="L38" s="22" t="s">
        <v>12</v>
      </c>
      <c r="M38" s="371">
        <v>85269</v>
      </c>
      <c r="N38" s="369">
        <v>82732</v>
      </c>
      <c r="O38" s="169">
        <f t="shared" si="45"/>
        <v>168001</v>
      </c>
      <c r="P38" s="368">
        <v>0</v>
      </c>
      <c r="Q38" s="218">
        <f t="shared" ref="Q38" si="48">O38+P38</f>
        <v>168001</v>
      </c>
      <c r="R38" s="371">
        <v>99112</v>
      </c>
      <c r="S38" s="369">
        <v>95956</v>
      </c>
      <c r="T38" s="169">
        <f t="shared" si="46"/>
        <v>195068</v>
      </c>
      <c r="U38" s="368">
        <v>0</v>
      </c>
      <c r="V38" s="218">
        <f t="shared" ref="V38" si="49">T38+U38</f>
        <v>195068</v>
      </c>
      <c r="W38" s="40">
        <f>IF(Q38=0,0,((V38/Q38)-1)*100)</f>
        <v>16.111213623728425</v>
      </c>
    </row>
    <row r="39" spans="1:23" ht="14.25" thickTop="1" thickBot="1">
      <c r="A39" s="3" t="str">
        <f>IF(ISERROR(F39/G39)," ",IF(F39/G39&gt;0.5,IF(F39/G39&lt;1.5," ","NOT OK"),"NOT OK"))</f>
        <v xml:space="preserve"> </v>
      </c>
      <c r="B39" s="128" t="s">
        <v>57</v>
      </c>
      <c r="C39" s="129">
        <f t="shared" ref="C39:E39" si="50">+C36+C37+C38</f>
        <v>1443</v>
      </c>
      <c r="D39" s="130">
        <f t="shared" si="50"/>
        <v>1442</v>
      </c>
      <c r="E39" s="149">
        <f t="shared" si="50"/>
        <v>2885</v>
      </c>
      <c r="F39" s="129">
        <f t="shared" ref="F39:H39" si="51">+F36+F37+F38</f>
        <v>1664</v>
      </c>
      <c r="G39" s="130">
        <f t="shared" si="51"/>
        <v>1663</v>
      </c>
      <c r="H39" s="149">
        <f t="shared" si="51"/>
        <v>3327</v>
      </c>
      <c r="I39" s="132">
        <f t="shared" ref="I39:I40" si="52">IF(E39=0,0,((H39/E39)-1)*100)</f>
        <v>15.320623916811083</v>
      </c>
      <c r="J39" s="3"/>
      <c r="L39" s="41" t="s">
        <v>57</v>
      </c>
      <c r="M39" s="45">
        <f t="shared" ref="M39:N39" si="53">+M36+M37+M38</f>
        <v>234363</v>
      </c>
      <c r="N39" s="43">
        <f t="shared" si="53"/>
        <v>229315</v>
      </c>
      <c r="O39" s="170">
        <f>+O36+O37+O38</f>
        <v>463678</v>
      </c>
      <c r="P39" s="43">
        <f t="shared" ref="P39:Q39" si="54">+P36+P37+P38</f>
        <v>0</v>
      </c>
      <c r="Q39" s="170">
        <f t="shared" si="54"/>
        <v>463678</v>
      </c>
      <c r="R39" s="45">
        <f t="shared" ref="R39:V39" si="55">+R36+R37+R38</f>
        <v>266191</v>
      </c>
      <c r="S39" s="43">
        <f t="shared" si="55"/>
        <v>259490</v>
      </c>
      <c r="T39" s="170">
        <f>+T36+T37+T38</f>
        <v>525681</v>
      </c>
      <c r="U39" s="43">
        <f t="shared" si="55"/>
        <v>0</v>
      </c>
      <c r="V39" s="170">
        <f t="shared" si="55"/>
        <v>525681</v>
      </c>
      <c r="W39" s="46">
        <f t="shared" ref="W39:W40" si="56">IF(Q39=0,0,((V39/Q39)-1)*100)</f>
        <v>13.371995220821354</v>
      </c>
    </row>
    <row r="40" spans="1:23" ht="13.5" thickTop="1">
      <c r="A40" s="3" t="str">
        <f t="shared" si="11"/>
        <v xml:space="preserve"> </v>
      </c>
      <c r="B40" s="108" t="s">
        <v>13</v>
      </c>
      <c r="C40" s="361">
        <v>509</v>
      </c>
      <c r="D40" s="362">
        <v>510</v>
      </c>
      <c r="E40" s="152">
        <f t="shared" ref="E40" si="57">SUM(C40:D40)</f>
        <v>1019</v>
      </c>
      <c r="F40" s="361">
        <v>582</v>
      </c>
      <c r="G40" s="362">
        <v>582</v>
      </c>
      <c r="H40" s="152">
        <f t="shared" ref="H40" si="58">SUM(F40:G40)</f>
        <v>1164</v>
      </c>
      <c r="I40" s="125">
        <f t="shared" si="52"/>
        <v>14.229636898920518</v>
      </c>
      <c r="L40" s="13" t="s">
        <v>13</v>
      </c>
      <c r="M40" s="371">
        <v>85759</v>
      </c>
      <c r="N40" s="369">
        <v>87475</v>
      </c>
      <c r="O40" s="169">
        <f t="shared" ref="O40" si="59">+M40+N40</f>
        <v>173234</v>
      </c>
      <c r="P40" s="368">
        <v>317</v>
      </c>
      <c r="Q40" s="169">
        <f>O40+P40</f>
        <v>173551</v>
      </c>
      <c r="R40" s="371">
        <v>94760</v>
      </c>
      <c r="S40" s="369">
        <v>98716</v>
      </c>
      <c r="T40" s="169">
        <f t="shared" si="46"/>
        <v>193476</v>
      </c>
      <c r="U40" s="368">
        <v>176</v>
      </c>
      <c r="V40" s="169">
        <f>T40+U40</f>
        <v>193652</v>
      </c>
      <c r="W40" s="40">
        <f t="shared" si="56"/>
        <v>11.582186216155478</v>
      </c>
    </row>
    <row r="41" spans="1:23">
      <c r="A41" s="3" t="str">
        <f t="shared" ref="A41:A44" si="60">IF(ISERROR(F41/G41)," ",IF(F41/G41&gt;0.5,IF(F41/G41&lt;1.5," ","NOT OK"),"NOT OK"))</f>
        <v xml:space="preserve"> </v>
      </c>
      <c r="B41" s="108" t="s">
        <v>14</v>
      </c>
      <c r="C41" s="361">
        <v>453</v>
      </c>
      <c r="D41" s="362">
        <v>453</v>
      </c>
      <c r="E41" s="152">
        <f>SUM(C41:D41)</f>
        <v>906</v>
      </c>
      <c r="F41" s="361">
        <v>490</v>
      </c>
      <c r="G41" s="362">
        <v>491</v>
      </c>
      <c r="H41" s="152">
        <f>SUM(F41:G41)</f>
        <v>981</v>
      </c>
      <c r="I41" s="125">
        <f t="shared" ref="I41:I44" si="61">IF(E41=0,0,((H41/E41)-1)*100)</f>
        <v>8.2781456953642483</v>
      </c>
      <c r="J41" s="3"/>
      <c r="L41" s="13" t="s">
        <v>14</v>
      </c>
      <c r="M41" s="371">
        <v>71602</v>
      </c>
      <c r="N41" s="369">
        <v>73654</v>
      </c>
      <c r="O41" s="169">
        <f>+M41+N41</f>
        <v>145256</v>
      </c>
      <c r="P41" s="368">
        <v>0</v>
      </c>
      <c r="Q41" s="169">
        <f>O41+P41</f>
        <v>145256</v>
      </c>
      <c r="R41" s="371">
        <v>79982</v>
      </c>
      <c r="S41" s="369">
        <v>81379</v>
      </c>
      <c r="T41" s="169">
        <f>+R41+S41</f>
        <v>161361</v>
      </c>
      <c r="U41" s="368">
        <v>0</v>
      </c>
      <c r="V41" s="169">
        <f>T41+U41</f>
        <v>161361</v>
      </c>
      <c r="W41" s="40">
        <f>IF(Q41=0,0,((V41/Q41)-1)*100)</f>
        <v>11.087321694112461</v>
      </c>
    </row>
    <row r="42" spans="1:23" ht="13.5" thickBot="1">
      <c r="A42" s="3" t="str">
        <f t="shared" si="60"/>
        <v xml:space="preserve"> </v>
      </c>
      <c r="B42" s="108" t="s">
        <v>15</v>
      </c>
      <c r="C42" s="361">
        <v>507</v>
      </c>
      <c r="D42" s="362">
        <v>507</v>
      </c>
      <c r="E42" s="152">
        <f>SUM(C42:D42)</f>
        <v>1014</v>
      </c>
      <c r="F42" s="361">
        <v>568</v>
      </c>
      <c r="G42" s="362">
        <v>567</v>
      </c>
      <c r="H42" s="152">
        <f>SUM(F42:G42)</f>
        <v>1135</v>
      </c>
      <c r="I42" s="125">
        <f t="shared" si="61"/>
        <v>11.932938856015785</v>
      </c>
      <c r="J42" s="3"/>
      <c r="L42" s="13" t="s">
        <v>15</v>
      </c>
      <c r="M42" s="371">
        <v>78623</v>
      </c>
      <c r="N42" s="369">
        <v>79461</v>
      </c>
      <c r="O42" s="169">
        <f>+M42+N42</f>
        <v>158084</v>
      </c>
      <c r="P42" s="368">
        <v>0</v>
      </c>
      <c r="Q42" s="169">
        <f>O42+P42</f>
        <v>158084</v>
      </c>
      <c r="R42" s="371">
        <v>87358</v>
      </c>
      <c r="S42" s="369">
        <v>87140</v>
      </c>
      <c r="T42" s="169">
        <f>+R42+S42</f>
        <v>174498</v>
      </c>
      <c r="U42" s="368">
        <v>0</v>
      </c>
      <c r="V42" s="169">
        <f>T42+U42</f>
        <v>174498</v>
      </c>
      <c r="W42" s="40">
        <f>IF(Q42=0,0,((V42/Q42)-1)*100)</f>
        <v>10.383087472482977</v>
      </c>
    </row>
    <row r="43" spans="1:23" ht="14.25" thickTop="1" thickBot="1">
      <c r="A43" s="345" t="str">
        <f t="shared" si="60"/>
        <v xml:space="preserve"> </v>
      </c>
      <c r="B43" s="128" t="s">
        <v>61</v>
      </c>
      <c r="C43" s="129">
        <f>+C40+C41+C42</f>
        <v>1469</v>
      </c>
      <c r="D43" s="130">
        <f t="shared" ref="D43" si="62">+D40+D41+D42</f>
        <v>1470</v>
      </c>
      <c r="E43" s="149">
        <f t="shared" ref="E43" si="63">+E40+E41+E42</f>
        <v>2939</v>
      </c>
      <c r="F43" s="129">
        <f t="shared" ref="F43" si="64">+F40+F41+F42</f>
        <v>1640</v>
      </c>
      <c r="G43" s="130">
        <f t="shared" ref="G43" si="65">+G40+G41+G42</f>
        <v>1640</v>
      </c>
      <c r="H43" s="149">
        <f t="shared" ref="H43" si="66">+H40+H41+H42</f>
        <v>3280</v>
      </c>
      <c r="I43" s="132">
        <f t="shared" si="61"/>
        <v>11.602585913576036</v>
      </c>
      <c r="J43" s="3"/>
      <c r="L43" s="41" t="s">
        <v>61</v>
      </c>
      <c r="M43" s="45">
        <f>+M40+M41+M42</f>
        <v>235984</v>
      </c>
      <c r="N43" s="43">
        <f t="shared" ref="N43" si="67">+N40+N41+N42</f>
        <v>240590</v>
      </c>
      <c r="O43" s="170">
        <f t="shared" ref="O43" si="68">+O40+O41+O42</f>
        <v>476574</v>
      </c>
      <c r="P43" s="43">
        <f t="shared" ref="P43" si="69">+P40+P41+P42</f>
        <v>317</v>
      </c>
      <c r="Q43" s="170">
        <f t="shared" ref="Q43" si="70">+Q40+Q41+Q42</f>
        <v>476891</v>
      </c>
      <c r="R43" s="45">
        <f t="shared" ref="R43" si="71">+R40+R41+R42</f>
        <v>262100</v>
      </c>
      <c r="S43" s="43">
        <f t="shared" ref="S43" si="72">+S40+S41+S42</f>
        <v>267235</v>
      </c>
      <c r="T43" s="170">
        <f t="shared" ref="T43" si="73">+T40+T41+T42</f>
        <v>529335</v>
      </c>
      <c r="U43" s="43">
        <f t="shared" ref="U43" si="74">+U40+U41+U42</f>
        <v>176</v>
      </c>
      <c r="V43" s="170">
        <f t="shared" ref="V43" si="75">+V40+V41+V42</f>
        <v>529511</v>
      </c>
      <c r="W43" s="46">
        <f t="shared" ref="W43" si="76">IF(Q43=0,0,((V43/Q43)-1)*100)</f>
        <v>11.033967929778509</v>
      </c>
    </row>
    <row r="44" spans="1:23" ht="13.5" thickTop="1">
      <c r="A44" s="3" t="str">
        <f t="shared" si="60"/>
        <v xml:space="preserve"> </v>
      </c>
      <c r="B44" s="108" t="s">
        <v>16</v>
      </c>
      <c r="C44" s="134">
        <v>483</v>
      </c>
      <c r="D44" s="136">
        <v>483</v>
      </c>
      <c r="E44" s="152">
        <f t="shared" ref="E44" si="77">SUM(C44:D44)</f>
        <v>966</v>
      </c>
      <c r="F44" s="134">
        <v>590</v>
      </c>
      <c r="G44" s="136">
        <v>590</v>
      </c>
      <c r="H44" s="152">
        <f t="shared" ref="H44" si="78">SUM(F44:G44)</f>
        <v>1180</v>
      </c>
      <c r="I44" s="125">
        <f t="shared" si="61"/>
        <v>22.153209109730842</v>
      </c>
      <c r="J44" s="7"/>
      <c r="L44" s="13" t="s">
        <v>16</v>
      </c>
      <c r="M44" s="371">
        <v>76421</v>
      </c>
      <c r="N44" s="369">
        <v>77289</v>
      </c>
      <c r="O44" s="169">
        <f>+M44+N44</f>
        <v>153710</v>
      </c>
      <c r="P44" s="368">
        <v>0</v>
      </c>
      <c r="Q44" s="277">
        <f>O44+P44</f>
        <v>153710</v>
      </c>
      <c r="R44" s="371">
        <v>91520</v>
      </c>
      <c r="S44" s="369">
        <v>92014</v>
      </c>
      <c r="T44" s="169">
        <f>+R44+S44</f>
        <v>183534</v>
      </c>
      <c r="U44" s="368">
        <v>534</v>
      </c>
      <c r="V44" s="277">
        <f>T44+U44</f>
        <v>184068</v>
      </c>
      <c r="W44" s="40">
        <f>IF(Q44=0,0,((V44/Q44)-1)*100)</f>
        <v>19.750178908333883</v>
      </c>
    </row>
    <row r="45" spans="1:23">
      <c r="A45" s="3" t="str">
        <f>IF(ISERROR(F45/G45)," ",IF(F45/G45&gt;0.5,IF(F45/G45&lt;1.5," ","NOT OK"),"NOT OK"))</f>
        <v xml:space="preserve"> </v>
      </c>
      <c r="B45" s="108" t="s">
        <v>17</v>
      </c>
      <c r="C45" s="134">
        <v>476</v>
      </c>
      <c r="D45" s="136">
        <v>476</v>
      </c>
      <c r="E45" s="152">
        <f>SUM(C45:D45)</f>
        <v>952</v>
      </c>
      <c r="F45" s="134">
        <v>559</v>
      </c>
      <c r="G45" s="136">
        <v>559</v>
      </c>
      <c r="H45" s="152">
        <f>SUM(F45:G45)</f>
        <v>1118</v>
      </c>
      <c r="I45" s="125">
        <f>IF(E45=0,0,((H45/E45)-1)*100)</f>
        <v>17.436974789915972</v>
      </c>
      <c r="J45" s="3"/>
      <c r="L45" s="13" t="s">
        <v>17</v>
      </c>
      <c r="M45" s="371">
        <v>70092</v>
      </c>
      <c r="N45" s="369">
        <v>72475</v>
      </c>
      <c r="O45" s="169">
        <f t="shared" ref="O45" si="79">+M45+N45</f>
        <v>142567</v>
      </c>
      <c r="P45" s="368">
        <v>0</v>
      </c>
      <c r="Q45" s="169">
        <f>O45+P45</f>
        <v>142567</v>
      </c>
      <c r="R45" s="371">
        <v>85592</v>
      </c>
      <c r="S45" s="369">
        <v>88251</v>
      </c>
      <c r="T45" s="169">
        <f>+R45+S45</f>
        <v>173843</v>
      </c>
      <c r="U45" s="368">
        <v>0</v>
      </c>
      <c r="V45" s="169">
        <f>T45+U45</f>
        <v>173843</v>
      </c>
      <c r="W45" s="40">
        <f t="shared" ref="W45" si="80">IF(Q45=0,0,((V45/Q45)-1)*100)</f>
        <v>21.937755581586195</v>
      </c>
    </row>
    <row r="46" spans="1:23" ht="13.5" thickBot="1">
      <c r="A46" s="3" t="str">
        <f>IF(ISERROR(F46/G46)," ",IF(F46/G46&gt;0.5,IF(F46/G46&lt;1.5," ","NOT OK"),"NOT OK"))</f>
        <v xml:space="preserve"> </v>
      </c>
      <c r="B46" s="108" t="s">
        <v>18</v>
      </c>
      <c r="C46" s="134">
        <v>406</v>
      </c>
      <c r="D46" s="136">
        <v>406</v>
      </c>
      <c r="E46" s="152">
        <f>SUM(C46:D46)</f>
        <v>812</v>
      </c>
      <c r="F46" s="134">
        <v>532</v>
      </c>
      <c r="G46" s="136">
        <v>532</v>
      </c>
      <c r="H46" s="152">
        <f>SUM(F46:G46)</f>
        <v>1064</v>
      </c>
      <c r="I46" s="125">
        <f>IF(E46=0,0,((H46/E46)-1)*100)</f>
        <v>31.034482758620683</v>
      </c>
      <c r="J46" s="3"/>
      <c r="L46" s="13" t="s">
        <v>18</v>
      </c>
      <c r="M46" s="371">
        <v>63153</v>
      </c>
      <c r="N46" s="369">
        <v>62444</v>
      </c>
      <c r="O46" s="169">
        <f>+M46+N46</f>
        <v>125597</v>
      </c>
      <c r="P46" s="368">
        <v>102</v>
      </c>
      <c r="Q46" s="169">
        <f>O46+P46</f>
        <v>125699</v>
      </c>
      <c r="R46" s="371">
        <v>76776</v>
      </c>
      <c r="S46" s="369">
        <v>76213</v>
      </c>
      <c r="T46" s="169">
        <f>+R46+S46</f>
        <v>152989</v>
      </c>
      <c r="U46" s="368">
        <v>0</v>
      </c>
      <c r="V46" s="169">
        <f>T46+U46</f>
        <v>152989</v>
      </c>
      <c r="W46" s="40">
        <f>IF(Q46=0,0,((V46/Q46)-1)*100)</f>
        <v>21.710594356359248</v>
      </c>
    </row>
    <row r="47" spans="1:23" ht="15.75" customHeight="1" thickTop="1" thickBot="1">
      <c r="A47" s="9" t="str">
        <f>IF(ISERROR(F47/G47)," ",IF(F47/G47&gt;0.5,IF(F47/G47&lt;1.5," ","NOT OK"),"NOT OK"))</f>
        <v xml:space="preserve"> </v>
      </c>
      <c r="B47" s="137" t="s">
        <v>19</v>
      </c>
      <c r="C47" s="129">
        <f>+C44+C45+C46</f>
        <v>1365</v>
      </c>
      <c r="D47" s="130">
        <f t="shared" ref="D47" si="81">+D44+D45+D46</f>
        <v>1365</v>
      </c>
      <c r="E47" s="149">
        <f t="shared" ref="E47" si="82">+E44+E45+E46</f>
        <v>2730</v>
      </c>
      <c r="F47" s="129">
        <f t="shared" ref="F47" si="83">+F44+F45+F46</f>
        <v>1681</v>
      </c>
      <c r="G47" s="130">
        <f t="shared" ref="G47" si="84">+G44+G45+G46</f>
        <v>1681</v>
      </c>
      <c r="H47" s="149">
        <f t="shared" ref="H47" si="85">+H44+H45+H46</f>
        <v>3362</v>
      </c>
      <c r="I47" s="132">
        <f>IF(E47=0,0,((H47/E47)-1)*100)</f>
        <v>23.150183150183157</v>
      </c>
      <c r="J47" s="9"/>
      <c r="K47" s="10"/>
      <c r="L47" s="47" t="s">
        <v>19</v>
      </c>
      <c r="M47" s="48">
        <f>+M44+M45+M46</f>
        <v>209666</v>
      </c>
      <c r="N47" s="49">
        <f t="shared" ref="N47" si="86">+N44+N45+N46</f>
        <v>212208</v>
      </c>
      <c r="O47" s="171">
        <f t="shared" ref="O47" si="87">+O44+O45+O46</f>
        <v>421874</v>
      </c>
      <c r="P47" s="49">
        <f t="shared" ref="P47" si="88">+P44+P45+P46</f>
        <v>102</v>
      </c>
      <c r="Q47" s="171">
        <f t="shared" ref="Q47" si="89">+Q44+Q45+Q46</f>
        <v>421976</v>
      </c>
      <c r="R47" s="48">
        <f t="shared" ref="R47" si="90">+R44+R45+R46</f>
        <v>253888</v>
      </c>
      <c r="S47" s="49">
        <f t="shared" ref="S47" si="91">+S44+S45+S46</f>
        <v>256478</v>
      </c>
      <c r="T47" s="171">
        <f t="shared" ref="T47" si="92">+T44+T45+T46</f>
        <v>510366</v>
      </c>
      <c r="U47" s="49">
        <f t="shared" ref="U47" si="93">+U44+U45+U46</f>
        <v>534</v>
      </c>
      <c r="V47" s="171">
        <f t="shared" ref="V47" si="94">+V44+V45+V46</f>
        <v>510900</v>
      </c>
      <c r="W47" s="50">
        <f>IF(Q47=0,0,((V47/Q47)-1)*100)</f>
        <v>21.073236392591042</v>
      </c>
    </row>
    <row r="48" spans="1:23" ht="13.5" thickTop="1">
      <c r="A48" s="3" t="str">
        <f>IF(ISERROR(F48/G48)," ",IF(F48/G48&gt;0.5,IF(F48/G48&lt;1.5," ","NOT OK"),"NOT OK"))</f>
        <v xml:space="preserve"> </v>
      </c>
      <c r="B48" s="108" t="s">
        <v>20</v>
      </c>
      <c r="C48" s="361">
        <v>447</v>
      </c>
      <c r="D48" s="362">
        <v>447</v>
      </c>
      <c r="E48" s="154">
        <f>SUM(C48:D48)</f>
        <v>894</v>
      </c>
      <c r="F48" s="361">
        <v>522</v>
      </c>
      <c r="G48" s="362">
        <v>522</v>
      </c>
      <c r="H48" s="154">
        <f>SUM(F48:G48)</f>
        <v>1044</v>
      </c>
      <c r="I48" s="125">
        <f>IF(E48=0,0,((H48/E48)-1)*100)</f>
        <v>16.778523489932894</v>
      </c>
      <c r="J48" s="3"/>
      <c r="L48" s="13" t="s">
        <v>21</v>
      </c>
      <c r="M48" s="371">
        <v>68101</v>
      </c>
      <c r="N48" s="369">
        <v>68285</v>
      </c>
      <c r="O48" s="169">
        <f>+M48+N48</f>
        <v>136386</v>
      </c>
      <c r="P48" s="368">
        <v>0</v>
      </c>
      <c r="Q48" s="169">
        <f>O48+P48</f>
        <v>136386</v>
      </c>
      <c r="R48" s="371">
        <v>82280</v>
      </c>
      <c r="S48" s="369">
        <v>80643</v>
      </c>
      <c r="T48" s="169">
        <f>+R48+S48</f>
        <v>162923</v>
      </c>
      <c r="U48" s="368">
        <v>0</v>
      </c>
      <c r="V48" s="169">
        <f>T48+U48</f>
        <v>162923</v>
      </c>
      <c r="W48" s="40">
        <f>IF(Q48=0,0,((V48/Q48)-1)*100)</f>
        <v>19.457275673456209</v>
      </c>
    </row>
    <row r="49" spans="1:23" ht="13.5" thickBot="1">
      <c r="A49" s="3" t="str">
        <f t="shared" ref="A49:A51" si="95">IF(ISERROR(F49/G49)," ",IF(F49/G49&gt;0.5,IF(F49/G49&lt;1.5," ","NOT OK"),"NOT OK"))</f>
        <v xml:space="preserve"> </v>
      </c>
      <c r="B49" s="108" t="s">
        <v>22</v>
      </c>
      <c r="C49" s="361">
        <v>453</v>
      </c>
      <c r="D49" s="362">
        <v>453</v>
      </c>
      <c r="E49" s="148">
        <f>SUM(C49:D49)</f>
        <v>906</v>
      </c>
      <c r="F49" s="361">
        <v>528</v>
      </c>
      <c r="G49" s="362">
        <v>528</v>
      </c>
      <c r="H49" s="148">
        <f t="shared" ref="H49" si="96">SUM(F49:G49)</f>
        <v>1056</v>
      </c>
      <c r="I49" s="125">
        <f t="shared" ref="I49:I51" si="97">IF(E49=0,0,((H49/E49)-1)*100)</f>
        <v>16.556291390728472</v>
      </c>
      <c r="J49" s="3"/>
      <c r="L49" s="13" t="s">
        <v>22</v>
      </c>
      <c r="M49" s="371">
        <v>71429</v>
      </c>
      <c r="N49" s="369">
        <v>71008</v>
      </c>
      <c r="O49" s="169">
        <f t="shared" ref="O49" si="98">+M49+N49</f>
        <v>142437</v>
      </c>
      <c r="P49" s="368">
        <v>0</v>
      </c>
      <c r="Q49" s="169">
        <f>O49+P49</f>
        <v>142437</v>
      </c>
      <c r="R49" s="371">
        <v>80162</v>
      </c>
      <c r="S49" s="369">
        <v>80353</v>
      </c>
      <c r="T49" s="169">
        <f t="shared" ref="T49" si="99">+R49+S49</f>
        <v>160515</v>
      </c>
      <c r="U49" s="368">
        <v>162</v>
      </c>
      <c r="V49" s="169">
        <f>T49+U49</f>
        <v>160677</v>
      </c>
      <c r="W49" s="40">
        <f t="shared" ref="W49" si="100">IF(Q49=0,0,((V49/Q49)-1)*100)</f>
        <v>12.805661450325401</v>
      </c>
    </row>
    <row r="50" spans="1:23" ht="14.25" thickTop="1" thickBot="1">
      <c r="A50" s="345" t="str">
        <f t="shared" si="95"/>
        <v xml:space="preserve"> </v>
      </c>
      <c r="B50" s="128" t="s">
        <v>66</v>
      </c>
      <c r="C50" s="129">
        <f>+C43+C47+C48+C49</f>
        <v>3734</v>
      </c>
      <c r="D50" s="130">
        <f t="shared" ref="D50" si="101">+D43+D47+D48+D49</f>
        <v>3735</v>
      </c>
      <c r="E50" s="615">
        <f t="shared" ref="E50" si="102">+E43+E47+E48+E49</f>
        <v>7469</v>
      </c>
      <c r="F50" s="129">
        <f t="shared" ref="F50" si="103">+F43+F47+F48+F49</f>
        <v>4371</v>
      </c>
      <c r="G50" s="131">
        <f t="shared" ref="G50" si="104">+G43+G47+G48+G49</f>
        <v>4371</v>
      </c>
      <c r="H50" s="310">
        <f t="shared" ref="H50" si="105">+H43+H47+H48+H49</f>
        <v>8742</v>
      </c>
      <c r="I50" s="132">
        <f t="shared" si="97"/>
        <v>17.043780961306744</v>
      </c>
      <c r="J50" s="3"/>
      <c r="L50" s="399" t="s">
        <v>66</v>
      </c>
      <c r="M50" s="42">
        <f>+M43+M47+M48+M49</f>
        <v>585180</v>
      </c>
      <c r="N50" s="42">
        <f t="shared" ref="N50" si="106">+N43+N47+N48+N49</f>
        <v>592091</v>
      </c>
      <c r="O50" s="396">
        <f t="shared" ref="O50" si="107">+O43+O47+O48+O49</f>
        <v>1177271</v>
      </c>
      <c r="P50" s="42">
        <f t="shared" ref="P50" si="108">+P43+P47+P48+P49</f>
        <v>419</v>
      </c>
      <c r="Q50" s="396">
        <f t="shared" ref="Q50" si="109">+Q43+Q47+Q48+Q49</f>
        <v>1177690</v>
      </c>
      <c r="R50" s="42">
        <f t="shared" ref="R50" si="110">+R43+R47+R48+R49</f>
        <v>678430</v>
      </c>
      <c r="S50" s="42">
        <f t="shared" ref="S50" si="111">+S43+S47+S48+S49</f>
        <v>684709</v>
      </c>
      <c r="T50" s="396">
        <f t="shared" ref="T50" si="112">+T43+T47+T48+T49</f>
        <v>1363139</v>
      </c>
      <c r="U50" s="42">
        <f t="shared" ref="U50" si="113">+U43+U47+U48+U49</f>
        <v>872</v>
      </c>
      <c r="V50" s="396">
        <f t="shared" ref="V50" si="114">+V43+V47+V48+V49</f>
        <v>1364011</v>
      </c>
      <c r="W50" s="46">
        <f>IF(Q50=0,0,((V50/Q50)-1)*100)</f>
        <v>15.820886650986242</v>
      </c>
    </row>
    <row r="51" spans="1:23" ht="14.25" thickTop="1" thickBot="1">
      <c r="A51" s="345" t="str">
        <f t="shared" si="95"/>
        <v xml:space="preserve"> </v>
      </c>
      <c r="B51" s="128" t="s">
        <v>67</v>
      </c>
      <c r="C51" s="129">
        <f>+C39+C43+C47+C48+C49</f>
        <v>5177</v>
      </c>
      <c r="D51" s="131">
        <f t="shared" ref="D51:H51" si="115">+D39+D43+D47+D48+D49</f>
        <v>5177</v>
      </c>
      <c r="E51" s="310">
        <f t="shared" si="115"/>
        <v>10354</v>
      </c>
      <c r="F51" s="129">
        <f t="shared" si="115"/>
        <v>6035</v>
      </c>
      <c r="G51" s="131">
        <f t="shared" si="115"/>
        <v>6034</v>
      </c>
      <c r="H51" s="310">
        <f t="shared" si="115"/>
        <v>12069</v>
      </c>
      <c r="I51" s="132">
        <f t="shared" si="97"/>
        <v>16.563646899748896</v>
      </c>
      <c r="J51" s="3"/>
      <c r="L51" s="399" t="s">
        <v>67</v>
      </c>
      <c r="M51" s="45">
        <f>+M39+M43+M47+M48+M49</f>
        <v>819543</v>
      </c>
      <c r="N51" s="45">
        <f t="shared" ref="N51:V51" si="116">+N39+N43+N47+N48+N49</f>
        <v>821406</v>
      </c>
      <c r="O51" s="616">
        <f t="shared" si="116"/>
        <v>1640949</v>
      </c>
      <c r="P51" s="45">
        <f t="shared" si="116"/>
        <v>419</v>
      </c>
      <c r="Q51" s="616">
        <f t="shared" si="116"/>
        <v>1641368</v>
      </c>
      <c r="R51" s="45">
        <f t="shared" si="116"/>
        <v>944621</v>
      </c>
      <c r="S51" s="45">
        <f t="shared" si="116"/>
        <v>944199</v>
      </c>
      <c r="T51" s="616">
        <f t="shared" si="116"/>
        <v>1888820</v>
      </c>
      <c r="U51" s="45">
        <f t="shared" si="116"/>
        <v>872</v>
      </c>
      <c r="V51" s="616">
        <f t="shared" si="116"/>
        <v>1889692</v>
      </c>
      <c r="W51" s="46">
        <f>IF(Q51=0,0,((V51/Q51)-1)*100)</f>
        <v>15.129087444131972</v>
      </c>
    </row>
    <row r="52" spans="1:23" ht="14.25" thickTop="1" thickBot="1">
      <c r="A52" s="3" t="str">
        <f>IF(ISERROR(F52/G52)," ",IF(F52/G52&gt;0.5,IF(F52/G52&lt;1.5," ","NOT OK"),"NOT OK"))</f>
        <v xml:space="preserve"> </v>
      </c>
      <c r="B52" s="108" t="s">
        <v>23</v>
      </c>
      <c r="C52" s="361">
        <v>436</v>
      </c>
      <c r="D52" s="140">
        <v>437</v>
      </c>
      <c r="E52" s="150">
        <f t="shared" ref="E52" si="117">SUM(C52:D52)</f>
        <v>873</v>
      </c>
      <c r="F52" s="361"/>
      <c r="G52" s="140"/>
      <c r="H52" s="150">
        <f t="shared" ref="H52" si="118">SUM(F52:G52)</f>
        <v>0</v>
      </c>
      <c r="I52" s="141">
        <f>IF(E52=0,0,((H52/E52)-1)*100)</f>
        <v>-100</v>
      </c>
      <c r="J52" s="3"/>
      <c r="L52" s="13" t="s">
        <v>23</v>
      </c>
      <c r="M52" s="371">
        <v>67251</v>
      </c>
      <c r="N52" s="369">
        <v>67068</v>
      </c>
      <c r="O52" s="169">
        <f>+M52+N52</f>
        <v>134319</v>
      </c>
      <c r="P52" s="368">
        <v>0</v>
      </c>
      <c r="Q52" s="169">
        <f>O52+P52</f>
        <v>134319</v>
      </c>
      <c r="R52" s="371"/>
      <c r="S52" s="369"/>
      <c r="T52" s="169">
        <f>+R52+S52</f>
        <v>0</v>
      </c>
      <c r="U52" s="368"/>
      <c r="V52" s="169">
        <f>T52+U52</f>
        <v>0</v>
      </c>
      <c r="W52" s="40">
        <f>IF(Q52=0,0,((V52/Q52)-1)*100)</f>
        <v>-100</v>
      </c>
    </row>
    <row r="53" spans="1:23" ht="14.25" thickTop="1" thickBot="1">
      <c r="A53" s="345" t="str">
        <f>IF(ISERROR(F53/G53)," ",IF(F53/G53&gt;0.5,IF(F53/G53&lt;1.5," ","NOT OK"),"NOT OK"))</f>
        <v xml:space="preserve"> </v>
      </c>
      <c r="B53" s="128" t="s">
        <v>40</v>
      </c>
      <c r="C53" s="129">
        <f t="shared" ref="C53:H53" si="119">+C48+C49+C52</f>
        <v>1336</v>
      </c>
      <c r="D53" s="129">
        <f t="shared" si="119"/>
        <v>1337</v>
      </c>
      <c r="E53" s="129">
        <f t="shared" si="119"/>
        <v>2673</v>
      </c>
      <c r="F53" s="129">
        <f t="shared" si="119"/>
        <v>1050</v>
      </c>
      <c r="G53" s="129">
        <f t="shared" si="119"/>
        <v>1050</v>
      </c>
      <c r="H53" s="129">
        <f t="shared" si="119"/>
        <v>2100</v>
      </c>
      <c r="I53" s="132">
        <f t="shared" ref="I53:I54" si="120">IF(E53=0,0,((H53/E53)-1)*100)</f>
        <v>-21.43658810325477</v>
      </c>
      <c r="J53" s="3"/>
      <c r="L53" s="399" t="s">
        <v>40</v>
      </c>
      <c r="M53" s="45">
        <f t="shared" ref="M53:V53" si="121">+M48+M49+M52</f>
        <v>206781</v>
      </c>
      <c r="N53" s="43">
        <f t="shared" si="121"/>
        <v>206361</v>
      </c>
      <c r="O53" s="170">
        <f t="shared" si="121"/>
        <v>413142</v>
      </c>
      <c r="P53" s="43">
        <f t="shared" si="121"/>
        <v>0</v>
      </c>
      <c r="Q53" s="170">
        <f t="shared" si="121"/>
        <v>413142</v>
      </c>
      <c r="R53" s="45">
        <f t="shared" si="121"/>
        <v>162442</v>
      </c>
      <c r="S53" s="43">
        <f t="shared" si="121"/>
        <v>160996</v>
      </c>
      <c r="T53" s="170">
        <f t="shared" si="121"/>
        <v>323438</v>
      </c>
      <c r="U53" s="43">
        <f t="shared" si="121"/>
        <v>162</v>
      </c>
      <c r="V53" s="170">
        <f t="shared" si="121"/>
        <v>323600</v>
      </c>
      <c r="W53" s="46">
        <f t="shared" ref="W53:W54" si="122">IF(Q53=0,0,((V53/Q53)-1)*100)</f>
        <v>-21.673419792710501</v>
      </c>
    </row>
    <row r="54" spans="1:23" ht="14.25" thickTop="1" thickBot="1">
      <c r="A54" s="345" t="str">
        <f>IF(ISERROR(F54/G54)," ",IF(F54/G54&gt;0.5,IF(F54/G54&lt;1.5," ","NOT OK"),"NOT OK"))</f>
        <v xml:space="preserve"> </v>
      </c>
      <c r="B54" s="128" t="s">
        <v>63</v>
      </c>
      <c r="C54" s="129">
        <f t="shared" ref="C54:H54" si="123">+C39+C43+C47+C53</f>
        <v>5613</v>
      </c>
      <c r="D54" s="129">
        <f t="shared" si="123"/>
        <v>5614</v>
      </c>
      <c r="E54" s="129">
        <f t="shared" si="123"/>
        <v>11227</v>
      </c>
      <c r="F54" s="129">
        <f t="shared" si="123"/>
        <v>6035</v>
      </c>
      <c r="G54" s="129">
        <f t="shared" si="123"/>
        <v>6034</v>
      </c>
      <c r="H54" s="129">
        <f t="shared" si="123"/>
        <v>12069</v>
      </c>
      <c r="I54" s="132">
        <f t="shared" si="120"/>
        <v>7.4997773225260467</v>
      </c>
      <c r="J54" s="3"/>
      <c r="L54" s="399" t="s">
        <v>63</v>
      </c>
      <c r="M54" s="45">
        <f t="shared" ref="M54:V54" si="124">+M39+M43+M47+M53</f>
        <v>886794</v>
      </c>
      <c r="N54" s="43">
        <f t="shared" si="124"/>
        <v>888474</v>
      </c>
      <c r="O54" s="170">
        <f t="shared" si="124"/>
        <v>1775268</v>
      </c>
      <c r="P54" s="43">
        <f t="shared" si="124"/>
        <v>419</v>
      </c>
      <c r="Q54" s="170">
        <f t="shared" si="124"/>
        <v>1775687</v>
      </c>
      <c r="R54" s="45">
        <f t="shared" si="124"/>
        <v>944621</v>
      </c>
      <c r="S54" s="43">
        <f t="shared" si="124"/>
        <v>944199</v>
      </c>
      <c r="T54" s="170">
        <f t="shared" si="124"/>
        <v>1888820</v>
      </c>
      <c r="U54" s="43">
        <f t="shared" si="124"/>
        <v>872</v>
      </c>
      <c r="V54" s="170">
        <f t="shared" si="124"/>
        <v>1889692</v>
      </c>
      <c r="W54" s="46">
        <f t="shared" si="122"/>
        <v>6.4203319616576549</v>
      </c>
    </row>
    <row r="55" spans="1:23" ht="14.25" thickTop="1" thickBot="1">
      <c r="B55" s="142" t="s">
        <v>60</v>
      </c>
      <c r="C55" s="104"/>
      <c r="D55" s="104"/>
      <c r="E55" s="104"/>
      <c r="F55" s="104"/>
      <c r="G55" s="104"/>
      <c r="H55" s="104"/>
      <c r="I55" s="104"/>
      <c r="J55" s="3"/>
      <c r="L55" s="54" t="s">
        <v>60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ht="13.5" thickTop="1">
      <c r="B56" s="880" t="s">
        <v>27</v>
      </c>
      <c r="C56" s="881"/>
      <c r="D56" s="881"/>
      <c r="E56" s="881"/>
      <c r="F56" s="881"/>
      <c r="G56" s="881"/>
      <c r="H56" s="881"/>
      <c r="I56" s="882"/>
      <c r="J56" s="3"/>
      <c r="L56" s="883" t="s">
        <v>28</v>
      </c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5"/>
    </row>
    <row r="57" spans="1:23" ht="13.5" thickBot="1">
      <c r="B57" s="886" t="s">
        <v>30</v>
      </c>
      <c r="C57" s="887"/>
      <c r="D57" s="887"/>
      <c r="E57" s="887"/>
      <c r="F57" s="887"/>
      <c r="G57" s="887"/>
      <c r="H57" s="887"/>
      <c r="I57" s="888"/>
      <c r="J57" s="3"/>
      <c r="L57" s="889" t="s">
        <v>50</v>
      </c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1"/>
    </row>
    <row r="58" spans="1:23" ht="14.25" thickTop="1" thickBot="1">
      <c r="B58" s="103"/>
      <c r="C58" s="104"/>
      <c r="D58" s="104"/>
      <c r="E58" s="104"/>
      <c r="F58" s="104"/>
      <c r="G58" s="104"/>
      <c r="H58" s="104"/>
      <c r="I58" s="105"/>
      <c r="J58" s="3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</row>
    <row r="59" spans="1:23" ht="14.25" thickTop="1" thickBot="1">
      <c r="B59" s="106"/>
      <c r="C59" s="892" t="s">
        <v>64</v>
      </c>
      <c r="D59" s="893"/>
      <c r="E59" s="894"/>
      <c r="F59" s="892" t="s">
        <v>65</v>
      </c>
      <c r="G59" s="893"/>
      <c r="H59" s="894"/>
      <c r="I59" s="107" t="s">
        <v>2</v>
      </c>
      <c r="J59" s="3"/>
      <c r="L59" s="11"/>
      <c r="M59" s="895" t="s">
        <v>64</v>
      </c>
      <c r="N59" s="896"/>
      <c r="O59" s="896"/>
      <c r="P59" s="896"/>
      <c r="Q59" s="897"/>
      <c r="R59" s="895" t="s">
        <v>65</v>
      </c>
      <c r="S59" s="896"/>
      <c r="T59" s="896"/>
      <c r="U59" s="896"/>
      <c r="V59" s="897"/>
      <c r="W59" s="12" t="s">
        <v>2</v>
      </c>
    </row>
    <row r="60" spans="1:23" ht="13.5" thickTop="1">
      <c r="B60" s="108" t="s">
        <v>3</v>
      </c>
      <c r="C60" s="109"/>
      <c r="D60" s="110"/>
      <c r="E60" s="111"/>
      <c r="F60" s="109"/>
      <c r="G60" s="110"/>
      <c r="H60" s="111"/>
      <c r="I60" s="112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>
      <c r="B61" s="113" t="s">
        <v>29</v>
      </c>
      <c r="C61" s="114" t="s">
        <v>5</v>
      </c>
      <c r="D61" s="115" t="s">
        <v>6</v>
      </c>
      <c r="E61" s="603" t="s">
        <v>7</v>
      </c>
      <c r="F61" s="114" t="s">
        <v>5</v>
      </c>
      <c r="G61" s="115" t="s">
        <v>6</v>
      </c>
      <c r="H61" s="392" t="s">
        <v>7</v>
      </c>
      <c r="I61" s="117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>
      <c r="B62" s="108"/>
      <c r="C62" s="118"/>
      <c r="D62" s="119"/>
      <c r="E62" s="120"/>
      <c r="F62" s="118"/>
      <c r="G62" s="119"/>
      <c r="H62" s="120"/>
      <c r="I62" s="121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>
      <c r="A63" s="3" t="str">
        <f>IF(ISERROR(F63/G63)," ",IF(F63/G63&gt;0.5,IF(F63/G63&lt;1.5," ","NOT OK"),"NOT OK"))</f>
        <v xml:space="preserve"> </v>
      </c>
      <c r="B63" s="108" t="s">
        <v>10</v>
      </c>
      <c r="C63" s="361">
        <f t="shared" ref="C63:H65" si="125">+C9+C36</f>
        <v>442</v>
      </c>
      <c r="D63" s="362">
        <f t="shared" si="125"/>
        <v>441</v>
      </c>
      <c r="E63" s="152">
        <f t="shared" si="125"/>
        <v>883</v>
      </c>
      <c r="F63" s="361">
        <f t="shared" si="125"/>
        <v>501</v>
      </c>
      <c r="G63" s="362">
        <f t="shared" si="125"/>
        <v>501</v>
      </c>
      <c r="H63" s="152">
        <f t="shared" si="125"/>
        <v>1002</v>
      </c>
      <c r="I63" s="125">
        <f>IF(E63=0,0,((H63/E63)-1)*100)</f>
        <v>13.476783691959238</v>
      </c>
      <c r="J63" s="3"/>
      <c r="K63" s="6"/>
      <c r="L63" s="13" t="s">
        <v>10</v>
      </c>
      <c r="M63" s="371">
        <f t="shared" ref="M63:N65" si="126">+M9+M36</f>
        <v>74403</v>
      </c>
      <c r="N63" s="369">
        <f t="shared" si="126"/>
        <v>73576</v>
      </c>
      <c r="O63" s="169">
        <f>SUM(M63:N63)</f>
        <v>147979</v>
      </c>
      <c r="P63" s="370">
        <f>P9+P36</f>
        <v>0</v>
      </c>
      <c r="Q63" s="172">
        <f>+O63+P63</f>
        <v>147979</v>
      </c>
      <c r="R63" s="371">
        <f t="shared" ref="R63:S65" si="127">+R9+R36</f>
        <v>84445</v>
      </c>
      <c r="S63" s="369">
        <f t="shared" si="127"/>
        <v>82222</v>
      </c>
      <c r="T63" s="169">
        <f>SUM(R63:S63)</f>
        <v>166667</v>
      </c>
      <c r="U63" s="370">
        <f>U9+U36</f>
        <v>0</v>
      </c>
      <c r="V63" s="172">
        <f>+T63+U63</f>
        <v>166667</v>
      </c>
      <c r="W63" s="40">
        <f>IF(Q63=0,0,((V63/Q63)-1)*100)</f>
        <v>12.628818954040778</v>
      </c>
    </row>
    <row r="64" spans="1:23">
      <c r="A64" s="3" t="str">
        <f>IF(ISERROR(F64/G64)," ",IF(F64/G64&gt;0.5,IF(F64/G64&lt;1.5," ","NOT OK"),"NOT OK"))</f>
        <v xml:space="preserve"> </v>
      </c>
      <c r="B64" s="108" t="s">
        <v>11</v>
      </c>
      <c r="C64" s="361">
        <f t="shared" si="125"/>
        <v>490</v>
      </c>
      <c r="D64" s="362">
        <f t="shared" si="125"/>
        <v>490</v>
      </c>
      <c r="E64" s="152">
        <f t="shared" si="125"/>
        <v>980</v>
      </c>
      <c r="F64" s="361">
        <f t="shared" si="125"/>
        <v>595</v>
      </c>
      <c r="G64" s="362">
        <f t="shared" si="125"/>
        <v>594</v>
      </c>
      <c r="H64" s="152">
        <f t="shared" si="125"/>
        <v>1189</v>
      </c>
      <c r="I64" s="125">
        <f>IF(E64=0,0,((H64/E64)-1)*100)</f>
        <v>21.326530612244898</v>
      </c>
      <c r="J64" s="3"/>
      <c r="K64" s="6"/>
      <c r="L64" s="13" t="s">
        <v>11</v>
      </c>
      <c r="M64" s="371">
        <f t="shared" si="126"/>
        <v>74988</v>
      </c>
      <c r="N64" s="369">
        <f t="shared" si="126"/>
        <v>73246</v>
      </c>
      <c r="O64" s="169">
        <f t="shared" ref="O64:O65" si="128">SUM(M64:N64)</f>
        <v>148234</v>
      </c>
      <c r="P64" s="370">
        <f>P10+P37</f>
        <v>0</v>
      </c>
      <c r="Q64" s="172">
        <f>+O64+P64</f>
        <v>148234</v>
      </c>
      <c r="R64" s="371">
        <f t="shared" si="127"/>
        <v>91219</v>
      </c>
      <c r="S64" s="369">
        <f t="shared" si="127"/>
        <v>89809</v>
      </c>
      <c r="T64" s="169">
        <f t="shared" ref="T64:T65" si="129">SUM(R64:S64)</f>
        <v>181028</v>
      </c>
      <c r="U64" s="370">
        <f>U10+U37</f>
        <v>0</v>
      </c>
      <c r="V64" s="172">
        <f>+T64+U64</f>
        <v>181028</v>
      </c>
      <c r="W64" s="40">
        <f>IF(Q64=0,0,((V64/Q64)-1)*100)</f>
        <v>22.123129646369932</v>
      </c>
    </row>
    <row r="65" spans="1:23" ht="13.5" thickBot="1">
      <c r="A65" s="3" t="str">
        <f>IF(ISERROR(F65/G65)," ",IF(F65/G65&gt;0.5,IF(F65/G65&lt;1.5," ","NOT OK"),"NOT OK"))</f>
        <v xml:space="preserve"> </v>
      </c>
      <c r="B65" s="113" t="s">
        <v>12</v>
      </c>
      <c r="C65" s="363">
        <f t="shared" si="125"/>
        <v>522</v>
      </c>
      <c r="D65" s="364">
        <f t="shared" si="125"/>
        <v>522</v>
      </c>
      <c r="E65" s="152">
        <f t="shared" si="125"/>
        <v>1044</v>
      </c>
      <c r="F65" s="363">
        <f t="shared" si="125"/>
        <v>646</v>
      </c>
      <c r="G65" s="364">
        <f t="shared" si="125"/>
        <v>647</v>
      </c>
      <c r="H65" s="152">
        <f t="shared" si="125"/>
        <v>1293</v>
      </c>
      <c r="I65" s="125">
        <f>IF(E65=0,0,((H65/E65)-1)*100)</f>
        <v>23.85057471264367</v>
      </c>
      <c r="J65" s="3"/>
      <c r="K65" s="6"/>
      <c r="L65" s="22" t="s">
        <v>12</v>
      </c>
      <c r="M65" s="371">
        <f t="shared" si="126"/>
        <v>86633</v>
      </c>
      <c r="N65" s="369">
        <f t="shared" si="126"/>
        <v>83912</v>
      </c>
      <c r="O65" s="169">
        <f t="shared" si="128"/>
        <v>170545</v>
      </c>
      <c r="P65" s="370">
        <f>P11+P38</f>
        <v>0</v>
      </c>
      <c r="Q65" s="172">
        <f>+O65+P65</f>
        <v>170545</v>
      </c>
      <c r="R65" s="371">
        <f t="shared" si="127"/>
        <v>103421</v>
      </c>
      <c r="S65" s="369">
        <f t="shared" si="127"/>
        <v>100165</v>
      </c>
      <c r="T65" s="169">
        <f t="shared" si="129"/>
        <v>203586</v>
      </c>
      <c r="U65" s="370">
        <f>U11+U38</f>
        <v>0</v>
      </c>
      <c r="V65" s="172">
        <f>+T65+U65</f>
        <v>203586</v>
      </c>
      <c r="W65" s="40">
        <f>IF(Q65=0,0,((V65/Q65)-1)*100)</f>
        <v>19.37377231815649</v>
      </c>
    </row>
    <row r="66" spans="1:23" ht="14.25" thickTop="1" thickBot="1">
      <c r="A66" s="3" t="str">
        <f>IF(ISERROR(F66/G66)," ",IF(F66/G66&gt;0.5,IF(F66/G66&lt;1.5," ","NOT OK"),"NOT OK"))</f>
        <v xml:space="preserve"> </v>
      </c>
      <c r="B66" s="128" t="s">
        <v>57</v>
      </c>
      <c r="C66" s="129">
        <f t="shared" ref="C66:E66" si="130">+C63+C64+C65</f>
        <v>1454</v>
      </c>
      <c r="D66" s="130">
        <f t="shared" si="130"/>
        <v>1453</v>
      </c>
      <c r="E66" s="149">
        <f t="shared" si="130"/>
        <v>2907</v>
      </c>
      <c r="F66" s="129">
        <f t="shared" ref="F66:H66" si="131">+F63+F64+F65</f>
        <v>1742</v>
      </c>
      <c r="G66" s="130">
        <f t="shared" si="131"/>
        <v>1742</v>
      </c>
      <c r="H66" s="149">
        <f t="shared" si="131"/>
        <v>3484</v>
      </c>
      <c r="I66" s="132">
        <f t="shared" ref="I66:I67" si="132">IF(E66=0,0,((H66/E66)-1)*100)</f>
        <v>19.848641210870312</v>
      </c>
      <c r="J66" s="3"/>
      <c r="L66" s="41" t="s">
        <v>57</v>
      </c>
      <c r="M66" s="45">
        <f t="shared" ref="M66:Q66" si="133">+M63+M64+M65</f>
        <v>236024</v>
      </c>
      <c r="N66" s="43">
        <f t="shared" si="133"/>
        <v>230734</v>
      </c>
      <c r="O66" s="170">
        <f t="shared" si="133"/>
        <v>466758</v>
      </c>
      <c r="P66" s="43">
        <f t="shared" si="133"/>
        <v>0</v>
      </c>
      <c r="Q66" s="170">
        <f t="shared" si="133"/>
        <v>466758</v>
      </c>
      <c r="R66" s="45">
        <f t="shared" ref="R66:V66" si="134">+R63+R64+R65</f>
        <v>279085</v>
      </c>
      <c r="S66" s="43">
        <f t="shared" si="134"/>
        <v>272196</v>
      </c>
      <c r="T66" s="170">
        <f t="shared" si="134"/>
        <v>551281</v>
      </c>
      <c r="U66" s="43">
        <f t="shared" si="134"/>
        <v>0</v>
      </c>
      <c r="V66" s="170">
        <f t="shared" si="134"/>
        <v>551281</v>
      </c>
      <c r="W66" s="46">
        <f t="shared" ref="W66:W67" si="135">IF(Q66=0,0,((V66/Q66)-1)*100)</f>
        <v>18.108527331079483</v>
      </c>
    </row>
    <row r="67" spans="1:23" ht="13.5" thickTop="1">
      <c r="A67" s="3" t="str">
        <f t="shared" si="11"/>
        <v xml:space="preserve"> </v>
      </c>
      <c r="B67" s="108" t="s">
        <v>13</v>
      </c>
      <c r="C67" s="361">
        <f t="shared" ref="C67:H69" si="136">+C13+C40</f>
        <v>518</v>
      </c>
      <c r="D67" s="362">
        <f t="shared" si="136"/>
        <v>519</v>
      </c>
      <c r="E67" s="152">
        <f t="shared" si="136"/>
        <v>1037</v>
      </c>
      <c r="F67" s="361">
        <f t="shared" si="136"/>
        <v>609</v>
      </c>
      <c r="G67" s="362">
        <f t="shared" si="136"/>
        <v>608</v>
      </c>
      <c r="H67" s="152">
        <f t="shared" si="136"/>
        <v>1217</v>
      </c>
      <c r="I67" s="125">
        <f t="shared" si="132"/>
        <v>17.357762777242037</v>
      </c>
      <c r="J67" s="3"/>
      <c r="L67" s="13" t="s">
        <v>13</v>
      </c>
      <c r="M67" s="371">
        <f t="shared" ref="M67:N69" si="137">+M13+M40</f>
        <v>87295</v>
      </c>
      <c r="N67" s="369">
        <f t="shared" si="137"/>
        <v>88703</v>
      </c>
      <c r="O67" s="169">
        <f t="shared" ref="O67" si="138">SUM(M67:N67)</f>
        <v>175998</v>
      </c>
      <c r="P67" s="370">
        <f>P13+P40</f>
        <v>317</v>
      </c>
      <c r="Q67" s="172">
        <f>+O67+P67</f>
        <v>176315</v>
      </c>
      <c r="R67" s="371">
        <f t="shared" ref="R67:S69" si="139">+R13+R40</f>
        <v>99310</v>
      </c>
      <c r="S67" s="369">
        <f t="shared" si="139"/>
        <v>103080</v>
      </c>
      <c r="T67" s="169">
        <f t="shared" ref="T67" si="140">SUM(R67:S67)</f>
        <v>202390</v>
      </c>
      <c r="U67" s="370">
        <f>U13+U40</f>
        <v>176</v>
      </c>
      <c r="V67" s="172">
        <f>+T67+U67</f>
        <v>202566</v>
      </c>
      <c r="W67" s="40">
        <f t="shared" si="135"/>
        <v>14.888693531463581</v>
      </c>
    </row>
    <row r="68" spans="1:23">
      <c r="A68" s="3" t="str">
        <f t="shared" ref="A68:A71" si="141">IF(ISERROR(F68/G68)," ",IF(F68/G68&gt;0.5,IF(F68/G68&lt;1.5," ","NOT OK"),"NOT OK"))</f>
        <v xml:space="preserve"> </v>
      </c>
      <c r="B68" s="108" t="s">
        <v>14</v>
      </c>
      <c r="C68" s="361">
        <f t="shared" si="136"/>
        <v>461</v>
      </c>
      <c r="D68" s="362">
        <f t="shared" si="136"/>
        <v>461</v>
      </c>
      <c r="E68" s="152">
        <f t="shared" si="136"/>
        <v>922</v>
      </c>
      <c r="F68" s="361">
        <f t="shared" si="136"/>
        <v>514</v>
      </c>
      <c r="G68" s="362">
        <f t="shared" si="136"/>
        <v>515</v>
      </c>
      <c r="H68" s="152">
        <f t="shared" si="136"/>
        <v>1029</v>
      </c>
      <c r="I68" s="125">
        <f t="shared" ref="I68:I71" si="142">IF(E68=0,0,((H68/E68)-1)*100)</f>
        <v>11.605206073752704</v>
      </c>
      <c r="J68" s="3"/>
      <c r="L68" s="13" t="s">
        <v>14</v>
      </c>
      <c r="M68" s="371">
        <f t="shared" si="137"/>
        <v>72930</v>
      </c>
      <c r="N68" s="369">
        <f t="shared" si="137"/>
        <v>75008</v>
      </c>
      <c r="O68" s="169">
        <f>SUM(M68:N68)</f>
        <v>147938</v>
      </c>
      <c r="P68" s="370">
        <f>P14+P41</f>
        <v>0</v>
      </c>
      <c r="Q68" s="172">
        <f>+O68+P68</f>
        <v>147938</v>
      </c>
      <c r="R68" s="371">
        <f t="shared" si="139"/>
        <v>84400</v>
      </c>
      <c r="S68" s="369">
        <f t="shared" si="139"/>
        <v>85867</v>
      </c>
      <c r="T68" s="169">
        <f>SUM(R68:S68)</f>
        <v>170267</v>
      </c>
      <c r="U68" s="370">
        <f>U14+U41</f>
        <v>0</v>
      </c>
      <c r="V68" s="172">
        <f>+T68+U68</f>
        <v>170267</v>
      </c>
      <c r="W68" s="40">
        <f>IF(Q68=0,0,((V68/Q68)-1)*100)</f>
        <v>15.093485108626581</v>
      </c>
    </row>
    <row r="69" spans="1:23" ht="13.5" thickBot="1">
      <c r="A69" s="3" t="str">
        <f t="shared" si="141"/>
        <v xml:space="preserve"> </v>
      </c>
      <c r="B69" s="108" t="s">
        <v>15</v>
      </c>
      <c r="C69" s="361">
        <f t="shared" si="136"/>
        <v>516</v>
      </c>
      <c r="D69" s="362">
        <f t="shared" si="136"/>
        <v>516</v>
      </c>
      <c r="E69" s="152">
        <f t="shared" si="136"/>
        <v>1032</v>
      </c>
      <c r="F69" s="361">
        <f t="shared" si="136"/>
        <v>595</v>
      </c>
      <c r="G69" s="362">
        <f t="shared" si="136"/>
        <v>594</v>
      </c>
      <c r="H69" s="152">
        <f t="shared" si="136"/>
        <v>1189</v>
      </c>
      <c r="I69" s="125">
        <f t="shared" si="142"/>
        <v>15.213178294573648</v>
      </c>
      <c r="J69" s="3"/>
      <c r="L69" s="13" t="s">
        <v>15</v>
      </c>
      <c r="M69" s="371">
        <f t="shared" si="137"/>
        <v>80113</v>
      </c>
      <c r="N69" s="369">
        <f t="shared" si="137"/>
        <v>80806</v>
      </c>
      <c r="O69" s="169">
        <f>SUM(M69:N69)</f>
        <v>160919</v>
      </c>
      <c r="P69" s="370">
        <f>P15+P42</f>
        <v>0</v>
      </c>
      <c r="Q69" s="172">
        <f>+O69+P69</f>
        <v>160919</v>
      </c>
      <c r="R69" s="371">
        <f t="shared" si="139"/>
        <v>92421</v>
      </c>
      <c r="S69" s="369">
        <f t="shared" si="139"/>
        <v>92151</v>
      </c>
      <c r="T69" s="169">
        <f>SUM(R69:S69)</f>
        <v>184572</v>
      </c>
      <c r="U69" s="370">
        <f>U15+U42</f>
        <v>0</v>
      </c>
      <c r="V69" s="172">
        <f>+T69+U69</f>
        <v>184572</v>
      </c>
      <c r="W69" s="40">
        <f>IF(Q69=0,0,((V69/Q69)-1)*100)</f>
        <v>14.698699345633525</v>
      </c>
    </row>
    <row r="70" spans="1:23" ht="14.25" thickTop="1" thickBot="1">
      <c r="A70" s="345" t="str">
        <f t="shared" si="141"/>
        <v xml:space="preserve"> </v>
      </c>
      <c r="B70" s="128" t="s">
        <v>61</v>
      </c>
      <c r="C70" s="129">
        <f>+C67+C68+C69</f>
        <v>1495</v>
      </c>
      <c r="D70" s="130">
        <f t="shared" ref="D70" si="143">+D67+D68+D69</f>
        <v>1496</v>
      </c>
      <c r="E70" s="149">
        <f t="shared" ref="E70" si="144">+E67+E68+E69</f>
        <v>2991</v>
      </c>
      <c r="F70" s="129">
        <f t="shared" ref="F70" si="145">+F67+F68+F69</f>
        <v>1718</v>
      </c>
      <c r="G70" s="130">
        <f t="shared" ref="G70" si="146">+G67+G68+G69</f>
        <v>1717</v>
      </c>
      <c r="H70" s="149">
        <f t="shared" ref="H70" si="147">+H67+H68+H69</f>
        <v>3435</v>
      </c>
      <c r="I70" s="132">
        <f t="shared" si="142"/>
        <v>14.8445336008024</v>
      </c>
      <c r="J70" s="3"/>
      <c r="L70" s="41" t="s">
        <v>61</v>
      </c>
      <c r="M70" s="45">
        <f>+M67+M68+M69</f>
        <v>240338</v>
      </c>
      <c r="N70" s="43">
        <f t="shared" ref="N70" si="148">+N67+N68+N69</f>
        <v>244517</v>
      </c>
      <c r="O70" s="170">
        <f t="shared" ref="O70" si="149">+O67+O68+O69</f>
        <v>484855</v>
      </c>
      <c r="P70" s="43">
        <f t="shared" ref="P70" si="150">+P67+P68+P69</f>
        <v>317</v>
      </c>
      <c r="Q70" s="170">
        <f t="shared" ref="Q70" si="151">+Q67+Q68+Q69</f>
        <v>485172</v>
      </c>
      <c r="R70" s="45">
        <f t="shared" ref="R70" si="152">+R67+R68+R69</f>
        <v>276131</v>
      </c>
      <c r="S70" s="43">
        <f t="shared" ref="S70" si="153">+S67+S68+S69</f>
        <v>281098</v>
      </c>
      <c r="T70" s="170">
        <f t="shared" ref="T70" si="154">+T67+T68+T69</f>
        <v>557229</v>
      </c>
      <c r="U70" s="43">
        <f t="shared" ref="U70" si="155">+U67+U68+U69</f>
        <v>176</v>
      </c>
      <c r="V70" s="170">
        <f t="shared" ref="V70" si="156">+V67+V68+V69</f>
        <v>557405</v>
      </c>
      <c r="W70" s="46">
        <f t="shared" ref="W70" si="157">IF(Q70=0,0,((V70/Q70)-1)*100)</f>
        <v>14.888122150495086</v>
      </c>
    </row>
    <row r="71" spans="1:23" ht="13.5" thickTop="1">
      <c r="A71" s="3" t="str">
        <f t="shared" si="141"/>
        <v xml:space="preserve"> </v>
      </c>
      <c r="B71" s="108" t="s">
        <v>16</v>
      </c>
      <c r="C71" s="134">
        <f t="shared" ref="C71:H73" si="158">+C17+C44</f>
        <v>491</v>
      </c>
      <c r="D71" s="136">
        <f t="shared" si="158"/>
        <v>491</v>
      </c>
      <c r="E71" s="152">
        <f t="shared" si="158"/>
        <v>982</v>
      </c>
      <c r="F71" s="134">
        <f t="shared" si="158"/>
        <v>616</v>
      </c>
      <c r="G71" s="136">
        <f t="shared" si="158"/>
        <v>616</v>
      </c>
      <c r="H71" s="152">
        <f t="shared" si="158"/>
        <v>1232</v>
      </c>
      <c r="I71" s="125">
        <f t="shared" si="142"/>
        <v>25.458248472505083</v>
      </c>
      <c r="J71" s="7"/>
      <c r="L71" s="13" t="s">
        <v>16</v>
      </c>
      <c r="M71" s="371">
        <f t="shared" ref="M71:N73" si="159">+M17+M44</f>
        <v>77793</v>
      </c>
      <c r="N71" s="369">
        <f t="shared" si="159"/>
        <v>78623</v>
      </c>
      <c r="O71" s="169">
        <f t="shared" ref="O71" si="160">SUM(M71:N71)</f>
        <v>156416</v>
      </c>
      <c r="P71" s="370">
        <f>P17+P44</f>
        <v>0</v>
      </c>
      <c r="Q71" s="172">
        <f>+O71+P71</f>
        <v>156416</v>
      </c>
      <c r="R71" s="371">
        <f t="shared" ref="R71:S73" si="161">+R17+R44</f>
        <v>96184</v>
      </c>
      <c r="S71" s="369">
        <f t="shared" si="161"/>
        <v>96648</v>
      </c>
      <c r="T71" s="169">
        <f t="shared" ref="T71" si="162">SUM(R71:S71)</f>
        <v>192832</v>
      </c>
      <c r="U71" s="370">
        <f>U17+U44</f>
        <v>534</v>
      </c>
      <c r="V71" s="172">
        <f>+T71+U71</f>
        <v>193366</v>
      </c>
      <c r="W71" s="40">
        <f>IF(Q71=0,0,((V71/Q71)-1)*100)</f>
        <v>23.622903027823238</v>
      </c>
    </row>
    <row r="72" spans="1:23">
      <c r="A72" s="3" t="str">
        <f>IF(ISERROR(F72/G72)," ",IF(F72/G72&gt;0.5,IF(F72/G72&lt;1.5," ","NOT OK"),"NOT OK"))</f>
        <v xml:space="preserve"> </v>
      </c>
      <c r="B72" s="108" t="s">
        <v>17</v>
      </c>
      <c r="C72" s="134">
        <f t="shared" si="158"/>
        <v>485</v>
      </c>
      <c r="D72" s="136">
        <f t="shared" si="158"/>
        <v>485</v>
      </c>
      <c r="E72" s="152">
        <f t="shared" si="158"/>
        <v>970</v>
      </c>
      <c r="F72" s="134">
        <f t="shared" si="158"/>
        <v>584</v>
      </c>
      <c r="G72" s="136">
        <f t="shared" si="158"/>
        <v>585</v>
      </c>
      <c r="H72" s="152">
        <f t="shared" si="158"/>
        <v>1169</v>
      </c>
      <c r="I72" s="125">
        <f>IF(E72=0,0,((H72/E72)-1)*100)</f>
        <v>20.515463917525768</v>
      </c>
      <c r="J72" s="3"/>
      <c r="L72" s="13" t="s">
        <v>17</v>
      </c>
      <c r="M72" s="371">
        <f t="shared" si="159"/>
        <v>71601</v>
      </c>
      <c r="N72" s="369">
        <f t="shared" si="159"/>
        <v>73805</v>
      </c>
      <c r="O72" s="169">
        <f>SUM(M72:N72)</f>
        <v>145406</v>
      </c>
      <c r="P72" s="368">
        <f>P18+P45</f>
        <v>0</v>
      </c>
      <c r="Q72" s="169">
        <f>+O72+P72</f>
        <v>145406</v>
      </c>
      <c r="R72" s="371">
        <f t="shared" si="161"/>
        <v>89991</v>
      </c>
      <c r="S72" s="369">
        <f t="shared" si="161"/>
        <v>92712</v>
      </c>
      <c r="T72" s="169">
        <f>SUM(R72:S72)</f>
        <v>182703</v>
      </c>
      <c r="U72" s="368">
        <f>U18+U45</f>
        <v>0</v>
      </c>
      <c r="V72" s="169">
        <f>+T72+U72</f>
        <v>182703</v>
      </c>
      <c r="W72" s="40">
        <f t="shared" ref="W72" si="163">IF(Q72=0,0,((V72/Q72)-1)*100)</f>
        <v>25.650248270360244</v>
      </c>
    </row>
    <row r="73" spans="1:23" ht="13.5" thickBot="1">
      <c r="A73" s="3" t="str">
        <f>IF(ISERROR(F73/G73)," ",IF(F73/G73&gt;0.5,IF(F73/G73&lt;1.5," ","NOT OK"),"NOT OK"))</f>
        <v xml:space="preserve"> </v>
      </c>
      <c r="B73" s="108" t="s">
        <v>18</v>
      </c>
      <c r="C73" s="134">
        <f t="shared" si="158"/>
        <v>415</v>
      </c>
      <c r="D73" s="136">
        <f t="shared" si="158"/>
        <v>415</v>
      </c>
      <c r="E73" s="152">
        <f t="shared" si="158"/>
        <v>830</v>
      </c>
      <c r="F73" s="134">
        <f t="shared" si="158"/>
        <v>559</v>
      </c>
      <c r="G73" s="136">
        <f t="shared" si="158"/>
        <v>558</v>
      </c>
      <c r="H73" s="152">
        <f t="shared" si="158"/>
        <v>1117</v>
      </c>
      <c r="I73" s="125">
        <f>IF(E73=0,0,((H73/E73)-1)*100)</f>
        <v>34.578313253012041</v>
      </c>
      <c r="J73" s="3"/>
      <c r="L73" s="13" t="s">
        <v>18</v>
      </c>
      <c r="M73" s="371">
        <f t="shared" si="159"/>
        <v>64696</v>
      </c>
      <c r="N73" s="369">
        <f t="shared" si="159"/>
        <v>63832</v>
      </c>
      <c r="O73" s="169">
        <f>SUM(M73:N73)</f>
        <v>128528</v>
      </c>
      <c r="P73" s="368">
        <f>P19+P46</f>
        <v>102</v>
      </c>
      <c r="Q73" s="169">
        <f>+O73+P73</f>
        <v>128630</v>
      </c>
      <c r="R73" s="371">
        <f t="shared" si="161"/>
        <v>81177</v>
      </c>
      <c r="S73" s="369">
        <f t="shared" si="161"/>
        <v>80529</v>
      </c>
      <c r="T73" s="169">
        <f>SUM(R73:S73)</f>
        <v>161706</v>
      </c>
      <c r="U73" s="368">
        <f>U19+U46</f>
        <v>0</v>
      </c>
      <c r="V73" s="169">
        <f>+T73+U73</f>
        <v>161706</v>
      </c>
      <c r="W73" s="40">
        <f>IF(Q73=0,0,((V73/Q73)-1)*100)</f>
        <v>25.714063593251968</v>
      </c>
    </row>
    <row r="74" spans="1:23" ht="15.75" customHeight="1" thickTop="1" thickBot="1">
      <c r="A74" s="9" t="str">
        <f>IF(ISERROR(F74/G74)," ",IF(F74/G74&gt;0.5,IF(F74/G74&lt;1.5," ","NOT OK"),"NOT OK"))</f>
        <v xml:space="preserve"> </v>
      </c>
      <c r="B74" s="137" t="s">
        <v>19</v>
      </c>
      <c r="C74" s="129">
        <f>+C71+C72+C73</f>
        <v>1391</v>
      </c>
      <c r="D74" s="130">
        <f t="shared" ref="D74" si="164">+D71+D72+D73</f>
        <v>1391</v>
      </c>
      <c r="E74" s="149">
        <f t="shared" ref="E74" si="165">+E71+E72+E73</f>
        <v>2782</v>
      </c>
      <c r="F74" s="129">
        <f t="shared" ref="F74" si="166">+F71+F72+F73</f>
        <v>1759</v>
      </c>
      <c r="G74" s="130">
        <f t="shared" ref="G74" si="167">+G71+G72+G73</f>
        <v>1759</v>
      </c>
      <c r="H74" s="149">
        <f t="shared" ref="H74" si="168">+H71+H72+H73</f>
        <v>3518</v>
      </c>
      <c r="I74" s="132">
        <f>IF(E74=0,0,((H74/E74)-1)*100)</f>
        <v>26.455787203450765</v>
      </c>
      <c r="J74" s="9"/>
      <c r="K74" s="10"/>
      <c r="L74" s="47" t="s">
        <v>19</v>
      </c>
      <c r="M74" s="48">
        <f>+M71+M72+M73</f>
        <v>214090</v>
      </c>
      <c r="N74" s="49">
        <f t="shared" ref="N74" si="169">+N71+N72+N73</f>
        <v>216260</v>
      </c>
      <c r="O74" s="171">
        <f t="shared" ref="O74" si="170">+O71+O72+O73</f>
        <v>430350</v>
      </c>
      <c r="P74" s="49">
        <f t="shared" ref="P74" si="171">+P71+P72+P73</f>
        <v>102</v>
      </c>
      <c r="Q74" s="171">
        <f t="shared" ref="Q74" si="172">+Q71+Q72+Q73</f>
        <v>430452</v>
      </c>
      <c r="R74" s="48">
        <f t="shared" ref="R74" si="173">+R71+R72+R73</f>
        <v>267352</v>
      </c>
      <c r="S74" s="49">
        <f t="shared" ref="S74" si="174">+S71+S72+S73</f>
        <v>269889</v>
      </c>
      <c r="T74" s="171">
        <f t="shared" ref="T74" si="175">+T71+T72+T73</f>
        <v>537241</v>
      </c>
      <c r="U74" s="49">
        <f t="shared" ref="U74" si="176">+U71+U72+U73</f>
        <v>534</v>
      </c>
      <c r="V74" s="171">
        <f t="shared" ref="V74" si="177">+V71+V72+V73</f>
        <v>537775</v>
      </c>
      <c r="W74" s="50">
        <f>IF(Q74=0,0,((V74/Q74)-1)*100)</f>
        <v>24.932628957467973</v>
      </c>
    </row>
    <row r="75" spans="1:23" ht="13.5" thickTop="1">
      <c r="A75" s="3" t="str">
        <f>IF(ISERROR(F75/G75)," ",IF(F75/G75&gt;0.5,IF(F75/G75&lt;1.5," ","NOT OK"),"NOT OK"))</f>
        <v xml:space="preserve"> </v>
      </c>
      <c r="B75" s="108" t="s">
        <v>21</v>
      </c>
      <c r="C75" s="361">
        <f t="shared" ref="C75:H76" si="178">+C21+C48</f>
        <v>462</v>
      </c>
      <c r="D75" s="362">
        <f t="shared" si="178"/>
        <v>462</v>
      </c>
      <c r="E75" s="154">
        <f t="shared" si="178"/>
        <v>924</v>
      </c>
      <c r="F75" s="361">
        <f t="shared" si="178"/>
        <v>548</v>
      </c>
      <c r="G75" s="362">
        <f t="shared" si="178"/>
        <v>549</v>
      </c>
      <c r="H75" s="154">
        <f t="shared" si="178"/>
        <v>1097</v>
      </c>
      <c r="I75" s="125">
        <f>IF(E75=0,0,((H75/E75)-1)*100)</f>
        <v>18.722943722943718</v>
      </c>
      <c r="J75" s="3"/>
      <c r="L75" s="13" t="s">
        <v>21</v>
      </c>
      <c r="M75" s="371">
        <f>+M21+M48</f>
        <v>70938</v>
      </c>
      <c r="N75" s="369">
        <f>+N21+N48</f>
        <v>70859</v>
      </c>
      <c r="O75" s="169">
        <f>SUM(M75:N75)</f>
        <v>141797</v>
      </c>
      <c r="P75" s="368">
        <f>P21+P48</f>
        <v>0</v>
      </c>
      <c r="Q75" s="169">
        <f>+O75+P75</f>
        <v>141797</v>
      </c>
      <c r="R75" s="371">
        <f>+R21+R48</f>
        <v>86282</v>
      </c>
      <c r="S75" s="369">
        <f>+S21+S48</f>
        <v>84487</v>
      </c>
      <c r="T75" s="169">
        <f>SUM(R75:S75)</f>
        <v>170769</v>
      </c>
      <c r="U75" s="368">
        <f>U21+U48</f>
        <v>0</v>
      </c>
      <c r="V75" s="169">
        <f>+T75+U75</f>
        <v>170769</v>
      </c>
      <c r="W75" s="40">
        <f>IF(Q75=0,0,((V75/Q75)-1)*100)</f>
        <v>20.432026065431575</v>
      </c>
    </row>
    <row r="76" spans="1:23" ht="13.5" thickBot="1">
      <c r="A76" s="3" t="str">
        <f t="shared" ref="A76:A78" si="179">IF(ISERROR(F76/G76)," ",IF(F76/G76&gt;0.5,IF(F76/G76&lt;1.5," ","NOT OK"),"NOT OK"))</f>
        <v xml:space="preserve"> </v>
      </c>
      <c r="B76" s="108" t="s">
        <v>22</v>
      </c>
      <c r="C76" s="361">
        <f t="shared" si="178"/>
        <v>479</v>
      </c>
      <c r="D76" s="362">
        <f t="shared" si="178"/>
        <v>480</v>
      </c>
      <c r="E76" s="148">
        <f t="shared" si="178"/>
        <v>959</v>
      </c>
      <c r="F76" s="361">
        <f t="shared" si="178"/>
        <v>555</v>
      </c>
      <c r="G76" s="362">
        <f t="shared" si="178"/>
        <v>555</v>
      </c>
      <c r="H76" s="148">
        <f t="shared" si="178"/>
        <v>1110</v>
      </c>
      <c r="I76" s="125">
        <f t="shared" ref="I76:I78" si="180">IF(E76=0,0,((H76/E76)-1)*100)</f>
        <v>15.745568300312819</v>
      </c>
      <c r="J76" s="3"/>
      <c r="L76" s="13" t="s">
        <v>22</v>
      </c>
      <c r="M76" s="371">
        <f>+M22+M49</f>
        <v>76043</v>
      </c>
      <c r="N76" s="369">
        <f>+N22+N49</f>
        <v>75719</v>
      </c>
      <c r="O76" s="169">
        <f>SUM(M76:N76)</f>
        <v>151762</v>
      </c>
      <c r="P76" s="368">
        <f>P22+P49</f>
        <v>0</v>
      </c>
      <c r="Q76" s="169">
        <f>+O76+P76</f>
        <v>151762</v>
      </c>
      <c r="R76" s="371">
        <f>+R22+R49</f>
        <v>84190</v>
      </c>
      <c r="S76" s="369">
        <f>+S22+S49</f>
        <v>84767</v>
      </c>
      <c r="T76" s="169">
        <f t="shared" ref="T76" si="181">SUM(R76:S76)</f>
        <v>168957</v>
      </c>
      <c r="U76" s="368">
        <f>U22+U49</f>
        <v>162</v>
      </c>
      <c r="V76" s="169">
        <f>+T76+U76</f>
        <v>169119</v>
      </c>
      <c r="W76" s="40">
        <f t="shared" ref="W76" si="182">IF(Q76=0,0,((V76/Q76)-1)*100)</f>
        <v>11.436986861006048</v>
      </c>
    </row>
    <row r="77" spans="1:23" ht="14.25" thickTop="1" thickBot="1">
      <c r="A77" s="345" t="str">
        <f t="shared" si="179"/>
        <v xml:space="preserve"> </v>
      </c>
      <c r="B77" s="128" t="s">
        <v>66</v>
      </c>
      <c r="C77" s="129">
        <f>+C70+C74+C75+C76</f>
        <v>3827</v>
      </c>
      <c r="D77" s="130">
        <f t="shared" ref="D77" si="183">+D70+D74+D75+D76</f>
        <v>3829</v>
      </c>
      <c r="E77" s="615">
        <f t="shared" ref="E77" si="184">+E70+E74+E75+E76</f>
        <v>7656</v>
      </c>
      <c r="F77" s="129">
        <f t="shared" ref="F77" si="185">+F70+F74+F75+F76</f>
        <v>4580</v>
      </c>
      <c r="G77" s="131">
        <f t="shared" ref="G77" si="186">+G70+G74+G75+G76</f>
        <v>4580</v>
      </c>
      <c r="H77" s="310">
        <f t="shared" ref="H77" si="187">+H70+H74+H75+H76</f>
        <v>9160</v>
      </c>
      <c r="I77" s="132">
        <f t="shared" si="180"/>
        <v>19.644723092998962</v>
      </c>
      <c r="J77" s="3"/>
      <c r="L77" s="399" t="s">
        <v>66</v>
      </c>
      <c r="M77" s="42">
        <f>+M70+M74+M75+M76</f>
        <v>601409</v>
      </c>
      <c r="N77" s="42">
        <f t="shared" ref="N77" si="188">+N70+N74+N75+N76</f>
        <v>607355</v>
      </c>
      <c r="O77" s="396">
        <f t="shared" ref="O77" si="189">+O70+O74+O75+O76</f>
        <v>1208764</v>
      </c>
      <c r="P77" s="42">
        <f t="shared" ref="P77" si="190">+P70+P74+P75+P76</f>
        <v>419</v>
      </c>
      <c r="Q77" s="396">
        <f t="shared" ref="Q77" si="191">+Q70+Q74+Q75+Q76</f>
        <v>1209183</v>
      </c>
      <c r="R77" s="42">
        <f t="shared" ref="R77" si="192">+R70+R74+R75+R76</f>
        <v>713955</v>
      </c>
      <c r="S77" s="42">
        <f t="shared" ref="S77" si="193">+S70+S74+S75+S76</f>
        <v>720241</v>
      </c>
      <c r="T77" s="396">
        <f t="shared" ref="T77" si="194">+T70+T74+T75+T76</f>
        <v>1434196</v>
      </c>
      <c r="U77" s="42">
        <f t="shared" ref="U77" si="195">+U70+U74+U75+U76</f>
        <v>872</v>
      </c>
      <c r="V77" s="396">
        <f t="shared" ref="V77" si="196">+V70+V74+V75+V76</f>
        <v>1435068</v>
      </c>
      <c r="W77" s="46">
        <f>IF(Q77=0,0,((V77/Q77)-1)*100)</f>
        <v>18.680795214620115</v>
      </c>
    </row>
    <row r="78" spans="1:23" ht="14.25" thickTop="1" thickBot="1">
      <c r="A78" s="345" t="str">
        <f t="shared" si="179"/>
        <v xml:space="preserve"> </v>
      </c>
      <c r="B78" s="128" t="s">
        <v>67</v>
      </c>
      <c r="C78" s="129">
        <f>+C66+C70+C74+C75+C76</f>
        <v>5281</v>
      </c>
      <c r="D78" s="131">
        <f t="shared" ref="D78:H78" si="197">+D66+D70+D74+D75+D76</f>
        <v>5282</v>
      </c>
      <c r="E78" s="310">
        <f t="shared" si="197"/>
        <v>10563</v>
      </c>
      <c r="F78" s="129">
        <f t="shared" si="197"/>
        <v>6322</v>
      </c>
      <c r="G78" s="131">
        <f t="shared" si="197"/>
        <v>6322</v>
      </c>
      <c r="H78" s="310">
        <f t="shared" si="197"/>
        <v>12644</v>
      </c>
      <c r="I78" s="132">
        <f t="shared" si="180"/>
        <v>19.700842563665621</v>
      </c>
      <c r="J78" s="3"/>
      <c r="L78" s="399" t="s">
        <v>67</v>
      </c>
      <c r="M78" s="45">
        <f>+M66+M70+M74+M75+M76</f>
        <v>837433</v>
      </c>
      <c r="N78" s="45">
        <f t="shared" ref="N78:V78" si="198">+N66+N70+N74+N75+N76</f>
        <v>838089</v>
      </c>
      <c r="O78" s="616">
        <f t="shared" si="198"/>
        <v>1675522</v>
      </c>
      <c r="P78" s="45">
        <f t="shared" si="198"/>
        <v>419</v>
      </c>
      <c r="Q78" s="616">
        <f t="shared" si="198"/>
        <v>1675941</v>
      </c>
      <c r="R78" s="45">
        <f t="shared" si="198"/>
        <v>993040</v>
      </c>
      <c r="S78" s="45">
        <f t="shared" si="198"/>
        <v>992437</v>
      </c>
      <c r="T78" s="616">
        <f t="shared" si="198"/>
        <v>1985477</v>
      </c>
      <c r="U78" s="45">
        <f t="shared" si="198"/>
        <v>872</v>
      </c>
      <c r="V78" s="616">
        <f t="shared" si="198"/>
        <v>1986349</v>
      </c>
      <c r="W78" s="46">
        <f>IF(Q78=0,0,((V78/Q78)-1)*100)</f>
        <v>18.521415730028679</v>
      </c>
    </row>
    <row r="79" spans="1:23" ht="14.25" thickTop="1" thickBot="1">
      <c r="A79" s="3" t="str">
        <f>IF(ISERROR(F79/G79)," ",IF(F79/G79&gt;0.5,IF(F79/G79&lt;1.5," ","NOT OK"),"NOT OK"))</f>
        <v xml:space="preserve"> </v>
      </c>
      <c r="B79" s="108" t="s">
        <v>23</v>
      </c>
      <c r="C79" s="361">
        <f t="shared" ref="C79:H79" si="199">+C25+C52</f>
        <v>463</v>
      </c>
      <c r="D79" s="140">
        <f t="shared" si="199"/>
        <v>463</v>
      </c>
      <c r="E79" s="150">
        <f t="shared" si="199"/>
        <v>926</v>
      </c>
      <c r="F79" s="361">
        <f t="shared" si="199"/>
        <v>0</v>
      </c>
      <c r="G79" s="140">
        <f t="shared" si="199"/>
        <v>0</v>
      </c>
      <c r="H79" s="150">
        <f t="shared" si="199"/>
        <v>0</v>
      </c>
      <c r="I79" s="141">
        <f>IF(E79=0,0,((H79/E79)-1)*100)</f>
        <v>-100</v>
      </c>
      <c r="J79" s="3"/>
      <c r="L79" s="13" t="s">
        <v>23</v>
      </c>
      <c r="M79" s="371">
        <f>+M25+M52</f>
        <v>71603</v>
      </c>
      <c r="N79" s="369">
        <f>+N25+N52</f>
        <v>71015</v>
      </c>
      <c r="O79" s="169">
        <f t="shared" ref="O79" si="200">SUM(M79:N79)</f>
        <v>142618</v>
      </c>
      <c r="P79" s="370">
        <f>P25+P52</f>
        <v>0</v>
      </c>
      <c r="Q79" s="172">
        <f>+O79+P79</f>
        <v>142618</v>
      </c>
      <c r="R79" s="371">
        <f>+R25+R52</f>
        <v>0</v>
      </c>
      <c r="S79" s="369">
        <f>+S25+S52</f>
        <v>0</v>
      </c>
      <c r="T79" s="169">
        <f t="shared" ref="T79" si="201">SUM(R79:S79)</f>
        <v>0</v>
      </c>
      <c r="U79" s="370">
        <f>U25+U52</f>
        <v>0</v>
      </c>
      <c r="V79" s="172">
        <f>+T79+U79</f>
        <v>0</v>
      </c>
      <c r="W79" s="40">
        <f>IF(Q79=0,0,((V79/Q79)-1)*100)</f>
        <v>-100</v>
      </c>
    </row>
    <row r="80" spans="1:23" ht="14.25" thickTop="1" thickBot="1">
      <c r="A80" s="345" t="str">
        <f>IF(ISERROR(F80/G80)," ",IF(F80/G80&gt;0.5,IF(F80/G80&lt;1.5," ","NOT OK"),"NOT OK"))</f>
        <v xml:space="preserve"> </v>
      </c>
      <c r="B80" s="128" t="s">
        <v>40</v>
      </c>
      <c r="C80" s="129">
        <f t="shared" ref="C80:H80" si="202">+C75+C76+C79</f>
        <v>1404</v>
      </c>
      <c r="D80" s="129">
        <f t="shared" si="202"/>
        <v>1405</v>
      </c>
      <c r="E80" s="129">
        <f t="shared" si="202"/>
        <v>2809</v>
      </c>
      <c r="F80" s="129">
        <f t="shared" si="202"/>
        <v>1103</v>
      </c>
      <c r="G80" s="129">
        <f t="shared" si="202"/>
        <v>1104</v>
      </c>
      <c r="H80" s="129">
        <f t="shared" si="202"/>
        <v>2207</v>
      </c>
      <c r="I80" s="132">
        <f t="shared" ref="I80:I81" si="203">IF(E80=0,0,((H80/E80)-1)*100)</f>
        <v>-21.431114275542896</v>
      </c>
      <c r="J80" s="3"/>
      <c r="L80" s="399" t="s">
        <v>40</v>
      </c>
      <c r="M80" s="45">
        <f t="shared" ref="M80:V80" si="204">+M75+M76+M79</f>
        <v>218584</v>
      </c>
      <c r="N80" s="43">
        <f t="shared" si="204"/>
        <v>217593</v>
      </c>
      <c r="O80" s="170">
        <f t="shared" si="204"/>
        <v>436177</v>
      </c>
      <c r="P80" s="43">
        <f t="shared" si="204"/>
        <v>0</v>
      </c>
      <c r="Q80" s="170">
        <f t="shared" si="204"/>
        <v>436177</v>
      </c>
      <c r="R80" s="45">
        <f t="shared" si="204"/>
        <v>170472</v>
      </c>
      <c r="S80" s="43">
        <f t="shared" si="204"/>
        <v>169254</v>
      </c>
      <c r="T80" s="170">
        <f t="shared" si="204"/>
        <v>339726</v>
      </c>
      <c r="U80" s="43">
        <f t="shared" si="204"/>
        <v>162</v>
      </c>
      <c r="V80" s="170">
        <f t="shared" si="204"/>
        <v>339888</v>
      </c>
      <c r="W80" s="46">
        <f t="shared" ref="W80:W81" si="205">IF(Q80=0,0,((V80/Q80)-1)*100)</f>
        <v>-22.07567111516655</v>
      </c>
    </row>
    <row r="81" spans="1:23" ht="14.25" thickTop="1" thickBot="1">
      <c r="A81" s="345" t="str">
        <f>IF(ISERROR(F81/G81)," ",IF(F81/G81&gt;0.5,IF(F81/G81&lt;1.5," ","NOT OK"),"NOT OK"))</f>
        <v xml:space="preserve"> </v>
      </c>
      <c r="B81" s="128" t="s">
        <v>63</v>
      </c>
      <c r="C81" s="129">
        <f t="shared" ref="C81:H81" si="206">+C66+C70+C74+C80</f>
        <v>5744</v>
      </c>
      <c r="D81" s="129">
        <f t="shared" si="206"/>
        <v>5745</v>
      </c>
      <c r="E81" s="129">
        <f t="shared" si="206"/>
        <v>11489</v>
      </c>
      <c r="F81" s="129">
        <f t="shared" si="206"/>
        <v>6322</v>
      </c>
      <c r="G81" s="129">
        <f t="shared" si="206"/>
        <v>6322</v>
      </c>
      <c r="H81" s="129">
        <f t="shared" si="206"/>
        <v>12644</v>
      </c>
      <c r="I81" s="132">
        <f t="shared" si="203"/>
        <v>10.053094264078677</v>
      </c>
      <c r="J81" s="3"/>
      <c r="L81" s="399" t="s">
        <v>63</v>
      </c>
      <c r="M81" s="45">
        <f t="shared" ref="M81:V81" si="207">+M66+M70+M74+M80</f>
        <v>909036</v>
      </c>
      <c r="N81" s="43">
        <f t="shared" si="207"/>
        <v>909104</v>
      </c>
      <c r="O81" s="170">
        <f t="shared" si="207"/>
        <v>1818140</v>
      </c>
      <c r="P81" s="43">
        <f t="shared" si="207"/>
        <v>419</v>
      </c>
      <c r="Q81" s="170">
        <f t="shared" si="207"/>
        <v>1818559</v>
      </c>
      <c r="R81" s="45">
        <f t="shared" si="207"/>
        <v>993040</v>
      </c>
      <c r="S81" s="43">
        <f t="shared" si="207"/>
        <v>992437</v>
      </c>
      <c r="T81" s="170">
        <f t="shared" si="207"/>
        <v>1985477</v>
      </c>
      <c r="U81" s="43">
        <f t="shared" si="207"/>
        <v>872</v>
      </c>
      <c r="V81" s="170">
        <f t="shared" si="207"/>
        <v>1986349</v>
      </c>
      <c r="W81" s="46">
        <f t="shared" si="205"/>
        <v>9.2265359551161108</v>
      </c>
    </row>
    <row r="82" spans="1:23" ht="14.25" thickTop="1" thickBot="1">
      <c r="B82" s="142" t="s">
        <v>60</v>
      </c>
      <c r="C82" s="104"/>
      <c r="D82" s="104"/>
      <c r="E82" s="104"/>
      <c r="F82" s="104"/>
      <c r="G82" s="104"/>
      <c r="H82" s="104"/>
      <c r="I82" s="104"/>
      <c r="J82" s="104"/>
      <c r="L82" s="54" t="s">
        <v>60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3.5" thickTop="1">
      <c r="L83" s="877" t="s">
        <v>33</v>
      </c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9"/>
    </row>
    <row r="84" spans="1:23" ht="13.5" thickBot="1">
      <c r="L84" s="874" t="s">
        <v>43</v>
      </c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6"/>
    </row>
    <row r="85" spans="1:23" ht="14.25" thickTop="1" thickBot="1">
      <c r="L85" s="55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 t="s">
        <v>34</v>
      </c>
    </row>
    <row r="86" spans="1:23" ht="13.5" customHeight="1" thickTop="1" thickBot="1">
      <c r="L86" s="58"/>
      <c r="M86" s="197" t="s">
        <v>64</v>
      </c>
      <c r="N86" s="196"/>
      <c r="O86" s="197"/>
      <c r="P86" s="195"/>
      <c r="Q86" s="196"/>
      <c r="R86" s="195" t="s">
        <v>65</v>
      </c>
      <c r="S86" s="196"/>
      <c r="T86" s="197"/>
      <c r="U86" s="195"/>
      <c r="V86" s="195"/>
      <c r="W86" s="323" t="s">
        <v>2</v>
      </c>
    </row>
    <row r="87" spans="1:23" ht="13.5" thickTop="1">
      <c r="L87" s="60" t="s">
        <v>3</v>
      </c>
      <c r="M87" s="61"/>
      <c r="N87" s="62"/>
      <c r="O87" s="63"/>
      <c r="P87" s="64"/>
      <c r="Q87" s="63"/>
      <c r="R87" s="61"/>
      <c r="S87" s="62"/>
      <c r="T87" s="63"/>
      <c r="U87" s="64"/>
      <c r="V87" s="63"/>
      <c r="W87" s="324" t="s">
        <v>4</v>
      </c>
    </row>
    <row r="88" spans="1:23" ht="13.5" thickBot="1">
      <c r="L88" s="66"/>
      <c r="M88" s="67" t="s">
        <v>35</v>
      </c>
      <c r="N88" s="68" t="s">
        <v>36</v>
      </c>
      <c r="O88" s="69" t="s">
        <v>37</v>
      </c>
      <c r="P88" s="70" t="s">
        <v>32</v>
      </c>
      <c r="Q88" s="69" t="s">
        <v>7</v>
      </c>
      <c r="R88" s="67" t="s">
        <v>35</v>
      </c>
      <c r="S88" s="68" t="s">
        <v>36</v>
      </c>
      <c r="T88" s="69" t="s">
        <v>37</v>
      </c>
      <c r="U88" s="70" t="s">
        <v>32</v>
      </c>
      <c r="V88" s="69" t="s">
        <v>7</v>
      </c>
      <c r="W88" s="322"/>
    </row>
    <row r="89" spans="1:23" ht="6" customHeight="1" thickTop="1">
      <c r="L89" s="60"/>
      <c r="M89" s="72"/>
      <c r="N89" s="73"/>
      <c r="O89" s="74"/>
      <c r="P89" s="75"/>
      <c r="Q89" s="74"/>
      <c r="R89" s="72"/>
      <c r="S89" s="73"/>
      <c r="T89" s="74"/>
      <c r="U89" s="75"/>
      <c r="V89" s="74"/>
      <c r="W89" s="76"/>
    </row>
    <row r="90" spans="1:23">
      <c r="A90" s="348"/>
      <c r="L90" s="60" t="s">
        <v>10</v>
      </c>
      <c r="M90" s="376">
        <v>0</v>
      </c>
      <c r="N90" s="377">
        <v>0</v>
      </c>
      <c r="O90" s="182">
        <f>+M90+N90</f>
        <v>0</v>
      </c>
      <c r="P90" s="374">
        <v>0</v>
      </c>
      <c r="Q90" s="182">
        <f t="shared" ref="Q90" si="208">O90+P90</f>
        <v>0</v>
      </c>
      <c r="R90" s="376">
        <v>0</v>
      </c>
      <c r="S90" s="377">
        <v>0</v>
      </c>
      <c r="T90" s="182">
        <f>+R90+S90</f>
        <v>0</v>
      </c>
      <c r="U90" s="374">
        <v>0</v>
      </c>
      <c r="V90" s="182">
        <f t="shared" ref="V90:V92" si="209">T90+U90</f>
        <v>0</v>
      </c>
      <c r="W90" s="864">
        <f>IF(Q90=0,0,((V90/Q90)-1)*100)</f>
        <v>0</v>
      </c>
    </row>
    <row r="91" spans="1:23">
      <c r="A91" s="348"/>
      <c r="L91" s="60" t="s">
        <v>11</v>
      </c>
      <c r="M91" s="376">
        <v>0</v>
      </c>
      <c r="N91" s="377">
        <v>0</v>
      </c>
      <c r="O91" s="182">
        <f t="shared" ref="O91:O94" si="210">+M91+N91</f>
        <v>0</v>
      </c>
      <c r="P91" s="374">
        <v>0</v>
      </c>
      <c r="Q91" s="182">
        <f>O91+P91</f>
        <v>0</v>
      </c>
      <c r="R91" s="376">
        <v>0</v>
      </c>
      <c r="S91" s="377">
        <v>0</v>
      </c>
      <c r="T91" s="182">
        <f>+R91+S91</f>
        <v>0</v>
      </c>
      <c r="U91" s="374">
        <v>0</v>
      </c>
      <c r="V91" s="182">
        <f>T91+U91</f>
        <v>0</v>
      </c>
      <c r="W91" s="864">
        <f>IF(Q91=0,0,((V91/Q91)-1)*100)</f>
        <v>0</v>
      </c>
    </row>
    <row r="92" spans="1:23" ht="13.5" thickBot="1">
      <c r="A92" s="348"/>
      <c r="L92" s="66" t="s">
        <v>12</v>
      </c>
      <c r="M92" s="376">
        <v>0</v>
      </c>
      <c r="N92" s="377">
        <v>0</v>
      </c>
      <c r="O92" s="182">
        <f t="shared" si="210"/>
        <v>0</v>
      </c>
      <c r="P92" s="374">
        <v>0</v>
      </c>
      <c r="Q92" s="182">
        <f t="shared" ref="Q92" si="211">O92+P92</f>
        <v>0</v>
      </c>
      <c r="R92" s="376">
        <v>0</v>
      </c>
      <c r="S92" s="377">
        <v>0</v>
      </c>
      <c r="T92" s="182">
        <f t="shared" ref="T92:T94" si="212">+R92+S92</f>
        <v>0</v>
      </c>
      <c r="U92" s="374">
        <v>0</v>
      </c>
      <c r="V92" s="182">
        <f t="shared" si="209"/>
        <v>0</v>
      </c>
      <c r="W92" s="864">
        <f>IF(Q92=0,0,((V92/Q92)-1)*100)</f>
        <v>0</v>
      </c>
    </row>
    <row r="93" spans="1:23" ht="14.25" thickTop="1" thickBot="1">
      <c r="A93" s="348"/>
      <c r="L93" s="81" t="s">
        <v>57</v>
      </c>
      <c r="M93" s="82">
        <f t="shared" ref="M93:N93" si="213">+M90+M91+M92</f>
        <v>0</v>
      </c>
      <c r="N93" s="83">
        <f t="shared" si="213"/>
        <v>0</v>
      </c>
      <c r="O93" s="183">
        <f t="shared" si="210"/>
        <v>0</v>
      </c>
      <c r="P93" s="82">
        <f t="shared" ref="P93:Q93" si="214">+P90+P91+P92</f>
        <v>0</v>
      </c>
      <c r="Q93" s="183">
        <f t="shared" si="214"/>
        <v>0</v>
      </c>
      <c r="R93" s="82">
        <f>+R90+R91+R92</f>
        <v>0</v>
      </c>
      <c r="S93" s="83">
        <f>+S90+S91+S92</f>
        <v>0</v>
      </c>
      <c r="T93" s="183">
        <f t="shared" si="212"/>
        <v>0</v>
      </c>
      <c r="U93" s="82">
        <f t="shared" ref="U93:V93" si="215">+U90+U91+U92</f>
        <v>0</v>
      </c>
      <c r="V93" s="183">
        <f t="shared" si="215"/>
        <v>0</v>
      </c>
      <c r="W93" s="620">
        <f t="shared" ref="W93:W94" si="216">IF(Q93=0,0,((V93/Q93)-1)*100)</f>
        <v>0</v>
      </c>
    </row>
    <row r="94" spans="1:23" ht="13.5" thickTop="1">
      <c r="A94" s="348"/>
      <c r="L94" s="60" t="s">
        <v>13</v>
      </c>
      <c r="M94" s="376">
        <v>0</v>
      </c>
      <c r="N94" s="377">
        <v>0</v>
      </c>
      <c r="O94" s="182">
        <f t="shared" si="210"/>
        <v>0</v>
      </c>
      <c r="P94" s="374">
        <v>0</v>
      </c>
      <c r="Q94" s="182">
        <f>O94+P94</f>
        <v>0</v>
      </c>
      <c r="R94" s="376">
        <v>0</v>
      </c>
      <c r="S94" s="377">
        <v>0</v>
      </c>
      <c r="T94" s="182">
        <f t="shared" si="212"/>
        <v>0</v>
      </c>
      <c r="U94" s="374">
        <v>0</v>
      </c>
      <c r="V94" s="182">
        <f>T94+U94</f>
        <v>0</v>
      </c>
      <c r="W94" s="864">
        <f t="shared" si="216"/>
        <v>0</v>
      </c>
    </row>
    <row r="95" spans="1:23">
      <c r="A95" s="348"/>
      <c r="L95" s="60" t="s">
        <v>14</v>
      </c>
      <c r="M95" s="376">
        <v>0</v>
      </c>
      <c r="N95" s="377">
        <v>0</v>
      </c>
      <c r="O95" s="182">
        <f>+M95+N95</f>
        <v>0</v>
      </c>
      <c r="P95" s="374">
        <v>0</v>
      </c>
      <c r="Q95" s="182">
        <f>O95+P95</f>
        <v>0</v>
      </c>
      <c r="R95" s="376">
        <v>0</v>
      </c>
      <c r="S95" s="377">
        <v>0</v>
      </c>
      <c r="T95" s="182">
        <f>+R95+S95</f>
        <v>0</v>
      </c>
      <c r="U95" s="374">
        <v>0</v>
      </c>
      <c r="V95" s="182">
        <f>T95+U95</f>
        <v>0</v>
      </c>
      <c r="W95" s="864">
        <f>IF(Q95=0,0,((V95/Q95)-1)*100)</f>
        <v>0</v>
      </c>
    </row>
    <row r="96" spans="1:23" ht="13.5" thickBot="1">
      <c r="A96" s="348"/>
      <c r="L96" s="60" t="s">
        <v>15</v>
      </c>
      <c r="M96" s="376">
        <v>0</v>
      </c>
      <c r="N96" s="377">
        <v>0</v>
      </c>
      <c r="O96" s="182">
        <f>+M96+N96</f>
        <v>0</v>
      </c>
      <c r="P96" s="374">
        <v>0</v>
      </c>
      <c r="Q96" s="182">
        <f>O96+P96</f>
        <v>0</v>
      </c>
      <c r="R96" s="376">
        <v>0</v>
      </c>
      <c r="S96" s="377">
        <v>0</v>
      </c>
      <c r="T96" s="182">
        <f>+R96+S96</f>
        <v>0</v>
      </c>
      <c r="U96" s="374">
        <v>0</v>
      </c>
      <c r="V96" s="182">
        <f>T96+U96</f>
        <v>0</v>
      </c>
      <c r="W96" s="864">
        <f>IF(Q96=0,0,((V96/Q96)-1)*100)</f>
        <v>0</v>
      </c>
    </row>
    <row r="97" spans="1:23" ht="14.25" thickTop="1" thickBot="1">
      <c r="A97" s="348"/>
      <c r="L97" s="81" t="s">
        <v>61</v>
      </c>
      <c r="M97" s="82">
        <f>+M94+M95+M96</f>
        <v>0</v>
      </c>
      <c r="N97" s="83">
        <f t="shared" ref="N97:V97" si="217">+N94+N95+N96</f>
        <v>0</v>
      </c>
      <c r="O97" s="183">
        <f t="shared" si="217"/>
        <v>0</v>
      </c>
      <c r="P97" s="82">
        <f t="shared" si="217"/>
        <v>0</v>
      </c>
      <c r="Q97" s="183">
        <f t="shared" si="217"/>
        <v>0</v>
      </c>
      <c r="R97" s="82">
        <f t="shared" si="217"/>
        <v>0</v>
      </c>
      <c r="S97" s="83">
        <f t="shared" si="217"/>
        <v>0</v>
      </c>
      <c r="T97" s="183">
        <f t="shared" si="217"/>
        <v>0</v>
      </c>
      <c r="U97" s="82">
        <f t="shared" si="217"/>
        <v>0</v>
      </c>
      <c r="V97" s="183">
        <f t="shared" si="217"/>
        <v>0</v>
      </c>
      <c r="W97" s="620">
        <f t="shared" ref="W97" si="218">IF(Q97=0,0,((V97/Q97)-1)*100)</f>
        <v>0</v>
      </c>
    </row>
    <row r="98" spans="1:23" ht="13.5" thickTop="1">
      <c r="A98" s="348"/>
      <c r="L98" s="60" t="s">
        <v>16</v>
      </c>
      <c r="M98" s="376">
        <v>0</v>
      </c>
      <c r="N98" s="377">
        <v>0</v>
      </c>
      <c r="O98" s="182">
        <f>+M98+N98</f>
        <v>0</v>
      </c>
      <c r="P98" s="374">
        <v>0</v>
      </c>
      <c r="Q98" s="182">
        <f>O98+P98</f>
        <v>0</v>
      </c>
      <c r="R98" s="376">
        <v>0</v>
      </c>
      <c r="S98" s="377">
        <v>0</v>
      </c>
      <c r="T98" s="182">
        <f>+R98+S98</f>
        <v>0</v>
      </c>
      <c r="U98" s="374">
        <v>0</v>
      </c>
      <c r="V98" s="182">
        <f>T98+U98</f>
        <v>0</v>
      </c>
      <c r="W98" s="864">
        <f>IF(Q98=0,0,((V98/Q98)-1)*100)</f>
        <v>0</v>
      </c>
    </row>
    <row r="99" spans="1:23">
      <c r="A99" s="348"/>
      <c r="L99" s="60" t="s">
        <v>17</v>
      </c>
      <c r="M99" s="376">
        <v>0</v>
      </c>
      <c r="N99" s="377">
        <v>0</v>
      </c>
      <c r="O99" s="182">
        <f t="shared" ref="O99" si="219">+M99+N99</f>
        <v>0</v>
      </c>
      <c r="P99" s="374">
        <v>0</v>
      </c>
      <c r="Q99" s="182">
        <f>O99+P99</f>
        <v>0</v>
      </c>
      <c r="R99" s="376">
        <v>0</v>
      </c>
      <c r="S99" s="377">
        <v>0</v>
      </c>
      <c r="T99" s="182">
        <f>+R99+S99</f>
        <v>0</v>
      </c>
      <c r="U99" s="374">
        <v>0</v>
      </c>
      <c r="V99" s="182">
        <f>T99+U99</f>
        <v>0</v>
      </c>
      <c r="W99" s="864">
        <f t="shared" ref="W99" si="220">IF(Q99=0,0,((V99/Q99)-1)*100)</f>
        <v>0</v>
      </c>
    </row>
    <row r="100" spans="1:23" ht="13.5" thickBot="1">
      <c r="A100" s="348"/>
      <c r="L100" s="60" t="s">
        <v>18</v>
      </c>
      <c r="M100" s="376">
        <v>0</v>
      </c>
      <c r="N100" s="377">
        <v>0</v>
      </c>
      <c r="O100" s="184">
        <f>+M100+N100</f>
        <v>0</v>
      </c>
      <c r="P100" s="85">
        <v>0</v>
      </c>
      <c r="Q100" s="184">
        <f>O100+P100</f>
        <v>0</v>
      </c>
      <c r="R100" s="376">
        <v>0</v>
      </c>
      <c r="S100" s="377">
        <v>0</v>
      </c>
      <c r="T100" s="184">
        <f>+R100+S100</f>
        <v>0</v>
      </c>
      <c r="U100" s="85">
        <v>0</v>
      </c>
      <c r="V100" s="184">
        <f>T100+U100</f>
        <v>0</v>
      </c>
      <c r="W100" s="864">
        <f>IF(Q100=0,0,((V100/Q100)-1)*100)</f>
        <v>0</v>
      </c>
    </row>
    <row r="101" spans="1:23" ht="14.25" thickTop="1" thickBot="1">
      <c r="A101" s="348" t="str">
        <f>IF(ISERROR(F101/G101)," ",IF(F101/G101&gt;0.5,IF(F101/G101&lt;1.5," ","NOT OK"),"NOT OK"))</f>
        <v xml:space="preserve"> </v>
      </c>
      <c r="L101" s="86" t="s">
        <v>19</v>
      </c>
      <c r="M101" s="87">
        <f>+M98+M99+M100</f>
        <v>0</v>
      </c>
      <c r="N101" s="87">
        <f t="shared" ref="N101:V101" si="221">+N98+N99+N100</f>
        <v>0</v>
      </c>
      <c r="O101" s="185">
        <f t="shared" si="221"/>
        <v>0</v>
      </c>
      <c r="P101" s="88">
        <f t="shared" si="221"/>
        <v>0</v>
      </c>
      <c r="Q101" s="185">
        <f t="shared" si="221"/>
        <v>0</v>
      </c>
      <c r="R101" s="87">
        <f t="shared" si="221"/>
        <v>0</v>
      </c>
      <c r="S101" s="87">
        <f t="shared" si="221"/>
        <v>0</v>
      </c>
      <c r="T101" s="185">
        <f t="shared" si="221"/>
        <v>0</v>
      </c>
      <c r="U101" s="88">
        <f t="shared" si="221"/>
        <v>0</v>
      </c>
      <c r="V101" s="185">
        <f t="shared" si="221"/>
        <v>0</v>
      </c>
      <c r="W101" s="860">
        <f>IF(Q101=0,0,((V101/Q101)-1)*100)</f>
        <v>0</v>
      </c>
    </row>
    <row r="102" spans="1:23" ht="13.5" thickTop="1">
      <c r="A102" s="348"/>
      <c r="L102" s="60" t="s">
        <v>21</v>
      </c>
      <c r="M102" s="376">
        <v>0</v>
      </c>
      <c r="N102" s="377">
        <v>0</v>
      </c>
      <c r="O102" s="184">
        <f>+M102+N102</f>
        <v>0</v>
      </c>
      <c r="P102" s="90">
        <v>0</v>
      </c>
      <c r="Q102" s="184">
        <f>O102+P102</f>
        <v>0</v>
      </c>
      <c r="R102" s="376">
        <v>0</v>
      </c>
      <c r="S102" s="377">
        <v>0</v>
      </c>
      <c r="T102" s="184">
        <f>+R102+S102</f>
        <v>0</v>
      </c>
      <c r="U102" s="90">
        <v>0</v>
      </c>
      <c r="V102" s="184">
        <f>T102+U102</f>
        <v>0</v>
      </c>
      <c r="W102" s="864">
        <f>IF(Q102=0,0,((V102/Q102)-1)*100)</f>
        <v>0</v>
      </c>
    </row>
    <row r="103" spans="1:23" ht="13.5" thickBot="1">
      <c r="A103" s="348"/>
      <c r="L103" s="60" t="s">
        <v>22</v>
      </c>
      <c r="M103" s="376">
        <v>0</v>
      </c>
      <c r="N103" s="377">
        <v>0</v>
      </c>
      <c r="O103" s="184">
        <f t="shared" ref="O103" si="222">+M103+N103</f>
        <v>0</v>
      </c>
      <c r="P103" s="374">
        <v>0</v>
      </c>
      <c r="Q103" s="184">
        <f>O103+P103</f>
        <v>0</v>
      </c>
      <c r="R103" s="376">
        <v>0</v>
      </c>
      <c r="S103" s="377">
        <v>0</v>
      </c>
      <c r="T103" s="184">
        <f t="shared" ref="T103" si="223">+R103+S103</f>
        <v>0</v>
      </c>
      <c r="U103" s="374">
        <v>0</v>
      </c>
      <c r="V103" s="184">
        <f>T103+U103</f>
        <v>0</v>
      </c>
      <c r="W103" s="864">
        <f t="shared" ref="W103" si="224">IF(Q103=0,0,((V103/Q103)-1)*100)</f>
        <v>0</v>
      </c>
    </row>
    <row r="104" spans="1:23" ht="14.25" thickTop="1" thickBot="1">
      <c r="A104" s="348"/>
      <c r="L104" s="81" t="s">
        <v>66</v>
      </c>
      <c r="M104" s="82">
        <f>+M97+M101+M102+M103</f>
        <v>0</v>
      </c>
      <c r="N104" s="83">
        <f t="shared" ref="N104:V104" si="225">+N97+N101+N102+N103</f>
        <v>0</v>
      </c>
      <c r="O104" s="179">
        <f t="shared" si="225"/>
        <v>0</v>
      </c>
      <c r="P104" s="82">
        <f t="shared" si="225"/>
        <v>0</v>
      </c>
      <c r="Q104" s="179">
        <f t="shared" si="225"/>
        <v>0</v>
      </c>
      <c r="R104" s="82">
        <f t="shared" si="225"/>
        <v>0</v>
      </c>
      <c r="S104" s="83">
        <f t="shared" si="225"/>
        <v>0</v>
      </c>
      <c r="T104" s="179">
        <f t="shared" si="225"/>
        <v>0</v>
      </c>
      <c r="U104" s="82">
        <f t="shared" si="225"/>
        <v>0</v>
      </c>
      <c r="V104" s="179">
        <f t="shared" si="225"/>
        <v>0</v>
      </c>
      <c r="W104" s="620">
        <f t="shared" ref="W104" si="226">IF(Q104=0,0,((V104/Q104)-1)*100)</f>
        <v>0</v>
      </c>
    </row>
    <row r="105" spans="1:23" ht="14.25" thickTop="1" thickBot="1">
      <c r="A105" s="348"/>
      <c r="L105" s="81" t="s">
        <v>67</v>
      </c>
      <c r="M105" s="82">
        <f>+M93+M97+M101+M102+M103</f>
        <v>0</v>
      </c>
      <c r="N105" s="83">
        <f t="shared" ref="N105:V105" si="227">+N93+N97+N101+N102+N103</f>
        <v>0</v>
      </c>
      <c r="O105" s="179">
        <f t="shared" si="227"/>
        <v>0</v>
      </c>
      <c r="P105" s="82">
        <f t="shared" si="227"/>
        <v>0</v>
      </c>
      <c r="Q105" s="179">
        <f t="shared" si="227"/>
        <v>0</v>
      </c>
      <c r="R105" s="82">
        <f t="shared" si="227"/>
        <v>0</v>
      </c>
      <c r="S105" s="83">
        <f t="shared" si="227"/>
        <v>0</v>
      </c>
      <c r="T105" s="179">
        <f t="shared" si="227"/>
        <v>0</v>
      </c>
      <c r="U105" s="82">
        <f t="shared" si="227"/>
        <v>0</v>
      </c>
      <c r="V105" s="179">
        <f t="shared" si="227"/>
        <v>0</v>
      </c>
      <c r="W105" s="620">
        <f>IF(Q105=0,0,((V105/Q105)-1)*100)</f>
        <v>0</v>
      </c>
    </row>
    <row r="106" spans="1:23" ht="14.25" thickTop="1" thickBot="1">
      <c r="A106" s="349"/>
      <c r="L106" s="60" t="s">
        <v>23</v>
      </c>
      <c r="M106" s="376">
        <v>0</v>
      </c>
      <c r="N106" s="377">
        <v>0</v>
      </c>
      <c r="O106" s="184">
        <f>+M106+N106</f>
        <v>0</v>
      </c>
      <c r="P106" s="374">
        <v>0</v>
      </c>
      <c r="Q106" s="184">
        <f>O106+P106</f>
        <v>0</v>
      </c>
      <c r="R106" s="376"/>
      <c r="S106" s="377"/>
      <c r="T106" s="184">
        <f>+R106+S106</f>
        <v>0</v>
      </c>
      <c r="U106" s="374"/>
      <c r="V106" s="184">
        <f>T106+U106</f>
        <v>0</v>
      </c>
      <c r="W106" s="864">
        <f>IF(Q106=0,0,((V106/Q106)-1)*100)</f>
        <v>0</v>
      </c>
    </row>
    <row r="107" spans="1:23" ht="14.25" thickTop="1" thickBot="1">
      <c r="A107" s="348"/>
      <c r="L107" s="81" t="s">
        <v>24</v>
      </c>
      <c r="M107" s="82">
        <f t="shared" ref="M107:V107" si="228">+M102+M103+M106</f>
        <v>0</v>
      </c>
      <c r="N107" s="83">
        <f t="shared" si="228"/>
        <v>0</v>
      </c>
      <c r="O107" s="183">
        <f t="shared" si="228"/>
        <v>0</v>
      </c>
      <c r="P107" s="82">
        <f t="shared" si="228"/>
        <v>0</v>
      </c>
      <c r="Q107" s="183">
        <f t="shared" si="228"/>
        <v>0</v>
      </c>
      <c r="R107" s="82">
        <f t="shared" si="228"/>
        <v>0</v>
      </c>
      <c r="S107" s="83">
        <f t="shared" si="228"/>
        <v>0</v>
      </c>
      <c r="T107" s="183">
        <f t="shared" si="228"/>
        <v>0</v>
      </c>
      <c r="U107" s="82">
        <f t="shared" si="228"/>
        <v>0</v>
      </c>
      <c r="V107" s="183">
        <f t="shared" si="228"/>
        <v>0</v>
      </c>
      <c r="W107" s="620">
        <f t="shared" ref="W107:W108" si="229">IF(Q107=0,0,((V107/Q107)-1)*100)</f>
        <v>0</v>
      </c>
    </row>
    <row r="108" spans="1:23" ht="14.25" thickTop="1" thickBot="1">
      <c r="A108" s="348"/>
      <c r="L108" s="81" t="s">
        <v>63</v>
      </c>
      <c r="M108" s="82">
        <f t="shared" ref="M108:V108" si="230">+M93+M97+M101+M107</f>
        <v>0</v>
      </c>
      <c r="N108" s="83">
        <f t="shared" si="230"/>
        <v>0</v>
      </c>
      <c r="O108" s="183">
        <f t="shared" si="230"/>
        <v>0</v>
      </c>
      <c r="P108" s="82">
        <f t="shared" si="230"/>
        <v>0</v>
      </c>
      <c r="Q108" s="183">
        <f t="shared" si="230"/>
        <v>0</v>
      </c>
      <c r="R108" s="82">
        <f t="shared" si="230"/>
        <v>0</v>
      </c>
      <c r="S108" s="83">
        <f t="shared" si="230"/>
        <v>0</v>
      </c>
      <c r="T108" s="183">
        <f t="shared" si="230"/>
        <v>0</v>
      </c>
      <c r="U108" s="82">
        <f t="shared" si="230"/>
        <v>0</v>
      </c>
      <c r="V108" s="183">
        <f t="shared" si="230"/>
        <v>0</v>
      </c>
      <c r="W108" s="620">
        <f t="shared" si="229"/>
        <v>0</v>
      </c>
    </row>
    <row r="109" spans="1:23" ht="14.25" thickTop="1" thickBot="1">
      <c r="A109" s="348"/>
      <c r="L109" s="91" t="s">
        <v>60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1:23" ht="13.5" thickTop="1">
      <c r="L110" s="877" t="s">
        <v>41</v>
      </c>
      <c r="M110" s="878"/>
      <c r="N110" s="878"/>
      <c r="O110" s="878"/>
      <c r="P110" s="878"/>
      <c r="Q110" s="878"/>
      <c r="R110" s="878"/>
      <c r="S110" s="878"/>
      <c r="T110" s="878"/>
      <c r="U110" s="878"/>
      <c r="V110" s="878"/>
      <c r="W110" s="879"/>
    </row>
    <row r="111" spans="1:23" ht="13.5" thickBot="1">
      <c r="L111" s="874" t="s">
        <v>44</v>
      </c>
      <c r="M111" s="875"/>
      <c r="N111" s="875"/>
      <c r="O111" s="875"/>
      <c r="P111" s="875"/>
      <c r="Q111" s="875"/>
      <c r="R111" s="875"/>
      <c r="S111" s="875"/>
      <c r="T111" s="875"/>
      <c r="U111" s="875"/>
      <c r="V111" s="875"/>
      <c r="W111" s="876"/>
    </row>
    <row r="112" spans="1:23" ht="14.25" thickTop="1" thickBot="1">
      <c r="L112" s="55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 t="s">
        <v>34</v>
      </c>
    </row>
    <row r="113" spans="1:23" ht="13.5" customHeight="1" thickTop="1" thickBot="1">
      <c r="L113" s="58"/>
      <c r="M113" s="197" t="s">
        <v>64</v>
      </c>
      <c r="N113" s="196"/>
      <c r="O113" s="197"/>
      <c r="P113" s="195"/>
      <c r="Q113" s="196"/>
      <c r="R113" s="195" t="s">
        <v>65</v>
      </c>
      <c r="S113" s="196"/>
      <c r="T113" s="197"/>
      <c r="U113" s="195"/>
      <c r="V113" s="195"/>
      <c r="W113" s="323" t="s">
        <v>2</v>
      </c>
    </row>
    <row r="114" spans="1:23" ht="13.5" thickTop="1">
      <c r="L114" s="60" t="s">
        <v>3</v>
      </c>
      <c r="M114" s="61"/>
      <c r="N114" s="62"/>
      <c r="O114" s="63"/>
      <c r="P114" s="64"/>
      <c r="Q114" s="63"/>
      <c r="R114" s="61"/>
      <c r="S114" s="62"/>
      <c r="T114" s="63"/>
      <c r="U114" s="64"/>
      <c r="V114" s="63"/>
      <c r="W114" s="324" t="s">
        <v>4</v>
      </c>
    </row>
    <row r="115" spans="1:23" ht="13.5" thickBot="1">
      <c r="L115" s="66"/>
      <c r="M115" s="67" t="s">
        <v>35</v>
      </c>
      <c r="N115" s="68" t="s">
        <v>36</v>
      </c>
      <c r="O115" s="69" t="s">
        <v>37</v>
      </c>
      <c r="P115" s="70" t="s">
        <v>32</v>
      </c>
      <c r="Q115" s="69" t="s">
        <v>7</v>
      </c>
      <c r="R115" s="67" t="s">
        <v>35</v>
      </c>
      <c r="S115" s="68" t="s">
        <v>36</v>
      </c>
      <c r="T115" s="69" t="s">
        <v>37</v>
      </c>
      <c r="U115" s="70" t="s">
        <v>32</v>
      </c>
      <c r="V115" s="69" t="s">
        <v>7</v>
      </c>
      <c r="W115" s="325"/>
    </row>
    <row r="116" spans="1:23" ht="6" customHeight="1" thickTop="1">
      <c r="L116" s="60"/>
      <c r="M116" s="72"/>
      <c r="N116" s="73"/>
      <c r="O116" s="74"/>
      <c r="P116" s="75"/>
      <c r="Q116" s="74"/>
      <c r="R116" s="72"/>
      <c r="S116" s="73"/>
      <c r="T116" s="74"/>
      <c r="U116" s="75"/>
      <c r="V116" s="74"/>
      <c r="W116" s="76"/>
    </row>
    <row r="117" spans="1:23">
      <c r="L117" s="60" t="s">
        <v>10</v>
      </c>
      <c r="M117" s="376">
        <v>14</v>
      </c>
      <c r="N117" s="377">
        <v>61</v>
      </c>
      <c r="O117" s="182">
        <f>+M117+N117</f>
        <v>75</v>
      </c>
      <c r="P117" s="374">
        <v>0</v>
      </c>
      <c r="Q117" s="182">
        <f>O117+P117</f>
        <v>75</v>
      </c>
      <c r="R117" s="376">
        <v>16</v>
      </c>
      <c r="S117" s="377">
        <v>93</v>
      </c>
      <c r="T117" s="182">
        <f>+R117+S117</f>
        <v>109</v>
      </c>
      <c r="U117" s="374">
        <v>0</v>
      </c>
      <c r="V117" s="182">
        <f>T117+U117</f>
        <v>109</v>
      </c>
      <c r="W117" s="80">
        <f>IF(Q117=0,0,((V117/Q117)-1)*100)</f>
        <v>45.333333333333336</v>
      </c>
    </row>
    <row r="118" spans="1:23">
      <c r="L118" s="60" t="s">
        <v>11</v>
      </c>
      <c r="M118" s="376">
        <v>20</v>
      </c>
      <c r="N118" s="377">
        <v>59</v>
      </c>
      <c r="O118" s="182">
        <f t="shared" ref="O118:O119" si="231">+M118+N118</f>
        <v>79</v>
      </c>
      <c r="P118" s="374">
        <v>0</v>
      </c>
      <c r="Q118" s="182">
        <f>O118+P118</f>
        <v>79</v>
      </c>
      <c r="R118" s="376">
        <v>9</v>
      </c>
      <c r="S118" s="377">
        <v>63</v>
      </c>
      <c r="T118" s="182">
        <f t="shared" ref="T118:T119" si="232">+R118+S118</f>
        <v>72</v>
      </c>
      <c r="U118" s="374">
        <v>0</v>
      </c>
      <c r="V118" s="182">
        <f>T118+U118</f>
        <v>72</v>
      </c>
      <c r="W118" s="80">
        <f>IF(Q118=0,0,((V118/Q118)-1)*100)</f>
        <v>-8.8607594936708889</v>
      </c>
    </row>
    <row r="119" spans="1:23" ht="13.5" thickBot="1">
      <c r="L119" s="66" t="s">
        <v>12</v>
      </c>
      <c r="M119" s="376">
        <v>20</v>
      </c>
      <c r="N119" s="377">
        <v>81</v>
      </c>
      <c r="O119" s="182">
        <f t="shared" si="231"/>
        <v>101</v>
      </c>
      <c r="P119" s="374">
        <v>0</v>
      </c>
      <c r="Q119" s="182">
        <f t="shared" ref="Q119" si="233">O119+P119</f>
        <v>101</v>
      </c>
      <c r="R119" s="376">
        <v>13</v>
      </c>
      <c r="S119" s="377">
        <v>82</v>
      </c>
      <c r="T119" s="182">
        <f t="shared" si="232"/>
        <v>95</v>
      </c>
      <c r="U119" s="374">
        <v>0</v>
      </c>
      <c r="V119" s="182">
        <f t="shared" ref="V119" si="234">T119+U119</f>
        <v>95</v>
      </c>
      <c r="W119" s="80">
        <f>IF(Q119=0,0,((V119/Q119)-1)*100)</f>
        <v>-5.9405940594059459</v>
      </c>
    </row>
    <row r="120" spans="1:23" ht="14.25" thickTop="1" thickBot="1">
      <c r="L120" s="81" t="s">
        <v>57</v>
      </c>
      <c r="M120" s="82">
        <f t="shared" ref="M120:Q120" si="235">+M117+M118+M119</f>
        <v>54</v>
      </c>
      <c r="N120" s="83">
        <f t="shared" si="235"/>
        <v>201</v>
      </c>
      <c r="O120" s="183">
        <f t="shared" si="235"/>
        <v>255</v>
      </c>
      <c r="P120" s="82">
        <f t="shared" si="235"/>
        <v>0</v>
      </c>
      <c r="Q120" s="183">
        <f t="shared" si="235"/>
        <v>255</v>
      </c>
      <c r="R120" s="82">
        <f t="shared" ref="R120:V120" si="236">+R117+R118+R119</f>
        <v>38</v>
      </c>
      <c r="S120" s="83">
        <f t="shared" si="236"/>
        <v>238</v>
      </c>
      <c r="T120" s="183">
        <f t="shared" si="236"/>
        <v>276</v>
      </c>
      <c r="U120" s="82">
        <f t="shared" si="236"/>
        <v>0</v>
      </c>
      <c r="V120" s="183">
        <f t="shared" si="236"/>
        <v>276</v>
      </c>
      <c r="W120" s="84">
        <f t="shared" ref="W120:W121" si="237">IF(Q120=0,0,((V120/Q120)-1)*100)</f>
        <v>8.2352941176470509</v>
      </c>
    </row>
    <row r="121" spans="1:23" ht="13.5" thickTop="1">
      <c r="L121" s="60" t="s">
        <v>13</v>
      </c>
      <c r="M121" s="376">
        <v>18</v>
      </c>
      <c r="N121" s="377">
        <v>87</v>
      </c>
      <c r="O121" s="182">
        <f>M121+N121</f>
        <v>105</v>
      </c>
      <c r="P121" s="374">
        <v>0</v>
      </c>
      <c r="Q121" s="182">
        <f>O121+P121</f>
        <v>105</v>
      </c>
      <c r="R121" s="376">
        <v>14</v>
      </c>
      <c r="S121" s="377">
        <v>69</v>
      </c>
      <c r="T121" s="182">
        <f>R121+S121</f>
        <v>83</v>
      </c>
      <c r="U121" s="374">
        <v>0</v>
      </c>
      <c r="V121" s="182">
        <f>T121+U121</f>
        <v>83</v>
      </c>
      <c r="W121" s="80">
        <f t="shared" si="237"/>
        <v>-20.952380952380956</v>
      </c>
    </row>
    <row r="122" spans="1:23">
      <c r="L122" s="60" t="s">
        <v>14</v>
      </c>
      <c r="M122" s="376">
        <v>18</v>
      </c>
      <c r="N122" s="377">
        <v>88</v>
      </c>
      <c r="O122" s="182">
        <f>M122+N122</f>
        <v>106</v>
      </c>
      <c r="P122" s="374">
        <v>0</v>
      </c>
      <c r="Q122" s="182">
        <f>O122+P122</f>
        <v>106</v>
      </c>
      <c r="R122" s="376">
        <v>15</v>
      </c>
      <c r="S122" s="377">
        <v>69</v>
      </c>
      <c r="T122" s="182">
        <f>R122+S122</f>
        <v>84</v>
      </c>
      <c r="U122" s="374">
        <v>0</v>
      </c>
      <c r="V122" s="182">
        <f>T122+U122</f>
        <v>84</v>
      </c>
      <c r="W122" s="80">
        <f>IF(Q122=0,0,((V122/Q122)-1)*100)</f>
        <v>-20.75471698113207</v>
      </c>
    </row>
    <row r="123" spans="1:23" ht="13.5" thickBot="1">
      <c r="L123" s="60" t="s">
        <v>15</v>
      </c>
      <c r="M123" s="376">
        <v>22</v>
      </c>
      <c r="N123" s="377">
        <v>98</v>
      </c>
      <c r="O123" s="182">
        <f>M123+N123</f>
        <v>120</v>
      </c>
      <c r="P123" s="374">
        <v>0</v>
      </c>
      <c r="Q123" s="182">
        <f>O123+P123</f>
        <v>120</v>
      </c>
      <c r="R123" s="376">
        <v>17</v>
      </c>
      <c r="S123" s="377">
        <v>74</v>
      </c>
      <c r="T123" s="182">
        <f>R123+S123</f>
        <v>91</v>
      </c>
      <c r="U123" s="374">
        <v>0</v>
      </c>
      <c r="V123" s="182">
        <f>T123+U123</f>
        <v>91</v>
      </c>
      <c r="W123" s="80">
        <f>IF(Q123=0,0,((V123/Q123)-1)*100)</f>
        <v>-24.166666666666671</v>
      </c>
    </row>
    <row r="124" spans="1:23" ht="14.25" thickTop="1" thickBot="1">
      <c r="A124" s="348"/>
      <c r="L124" s="81" t="s">
        <v>61</v>
      </c>
      <c r="M124" s="82">
        <f>+M121+M122+M123</f>
        <v>58</v>
      </c>
      <c r="N124" s="83">
        <f t="shared" ref="N124" si="238">+N121+N122+N123</f>
        <v>273</v>
      </c>
      <c r="O124" s="183">
        <f t="shared" ref="O124" si="239">+O121+O122+O123</f>
        <v>331</v>
      </c>
      <c r="P124" s="82">
        <f t="shared" ref="P124" si="240">+P121+P122+P123</f>
        <v>0</v>
      </c>
      <c r="Q124" s="183">
        <f t="shared" ref="Q124" si="241">+Q121+Q122+Q123</f>
        <v>331</v>
      </c>
      <c r="R124" s="82">
        <f t="shared" ref="R124" si="242">+R121+R122+R123</f>
        <v>46</v>
      </c>
      <c r="S124" s="83">
        <f t="shared" ref="S124" si="243">+S121+S122+S123</f>
        <v>212</v>
      </c>
      <c r="T124" s="183">
        <f t="shared" ref="T124" si="244">+T121+T122+T123</f>
        <v>258</v>
      </c>
      <c r="U124" s="82">
        <f t="shared" ref="U124" si="245">+U121+U122+U123</f>
        <v>0</v>
      </c>
      <c r="V124" s="183">
        <f t="shared" ref="V124" si="246">+V121+V122+V123</f>
        <v>258</v>
      </c>
      <c r="W124" s="84">
        <f t="shared" ref="W124" si="247">IF(Q124=0,0,((V124/Q124)-1)*100)</f>
        <v>-22.054380664652573</v>
      </c>
    </row>
    <row r="125" spans="1:23" ht="13.5" thickTop="1">
      <c r="L125" s="60" t="s">
        <v>16</v>
      </c>
      <c r="M125" s="376">
        <v>17</v>
      </c>
      <c r="N125" s="377">
        <v>86</v>
      </c>
      <c r="O125" s="182">
        <f>SUM(M125:N125)</f>
        <v>103</v>
      </c>
      <c r="P125" s="374">
        <v>0</v>
      </c>
      <c r="Q125" s="182">
        <f>O125+P125</f>
        <v>103</v>
      </c>
      <c r="R125" s="376">
        <v>13</v>
      </c>
      <c r="S125" s="377">
        <v>80</v>
      </c>
      <c r="T125" s="182">
        <f>SUM(R125:S125)</f>
        <v>93</v>
      </c>
      <c r="U125" s="374">
        <v>0</v>
      </c>
      <c r="V125" s="182">
        <f>T125+U125</f>
        <v>93</v>
      </c>
      <c r="W125" s="80">
        <f>IF(Q125=0,0,((V125/Q125)-1)*100)</f>
        <v>-9.7087378640776656</v>
      </c>
    </row>
    <row r="126" spans="1:23">
      <c r="L126" s="60" t="s">
        <v>17</v>
      </c>
      <c r="M126" s="376">
        <v>14</v>
      </c>
      <c r="N126" s="377">
        <v>98</v>
      </c>
      <c r="O126" s="182">
        <f>SUM(M126:N126)</f>
        <v>112</v>
      </c>
      <c r="P126" s="374">
        <v>0</v>
      </c>
      <c r="Q126" s="182">
        <f>O126+P126</f>
        <v>112</v>
      </c>
      <c r="R126" s="376">
        <v>10</v>
      </c>
      <c r="S126" s="377">
        <v>85</v>
      </c>
      <c r="T126" s="182">
        <f>SUM(R126:S126)</f>
        <v>95</v>
      </c>
      <c r="U126" s="374">
        <v>0</v>
      </c>
      <c r="V126" s="182">
        <f>T126+U126</f>
        <v>95</v>
      </c>
      <c r="W126" s="80">
        <f t="shared" ref="W126" si="248">IF(Q126=0,0,((V126/Q126)-1)*100)</f>
        <v>-15.178571428571431</v>
      </c>
    </row>
    <row r="127" spans="1:23" ht="13.5" thickBot="1">
      <c r="L127" s="60" t="s">
        <v>18</v>
      </c>
      <c r="M127" s="376">
        <v>16</v>
      </c>
      <c r="N127" s="377">
        <v>105</v>
      </c>
      <c r="O127" s="184">
        <f>SUM(M127:N127)</f>
        <v>121</v>
      </c>
      <c r="P127" s="85">
        <v>0</v>
      </c>
      <c r="Q127" s="184">
        <f>O127+P127</f>
        <v>121</v>
      </c>
      <c r="R127" s="376">
        <v>12</v>
      </c>
      <c r="S127" s="377">
        <v>54</v>
      </c>
      <c r="T127" s="184">
        <f>SUM(R127:S127)</f>
        <v>66</v>
      </c>
      <c r="U127" s="85">
        <v>0</v>
      </c>
      <c r="V127" s="184">
        <f>T127+U127</f>
        <v>66</v>
      </c>
      <c r="W127" s="80">
        <f>IF(Q127=0,0,((V127/Q127)-1)*100)</f>
        <v>-45.45454545454546</v>
      </c>
    </row>
    <row r="128" spans="1:23" ht="14.25" thickTop="1" thickBot="1">
      <c r="A128" s="348" t="str">
        <f>IF(ISERROR(F128/G128)," ",IF(F128/G128&gt;0.5,IF(F128/G128&lt;1.5," ","NOT OK"),"NOT OK"))</f>
        <v xml:space="preserve"> </v>
      </c>
      <c r="L128" s="86" t="s">
        <v>19</v>
      </c>
      <c r="M128" s="87">
        <f>+M125+M126+M127</f>
        <v>47</v>
      </c>
      <c r="N128" s="87">
        <f t="shared" ref="N128" si="249">+N125+N126+N127</f>
        <v>289</v>
      </c>
      <c r="O128" s="185">
        <f t="shared" ref="O128" si="250">+O125+O126+O127</f>
        <v>336</v>
      </c>
      <c r="P128" s="88">
        <f t="shared" ref="P128" si="251">+P125+P126+P127</f>
        <v>0</v>
      </c>
      <c r="Q128" s="185">
        <f t="shared" ref="Q128" si="252">+Q125+Q126+Q127</f>
        <v>336</v>
      </c>
      <c r="R128" s="87">
        <f t="shared" ref="R128" si="253">+R125+R126+R127</f>
        <v>35</v>
      </c>
      <c r="S128" s="87">
        <f t="shared" ref="S128" si="254">+S125+S126+S127</f>
        <v>219</v>
      </c>
      <c r="T128" s="185">
        <f t="shared" ref="T128" si="255">+T125+T126+T127</f>
        <v>254</v>
      </c>
      <c r="U128" s="88">
        <f t="shared" ref="U128" si="256">+U125+U126+U127</f>
        <v>0</v>
      </c>
      <c r="V128" s="185">
        <f t="shared" ref="V128" si="257">+V125+V126+V127</f>
        <v>254</v>
      </c>
      <c r="W128" s="89">
        <f>IF(Q128=0,0,((V128/Q128)-1)*100)</f>
        <v>-24.404761904761905</v>
      </c>
    </row>
    <row r="129" spans="1:23" ht="13.5" thickTop="1">
      <c r="A129" s="350"/>
      <c r="K129" s="350"/>
      <c r="L129" s="60" t="s">
        <v>21</v>
      </c>
      <c r="M129" s="376">
        <v>18</v>
      </c>
      <c r="N129" s="377">
        <v>107</v>
      </c>
      <c r="O129" s="184">
        <f>SUM(M129:N129)</f>
        <v>125</v>
      </c>
      <c r="P129" s="90">
        <v>0</v>
      </c>
      <c r="Q129" s="184">
        <f>O129+P129</f>
        <v>125</v>
      </c>
      <c r="R129" s="376">
        <v>23</v>
      </c>
      <c r="S129" s="377">
        <v>56</v>
      </c>
      <c r="T129" s="184">
        <f>SUM(R129:S129)</f>
        <v>79</v>
      </c>
      <c r="U129" s="90">
        <v>0</v>
      </c>
      <c r="V129" s="184">
        <f>T129+U129</f>
        <v>79</v>
      </c>
      <c r="W129" s="80">
        <f>IF(Q129=0,0,((V129/Q129)-1)*100)</f>
        <v>-36.799999999999997</v>
      </c>
    </row>
    <row r="130" spans="1:23" ht="13.5" thickBot="1">
      <c r="A130" s="350"/>
      <c r="K130" s="350"/>
      <c r="L130" s="60" t="s">
        <v>22</v>
      </c>
      <c r="M130" s="376">
        <v>19</v>
      </c>
      <c r="N130" s="377">
        <v>104</v>
      </c>
      <c r="O130" s="184">
        <f>SUM(M130:N130)</f>
        <v>123</v>
      </c>
      <c r="P130" s="374">
        <v>0</v>
      </c>
      <c r="Q130" s="184">
        <f>O130+P130</f>
        <v>123</v>
      </c>
      <c r="R130" s="376">
        <v>25</v>
      </c>
      <c r="S130" s="377">
        <v>64</v>
      </c>
      <c r="T130" s="184">
        <f>SUM(R130:S130)</f>
        <v>89</v>
      </c>
      <c r="U130" s="374">
        <v>0</v>
      </c>
      <c r="V130" s="184">
        <f>T130+U130</f>
        <v>89</v>
      </c>
      <c r="W130" s="80">
        <f t="shared" ref="W130:W131" si="258">IF(Q130=0,0,((V130/Q130)-1)*100)</f>
        <v>-27.642276422764223</v>
      </c>
    </row>
    <row r="131" spans="1:23" ht="14.25" thickTop="1" thickBot="1">
      <c r="A131" s="348"/>
      <c r="L131" s="81" t="s">
        <v>66</v>
      </c>
      <c r="M131" s="82">
        <f>+M124+M128+M129+M130</f>
        <v>142</v>
      </c>
      <c r="N131" s="83">
        <f t="shared" ref="N131" si="259">+N124+N128+N129+N130</f>
        <v>773</v>
      </c>
      <c r="O131" s="179">
        <f t="shared" ref="O131" si="260">+O124+O128+O129+O130</f>
        <v>915</v>
      </c>
      <c r="P131" s="82">
        <f t="shared" ref="P131" si="261">+P124+P128+P129+P130</f>
        <v>0</v>
      </c>
      <c r="Q131" s="179">
        <f t="shared" ref="Q131" si="262">+Q124+Q128+Q129+Q130</f>
        <v>915</v>
      </c>
      <c r="R131" s="82">
        <f t="shared" ref="R131" si="263">+R124+R128+R129+R130</f>
        <v>129</v>
      </c>
      <c r="S131" s="83">
        <f t="shared" ref="S131" si="264">+S124+S128+S129+S130</f>
        <v>551</v>
      </c>
      <c r="T131" s="179">
        <f t="shared" ref="T131" si="265">+T124+T128+T129+T130</f>
        <v>680</v>
      </c>
      <c r="U131" s="82">
        <f t="shared" ref="U131" si="266">+U124+U128+U129+U130</f>
        <v>0</v>
      </c>
      <c r="V131" s="179">
        <f t="shared" ref="V131" si="267">+V124+V128+V129+V130</f>
        <v>680</v>
      </c>
      <c r="W131" s="84">
        <f t="shared" si="258"/>
        <v>-25.683060109289613</v>
      </c>
    </row>
    <row r="132" spans="1:23" ht="14.25" thickTop="1" thickBot="1">
      <c r="A132" s="348"/>
      <c r="L132" s="81" t="s">
        <v>67</v>
      </c>
      <c r="M132" s="82">
        <f>+M120+M124+M128+M129+M130</f>
        <v>196</v>
      </c>
      <c r="N132" s="83">
        <f t="shared" ref="N132:V132" si="268">+N120+N124+N128+N129+N130</f>
        <v>974</v>
      </c>
      <c r="O132" s="179">
        <f t="shared" si="268"/>
        <v>1170</v>
      </c>
      <c r="P132" s="82">
        <f t="shared" si="268"/>
        <v>0</v>
      </c>
      <c r="Q132" s="179">
        <f t="shared" si="268"/>
        <v>1170</v>
      </c>
      <c r="R132" s="82">
        <f t="shared" si="268"/>
        <v>167</v>
      </c>
      <c r="S132" s="83">
        <f t="shared" si="268"/>
        <v>789</v>
      </c>
      <c r="T132" s="179">
        <f t="shared" si="268"/>
        <v>956</v>
      </c>
      <c r="U132" s="82">
        <f t="shared" si="268"/>
        <v>0</v>
      </c>
      <c r="V132" s="179">
        <f t="shared" si="268"/>
        <v>956</v>
      </c>
      <c r="W132" s="84">
        <f>IF(Q132=0,0,((V132/Q132)-1)*100)</f>
        <v>-18.290598290598293</v>
      </c>
    </row>
    <row r="133" spans="1:23" ht="14.25" thickTop="1" thickBot="1">
      <c r="A133" s="350"/>
      <c r="K133" s="350"/>
      <c r="L133" s="60" t="s">
        <v>23</v>
      </c>
      <c r="M133" s="376">
        <v>18</v>
      </c>
      <c r="N133" s="377">
        <v>87</v>
      </c>
      <c r="O133" s="184">
        <f>SUM(M133:N133)</f>
        <v>105</v>
      </c>
      <c r="P133" s="374">
        <v>0</v>
      </c>
      <c r="Q133" s="184">
        <f>O133+P133</f>
        <v>105</v>
      </c>
      <c r="R133" s="376"/>
      <c r="S133" s="377"/>
      <c r="T133" s="184">
        <f>SUM(R133:S133)</f>
        <v>0</v>
      </c>
      <c r="U133" s="374"/>
      <c r="V133" s="184">
        <f>T133+U133</f>
        <v>0</v>
      </c>
      <c r="W133" s="80">
        <f>IF(Q133=0,0,((V133/Q133)-1)*100)</f>
        <v>-100</v>
      </c>
    </row>
    <row r="134" spans="1:23" ht="14.25" thickTop="1" thickBot="1">
      <c r="A134" s="348"/>
      <c r="L134" s="81" t="s">
        <v>24</v>
      </c>
      <c r="M134" s="82">
        <f t="shared" ref="M134:V134" si="269">+M129+M130+M133</f>
        <v>55</v>
      </c>
      <c r="N134" s="83">
        <f t="shared" si="269"/>
        <v>298</v>
      </c>
      <c r="O134" s="183">
        <f t="shared" si="269"/>
        <v>353</v>
      </c>
      <c r="P134" s="82">
        <f t="shared" si="269"/>
        <v>0</v>
      </c>
      <c r="Q134" s="183">
        <f t="shared" si="269"/>
        <v>353</v>
      </c>
      <c r="R134" s="82">
        <f t="shared" si="269"/>
        <v>48</v>
      </c>
      <c r="S134" s="83">
        <f t="shared" si="269"/>
        <v>120</v>
      </c>
      <c r="T134" s="183">
        <f t="shared" si="269"/>
        <v>168</v>
      </c>
      <c r="U134" s="82">
        <f t="shared" si="269"/>
        <v>0</v>
      </c>
      <c r="V134" s="183">
        <f t="shared" si="269"/>
        <v>168</v>
      </c>
      <c r="W134" s="84">
        <f t="shared" ref="W134:W135" si="270">IF(Q134=0,0,((V134/Q134)-1)*100)</f>
        <v>-52.407932011331447</v>
      </c>
    </row>
    <row r="135" spans="1:23" ht="14.25" thickTop="1" thickBot="1">
      <c r="A135" s="348"/>
      <c r="L135" s="81" t="s">
        <v>63</v>
      </c>
      <c r="M135" s="82">
        <f t="shared" ref="M135:V135" si="271">+M120+M124+M128+M134</f>
        <v>214</v>
      </c>
      <c r="N135" s="83">
        <f t="shared" si="271"/>
        <v>1061</v>
      </c>
      <c r="O135" s="183">
        <f t="shared" si="271"/>
        <v>1275</v>
      </c>
      <c r="P135" s="82">
        <f t="shared" si="271"/>
        <v>0</v>
      </c>
      <c r="Q135" s="183">
        <f t="shared" si="271"/>
        <v>1275</v>
      </c>
      <c r="R135" s="82">
        <f t="shared" si="271"/>
        <v>167</v>
      </c>
      <c r="S135" s="83">
        <f t="shared" si="271"/>
        <v>789</v>
      </c>
      <c r="T135" s="183">
        <f t="shared" si="271"/>
        <v>956</v>
      </c>
      <c r="U135" s="82">
        <f t="shared" si="271"/>
        <v>0</v>
      </c>
      <c r="V135" s="183">
        <f t="shared" si="271"/>
        <v>956</v>
      </c>
      <c r="W135" s="84">
        <f t="shared" si="270"/>
        <v>-25.019607843137258</v>
      </c>
    </row>
    <row r="136" spans="1:23" ht="14.25" thickTop="1" thickBot="1">
      <c r="L136" s="91" t="s">
        <v>60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1:23" ht="13.5" thickTop="1">
      <c r="L137" s="877" t="s">
        <v>42</v>
      </c>
      <c r="M137" s="878"/>
      <c r="N137" s="878"/>
      <c r="O137" s="878"/>
      <c r="P137" s="878"/>
      <c r="Q137" s="878"/>
      <c r="R137" s="878"/>
      <c r="S137" s="878"/>
      <c r="T137" s="878"/>
      <c r="U137" s="878"/>
      <c r="V137" s="878"/>
      <c r="W137" s="879"/>
    </row>
    <row r="138" spans="1:23" ht="13.5" thickBot="1">
      <c r="L138" s="874" t="s">
        <v>45</v>
      </c>
      <c r="M138" s="875"/>
      <c r="N138" s="875"/>
      <c r="O138" s="875"/>
      <c r="P138" s="875"/>
      <c r="Q138" s="875"/>
      <c r="R138" s="875"/>
      <c r="S138" s="875"/>
      <c r="T138" s="875"/>
      <c r="U138" s="875"/>
      <c r="V138" s="875"/>
      <c r="W138" s="876"/>
    </row>
    <row r="139" spans="1:23" ht="14.25" thickTop="1" thickBot="1">
      <c r="L139" s="55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 t="s">
        <v>34</v>
      </c>
    </row>
    <row r="140" spans="1:23" ht="13.5" customHeight="1" thickTop="1" thickBot="1">
      <c r="L140" s="58"/>
      <c r="M140" s="197" t="s">
        <v>64</v>
      </c>
      <c r="N140" s="196"/>
      <c r="O140" s="197"/>
      <c r="P140" s="195"/>
      <c r="Q140" s="196"/>
      <c r="R140" s="195" t="s">
        <v>65</v>
      </c>
      <c r="S140" s="196"/>
      <c r="T140" s="197"/>
      <c r="U140" s="195"/>
      <c r="V140" s="195"/>
      <c r="W140" s="323" t="s">
        <v>2</v>
      </c>
    </row>
    <row r="141" spans="1:23" ht="13.5" thickTop="1">
      <c r="L141" s="60" t="s">
        <v>3</v>
      </c>
      <c r="M141" s="61"/>
      <c r="N141" s="62"/>
      <c r="O141" s="63"/>
      <c r="P141" s="64"/>
      <c r="Q141" s="100"/>
      <c r="R141" s="61"/>
      <c r="S141" s="62"/>
      <c r="T141" s="63"/>
      <c r="U141" s="64"/>
      <c r="V141" s="100"/>
      <c r="W141" s="324" t="s">
        <v>4</v>
      </c>
    </row>
    <row r="142" spans="1:23" ht="13.5" thickBot="1">
      <c r="L142" s="66"/>
      <c r="M142" s="67" t="s">
        <v>35</v>
      </c>
      <c r="N142" s="68" t="s">
        <v>36</v>
      </c>
      <c r="O142" s="69" t="s">
        <v>37</v>
      </c>
      <c r="P142" s="70" t="s">
        <v>32</v>
      </c>
      <c r="Q142" s="604" t="s">
        <v>7</v>
      </c>
      <c r="R142" s="67" t="s">
        <v>35</v>
      </c>
      <c r="S142" s="68" t="s">
        <v>36</v>
      </c>
      <c r="T142" s="69" t="s">
        <v>37</v>
      </c>
      <c r="U142" s="70" t="s">
        <v>32</v>
      </c>
      <c r="V142" s="393" t="s">
        <v>7</v>
      </c>
      <c r="W142" s="325"/>
    </row>
    <row r="143" spans="1:23" ht="5.25" customHeight="1" thickTop="1">
      <c r="L143" s="60"/>
      <c r="M143" s="72"/>
      <c r="N143" s="73"/>
      <c r="O143" s="74"/>
      <c r="P143" s="75"/>
      <c r="Q143" s="146"/>
      <c r="R143" s="72"/>
      <c r="S143" s="73"/>
      <c r="T143" s="74"/>
      <c r="U143" s="75"/>
      <c r="V143" s="146"/>
      <c r="W143" s="76"/>
    </row>
    <row r="144" spans="1:23">
      <c r="L144" s="60" t="s">
        <v>10</v>
      </c>
      <c r="M144" s="376">
        <f t="shared" ref="M144:N146" si="272">+M90+M117</f>
        <v>14</v>
      </c>
      <c r="N144" s="377">
        <f t="shared" si="272"/>
        <v>61</v>
      </c>
      <c r="O144" s="182">
        <f>M144+N144</f>
        <v>75</v>
      </c>
      <c r="P144" s="374">
        <f>+P90+P117</f>
        <v>0</v>
      </c>
      <c r="Q144" s="190">
        <f>O144+P144</f>
        <v>75</v>
      </c>
      <c r="R144" s="376">
        <f t="shared" ref="R144:S146" si="273">+R90+R117</f>
        <v>16</v>
      </c>
      <c r="S144" s="377">
        <f t="shared" si="273"/>
        <v>93</v>
      </c>
      <c r="T144" s="182">
        <f>R144+S144</f>
        <v>109</v>
      </c>
      <c r="U144" s="374">
        <f>+U90+U117</f>
        <v>0</v>
      </c>
      <c r="V144" s="190">
        <f>T144+U144</f>
        <v>109</v>
      </c>
      <c r="W144" s="80">
        <f>IF(Q144=0,0,((V144/Q144)-1)*100)</f>
        <v>45.333333333333336</v>
      </c>
    </row>
    <row r="145" spans="1:23">
      <c r="L145" s="60" t="s">
        <v>11</v>
      </c>
      <c r="M145" s="376">
        <f t="shared" si="272"/>
        <v>20</v>
      </c>
      <c r="N145" s="377">
        <f t="shared" si="272"/>
        <v>59</v>
      </c>
      <c r="O145" s="182">
        <f>M145+N145</f>
        <v>79</v>
      </c>
      <c r="P145" s="374">
        <f>+P91+P118</f>
        <v>0</v>
      </c>
      <c r="Q145" s="190">
        <f>O145+P145</f>
        <v>79</v>
      </c>
      <c r="R145" s="376">
        <f t="shared" si="273"/>
        <v>9</v>
      </c>
      <c r="S145" s="377">
        <f t="shared" si="273"/>
        <v>63</v>
      </c>
      <c r="T145" s="182">
        <f>R145+S145</f>
        <v>72</v>
      </c>
      <c r="U145" s="374">
        <f>+U91+U118</f>
        <v>0</v>
      </c>
      <c r="V145" s="190">
        <f>T145+U145</f>
        <v>72</v>
      </c>
      <c r="W145" s="80">
        <f>IF(Q145=0,0,((V145/Q145)-1)*100)</f>
        <v>-8.8607594936708889</v>
      </c>
    </row>
    <row r="146" spans="1:23" ht="13.5" thickBot="1">
      <c r="L146" s="66" t="s">
        <v>12</v>
      </c>
      <c r="M146" s="376">
        <f t="shared" si="272"/>
        <v>20</v>
      </c>
      <c r="N146" s="377">
        <f t="shared" si="272"/>
        <v>81</v>
      </c>
      <c r="O146" s="182">
        <f>M146+N146</f>
        <v>101</v>
      </c>
      <c r="P146" s="374">
        <f>+P92+P119</f>
        <v>0</v>
      </c>
      <c r="Q146" s="190">
        <f>O146+P146</f>
        <v>101</v>
      </c>
      <c r="R146" s="376">
        <f t="shared" si="273"/>
        <v>13</v>
      </c>
      <c r="S146" s="377">
        <f t="shared" si="273"/>
        <v>82</v>
      </c>
      <c r="T146" s="182">
        <f>R146+S146</f>
        <v>95</v>
      </c>
      <c r="U146" s="374">
        <f>+U92+U119</f>
        <v>0</v>
      </c>
      <c r="V146" s="190">
        <f>T146+U146</f>
        <v>95</v>
      </c>
      <c r="W146" s="80">
        <f>IF(Q146=0,0,((V146/Q146)-1)*100)</f>
        <v>-5.9405940594059459</v>
      </c>
    </row>
    <row r="147" spans="1:23" ht="14.25" thickTop="1" thickBot="1">
      <c r="L147" s="81" t="s">
        <v>57</v>
      </c>
      <c r="M147" s="82">
        <f t="shared" ref="M147:Q147" si="274">+M144+M145+M146</f>
        <v>54</v>
      </c>
      <c r="N147" s="83">
        <f t="shared" si="274"/>
        <v>201</v>
      </c>
      <c r="O147" s="183">
        <f t="shared" si="274"/>
        <v>255</v>
      </c>
      <c r="P147" s="82">
        <f t="shared" si="274"/>
        <v>0</v>
      </c>
      <c r="Q147" s="183">
        <f t="shared" si="274"/>
        <v>255</v>
      </c>
      <c r="R147" s="82">
        <f t="shared" ref="R147:V147" si="275">+R144+R145+R146</f>
        <v>38</v>
      </c>
      <c r="S147" s="83">
        <f t="shared" si="275"/>
        <v>238</v>
      </c>
      <c r="T147" s="183">
        <f t="shared" si="275"/>
        <v>276</v>
      </c>
      <c r="U147" s="82">
        <f t="shared" si="275"/>
        <v>0</v>
      </c>
      <c r="V147" s="183">
        <f t="shared" si="275"/>
        <v>276</v>
      </c>
      <c r="W147" s="84">
        <f t="shared" ref="W147" si="276">IF(Q147=0,0,((V147/Q147)-1)*100)</f>
        <v>8.2352941176470509</v>
      </c>
    </row>
    <row r="148" spans="1:23" ht="13.5" thickTop="1">
      <c r="L148" s="60" t="s">
        <v>13</v>
      </c>
      <c r="M148" s="376">
        <f t="shared" ref="M148:N150" si="277">+M94+M121</f>
        <v>18</v>
      </c>
      <c r="N148" s="377">
        <f t="shared" si="277"/>
        <v>87</v>
      </c>
      <c r="O148" s="182">
        <f t="shared" ref="O148" si="278">M148+N148</f>
        <v>105</v>
      </c>
      <c r="P148" s="374">
        <f>+P94+P121</f>
        <v>0</v>
      </c>
      <c r="Q148" s="190">
        <f>O148+P148</f>
        <v>105</v>
      </c>
      <c r="R148" s="376">
        <f t="shared" ref="R148:S150" si="279">+R94+R121</f>
        <v>14</v>
      </c>
      <c r="S148" s="377">
        <f t="shared" si="279"/>
        <v>69</v>
      </c>
      <c r="T148" s="182">
        <f t="shared" ref="T148" si="280">R148+S148</f>
        <v>83</v>
      </c>
      <c r="U148" s="374">
        <f>+U94+U121</f>
        <v>0</v>
      </c>
      <c r="V148" s="190">
        <f>T148+U148</f>
        <v>83</v>
      </c>
      <c r="W148" s="80">
        <f>IF(Q148=0,0,((V148/Q148)-1)*100)</f>
        <v>-20.952380952380956</v>
      </c>
    </row>
    <row r="149" spans="1:23">
      <c r="L149" s="60" t="s">
        <v>14</v>
      </c>
      <c r="M149" s="376">
        <f t="shared" si="277"/>
        <v>18</v>
      </c>
      <c r="N149" s="377">
        <f t="shared" si="277"/>
        <v>88</v>
      </c>
      <c r="O149" s="182">
        <f>M149+N149</f>
        <v>106</v>
      </c>
      <c r="P149" s="374">
        <f>+P95+P122</f>
        <v>0</v>
      </c>
      <c r="Q149" s="190">
        <f>O149+P149</f>
        <v>106</v>
      </c>
      <c r="R149" s="376">
        <f t="shared" si="279"/>
        <v>15</v>
      </c>
      <c r="S149" s="377">
        <f t="shared" si="279"/>
        <v>69</v>
      </c>
      <c r="T149" s="182">
        <f>R149+S149</f>
        <v>84</v>
      </c>
      <c r="U149" s="374">
        <f>+U95+U122</f>
        <v>0</v>
      </c>
      <c r="V149" s="190">
        <f>T149+U149</f>
        <v>84</v>
      </c>
      <c r="W149" s="80">
        <f>IF(Q149=0,0,((V149/Q149)-1)*100)</f>
        <v>-20.75471698113207</v>
      </c>
    </row>
    <row r="150" spans="1:23" ht="13.5" thickBot="1">
      <c r="L150" s="60" t="s">
        <v>15</v>
      </c>
      <c r="M150" s="376">
        <f t="shared" si="277"/>
        <v>22</v>
      </c>
      <c r="N150" s="377">
        <f t="shared" si="277"/>
        <v>98</v>
      </c>
      <c r="O150" s="182">
        <f>M150+N150</f>
        <v>120</v>
      </c>
      <c r="P150" s="374">
        <f>+P96+P123</f>
        <v>0</v>
      </c>
      <c r="Q150" s="190">
        <f>O150+P150</f>
        <v>120</v>
      </c>
      <c r="R150" s="376">
        <f t="shared" si="279"/>
        <v>17</v>
      </c>
      <c r="S150" s="377">
        <f t="shared" si="279"/>
        <v>74</v>
      </c>
      <c r="T150" s="182">
        <f>R150+S150</f>
        <v>91</v>
      </c>
      <c r="U150" s="374">
        <f>+U96+U123</f>
        <v>0</v>
      </c>
      <c r="V150" s="190">
        <f>T150+U150</f>
        <v>91</v>
      </c>
      <c r="W150" s="80">
        <f>IF(Q150=0,0,((V150/Q150)-1)*100)</f>
        <v>-24.166666666666671</v>
      </c>
    </row>
    <row r="151" spans="1:23" ht="14.25" thickTop="1" thickBot="1">
      <c r="A151" s="348"/>
      <c r="L151" s="81" t="s">
        <v>61</v>
      </c>
      <c r="M151" s="82">
        <f>+M148+M149+M150</f>
        <v>58</v>
      </c>
      <c r="N151" s="83">
        <f t="shared" ref="N151" si="281">+N148+N149+N150</f>
        <v>273</v>
      </c>
      <c r="O151" s="183">
        <f t="shared" ref="O151" si="282">+O148+O149+O150</f>
        <v>331</v>
      </c>
      <c r="P151" s="82">
        <f t="shared" ref="P151" si="283">+P148+P149+P150</f>
        <v>0</v>
      </c>
      <c r="Q151" s="183">
        <f t="shared" ref="Q151" si="284">+Q148+Q149+Q150</f>
        <v>331</v>
      </c>
      <c r="R151" s="82">
        <f t="shared" ref="R151" si="285">+R148+R149+R150</f>
        <v>46</v>
      </c>
      <c r="S151" s="83">
        <f t="shared" ref="S151" si="286">+S148+S149+S150</f>
        <v>212</v>
      </c>
      <c r="T151" s="183">
        <f t="shared" ref="T151" si="287">+T148+T149+T150</f>
        <v>258</v>
      </c>
      <c r="U151" s="82">
        <f t="shared" ref="U151" si="288">+U148+U149+U150</f>
        <v>0</v>
      </c>
      <c r="V151" s="183">
        <f t="shared" ref="V151" si="289">+V148+V149+V150</f>
        <v>258</v>
      </c>
      <c r="W151" s="84">
        <f t="shared" ref="W151" si="290">IF(Q151=0,0,((V151/Q151)-1)*100)</f>
        <v>-22.054380664652573</v>
      </c>
    </row>
    <row r="152" spans="1:23" ht="13.5" thickTop="1">
      <c r="L152" s="60" t="s">
        <v>16</v>
      </c>
      <c r="M152" s="376">
        <f t="shared" ref="M152:N154" si="291">+M98+M125</f>
        <v>17</v>
      </c>
      <c r="N152" s="377">
        <f t="shared" si="291"/>
        <v>86</v>
      </c>
      <c r="O152" s="182">
        <f t="shared" ref="O152" si="292">M152+N152</f>
        <v>103</v>
      </c>
      <c r="P152" s="374">
        <f>+P98+P125</f>
        <v>0</v>
      </c>
      <c r="Q152" s="190">
        <f>O152+P152</f>
        <v>103</v>
      </c>
      <c r="R152" s="376">
        <f t="shared" ref="R152:S154" si="293">+R98+R125</f>
        <v>13</v>
      </c>
      <c r="S152" s="377">
        <f t="shared" si="293"/>
        <v>80</v>
      </c>
      <c r="T152" s="182">
        <f>R152+S152</f>
        <v>93</v>
      </c>
      <c r="U152" s="374">
        <f>+U98+U125</f>
        <v>0</v>
      </c>
      <c r="V152" s="190">
        <f>T152+U152</f>
        <v>93</v>
      </c>
      <c r="W152" s="80">
        <f t="shared" ref="W152" si="294">IF(Q152=0,0,((V152/Q152)-1)*100)</f>
        <v>-9.7087378640776656</v>
      </c>
    </row>
    <row r="153" spans="1:23">
      <c r="L153" s="60" t="s">
        <v>17</v>
      </c>
      <c r="M153" s="376">
        <f t="shared" si="291"/>
        <v>14</v>
      </c>
      <c r="N153" s="377">
        <f t="shared" si="291"/>
        <v>98</v>
      </c>
      <c r="O153" s="182">
        <f>M153+N153</f>
        <v>112</v>
      </c>
      <c r="P153" s="374">
        <f>+P99+P126</f>
        <v>0</v>
      </c>
      <c r="Q153" s="190">
        <f>O153+P153</f>
        <v>112</v>
      </c>
      <c r="R153" s="376">
        <f t="shared" si="293"/>
        <v>10</v>
      </c>
      <c r="S153" s="377">
        <f t="shared" si="293"/>
        <v>85</v>
      </c>
      <c r="T153" s="182">
        <f>R153+S153</f>
        <v>95</v>
      </c>
      <c r="U153" s="374">
        <f>+U99+U126</f>
        <v>0</v>
      </c>
      <c r="V153" s="190">
        <f>T153+U153</f>
        <v>95</v>
      </c>
      <c r="W153" s="80">
        <f t="shared" ref="W153" si="295">IF(Q153=0,0,((V153/Q153)-1)*100)</f>
        <v>-15.178571428571431</v>
      </c>
    </row>
    <row r="154" spans="1:23" ht="13.5" thickBot="1">
      <c r="L154" s="60" t="s">
        <v>18</v>
      </c>
      <c r="M154" s="376">
        <f t="shared" si="291"/>
        <v>16</v>
      </c>
      <c r="N154" s="377">
        <f t="shared" si="291"/>
        <v>105</v>
      </c>
      <c r="O154" s="184">
        <f>M154+N154</f>
        <v>121</v>
      </c>
      <c r="P154" s="85">
        <f>+P100+P127</f>
        <v>0</v>
      </c>
      <c r="Q154" s="190">
        <f>O154+P154</f>
        <v>121</v>
      </c>
      <c r="R154" s="376">
        <f t="shared" si="293"/>
        <v>12</v>
      </c>
      <c r="S154" s="377">
        <f t="shared" si="293"/>
        <v>54</v>
      </c>
      <c r="T154" s="184">
        <f>R154+S154</f>
        <v>66</v>
      </c>
      <c r="U154" s="85">
        <f>+U100+U127</f>
        <v>0</v>
      </c>
      <c r="V154" s="190">
        <f>T154+U154</f>
        <v>66</v>
      </c>
      <c r="W154" s="80">
        <f>IF(Q154=0,0,((V154/Q154)-1)*100)</f>
        <v>-45.45454545454546</v>
      </c>
    </row>
    <row r="155" spans="1:23" ht="14.25" thickTop="1" thickBot="1">
      <c r="A155" s="348" t="str">
        <f>IF(ISERROR(F155/G155)," ",IF(F155/G155&gt;0.5,IF(F155/G155&lt;1.5," ","NOT OK"),"NOT OK"))</f>
        <v xml:space="preserve"> </v>
      </c>
      <c r="L155" s="86" t="s">
        <v>19</v>
      </c>
      <c r="M155" s="87">
        <f>+M152+M153+M154</f>
        <v>47</v>
      </c>
      <c r="N155" s="87">
        <f t="shared" ref="N155" si="296">+N152+N153+N154</f>
        <v>289</v>
      </c>
      <c r="O155" s="185">
        <f t="shared" ref="O155" si="297">+O152+O153+O154</f>
        <v>336</v>
      </c>
      <c r="P155" s="88">
        <f t="shared" ref="P155" si="298">+P152+P153+P154</f>
        <v>0</v>
      </c>
      <c r="Q155" s="185">
        <f t="shared" ref="Q155" si="299">+Q152+Q153+Q154</f>
        <v>336</v>
      </c>
      <c r="R155" s="87">
        <f t="shared" ref="R155" si="300">+R152+R153+R154</f>
        <v>35</v>
      </c>
      <c r="S155" s="87">
        <f t="shared" ref="S155" si="301">+S152+S153+S154</f>
        <v>219</v>
      </c>
      <c r="T155" s="185">
        <f t="shared" ref="T155" si="302">+T152+T153+T154</f>
        <v>254</v>
      </c>
      <c r="U155" s="88">
        <f t="shared" ref="U155" si="303">+U152+U153+U154</f>
        <v>0</v>
      </c>
      <c r="V155" s="185">
        <f t="shared" ref="V155" si="304">+V152+V153+V154</f>
        <v>254</v>
      </c>
      <c r="W155" s="89">
        <f>IF(Q155=0,0,((V155/Q155)-1)*100)</f>
        <v>-24.404761904761905</v>
      </c>
    </row>
    <row r="156" spans="1:23" ht="13.5" thickTop="1">
      <c r="A156" s="348"/>
      <c r="L156" s="60" t="s">
        <v>21</v>
      </c>
      <c r="M156" s="376">
        <f>+M102+M129</f>
        <v>18</v>
      </c>
      <c r="N156" s="377">
        <f>+N102+N129</f>
        <v>107</v>
      </c>
      <c r="O156" s="184">
        <f>M156+N156</f>
        <v>125</v>
      </c>
      <c r="P156" s="90">
        <f>+P102+P129</f>
        <v>0</v>
      </c>
      <c r="Q156" s="190">
        <f>O156+P156</f>
        <v>125</v>
      </c>
      <c r="R156" s="376">
        <f>+R102+R129</f>
        <v>23</v>
      </c>
      <c r="S156" s="377">
        <f>+S102+S129</f>
        <v>56</v>
      </c>
      <c r="T156" s="184">
        <f>R156+S156</f>
        <v>79</v>
      </c>
      <c r="U156" s="90">
        <f>+U102+U129</f>
        <v>0</v>
      </c>
      <c r="V156" s="190">
        <f>T156+U156</f>
        <v>79</v>
      </c>
      <c r="W156" s="80">
        <f>IF(Q156=0,0,((V156/Q156)-1)*100)</f>
        <v>-36.799999999999997</v>
      </c>
    </row>
    <row r="157" spans="1:23" ht="13.5" thickBot="1">
      <c r="A157" s="348"/>
      <c r="L157" s="60" t="s">
        <v>22</v>
      </c>
      <c r="M157" s="376">
        <f>+M103+M130</f>
        <v>19</v>
      </c>
      <c r="N157" s="377">
        <f>+N103+N130</f>
        <v>104</v>
      </c>
      <c r="O157" s="184">
        <f t="shared" ref="O157" si="305">M157+N157</f>
        <v>123</v>
      </c>
      <c r="P157" s="374">
        <f>+P103+P130</f>
        <v>0</v>
      </c>
      <c r="Q157" s="190">
        <f>O157+P157</f>
        <v>123</v>
      </c>
      <c r="R157" s="376">
        <f>+R103+R130</f>
        <v>25</v>
      </c>
      <c r="S157" s="377">
        <f>+S103+S130</f>
        <v>64</v>
      </c>
      <c r="T157" s="184">
        <f t="shared" ref="T157" si="306">R157+S157</f>
        <v>89</v>
      </c>
      <c r="U157" s="374">
        <f>+U103+U130</f>
        <v>0</v>
      </c>
      <c r="V157" s="190">
        <f>T157+U157</f>
        <v>89</v>
      </c>
      <c r="W157" s="80">
        <f t="shared" ref="W157:W158" si="307">IF(Q157=0,0,((V157/Q157)-1)*100)</f>
        <v>-27.642276422764223</v>
      </c>
    </row>
    <row r="158" spans="1:23" ht="14.25" thickTop="1" thickBot="1">
      <c r="A158" s="348"/>
      <c r="L158" s="81" t="s">
        <v>66</v>
      </c>
      <c r="M158" s="82">
        <f>+M151+M155+M156+M157</f>
        <v>142</v>
      </c>
      <c r="N158" s="83">
        <f t="shared" ref="N158" si="308">+N151+N155+N156+N157</f>
        <v>773</v>
      </c>
      <c r="O158" s="179">
        <f t="shared" ref="O158" si="309">+O151+O155+O156+O157</f>
        <v>915</v>
      </c>
      <c r="P158" s="82">
        <f t="shared" ref="P158" si="310">+P151+P155+P156+P157</f>
        <v>0</v>
      </c>
      <c r="Q158" s="179">
        <f t="shared" ref="Q158" si="311">+Q151+Q155+Q156+Q157</f>
        <v>915</v>
      </c>
      <c r="R158" s="82">
        <f t="shared" ref="R158" si="312">+R151+R155+R156+R157</f>
        <v>129</v>
      </c>
      <c r="S158" s="83">
        <f t="shared" ref="S158" si="313">+S151+S155+S156+S157</f>
        <v>551</v>
      </c>
      <c r="T158" s="179">
        <f t="shared" ref="T158" si="314">+T151+T155+T156+T157</f>
        <v>680</v>
      </c>
      <c r="U158" s="82">
        <f t="shared" ref="U158" si="315">+U151+U155+U156+U157</f>
        <v>0</v>
      </c>
      <c r="V158" s="179">
        <f t="shared" ref="V158" si="316">+V151+V155+V156+V157</f>
        <v>680</v>
      </c>
      <c r="W158" s="84">
        <f t="shared" si="307"/>
        <v>-25.683060109289613</v>
      </c>
    </row>
    <row r="159" spans="1:23" ht="14.25" thickTop="1" thickBot="1">
      <c r="A159" s="348"/>
      <c r="L159" s="81" t="s">
        <v>67</v>
      </c>
      <c r="M159" s="82">
        <f>+M147+M151+M155+M156+M157</f>
        <v>196</v>
      </c>
      <c r="N159" s="83">
        <f t="shared" ref="N159:V159" si="317">+N147+N151+N155+N156+N157</f>
        <v>974</v>
      </c>
      <c r="O159" s="179">
        <f t="shared" si="317"/>
        <v>1170</v>
      </c>
      <c r="P159" s="82">
        <f t="shared" si="317"/>
        <v>0</v>
      </c>
      <c r="Q159" s="179">
        <f t="shared" si="317"/>
        <v>1170</v>
      </c>
      <c r="R159" s="82">
        <f t="shared" si="317"/>
        <v>167</v>
      </c>
      <c r="S159" s="83">
        <f t="shared" si="317"/>
        <v>789</v>
      </c>
      <c r="T159" s="179">
        <f t="shared" si="317"/>
        <v>956</v>
      </c>
      <c r="U159" s="82">
        <f t="shared" si="317"/>
        <v>0</v>
      </c>
      <c r="V159" s="179">
        <f t="shared" si="317"/>
        <v>956</v>
      </c>
      <c r="W159" s="84">
        <f>IF(Q159=0,0,((V159/Q159)-1)*100)</f>
        <v>-18.290598290598293</v>
      </c>
    </row>
    <row r="160" spans="1:23" ht="14.25" thickTop="1" thickBot="1">
      <c r="A160" s="350"/>
      <c r="K160" s="350"/>
      <c r="L160" s="60" t="s">
        <v>23</v>
      </c>
      <c r="M160" s="376">
        <f>+M106+M133</f>
        <v>18</v>
      </c>
      <c r="N160" s="377">
        <f>+N106+N133</f>
        <v>87</v>
      </c>
      <c r="O160" s="184">
        <f>M160+N160</f>
        <v>105</v>
      </c>
      <c r="P160" s="374">
        <f>+P106+P133</f>
        <v>0</v>
      </c>
      <c r="Q160" s="190">
        <f>O160+P160</f>
        <v>105</v>
      </c>
      <c r="R160" s="376">
        <f>+R106+R133</f>
        <v>0</v>
      </c>
      <c r="S160" s="377">
        <f>+S106+S133</f>
        <v>0</v>
      </c>
      <c r="T160" s="184">
        <f>R160+S160</f>
        <v>0</v>
      </c>
      <c r="U160" s="374">
        <f>+U106+U133</f>
        <v>0</v>
      </c>
      <c r="V160" s="190">
        <f>T160+U160</f>
        <v>0</v>
      </c>
      <c r="W160" s="80">
        <f>IF(Q160=0,0,((V160/Q160)-1)*100)</f>
        <v>-100</v>
      </c>
    </row>
    <row r="161" spans="1:23" ht="14.25" thickTop="1" thickBot="1">
      <c r="A161" s="348"/>
      <c r="L161" s="81" t="s">
        <v>24</v>
      </c>
      <c r="M161" s="82">
        <f t="shared" ref="M161:V161" si="318">+M156+M157+M160</f>
        <v>55</v>
      </c>
      <c r="N161" s="83">
        <f t="shared" si="318"/>
        <v>298</v>
      </c>
      <c r="O161" s="183">
        <f t="shared" si="318"/>
        <v>353</v>
      </c>
      <c r="P161" s="82">
        <f t="shared" si="318"/>
        <v>0</v>
      </c>
      <c r="Q161" s="183">
        <f t="shared" si="318"/>
        <v>353</v>
      </c>
      <c r="R161" s="82">
        <f t="shared" si="318"/>
        <v>48</v>
      </c>
      <c r="S161" s="83">
        <f t="shared" si="318"/>
        <v>120</v>
      </c>
      <c r="T161" s="183">
        <f t="shared" si="318"/>
        <v>168</v>
      </c>
      <c r="U161" s="82">
        <f t="shared" si="318"/>
        <v>0</v>
      </c>
      <c r="V161" s="183">
        <f t="shared" si="318"/>
        <v>168</v>
      </c>
      <c r="W161" s="84">
        <f t="shared" ref="W161:W162" si="319">IF(Q161=0,0,((V161/Q161)-1)*100)</f>
        <v>-52.407932011331447</v>
      </c>
    </row>
    <row r="162" spans="1:23" ht="14.25" thickTop="1" thickBot="1">
      <c r="A162" s="348"/>
      <c r="L162" s="81" t="s">
        <v>63</v>
      </c>
      <c r="M162" s="82">
        <f t="shared" ref="M162:V162" si="320">+M147+M151+M155+M161</f>
        <v>214</v>
      </c>
      <c r="N162" s="83">
        <f t="shared" si="320"/>
        <v>1061</v>
      </c>
      <c r="O162" s="183">
        <f t="shared" si="320"/>
        <v>1275</v>
      </c>
      <c r="P162" s="82">
        <f t="shared" si="320"/>
        <v>0</v>
      </c>
      <c r="Q162" s="183">
        <f t="shared" si="320"/>
        <v>1275</v>
      </c>
      <c r="R162" s="82">
        <f t="shared" si="320"/>
        <v>167</v>
      </c>
      <c r="S162" s="83">
        <f t="shared" si="320"/>
        <v>789</v>
      </c>
      <c r="T162" s="183">
        <f t="shared" si="320"/>
        <v>956</v>
      </c>
      <c r="U162" s="82">
        <f t="shared" si="320"/>
        <v>0</v>
      </c>
      <c r="V162" s="183">
        <f t="shared" si="320"/>
        <v>956</v>
      </c>
      <c r="W162" s="84">
        <f t="shared" si="319"/>
        <v>-25.019607843137258</v>
      </c>
    </row>
    <row r="163" spans="1:23" ht="14.25" thickTop="1" thickBot="1">
      <c r="L163" s="91" t="s">
        <v>60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</row>
    <row r="164" spans="1:23" ht="13.5" thickTop="1">
      <c r="L164" s="898" t="s">
        <v>54</v>
      </c>
      <c r="M164" s="899"/>
      <c r="N164" s="899"/>
      <c r="O164" s="899"/>
      <c r="P164" s="899"/>
      <c r="Q164" s="899"/>
      <c r="R164" s="899"/>
      <c r="S164" s="899"/>
      <c r="T164" s="899"/>
      <c r="U164" s="899"/>
      <c r="V164" s="899"/>
      <c r="W164" s="900"/>
    </row>
    <row r="165" spans="1:23" ht="13.5" customHeight="1" thickBot="1">
      <c r="L165" s="901" t="s">
        <v>51</v>
      </c>
      <c r="M165" s="902"/>
      <c r="N165" s="902"/>
      <c r="O165" s="902"/>
      <c r="P165" s="902"/>
      <c r="Q165" s="902"/>
      <c r="R165" s="902"/>
      <c r="S165" s="902"/>
      <c r="T165" s="902"/>
      <c r="U165" s="902"/>
      <c r="V165" s="902"/>
      <c r="W165" s="903"/>
    </row>
    <row r="166" spans="1:23" ht="14.25" thickTop="1" thickBot="1">
      <c r="L166" s="219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 t="s">
        <v>34</v>
      </c>
    </row>
    <row r="167" spans="1:23" ht="14.25" thickTop="1" thickBot="1">
      <c r="L167" s="222"/>
      <c r="M167" s="262" t="s">
        <v>64</v>
      </c>
      <c r="N167" s="224"/>
      <c r="O167" s="262"/>
      <c r="P167" s="223"/>
      <c r="Q167" s="224"/>
      <c r="R167" s="223" t="s">
        <v>65</v>
      </c>
      <c r="S167" s="224"/>
      <c r="T167" s="262"/>
      <c r="U167" s="223"/>
      <c r="V167" s="223"/>
      <c r="W167" s="320" t="s">
        <v>2</v>
      </c>
    </row>
    <row r="168" spans="1:23" ht="13.5" thickTop="1">
      <c r="L168" s="226" t="s">
        <v>3</v>
      </c>
      <c r="M168" s="227"/>
      <c r="N168" s="228"/>
      <c r="O168" s="229"/>
      <c r="P168" s="230"/>
      <c r="Q168" s="229"/>
      <c r="R168" s="227"/>
      <c r="S168" s="228"/>
      <c r="T168" s="229"/>
      <c r="U168" s="230"/>
      <c r="V168" s="229"/>
      <c r="W168" s="321" t="s">
        <v>4</v>
      </c>
    </row>
    <row r="169" spans="1:23" ht="13.5" thickBot="1">
      <c r="L169" s="232"/>
      <c r="M169" s="233" t="s">
        <v>35</v>
      </c>
      <c r="N169" s="234" t="s">
        <v>36</v>
      </c>
      <c r="O169" s="235" t="s">
        <v>37</v>
      </c>
      <c r="P169" s="236" t="s">
        <v>32</v>
      </c>
      <c r="Q169" s="235" t="s">
        <v>7</v>
      </c>
      <c r="R169" s="233" t="s">
        <v>35</v>
      </c>
      <c r="S169" s="234" t="s">
        <v>36</v>
      </c>
      <c r="T169" s="235" t="s">
        <v>37</v>
      </c>
      <c r="U169" s="236" t="s">
        <v>32</v>
      </c>
      <c r="V169" s="235" t="s">
        <v>7</v>
      </c>
      <c r="W169" s="322"/>
    </row>
    <row r="170" spans="1:23" ht="5.25" customHeight="1" thickTop="1">
      <c r="L170" s="226"/>
      <c r="M170" s="238"/>
      <c r="N170" s="239"/>
      <c r="O170" s="240"/>
      <c r="P170" s="241"/>
      <c r="Q170" s="240"/>
      <c r="R170" s="238"/>
      <c r="S170" s="239"/>
      <c r="T170" s="240"/>
      <c r="U170" s="241"/>
      <c r="V170" s="240"/>
      <c r="W170" s="242"/>
    </row>
    <row r="171" spans="1:23">
      <c r="L171" s="226" t="s">
        <v>10</v>
      </c>
      <c r="M171" s="384">
        <v>0</v>
      </c>
      <c r="N171" s="385">
        <v>0</v>
      </c>
      <c r="O171" s="386">
        <f>+M171+N171</f>
        <v>0</v>
      </c>
      <c r="P171" s="387">
        <v>0</v>
      </c>
      <c r="Q171" s="386">
        <f t="shared" ref="Q171" si="321">O171+P171</f>
        <v>0</v>
      </c>
      <c r="R171" s="384">
        <v>0</v>
      </c>
      <c r="S171" s="385">
        <v>0</v>
      </c>
      <c r="T171" s="386">
        <f>+R171+S171</f>
        <v>0</v>
      </c>
      <c r="U171" s="387">
        <v>0</v>
      </c>
      <c r="V171" s="386">
        <f t="shared" ref="V171:V173" si="322">T171+U171</f>
        <v>0</v>
      </c>
      <c r="W171" s="623">
        <f>IF(Q171=0,0,((V171/Q171)-1)*100)</f>
        <v>0</v>
      </c>
    </row>
    <row r="172" spans="1:23">
      <c r="L172" s="226" t="s">
        <v>11</v>
      </c>
      <c r="M172" s="384">
        <v>0</v>
      </c>
      <c r="N172" s="385">
        <v>0</v>
      </c>
      <c r="O172" s="386">
        <f t="shared" ref="O172:O173" si="323">+M172+N172</f>
        <v>0</v>
      </c>
      <c r="P172" s="387">
        <v>0</v>
      </c>
      <c r="Q172" s="386">
        <f>O172+P172</f>
        <v>0</v>
      </c>
      <c r="R172" s="384">
        <v>0</v>
      </c>
      <c r="S172" s="385">
        <v>0</v>
      </c>
      <c r="T172" s="386">
        <f t="shared" ref="T172:T173" si="324">+R172+S172</f>
        <v>0</v>
      </c>
      <c r="U172" s="387">
        <v>0</v>
      </c>
      <c r="V172" s="386">
        <f>T172+U172</f>
        <v>0</v>
      </c>
      <c r="W172" s="623">
        <f>IF(Q172=0,0,((V172/Q172)-1)*100)</f>
        <v>0</v>
      </c>
    </row>
    <row r="173" spans="1:23" ht="13.5" thickBot="1">
      <c r="L173" s="232" t="s">
        <v>12</v>
      </c>
      <c r="M173" s="384">
        <v>0</v>
      </c>
      <c r="N173" s="385">
        <v>0</v>
      </c>
      <c r="O173" s="386">
        <f t="shared" si="323"/>
        <v>0</v>
      </c>
      <c r="P173" s="387">
        <v>0</v>
      </c>
      <c r="Q173" s="386">
        <f t="shared" ref="Q173" si="325">O173+P173</f>
        <v>0</v>
      </c>
      <c r="R173" s="384">
        <v>0</v>
      </c>
      <c r="S173" s="385">
        <v>0</v>
      </c>
      <c r="T173" s="386">
        <f t="shared" si="324"/>
        <v>0</v>
      </c>
      <c r="U173" s="387">
        <v>0</v>
      </c>
      <c r="V173" s="386">
        <f t="shared" si="322"/>
        <v>0</v>
      </c>
      <c r="W173" s="623">
        <f>IF(Q173=0,0,((V173/Q173)-1)*100)</f>
        <v>0</v>
      </c>
    </row>
    <row r="174" spans="1:23" ht="14.25" thickTop="1" thickBot="1">
      <c r="L174" s="248" t="s">
        <v>57</v>
      </c>
      <c r="M174" s="249">
        <f t="shared" ref="M174:Q174" si="326">+M171+M172+M173</f>
        <v>0</v>
      </c>
      <c r="N174" s="250">
        <f t="shared" si="326"/>
        <v>0</v>
      </c>
      <c r="O174" s="251">
        <f t="shared" si="326"/>
        <v>0</v>
      </c>
      <c r="P174" s="249">
        <f t="shared" si="326"/>
        <v>0</v>
      </c>
      <c r="Q174" s="251">
        <f t="shared" si="326"/>
        <v>0</v>
      </c>
      <c r="R174" s="249">
        <f t="shared" ref="R174:V174" si="327">+R171+R172+R173</f>
        <v>0</v>
      </c>
      <c r="S174" s="250">
        <f t="shared" si="327"/>
        <v>0</v>
      </c>
      <c r="T174" s="251">
        <f t="shared" si="327"/>
        <v>0</v>
      </c>
      <c r="U174" s="249">
        <f t="shared" si="327"/>
        <v>0</v>
      </c>
      <c r="V174" s="251">
        <f t="shared" si="327"/>
        <v>0</v>
      </c>
      <c r="W174" s="622">
        <f t="shared" ref="W174:W175" si="328">IF(Q174=0,0,((V174/Q174)-1)*100)</f>
        <v>0</v>
      </c>
    </row>
    <row r="175" spans="1:23" ht="13.5" thickTop="1">
      <c r="L175" s="226" t="s">
        <v>13</v>
      </c>
      <c r="M175" s="384">
        <v>0</v>
      </c>
      <c r="N175" s="385">
        <v>0</v>
      </c>
      <c r="O175" s="386">
        <f>M175+N175</f>
        <v>0</v>
      </c>
      <c r="P175" s="387">
        <v>0</v>
      </c>
      <c r="Q175" s="386">
        <f>O175+P175</f>
        <v>0</v>
      </c>
      <c r="R175" s="384">
        <v>0</v>
      </c>
      <c r="S175" s="385">
        <v>0</v>
      </c>
      <c r="T175" s="386">
        <f>R175+S175</f>
        <v>0</v>
      </c>
      <c r="U175" s="387">
        <v>0</v>
      </c>
      <c r="V175" s="386">
        <f>T175+U175</f>
        <v>0</v>
      </c>
      <c r="W175" s="623">
        <f t="shared" si="328"/>
        <v>0</v>
      </c>
    </row>
    <row r="176" spans="1:23">
      <c r="L176" s="226" t="s">
        <v>14</v>
      </c>
      <c r="M176" s="384">
        <v>0</v>
      </c>
      <c r="N176" s="385">
        <v>0</v>
      </c>
      <c r="O176" s="386">
        <f>M176+N176</f>
        <v>0</v>
      </c>
      <c r="P176" s="387">
        <v>0</v>
      </c>
      <c r="Q176" s="386">
        <f>O176+P176</f>
        <v>0</v>
      </c>
      <c r="R176" s="384">
        <v>0</v>
      </c>
      <c r="S176" s="385">
        <v>0</v>
      </c>
      <c r="T176" s="386">
        <f>R176+S176</f>
        <v>0</v>
      </c>
      <c r="U176" s="387">
        <v>0</v>
      </c>
      <c r="V176" s="386">
        <f>T176+U176</f>
        <v>0</v>
      </c>
      <c r="W176" s="623">
        <f>IF(Q176=0,0,((V176/Q176)-1)*100)</f>
        <v>0</v>
      </c>
    </row>
    <row r="177" spans="1:23" ht="13.5" thickBot="1">
      <c r="L177" s="226" t="s">
        <v>15</v>
      </c>
      <c r="M177" s="384">
        <v>0</v>
      </c>
      <c r="N177" s="385">
        <v>0</v>
      </c>
      <c r="O177" s="386">
        <f>M177+N177</f>
        <v>0</v>
      </c>
      <c r="P177" s="387">
        <v>0</v>
      </c>
      <c r="Q177" s="386">
        <f>O177+P177</f>
        <v>0</v>
      </c>
      <c r="R177" s="384">
        <v>0</v>
      </c>
      <c r="S177" s="385">
        <v>0</v>
      </c>
      <c r="T177" s="386">
        <f>R177+S177</f>
        <v>0</v>
      </c>
      <c r="U177" s="387">
        <v>0</v>
      </c>
      <c r="V177" s="386">
        <f>T177+U177</f>
        <v>0</v>
      </c>
      <c r="W177" s="623">
        <f>IF(Q177=0,0,((V177/Q177)-1)*100)</f>
        <v>0</v>
      </c>
    </row>
    <row r="178" spans="1:23" ht="14.25" thickTop="1" thickBot="1">
      <c r="L178" s="248" t="s">
        <v>61</v>
      </c>
      <c r="M178" s="249">
        <f>+M175+M176+M177</f>
        <v>0</v>
      </c>
      <c r="N178" s="250">
        <f t="shared" ref="N178:V178" si="329">+N175+N176+N177</f>
        <v>0</v>
      </c>
      <c r="O178" s="251">
        <f t="shared" si="329"/>
        <v>0</v>
      </c>
      <c r="P178" s="249">
        <f t="shared" si="329"/>
        <v>0</v>
      </c>
      <c r="Q178" s="251">
        <f t="shared" si="329"/>
        <v>0</v>
      </c>
      <c r="R178" s="249">
        <f t="shared" si="329"/>
        <v>0</v>
      </c>
      <c r="S178" s="250">
        <f t="shared" si="329"/>
        <v>0</v>
      </c>
      <c r="T178" s="251">
        <f t="shared" si="329"/>
        <v>0</v>
      </c>
      <c r="U178" s="249">
        <f t="shared" si="329"/>
        <v>0</v>
      </c>
      <c r="V178" s="251">
        <f t="shared" si="329"/>
        <v>0</v>
      </c>
      <c r="W178" s="622">
        <f t="shared" ref="W178" si="330">IF(Q178=0,0,((V178/Q178)-1)*100)</f>
        <v>0</v>
      </c>
    </row>
    <row r="179" spans="1:23" ht="13.5" thickTop="1">
      <c r="L179" s="226" t="s">
        <v>16</v>
      </c>
      <c r="M179" s="384">
        <v>0</v>
      </c>
      <c r="N179" s="385">
        <v>0</v>
      </c>
      <c r="O179" s="386">
        <f>SUM(M179:N179)</f>
        <v>0</v>
      </c>
      <c r="P179" s="387">
        <v>0</v>
      </c>
      <c r="Q179" s="386">
        <f t="shared" ref="Q179" si="331">O179+P179</f>
        <v>0</v>
      </c>
      <c r="R179" s="384">
        <v>0</v>
      </c>
      <c r="S179" s="385">
        <v>0</v>
      </c>
      <c r="T179" s="386">
        <f>SUM(R179:S179)</f>
        <v>0</v>
      </c>
      <c r="U179" s="387">
        <v>0</v>
      </c>
      <c r="V179" s="386">
        <f t="shared" ref="V179" si="332">T179+U179</f>
        <v>0</v>
      </c>
      <c r="W179" s="623">
        <f>IF(Q179=0,0,((V179/Q179)-1)*100)</f>
        <v>0</v>
      </c>
    </row>
    <row r="180" spans="1:23">
      <c r="L180" s="226" t="s">
        <v>17</v>
      </c>
      <c r="M180" s="384">
        <v>0</v>
      </c>
      <c r="N180" s="385">
        <v>0</v>
      </c>
      <c r="O180" s="386">
        <f>SUM(M180:N180)</f>
        <v>0</v>
      </c>
      <c r="P180" s="387">
        <v>0</v>
      </c>
      <c r="Q180" s="386">
        <f>O180+P180</f>
        <v>0</v>
      </c>
      <c r="R180" s="384">
        <v>0</v>
      </c>
      <c r="S180" s="385">
        <v>0</v>
      </c>
      <c r="T180" s="386">
        <f>SUM(R180:S180)</f>
        <v>0</v>
      </c>
      <c r="U180" s="387">
        <v>0</v>
      </c>
      <c r="V180" s="386">
        <f>T180+U180</f>
        <v>0</v>
      </c>
      <c r="W180" s="623">
        <f t="shared" ref="W180" si="333">IF(Q180=0,0,((V180/Q180)-1)*100)</f>
        <v>0</v>
      </c>
    </row>
    <row r="181" spans="1:23" ht="13.5" thickBot="1">
      <c r="L181" s="226" t="s">
        <v>18</v>
      </c>
      <c r="M181" s="384">
        <v>0</v>
      </c>
      <c r="N181" s="385">
        <v>0</v>
      </c>
      <c r="O181" s="253">
        <f>SUM(M181:N181)</f>
        <v>0</v>
      </c>
      <c r="P181" s="254">
        <v>0</v>
      </c>
      <c r="Q181" s="253">
        <f>O181+P181</f>
        <v>0</v>
      </c>
      <c r="R181" s="384">
        <v>0</v>
      </c>
      <c r="S181" s="385">
        <v>0</v>
      </c>
      <c r="T181" s="253">
        <f>SUM(R181:S181)</f>
        <v>0</v>
      </c>
      <c r="U181" s="254">
        <v>0</v>
      </c>
      <c r="V181" s="253">
        <f>T181+U181</f>
        <v>0</v>
      </c>
      <c r="W181" s="623">
        <f>IF(Q181=0,0,((V181/Q181)-1)*100)</f>
        <v>0</v>
      </c>
    </row>
    <row r="182" spans="1:23" ht="14.25" thickTop="1" thickBot="1">
      <c r="L182" s="255" t="s">
        <v>19</v>
      </c>
      <c r="M182" s="256">
        <f>+M179+M180+M181</f>
        <v>0</v>
      </c>
      <c r="N182" s="256">
        <f t="shared" ref="N182:V182" si="334">+N179+N180+N181</f>
        <v>0</v>
      </c>
      <c r="O182" s="257">
        <f t="shared" si="334"/>
        <v>0</v>
      </c>
      <c r="P182" s="258">
        <f t="shared" si="334"/>
        <v>0</v>
      </c>
      <c r="Q182" s="257">
        <f t="shared" si="334"/>
        <v>0</v>
      </c>
      <c r="R182" s="256">
        <f t="shared" si="334"/>
        <v>0</v>
      </c>
      <c r="S182" s="256">
        <f t="shared" si="334"/>
        <v>0</v>
      </c>
      <c r="T182" s="257">
        <f t="shared" si="334"/>
        <v>0</v>
      </c>
      <c r="U182" s="258">
        <f t="shared" si="334"/>
        <v>0</v>
      </c>
      <c r="V182" s="257">
        <f t="shared" si="334"/>
        <v>0</v>
      </c>
      <c r="W182" s="624">
        <f>IF(Q182=0,0,((V182/Q182)-1)*100)</f>
        <v>0</v>
      </c>
    </row>
    <row r="183" spans="1:23" ht="13.5" thickTop="1">
      <c r="A183" s="350"/>
      <c r="K183" s="350"/>
      <c r="L183" s="226" t="s">
        <v>21</v>
      </c>
      <c r="M183" s="384">
        <v>0</v>
      </c>
      <c r="N183" s="385">
        <v>0</v>
      </c>
      <c r="O183" s="253">
        <f>SUM(M183:N183)</f>
        <v>0</v>
      </c>
      <c r="P183" s="260">
        <v>0</v>
      </c>
      <c r="Q183" s="253">
        <f>O183+P183</f>
        <v>0</v>
      </c>
      <c r="R183" s="384">
        <v>0</v>
      </c>
      <c r="S183" s="385">
        <v>0</v>
      </c>
      <c r="T183" s="253">
        <f>SUM(R183:S183)</f>
        <v>0</v>
      </c>
      <c r="U183" s="260">
        <v>0</v>
      </c>
      <c r="V183" s="253">
        <f>T183+U183</f>
        <v>0</v>
      </c>
      <c r="W183" s="623">
        <f>IF(Q183=0,0,((V183/Q183)-1)*100)</f>
        <v>0</v>
      </c>
    </row>
    <row r="184" spans="1:23" ht="13.5" thickBot="1">
      <c r="A184" s="350"/>
      <c r="K184" s="350"/>
      <c r="L184" s="226" t="s">
        <v>22</v>
      </c>
      <c r="M184" s="384">
        <v>0</v>
      </c>
      <c r="N184" s="385">
        <v>0</v>
      </c>
      <c r="O184" s="253">
        <f>SUM(M184:N184)</f>
        <v>0</v>
      </c>
      <c r="P184" s="387">
        <v>0</v>
      </c>
      <c r="Q184" s="253">
        <f>O184+P184</f>
        <v>0</v>
      </c>
      <c r="R184" s="384">
        <v>0</v>
      </c>
      <c r="S184" s="385">
        <v>0</v>
      </c>
      <c r="T184" s="253">
        <f>SUM(R184:S184)</f>
        <v>0</v>
      </c>
      <c r="U184" s="387">
        <v>0</v>
      </c>
      <c r="V184" s="253">
        <f>T184+U184</f>
        <v>0</v>
      </c>
      <c r="W184" s="623">
        <f t="shared" ref="W184" si="335">IF(Q184=0,0,((V184/Q184)-1)*100)</f>
        <v>0</v>
      </c>
    </row>
    <row r="185" spans="1:23" ht="14.25" thickTop="1" thickBot="1">
      <c r="L185" s="248" t="s">
        <v>66</v>
      </c>
      <c r="M185" s="249">
        <f>+M178+M182+M183+M184</f>
        <v>0</v>
      </c>
      <c r="N185" s="250">
        <f t="shared" ref="N185:V185" si="336">+N178+N182+N183+N184</f>
        <v>0</v>
      </c>
      <c r="O185" s="251">
        <f t="shared" si="336"/>
        <v>0</v>
      </c>
      <c r="P185" s="249">
        <f t="shared" si="336"/>
        <v>0</v>
      </c>
      <c r="Q185" s="251">
        <f t="shared" si="336"/>
        <v>0</v>
      </c>
      <c r="R185" s="249">
        <f t="shared" si="336"/>
        <v>0</v>
      </c>
      <c r="S185" s="250">
        <f t="shared" si="336"/>
        <v>0</v>
      </c>
      <c r="T185" s="251">
        <f t="shared" si="336"/>
        <v>0</v>
      </c>
      <c r="U185" s="249">
        <f t="shared" si="336"/>
        <v>0</v>
      </c>
      <c r="V185" s="251">
        <f t="shared" si="336"/>
        <v>0</v>
      </c>
      <c r="W185" s="622">
        <f t="shared" ref="W185" si="337">IF(Q185=0,0,((V185/Q185)-1)*100)</f>
        <v>0</v>
      </c>
    </row>
    <row r="186" spans="1:23" ht="14.25" thickTop="1" thickBot="1">
      <c r="L186" s="248" t="s">
        <v>67</v>
      </c>
      <c r="M186" s="249">
        <f>+M174+M178+M182+M183+M184</f>
        <v>0</v>
      </c>
      <c r="N186" s="250">
        <f t="shared" ref="N186:V186" si="338">+N174+N178+N182+N183+N184</f>
        <v>0</v>
      </c>
      <c r="O186" s="251">
        <f t="shared" si="338"/>
        <v>0</v>
      </c>
      <c r="P186" s="249">
        <f t="shared" si="338"/>
        <v>0</v>
      </c>
      <c r="Q186" s="251">
        <f t="shared" si="338"/>
        <v>0</v>
      </c>
      <c r="R186" s="249">
        <f t="shared" si="338"/>
        <v>0</v>
      </c>
      <c r="S186" s="250">
        <f t="shared" si="338"/>
        <v>0</v>
      </c>
      <c r="T186" s="251">
        <f t="shared" si="338"/>
        <v>0</v>
      </c>
      <c r="U186" s="249">
        <f t="shared" si="338"/>
        <v>0</v>
      </c>
      <c r="V186" s="251">
        <f t="shared" si="338"/>
        <v>0</v>
      </c>
      <c r="W186" s="622">
        <f>IF(Q186=0,0,((V186/Q186)-1)*100)</f>
        <v>0</v>
      </c>
    </row>
    <row r="187" spans="1:23" ht="14.25" thickTop="1" thickBot="1">
      <c r="A187" s="350"/>
      <c r="K187" s="350"/>
      <c r="L187" s="226" t="s">
        <v>23</v>
      </c>
      <c r="M187" s="384">
        <v>0</v>
      </c>
      <c r="N187" s="385">
        <v>0</v>
      </c>
      <c r="O187" s="253">
        <f>SUM(M187:N187)</f>
        <v>0</v>
      </c>
      <c r="P187" s="387">
        <v>0</v>
      </c>
      <c r="Q187" s="253">
        <f>O187+P187</f>
        <v>0</v>
      </c>
      <c r="R187" s="384"/>
      <c r="S187" s="385"/>
      <c r="T187" s="253">
        <f>SUM(R187:S187)</f>
        <v>0</v>
      </c>
      <c r="U187" s="387"/>
      <c r="V187" s="253">
        <f>T187+U187</f>
        <v>0</v>
      </c>
      <c r="W187" s="623">
        <f>IF(Q187=0,0,((V187/Q187)-1)*100)</f>
        <v>0</v>
      </c>
    </row>
    <row r="188" spans="1:23" ht="14.25" thickTop="1" thickBot="1">
      <c r="L188" s="248" t="s">
        <v>40</v>
      </c>
      <c r="M188" s="249">
        <f t="shared" ref="M188:V188" si="339">+M183+M184+M187</f>
        <v>0</v>
      </c>
      <c r="N188" s="250">
        <f t="shared" si="339"/>
        <v>0</v>
      </c>
      <c r="O188" s="251">
        <f t="shared" si="339"/>
        <v>0</v>
      </c>
      <c r="P188" s="249">
        <f t="shared" si="339"/>
        <v>0</v>
      </c>
      <c r="Q188" s="251">
        <f t="shared" si="339"/>
        <v>0</v>
      </c>
      <c r="R188" s="249">
        <f t="shared" si="339"/>
        <v>0</v>
      </c>
      <c r="S188" s="250">
        <f t="shared" si="339"/>
        <v>0</v>
      </c>
      <c r="T188" s="251">
        <f t="shared" si="339"/>
        <v>0</v>
      </c>
      <c r="U188" s="249">
        <f t="shared" si="339"/>
        <v>0</v>
      </c>
      <c r="V188" s="251">
        <f t="shared" si="339"/>
        <v>0</v>
      </c>
      <c r="W188" s="622">
        <f t="shared" ref="W188:W189" si="340">IF(Q188=0,0,((V188/Q188)-1)*100)</f>
        <v>0</v>
      </c>
    </row>
    <row r="189" spans="1:23" ht="14.25" thickTop="1" thickBot="1">
      <c r="L189" s="248" t="s">
        <v>63</v>
      </c>
      <c r="M189" s="249">
        <f t="shared" ref="M189:V189" si="341">+M174+M178+M182+M188</f>
        <v>0</v>
      </c>
      <c r="N189" s="250">
        <f t="shared" si="341"/>
        <v>0</v>
      </c>
      <c r="O189" s="251">
        <f t="shared" si="341"/>
        <v>0</v>
      </c>
      <c r="P189" s="249">
        <f t="shared" si="341"/>
        <v>0</v>
      </c>
      <c r="Q189" s="251">
        <f t="shared" si="341"/>
        <v>0</v>
      </c>
      <c r="R189" s="249">
        <f t="shared" si="341"/>
        <v>0</v>
      </c>
      <c r="S189" s="250">
        <f t="shared" si="341"/>
        <v>0</v>
      </c>
      <c r="T189" s="251">
        <f t="shared" si="341"/>
        <v>0</v>
      </c>
      <c r="U189" s="249">
        <f t="shared" si="341"/>
        <v>0</v>
      </c>
      <c r="V189" s="251">
        <f t="shared" si="341"/>
        <v>0</v>
      </c>
      <c r="W189" s="622">
        <f t="shared" si="340"/>
        <v>0</v>
      </c>
    </row>
    <row r="190" spans="1:23" ht="14.25" thickTop="1" thickBot="1">
      <c r="L190" s="261" t="s">
        <v>60</v>
      </c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1:23" ht="13.5" thickTop="1">
      <c r="L191" s="898" t="s">
        <v>55</v>
      </c>
      <c r="M191" s="899"/>
      <c r="N191" s="899"/>
      <c r="O191" s="899"/>
      <c r="P191" s="899"/>
      <c r="Q191" s="899"/>
      <c r="R191" s="899"/>
      <c r="S191" s="899"/>
      <c r="T191" s="899"/>
      <c r="U191" s="899"/>
      <c r="V191" s="899"/>
      <c r="W191" s="900"/>
    </row>
    <row r="192" spans="1:23" ht="13.5" thickBot="1">
      <c r="L192" s="901" t="s">
        <v>52</v>
      </c>
      <c r="M192" s="902"/>
      <c r="N192" s="902"/>
      <c r="O192" s="902"/>
      <c r="P192" s="902"/>
      <c r="Q192" s="902"/>
      <c r="R192" s="902"/>
      <c r="S192" s="902"/>
      <c r="T192" s="902"/>
      <c r="U192" s="902"/>
      <c r="V192" s="902"/>
      <c r="W192" s="903"/>
    </row>
    <row r="193" spans="12:23" ht="14.25" thickTop="1" thickBot="1">
      <c r="L193" s="219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 t="s">
        <v>34</v>
      </c>
    </row>
    <row r="194" spans="12:23" ht="14.25" thickTop="1" thickBot="1">
      <c r="L194" s="222"/>
      <c r="M194" s="262" t="s">
        <v>64</v>
      </c>
      <c r="N194" s="224"/>
      <c r="O194" s="262"/>
      <c r="P194" s="223"/>
      <c r="Q194" s="224"/>
      <c r="R194" s="223" t="s">
        <v>65</v>
      </c>
      <c r="S194" s="224"/>
      <c r="T194" s="262"/>
      <c r="U194" s="223"/>
      <c r="V194" s="223"/>
      <c r="W194" s="320" t="s">
        <v>2</v>
      </c>
    </row>
    <row r="195" spans="12:23" ht="13.5" thickTop="1">
      <c r="L195" s="226" t="s">
        <v>3</v>
      </c>
      <c r="M195" s="227"/>
      <c r="N195" s="228"/>
      <c r="O195" s="229"/>
      <c r="P195" s="230"/>
      <c r="Q195" s="229"/>
      <c r="R195" s="227"/>
      <c r="S195" s="228"/>
      <c r="T195" s="229"/>
      <c r="U195" s="230"/>
      <c r="V195" s="229"/>
      <c r="W195" s="321" t="s">
        <v>4</v>
      </c>
    </row>
    <row r="196" spans="12:23" ht="13.5" thickBot="1">
      <c r="L196" s="232"/>
      <c r="M196" s="233" t="s">
        <v>35</v>
      </c>
      <c r="N196" s="234" t="s">
        <v>36</v>
      </c>
      <c r="O196" s="235" t="s">
        <v>37</v>
      </c>
      <c r="P196" s="236" t="s">
        <v>32</v>
      </c>
      <c r="Q196" s="235" t="s">
        <v>7</v>
      </c>
      <c r="R196" s="233" t="s">
        <v>35</v>
      </c>
      <c r="S196" s="234" t="s">
        <v>36</v>
      </c>
      <c r="T196" s="235" t="s">
        <v>37</v>
      </c>
      <c r="U196" s="236" t="s">
        <v>32</v>
      </c>
      <c r="V196" s="235" t="s">
        <v>7</v>
      </c>
      <c r="W196" s="322"/>
    </row>
    <row r="197" spans="12:23" ht="6" customHeight="1" thickTop="1">
      <c r="L197" s="226"/>
      <c r="M197" s="286"/>
      <c r="N197" s="239"/>
      <c r="O197" s="240"/>
      <c r="P197" s="241"/>
      <c r="Q197" s="240"/>
      <c r="R197" s="286"/>
      <c r="S197" s="239"/>
      <c r="T197" s="240"/>
      <c r="U197" s="241"/>
      <c r="V197" s="240"/>
      <c r="W197" s="242"/>
    </row>
    <row r="198" spans="12:23">
      <c r="L198" s="226" t="s">
        <v>10</v>
      </c>
      <c r="M198" s="287">
        <v>36</v>
      </c>
      <c r="N198" s="385">
        <v>35</v>
      </c>
      <c r="O198" s="386">
        <f>+M198+N198</f>
        <v>71</v>
      </c>
      <c r="P198" s="387">
        <v>0</v>
      </c>
      <c r="Q198" s="386">
        <f t="shared" ref="Q198" si="342">O198+P198</f>
        <v>71</v>
      </c>
      <c r="R198" s="287">
        <v>2</v>
      </c>
      <c r="S198" s="385">
        <v>0</v>
      </c>
      <c r="T198" s="386">
        <f>+R198+S198</f>
        <v>2</v>
      </c>
      <c r="U198" s="387">
        <v>0</v>
      </c>
      <c r="V198" s="386">
        <f t="shared" ref="V198:V200" si="343">T198+U198</f>
        <v>2</v>
      </c>
      <c r="W198" s="247">
        <f>IF(Q198=0,0,((V198/Q198)-1)*100)</f>
        <v>-97.183098591549296</v>
      </c>
    </row>
    <row r="199" spans="12:23">
      <c r="L199" s="226" t="s">
        <v>11</v>
      </c>
      <c r="M199" s="287">
        <v>34</v>
      </c>
      <c r="N199" s="385">
        <v>34</v>
      </c>
      <c r="O199" s="386">
        <f t="shared" ref="O199:O200" si="344">+M199+N199</f>
        <v>68</v>
      </c>
      <c r="P199" s="387">
        <v>0</v>
      </c>
      <c r="Q199" s="386">
        <f>O199+P199</f>
        <v>68</v>
      </c>
      <c r="R199" s="287">
        <v>1</v>
      </c>
      <c r="S199" s="385">
        <v>0</v>
      </c>
      <c r="T199" s="386">
        <f t="shared" ref="T199:T200" si="345">+R199+S199</f>
        <v>1</v>
      </c>
      <c r="U199" s="387">
        <v>0</v>
      </c>
      <c r="V199" s="386">
        <f>T199+U199</f>
        <v>1</v>
      </c>
      <c r="W199" s="247">
        <f>IF(Q199=0,0,((V199/Q199)-1)*100)</f>
        <v>-98.529411764705884</v>
      </c>
    </row>
    <row r="200" spans="12:23" ht="13.5" thickBot="1">
      <c r="L200" s="232" t="s">
        <v>12</v>
      </c>
      <c r="M200" s="287">
        <v>28</v>
      </c>
      <c r="N200" s="385">
        <v>39</v>
      </c>
      <c r="O200" s="386">
        <f t="shared" si="344"/>
        <v>67</v>
      </c>
      <c r="P200" s="387">
        <v>0</v>
      </c>
      <c r="Q200" s="386">
        <f t="shared" ref="Q200" si="346">O200+P200</f>
        <v>67</v>
      </c>
      <c r="R200" s="287">
        <v>3</v>
      </c>
      <c r="S200" s="385">
        <v>0</v>
      </c>
      <c r="T200" s="386">
        <f t="shared" si="345"/>
        <v>3</v>
      </c>
      <c r="U200" s="387">
        <v>0</v>
      </c>
      <c r="V200" s="386">
        <f t="shared" si="343"/>
        <v>3</v>
      </c>
      <c r="W200" s="247">
        <f>IF(Q200=0,0,((V200/Q200)-1)*100)</f>
        <v>-95.522388059701484</v>
      </c>
    </row>
    <row r="201" spans="12:23" ht="14.25" thickTop="1" thickBot="1">
      <c r="L201" s="248" t="s">
        <v>57</v>
      </c>
      <c r="M201" s="250">
        <f t="shared" ref="M201:Q201" si="347">+M198+M199+M200</f>
        <v>98</v>
      </c>
      <c r="N201" s="250">
        <f t="shared" si="347"/>
        <v>108</v>
      </c>
      <c r="O201" s="251">
        <f t="shared" si="347"/>
        <v>206</v>
      </c>
      <c r="P201" s="249">
        <f t="shared" si="347"/>
        <v>0</v>
      </c>
      <c r="Q201" s="251">
        <f t="shared" si="347"/>
        <v>206</v>
      </c>
      <c r="R201" s="250">
        <f t="shared" ref="R201:V201" si="348">+R198+R199+R200</f>
        <v>6</v>
      </c>
      <c r="S201" s="250">
        <f t="shared" si="348"/>
        <v>0</v>
      </c>
      <c r="T201" s="251">
        <f t="shared" si="348"/>
        <v>6</v>
      </c>
      <c r="U201" s="249">
        <f t="shared" si="348"/>
        <v>0</v>
      </c>
      <c r="V201" s="251">
        <f t="shared" si="348"/>
        <v>6</v>
      </c>
      <c r="W201" s="252">
        <f t="shared" ref="W201:W202" si="349">IF(Q201=0,0,((V201/Q201)-1)*100)</f>
        <v>-97.087378640776706</v>
      </c>
    </row>
    <row r="202" spans="12:23" ht="13.5" thickTop="1">
      <c r="L202" s="226" t="s">
        <v>13</v>
      </c>
      <c r="M202" s="287">
        <v>25</v>
      </c>
      <c r="N202" s="385">
        <v>38</v>
      </c>
      <c r="O202" s="386">
        <f>M202+N202</f>
        <v>63</v>
      </c>
      <c r="P202" s="387">
        <v>0</v>
      </c>
      <c r="Q202" s="386">
        <f>O202+P202</f>
        <v>63</v>
      </c>
      <c r="R202" s="287">
        <v>1</v>
      </c>
      <c r="S202" s="385">
        <v>0</v>
      </c>
      <c r="T202" s="386">
        <f>R202+S202</f>
        <v>1</v>
      </c>
      <c r="U202" s="387">
        <v>0</v>
      </c>
      <c r="V202" s="386">
        <f>T202+U202</f>
        <v>1</v>
      </c>
      <c r="W202" s="247">
        <f t="shared" si="349"/>
        <v>-98.412698412698418</v>
      </c>
    </row>
    <row r="203" spans="12:23">
      <c r="L203" s="226" t="s">
        <v>14</v>
      </c>
      <c r="M203" s="287">
        <v>22</v>
      </c>
      <c r="N203" s="385">
        <v>42</v>
      </c>
      <c r="O203" s="386">
        <f>M203+N203</f>
        <v>64</v>
      </c>
      <c r="P203" s="387">
        <v>0</v>
      </c>
      <c r="Q203" s="386">
        <f>O203+P203</f>
        <v>64</v>
      </c>
      <c r="R203" s="287">
        <v>1</v>
      </c>
      <c r="S203" s="385">
        <v>0</v>
      </c>
      <c r="T203" s="386">
        <f t="shared" ref="T203" si="350">R203+S203</f>
        <v>1</v>
      </c>
      <c r="U203" s="387">
        <v>0</v>
      </c>
      <c r="V203" s="386">
        <f t="shared" ref="V203" si="351">T203+U203</f>
        <v>1</v>
      </c>
      <c r="W203" s="247">
        <f>IF(Q203=0,0,((V203/Q203)-1)*100)</f>
        <v>-98.4375</v>
      </c>
    </row>
    <row r="204" spans="12:23" ht="13.5" thickBot="1">
      <c r="L204" s="226" t="s">
        <v>15</v>
      </c>
      <c r="M204" s="287">
        <v>26</v>
      </c>
      <c r="N204" s="385">
        <v>45</v>
      </c>
      <c r="O204" s="386">
        <f>M204+N204</f>
        <v>71</v>
      </c>
      <c r="P204" s="387">
        <v>0</v>
      </c>
      <c r="Q204" s="386">
        <f>O204+P204</f>
        <v>71</v>
      </c>
      <c r="R204" s="287">
        <v>0</v>
      </c>
      <c r="S204" s="385">
        <v>0</v>
      </c>
      <c r="T204" s="386">
        <f>R204+S204</f>
        <v>0</v>
      </c>
      <c r="U204" s="387">
        <v>0</v>
      </c>
      <c r="V204" s="386">
        <f>T204+U204</f>
        <v>0</v>
      </c>
      <c r="W204" s="247">
        <f>IF(Q204=0,0,((V204/Q204)-1)*100)</f>
        <v>-100</v>
      </c>
    </row>
    <row r="205" spans="12:23" ht="14.25" thickTop="1" thickBot="1">
      <c r="L205" s="248" t="s">
        <v>61</v>
      </c>
      <c r="M205" s="249">
        <f>+M202+M203+M204</f>
        <v>73</v>
      </c>
      <c r="N205" s="250">
        <f t="shared" ref="N205" si="352">+N202+N203+N204</f>
        <v>125</v>
      </c>
      <c r="O205" s="251">
        <f t="shared" ref="O205" si="353">+O202+O203+O204</f>
        <v>198</v>
      </c>
      <c r="P205" s="249">
        <f t="shared" ref="P205" si="354">+P202+P203+P204</f>
        <v>0</v>
      </c>
      <c r="Q205" s="251">
        <f t="shared" ref="Q205" si="355">+Q202+Q203+Q204</f>
        <v>198</v>
      </c>
      <c r="R205" s="249">
        <f t="shared" ref="R205" si="356">+R202+R203+R204</f>
        <v>2</v>
      </c>
      <c r="S205" s="250">
        <f t="shared" ref="S205" si="357">+S202+S203+S204</f>
        <v>0</v>
      </c>
      <c r="T205" s="251">
        <f t="shared" ref="T205" si="358">+T202+T203+T204</f>
        <v>2</v>
      </c>
      <c r="U205" s="249">
        <f t="shared" ref="U205" si="359">+U202+U203+U204</f>
        <v>0</v>
      </c>
      <c r="V205" s="251">
        <f t="shared" ref="V205" si="360">+V202+V203+V204</f>
        <v>2</v>
      </c>
      <c r="W205" s="252">
        <f t="shared" ref="W205" si="361">IF(Q205=0,0,((V205/Q205)-1)*100)</f>
        <v>-98.98989898989899</v>
      </c>
    </row>
    <row r="206" spans="12:23" ht="13.5" thickTop="1">
      <c r="L206" s="226" t="s">
        <v>16</v>
      </c>
      <c r="M206" s="287">
        <v>27</v>
      </c>
      <c r="N206" s="385">
        <v>37</v>
      </c>
      <c r="O206" s="386">
        <f>SUM(M206:N206)</f>
        <v>64</v>
      </c>
      <c r="P206" s="387">
        <v>0</v>
      </c>
      <c r="Q206" s="386">
        <f>O206+P206</f>
        <v>64</v>
      </c>
      <c r="R206" s="287">
        <v>0</v>
      </c>
      <c r="S206" s="385">
        <v>0</v>
      </c>
      <c r="T206" s="386">
        <f>SUM(R206:S206)</f>
        <v>0</v>
      </c>
      <c r="U206" s="387">
        <v>0</v>
      </c>
      <c r="V206" s="386">
        <f>T206+U206</f>
        <v>0</v>
      </c>
      <c r="W206" s="247">
        <f>IF(Q206=0,0,((V206/Q206)-1)*100)</f>
        <v>-100</v>
      </c>
    </row>
    <row r="207" spans="12:23">
      <c r="L207" s="226" t="s">
        <v>17</v>
      </c>
      <c r="M207" s="287">
        <v>24</v>
      </c>
      <c r="N207" s="385">
        <v>44</v>
      </c>
      <c r="O207" s="386">
        <f>SUM(M207:N207)</f>
        <v>68</v>
      </c>
      <c r="P207" s="387">
        <v>0</v>
      </c>
      <c r="Q207" s="386">
        <f>O207+P207</f>
        <v>68</v>
      </c>
      <c r="R207" s="287">
        <v>2</v>
      </c>
      <c r="S207" s="385">
        <v>0</v>
      </c>
      <c r="T207" s="386">
        <f>SUM(R207:S207)</f>
        <v>2</v>
      </c>
      <c r="U207" s="387">
        <v>0</v>
      </c>
      <c r="V207" s="386">
        <f>T207+U207</f>
        <v>2</v>
      </c>
      <c r="W207" s="247">
        <f t="shared" ref="W207" si="362">IF(Q207=0,0,((V207/Q207)-1)*100)</f>
        <v>-97.058823529411768</v>
      </c>
    </row>
    <row r="208" spans="12:23" ht="13.5" thickBot="1">
      <c r="L208" s="226" t="s">
        <v>18</v>
      </c>
      <c r="M208" s="287">
        <v>21</v>
      </c>
      <c r="N208" s="385">
        <v>24</v>
      </c>
      <c r="O208" s="253">
        <f>SUM(M208:N208)</f>
        <v>45</v>
      </c>
      <c r="P208" s="254">
        <v>0</v>
      </c>
      <c r="Q208" s="613">
        <f>O208+P208</f>
        <v>45</v>
      </c>
      <c r="R208" s="287">
        <v>1</v>
      </c>
      <c r="S208" s="385">
        <v>0</v>
      </c>
      <c r="T208" s="253">
        <f>SUM(R208:S208)</f>
        <v>1</v>
      </c>
      <c r="U208" s="254">
        <v>0</v>
      </c>
      <c r="V208" s="253">
        <f>T208+U208</f>
        <v>1</v>
      </c>
      <c r="W208" s="247">
        <f>IF(Q208=0,0,((V208/Q208)-1)*100)</f>
        <v>-97.777777777777771</v>
      </c>
    </row>
    <row r="209" spans="1:23" ht="14.25" thickTop="1" thickBot="1">
      <c r="L209" s="255" t="s">
        <v>19</v>
      </c>
      <c r="M209" s="256">
        <f>+M206+M207+M208</f>
        <v>72</v>
      </c>
      <c r="N209" s="256">
        <f t="shared" ref="N209" si="363">+N206+N207+N208</f>
        <v>105</v>
      </c>
      <c r="O209" s="257">
        <f t="shared" ref="O209" si="364">+O206+O207+O208</f>
        <v>177</v>
      </c>
      <c r="P209" s="258">
        <f t="shared" ref="P209" si="365">+P206+P207+P208</f>
        <v>0</v>
      </c>
      <c r="Q209" s="257">
        <f t="shared" ref="Q209" si="366">+Q206+Q207+Q208</f>
        <v>177</v>
      </c>
      <c r="R209" s="256">
        <f t="shared" ref="R209" si="367">+R206+R207+R208</f>
        <v>3</v>
      </c>
      <c r="S209" s="256">
        <f t="shared" ref="S209" si="368">+S206+S207+S208</f>
        <v>0</v>
      </c>
      <c r="T209" s="257">
        <f t="shared" ref="T209" si="369">+T206+T207+T208</f>
        <v>3</v>
      </c>
      <c r="U209" s="258">
        <f t="shared" ref="U209" si="370">+U206+U207+U208</f>
        <v>0</v>
      </c>
      <c r="V209" s="257">
        <f t="shared" ref="V209" si="371">+V206+V207+V208</f>
        <v>3</v>
      </c>
      <c r="W209" s="259">
        <f>IF(Q209=0,0,((V209/Q209)-1)*100)</f>
        <v>-98.305084745762713</v>
      </c>
    </row>
    <row r="210" spans="1:23" ht="13.5" thickTop="1">
      <c r="A210" s="350"/>
      <c r="K210" s="350"/>
      <c r="L210" s="226" t="s">
        <v>21</v>
      </c>
      <c r="M210" s="287">
        <v>25</v>
      </c>
      <c r="N210" s="385">
        <v>39</v>
      </c>
      <c r="O210" s="253">
        <f>SUM(M210:N210)</f>
        <v>64</v>
      </c>
      <c r="P210" s="260">
        <v>0</v>
      </c>
      <c r="Q210" s="614">
        <f>O210+P210</f>
        <v>64</v>
      </c>
      <c r="R210" s="287">
        <v>2</v>
      </c>
      <c r="S210" s="385">
        <v>0</v>
      </c>
      <c r="T210" s="253">
        <f>SUM(R210:S210)</f>
        <v>2</v>
      </c>
      <c r="U210" s="260">
        <v>0</v>
      </c>
      <c r="V210" s="253">
        <f>T210+U210</f>
        <v>2</v>
      </c>
      <c r="W210" s="247">
        <f>IF(Q210=0,0,((V210/Q210)-1)*100)</f>
        <v>-96.875</v>
      </c>
    </row>
    <row r="211" spans="1:23" ht="13.5" thickBot="1">
      <c r="A211" s="350"/>
      <c r="K211" s="350"/>
      <c r="L211" s="226" t="s">
        <v>22</v>
      </c>
      <c r="M211" s="287">
        <v>28</v>
      </c>
      <c r="N211" s="385">
        <v>45</v>
      </c>
      <c r="O211" s="253">
        <f>SUM(M211:N211)</f>
        <v>73</v>
      </c>
      <c r="P211" s="387">
        <v>0</v>
      </c>
      <c r="Q211" s="386">
        <f>O211+P211</f>
        <v>73</v>
      </c>
      <c r="R211" s="287">
        <v>2</v>
      </c>
      <c r="S211" s="385">
        <v>0</v>
      </c>
      <c r="T211" s="253">
        <f>SUM(R211:S211)</f>
        <v>2</v>
      </c>
      <c r="U211" s="387">
        <v>0</v>
      </c>
      <c r="V211" s="253">
        <f>T211+U211</f>
        <v>2</v>
      </c>
      <c r="W211" s="247">
        <f t="shared" ref="W211:W212" si="372">IF(Q211=0,0,((V211/Q211)-1)*100)</f>
        <v>-97.260273972602747</v>
      </c>
    </row>
    <row r="212" spans="1:23" ht="14.25" thickTop="1" thickBot="1">
      <c r="L212" s="248" t="s">
        <v>66</v>
      </c>
      <c r="M212" s="249">
        <f>+M205+M209+M210+M211</f>
        <v>198</v>
      </c>
      <c r="N212" s="250">
        <f t="shared" ref="N212" si="373">+N205+N209+N210+N211</f>
        <v>314</v>
      </c>
      <c r="O212" s="251">
        <f t="shared" ref="O212" si="374">+O205+O209+O210+O211</f>
        <v>512</v>
      </c>
      <c r="P212" s="249">
        <f t="shared" ref="P212" si="375">+P205+P209+P210+P211</f>
        <v>0</v>
      </c>
      <c r="Q212" s="251">
        <f t="shared" ref="Q212" si="376">+Q205+Q209+Q210+Q211</f>
        <v>512</v>
      </c>
      <c r="R212" s="249">
        <f t="shared" ref="R212" si="377">+R205+R209+R210+R211</f>
        <v>9</v>
      </c>
      <c r="S212" s="250">
        <f t="shared" ref="S212" si="378">+S205+S209+S210+S211</f>
        <v>0</v>
      </c>
      <c r="T212" s="251">
        <f t="shared" ref="T212" si="379">+T205+T209+T210+T211</f>
        <v>9</v>
      </c>
      <c r="U212" s="249">
        <f t="shared" ref="U212" si="380">+U205+U209+U210+U211</f>
        <v>0</v>
      </c>
      <c r="V212" s="251">
        <f t="shared" ref="V212" si="381">+V205+V209+V210+V211</f>
        <v>9</v>
      </c>
      <c r="W212" s="252">
        <f t="shared" si="372"/>
        <v>-98.2421875</v>
      </c>
    </row>
    <row r="213" spans="1:23" ht="14.25" thickTop="1" thickBot="1">
      <c r="L213" s="248" t="s">
        <v>67</v>
      </c>
      <c r="M213" s="249">
        <f>+M201+M205+M209+M210+M211</f>
        <v>296</v>
      </c>
      <c r="N213" s="250">
        <f t="shared" ref="N213:V213" si="382">+N201+N205+N209+N210+N211</f>
        <v>422</v>
      </c>
      <c r="O213" s="251">
        <f t="shared" si="382"/>
        <v>718</v>
      </c>
      <c r="P213" s="249">
        <f t="shared" si="382"/>
        <v>0</v>
      </c>
      <c r="Q213" s="251">
        <f t="shared" si="382"/>
        <v>718</v>
      </c>
      <c r="R213" s="249">
        <f t="shared" si="382"/>
        <v>15</v>
      </c>
      <c r="S213" s="250">
        <f t="shared" si="382"/>
        <v>0</v>
      </c>
      <c r="T213" s="251">
        <f t="shared" si="382"/>
        <v>15</v>
      </c>
      <c r="U213" s="249">
        <f t="shared" si="382"/>
        <v>0</v>
      </c>
      <c r="V213" s="251">
        <f t="shared" si="382"/>
        <v>15</v>
      </c>
      <c r="W213" s="252">
        <f>IF(Q213=0,0,((V213/Q213)-1)*100)</f>
        <v>-97.910863509749305</v>
      </c>
    </row>
    <row r="214" spans="1:23" ht="14.25" thickTop="1" thickBot="1">
      <c r="A214" s="350"/>
      <c r="K214" s="350"/>
      <c r="L214" s="226" t="s">
        <v>23</v>
      </c>
      <c r="M214" s="287">
        <v>8</v>
      </c>
      <c r="N214" s="385">
        <v>11</v>
      </c>
      <c r="O214" s="253">
        <f>SUM(M214:N214)</f>
        <v>19</v>
      </c>
      <c r="P214" s="387"/>
      <c r="Q214" s="275">
        <f>O214+P214</f>
        <v>19</v>
      </c>
      <c r="R214" s="287"/>
      <c r="S214" s="385"/>
      <c r="T214" s="253">
        <f>SUM(R214:S214)</f>
        <v>0</v>
      </c>
      <c r="U214" s="387"/>
      <c r="V214" s="253">
        <f>T214+U214</f>
        <v>0</v>
      </c>
      <c r="W214" s="247">
        <f>IF(Q214=0,0,((V214/Q214)-1)*100)</f>
        <v>-100</v>
      </c>
    </row>
    <row r="215" spans="1:23" ht="14.25" thickTop="1" thickBot="1">
      <c r="L215" s="248" t="s">
        <v>40</v>
      </c>
      <c r="M215" s="249">
        <f t="shared" ref="M215:V215" si="383">+M210+M211+M214</f>
        <v>61</v>
      </c>
      <c r="N215" s="250">
        <f t="shared" si="383"/>
        <v>95</v>
      </c>
      <c r="O215" s="251">
        <f t="shared" si="383"/>
        <v>156</v>
      </c>
      <c r="P215" s="249">
        <f t="shared" si="383"/>
        <v>0</v>
      </c>
      <c r="Q215" s="251">
        <f t="shared" si="383"/>
        <v>156</v>
      </c>
      <c r="R215" s="249">
        <f t="shared" si="383"/>
        <v>4</v>
      </c>
      <c r="S215" s="250">
        <f t="shared" si="383"/>
        <v>0</v>
      </c>
      <c r="T215" s="251">
        <f t="shared" si="383"/>
        <v>4</v>
      </c>
      <c r="U215" s="249">
        <f t="shared" si="383"/>
        <v>0</v>
      </c>
      <c r="V215" s="251">
        <f t="shared" si="383"/>
        <v>4</v>
      </c>
      <c r="W215" s="252">
        <f t="shared" ref="W215:W216" si="384">IF(Q215=0,0,((V215/Q215)-1)*100)</f>
        <v>-97.435897435897431</v>
      </c>
    </row>
    <row r="216" spans="1:23" ht="14.25" thickTop="1" thickBot="1">
      <c r="L216" s="248" t="s">
        <v>63</v>
      </c>
      <c r="M216" s="249">
        <f t="shared" ref="M216:V216" si="385">+M201+M205+M209+M215</f>
        <v>304</v>
      </c>
      <c r="N216" s="250">
        <f t="shared" si="385"/>
        <v>433</v>
      </c>
      <c r="O216" s="251">
        <f t="shared" si="385"/>
        <v>737</v>
      </c>
      <c r="P216" s="249">
        <f t="shared" si="385"/>
        <v>0</v>
      </c>
      <c r="Q216" s="251">
        <f t="shared" si="385"/>
        <v>737</v>
      </c>
      <c r="R216" s="249">
        <f t="shared" si="385"/>
        <v>15</v>
      </c>
      <c r="S216" s="250">
        <f t="shared" si="385"/>
        <v>0</v>
      </c>
      <c r="T216" s="251">
        <f t="shared" si="385"/>
        <v>15</v>
      </c>
      <c r="U216" s="249">
        <f t="shared" si="385"/>
        <v>0</v>
      </c>
      <c r="V216" s="251">
        <f t="shared" si="385"/>
        <v>15</v>
      </c>
      <c r="W216" s="252">
        <f t="shared" si="384"/>
        <v>-97.964721845318863</v>
      </c>
    </row>
    <row r="217" spans="1:23" ht="14.25" thickTop="1" thickBot="1">
      <c r="L217" s="261" t="s">
        <v>60</v>
      </c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1:23" ht="13.5" thickTop="1">
      <c r="L218" s="868" t="s">
        <v>56</v>
      </c>
      <c r="M218" s="869"/>
      <c r="N218" s="869"/>
      <c r="O218" s="869"/>
      <c r="P218" s="869"/>
      <c r="Q218" s="869"/>
      <c r="R218" s="869"/>
      <c r="S218" s="869"/>
      <c r="T218" s="869"/>
      <c r="U218" s="869"/>
      <c r="V218" s="869"/>
      <c r="W218" s="870"/>
    </row>
    <row r="219" spans="1:23" ht="13.5" thickBot="1">
      <c r="L219" s="871" t="s">
        <v>53</v>
      </c>
      <c r="M219" s="872"/>
      <c r="N219" s="872"/>
      <c r="O219" s="872"/>
      <c r="P219" s="872"/>
      <c r="Q219" s="872"/>
      <c r="R219" s="872"/>
      <c r="S219" s="872"/>
      <c r="T219" s="872"/>
      <c r="U219" s="872"/>
      <c r="V219" s="872"/>
      <c r="W219" s="873"/>
    </row>
    <row r="220" spans="1:23" ht="14.25" thickTop="1" thickBot="1">
      <c r="L220" s="219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 t="s">
        <v>34</v>
      </c>
    </row>
    <row r="221" spans="1:23" ht="14.25" thickTop="1" thickBot="1">
      <c r="L221" s="222"/>
      <c r="M221" s="262" t="s">
        <v>64</v>
      </c>
      <c r="N221" s="224"/>
      <c r="O221" s="262"/>
      <c r="P221" s="223"/>
      <c r="Q221" s="224"/>
      <c r="R221" s="223" t="s">
        <v>65</v>
      </c>
      <c r="S221" s="224"/>
      <c r="T221" s="262"/>
      <c r="U221" s="223"/>
      <c r="V221" s="223"/>
      <c r="W221" s="320" t="s">
        <v>2</v>
      </c>
    </row>
    <row r="222" spans="1:23" ht="13.5" thickTop="1">
      <c r="L222" s="226" t="s">
        <v>3</v>
      </c>
      <c r="M222" s="227"/>
      <c r="N222" s="228"/>
      <c r="O222" s="229"/>
      <c r="P222" s="230"/>
      <c r="Q222" s="319"/>
      <c r="R222" s="227"/>
      <c r="S222" s="228"/>
      <c r="T222" s="229"/>
      <c r="U222" s="230"/>
      <c r="V222" s="319"/>
      <c r="W222" s="321" t="s">
        <v>4</v>
      </c>
    </row>
    <row r="223" spans="1:23" ht="13.5" thickBot="1">
      <c r="L223" s="232"/>
      <c r="M223" s="233" t="s">
        <v>35</v>
      </c>
      <c r="N223" s="234" t="s">
        <v>36</v>
      </c>
      <c r="O223" s="235" t="s">
        <v>37</v>
      </c>
      <c r="P223" s="236" t="s">
        <v>32</v>
      </c>
      <c r="Q223" s="605" t="s">
        <v>7</v>
      </c>
      <c r="R223" s="233" t="s">
        <v>35</v>
      </c>
      <c r="S223" s="234" t="s">
        <v>36</v>
      </c>
      <c r="T223" s="235" t="s">
        <v>37</v>
      </c>
      <c r="U223" s="236" t="s">
        <v>32</v>
      </c>
      <c r="V223" s="394" t="s">
        <v>7</v>
      </c>
      <c r="W223" s="322"/>
    </row>
    <row r="224" spans="1:23" ht="4.5" customHeight="1" thickTop="1">
      <c r="L224" s="226"/>
      <c r="M224" s="238"/>
      <c r="N224" s="239"/>
      <c r="O224" s="240"/>
      <c r="P224" s="241"/>
      <c r="Q224" s="273"/>
      <c r="R224" s="238"/>
      <c r="S224" s="239"/>
      <c r="T224" s="240"/>
      <c r="U224" s="241"/>
      <c r="V224" s="273"/>
      <c r="W224" s="242"/>
    </row>
    <row r="225" spans="1:23">
      <c r="L225" s="226" t="s">
        <v>10</v>
      </c>
      <c r="M225" s="384">
        <f t="shared" ref="M225:N227" si="386">+M171+M198</f>
        <v>36</v>
      </c>
      <c r="N225" s="385">
        <f t="shared" si="386"/>
        <v>35</v>
      </c>
      <c r="O225" s="386">
        <f>M225+N225</f>
        <v>71</v>
      </c>
      <c r="P225" s="387">
        <f>+P171+P198</f>
        <v>0</v>
      </c>
      <c r="Q225" s="274">
        <f>O225+P225</f>
        <v>71</v>
      </c>
      <c r="R225" s="384">
        <f t="shared" ref="R225:S227" si="387">+R171+R198</f>
        <v>2</v>
      </c>
      <c r="S225" s="385">
        <f t="shared" si="387"/>
        <v>0</v>
      </c>
      <c r="T225" s="386">
        <f>R225+S225</f>
        <v>2</v>
      </c>
      <c r="U225" s="387">
        <f>+U171+U198</f>
        <v>0</v>
      </c>
      <c r="V225" s="274">
        <f>T225+U225</f>
        <v>2</v>
      </c>
      <c r="W225" s="247">
        <f>IF(Q225=0,0,((V225/Q225)-1)*100)</f>
        <v>-97.183098591549296</v>
      </c>
    </row>
    <row r="226" spans="1:23">
      <c r="L226" s="226" t="s">
        <v>11</v>
      </c>
      <c r="M226" s="384">
        <f t="shared" si="386"/>
        <v>34</v>
      </c>
      <c r="N226" s="385">
        <f t="shared" si="386"/>
        <v>34</v>
      </c>
      <c r="O226" s="386">
        <f t="shared" ref="O226:O227" si="388">M226+N226</f>
        <v>68</v>
      </c>
      <c r="P226" s="387">
        <f>+P172+P199</f>
        <v>0</v>
      </c>
      <c r="Q226" s="274">
        <f>O226+P226</f>
        <v>68</v>
      </c>
      <c r="R226" s="384">
        <f t="shared" si="387"/>
        <v>1</v>
      </c>
      <c r="S226" s="385">
        <f t="shared" si="387"/>
        <v>0</v>
      </c>
      <c r="T226" s="386">
        <f t="shared" ref="T226:T227" si="389">R226+S226</f>
        <v>1</v>
      </c>
      <c r="U226" s="387">
        <f>+U172+U199</f>
        <v>0</v>
      </c>
      <c r="V226" s="274">
        <f>T226+U226</f>
        <v>1</v>
      </c>
      <c r="W226" s="247">
        <f>IF(Q226=0,0,((V226/Q226)-1)*100)</f>
        <v>-98.529411764705884</v>
      </c>
    </row>
    <row r="227" spans="1:23" ht="13.5" thickBot="1">
      <c r="L227" s="232" t="s">
        <v>12</v>
      </c>
      <c r="M227" s="384">
        <f t="shared" si="386"/>
        <v>28</v>
      </c>
      <c r="N227" s="385">
        <f t="shared" si="386"/>
        <v>39</v>
      </c>
      <c r="O227" s="386">
        <f t="shared" si="388"/>
        <v>67</v>
      </c>
      <c r="P227" s="387">
        <f>+P173+P200</f>
        <v>0</v>
      </c>
      <c r="Q227" s="274">
        <f>O227+P227</f>
        <v>67</v>
      </c>
      <c r="R227" s="384">
        <f t="shared" si="387"/>
        <v>3</v>
      </c>
      <c r="S227" s="385">
        <f t="shared" si="387"/>
        <v>0</v>
      </c>
      <c r="T227" s="386">
        <f t="shared" si="389"/>
        <v>3</v>
      </c>
      <c r="U227" s="387">
        <f>+U173+U200</f>
        <v>0</v>
      </c>
      <c r="V227" s="274">
        <f>T227+U227</f>
        <v>3</v>
      </c>
      <c r="W227" s="247">
        <f>IF(Q227=0,0,((V227/Q227)-1)*100)</f>
        <v>-95.522388059701484</v>
      </c>
    </row>
    <row r="228" spans="1:23" ht="14.25" thickTop="1" thickBot="1">
      <c r="L228" s="248" t="s">
        <v>57</v>
      </c>
      <c r="M228" s="249">
        <f t="shared" ref="M228:Q228" si="390">+M225+M226+M227</f>
        <v>98</v>
      </c>
      <c r="N228" s="250">
        <f t="shared" si="390"/>
        <v>108</v>
      </c>
      <c r="O228" s="251">
        <f t="shared" si="390"/>
        <v>206</v>
      </c>
      <c r="P228" s="249">
        <f t="shared" si="390"/>
        <v>0</v>
      </c>
      <c r="Q228" s="251">
        <f t="shared" si="390"/>
        <v>206</v>
      </c>
      <c r="R228" s="249">
        <f t="shared" ref="R228:V228" si="391">+R225+R226+R227</f>
        <v>6</v>
      </c>
      <c r="S228" s="250">
        <f t="shared" si="391"/>
        <v>0</v>
      </c>
      <c r="T228" s="251">
        <f t="shared" si="391"/>
        <v>6</v>
      </c>
      <c r="U228" s="249">
        <f t="shared" si="391"/>
        <v>0</v>
      </c>
      <c r="V228" s="251">
        <f t="shared" si="391"/>
        <v>6</v>
      </c>
      <c r="W228" s="252">
        <f t="shared" ref="W228" si="392">IF(Q228=0,0,((V228/Q228)-1)*100)</f>
        <v>-97.087378640776706</v>
      </c>
    </row>
    <row r="229" spans="1:23" ht="13.5" thickTop="1">
      <c r="L229" s="226" t="s">
        <v>13</v>
      </c>
      <c r="M229" s="384">
        <f t="shared" ref="M229:N231" si="393">+M175+M202</f>
        <v>25</v>
      </c>
      <c r="N229" s="385">
        <f t="shared" si="393"/>
        <v>38</v>
      </c>
      <c r="O229" s="386">
        <f t="shared" ref="O229" si="394">M229+N229</f>
        <v>63</v>
      </c>
      <c r="P229" s="267">
        <f>+P175+P202</f>
        <v>0</v>
      </c>
      <c r="Q229" s="611">
        <f>O229+P229</f>
        <v>63</v>
      </c>
      <c r="R229" s="384">
        <f t="shared" ref="R229:S231" si="395">+R175+R202</f>
        <v>1</v>
      </c>
      <c r="S229" s="385">
        <f t="shared" si="395"/>
        <v>0</v>
      </c>
      <c r="T229" s="386">
        <f t="shared" ref="T229" si="396">R229+S229</f>
        <v>1</v>
      </c>
      <c r="U229" s="267">
        <f>+U175+U202</f>
        <v>0</v>
      </c>
      <c r="V229" s="611">
        <f>T229+U229</f>
        <v>1</v>
      </c>
      <c r="W229" s="247">
        <f>IF(Q229=0,0,((V229/Q229)-1)*100)</f>
        <v>-98.412698412698418</v>
      </c>
    </row>
    <row r="230" spans="1:23">
      <c r="L230" s="226" t="s">
        <v>14</v>
      </c>
      <c r="M230" s="384">
        <f t="shared" si="393"/>
        <v>22</v>
      </c>
      <c r="N230" s="385">
        <f t="shared" si="393"/>
        <v>42</v>
      </c>
      <c r="O230" s="253">
        <f t="shared" ref="O230" si="397">M230+N230</f>
        <v>64</v>
      </c>
      <c r="P230" s="267">
        <f>+P176+P203</f>
        <v>0</v>
      </c>
      <c r="Q230" s="386">
        <f>O230+P230</f>
        <v>64</v>
      </c>
      <c r="R230" s="384">
        <f t="shared" si="395"/>
        <v>1</v>
      </c>
      <c r="S230" s="385">
        <f t="shared" si="395"/>
        <v>0</v>
      </c>
      <c r="T230" s="253">
        <f t="shared" ref="T230:T242" si="398">R230+S230</f>
        <v>1</v>
      </c>
      <c r="U230" s="267">
        <f>+U176+U203</f>
        <v>0</v>
      </c>
      <c r="V230" s="386">
        <f t="shared" ref="V230:V242" si="399">T230+U230</f>
        <v>1</v>
      </c>
      <c r="W230" s="247">
        <f>IF(Q230=0,0,((V230/Q230)-1)*100)</f>
        <v>-98.4375</v>
      </c>
    </row>
    <row r="231" spans="1:23" ht="13.5" thickBot="1">
      <c r="L231" s="226" t="s">
        <v>15</v>
      </c>
      <c r="M231" s="384">
        <f t="shared" si="393"/>
        <v>26</v>
      </c>
      <c r="N231" s="385">
        <f t="shared" si="393"/>
        <v>45</v>
      </c>
      <c r="O231" s="386">
        <f t="shared" ref="O231" si="400">M231+N231</f>
        <v>71</v>
      </c>
      <c r="P231" s="387">
        <f>+P177+P204</f>
        <v>0</v>
      </c>
      <c r="Q231" s="626">
        <f>O231+P231</f>
        <v>71</v>
      </c>
      <c r="R231" s="317">
        <f t="shared" si="395"/>
        <v>0</v>
      </c>
      <c r="S231" s="627">
        <f t="shared" si="395"/>
        <v>0</v>
      </c>
      <c r="T231" s="275">
        <f t="shared" ref="T231" si="401">R231+S231</f>
        <v>0</v>
      </c>
      <c r="U231" s="254">
        <f>+U177+U204</f>
        <v>0</v>
      </c>
      <c r="V231" s="628">
        <f t="shared" ref="V231" si="402">T231+U231</f>
        <v>0</v>
      </c>
      <c r="W231" s="247">
        <f t="shared" ref="W231:W232" si="403">IF(Q231=0,0,((V231/Q231)-1)*100)</f>
        <v>-100</v>
      </c>
    </row>
    <row r="232" spans="1:23" ht="14.25" thickTop="1" thickBot="1">
      <c r="L232" s="248" t="s">
        <v>61</v>
      </c>
      <c r="M232" s="249">
        <f>+M229+M230+M231</f>
        <v>73</v>
      </c>
      <c r="N232" s="250">
        <f t="shared" ref="N232" si="404">+N229+N230+N231</f>
        <v>125</v>
      </c>
      <c r="O232" s="251">
        <f t="shared" ref="O232" si="405">+O229+O230+O231</f>
        <v>198</v>
      </c>
      <c r="P232" s="249">
        <f t="shared" ref="P232" si="406">+P229+P230+P231</f>
        <v>0</v>
      </c>
      <c r="Q232" s="251">
        <f t="shared" ref="Q232" si="407">+Q229+Q230+Q231</f>
        <v>198</v>
      </c>
      <c r="R232" s="249">
        <f t="shared" ref="R232" si="408">+R229+R230+R231</f>
        <v>2</v>
      </c>
      <c r="S232" s="250">
        <f t="shared" ref="S232" si="409">+S229+S230+S231</f>
        <v>0</v>
      </c>
      <c r="T232" s="251">
        <f t="shared" ref="T232" si="410">+T229+T230+T231</f>
        <v>2</v>
      </c>
      <c r="U232" s="249">
        <f t="shared" ref="U232" si="411">+U229+U230+U231</f>
        <v>0</v>
      </c>
      <c r="V232" s="251">
        <f t="shared" ref="V232" si="412">+V229+V230+V231</f>
        <v>2</v>
      </c>
      <c r="W232" s="252">
        <f t="shared" si="403"/>
        <v>-98.98989898989899</v>
      </c>
    </row>
    <row r="233" spans="1:23" ht="13.5" thickTop="1">
      <c r="L233" s="226" t="s">
        <v>16</v>
      </c>
      <c r="M233" s="384">
        <f t="shared" ref="M233:N235" si="413">+M179+M206</f>
        <v>27</v>
      </c>
      <c r="N233" s="385">
        <f t="shared" si="413"/>
        <v>37</v>
      </c>
      <c r="O233" s="386">
        <f t="shared" ref="O233" si="414">M233+N233</f>
        <v>64</v>
      </c>
      <c r="P233" s="387">
        <f>+P179+P206</f>
        <v>0</v>
      </c>
      <c r="Q233" s="274">
        <f>O233+P233</f>
        <v>64</v>
      </c>
      <c r="R233" s="384">
        <f t="shared" ref="R233:S235" si="415">+R179+R206</f>
        <v>0</v>
      </c>
      <c r="S233" s="385">
        <f t="shared" si="415"/>
        <v>0</v>
      </c>
      <c r="T233" s="386">
        <f>R233+S233</f>
        <v>0</v>
      </c>
      <c r="U233" s="387">
        <f>+U179+U206</f>
        <v>0</v>
      </c>
      <c r="V233" s="274">
        <f>T233+U233</f>
        <v>0</v>
      </c>
      <c r="W233" s="247">
        <f t="shared" ref="W233" si="416">IF(Q233=0,0,((V233/Q233)-1)*100)</f>
        <v>-100</v>
      </c>
    </row>
    <row r="234" spans="1:23">
      <c r="L234" s="226" t="s">
        <v>17</v>
      </c>
      <c r="M234" s="384">
        <f t="shared" si="413"/>
        <v>24</v>
      </c>
      <c r="N234" s="385">
        <f t="shared" si="413"/>
        <v>44</v>
      </c>
      <c r="O234" s="386">
        <f>M234+N234</f>
        <v>68</v>
      </c>
      <c r="P234" s="387">
        <f>+P180+P207</f>
        <v>0</v>
      </c>
      <c r="Q234" s="274">
        <f>O234+P234</f>
        <v>68</v>
      </c>
      <c r="R234" s="384">
        <f t="shared" si="415"/>
        <v>2</v>
      </c>
      <c r="S234" s="385">
        <f t="shared" si="415"/>
        <v>0</v>
      </c>
      <c r="T234" s="386">
        <f>R234+S234</f>
        <v>2</v>
      </c>
      <c r="U234" s="387">
        <f>+U180+U207</f>
        <v>0</v>
      </c>
      <c r="V234" s="274">
        <f>T234+U234</f>
        <v>2</v>
      </c>
      <c r="W234" s="247">
        <f t="shared" ref="W234" si="417">IF(Q234=0,0,((V234/Q234)-1)*100)</f>
        <v>-97.058823529411768</v>
      </c>
    </row>
    <row r="235" spans="1:23" ht="13.5" thickBot="1">
      <c r="L235" s="226" t="s">
        <v>18</v>
      </c>
      <c r="M235" s="384">
        <f t="shared" si="413"/>
        <v>21</v>
      </c>
      <c r="N235" s="385">
        <f t="shared" si="413"/>
        <v>24</v>
      </c>
      <c r="O235" s="253">
        <f>M235+N235</f>
        <v>45</v>
      </c>
      <c r="P235" s="254">
        <f>+P181+P208</f>
        <v>0</v>
      </c>
      <c r="Q235" s="274">
        <f>O235+P235</f>
        <v>45</v>
      </c>
      <c r="R235" s="384">
        <f t="shared" si="415"/>
        <v>1</v>
      </c>
      <c r="S235" s="385">
        <f t="shared" si="415"/>
        <v>0</v>
      </c>
      <c r="T235" s="253">
        <f>R235+S235</f>
        <v>1</v>
      </c>
      <c r="U235" s="254">
        <f>+U181+U208</f>
        <v>0</v>
      </c>
      <c r="V235" s="274">
        <f>T235+U235</f>
        <v>1</v>
      </c>
      <c r="W235" s="247">
        <f>IF(Q235=0,0,((V235/Q235)-1)*100)</f>
        <v>-97.777777777777771</v>
      </c>
    </row>
    <row r="236" spans="1:23" ht="14.25" thickTop="1" thickBot="1">
      <c r="L236" s="255" t="s">
        <v>19</v>
      </c>
      <c r="M236" s="256">
        <f>+M233+M234+M235</f>
        <v>72</v>
      </c>
      <c r="N236" s="256">
        <f t="shared" ref="N236" si="418">+N233+N234+N235</f>
        <v>105</v>
      </c>
      <c r="O236" s="257">
        <f t="shared" ref="O236" si="419">+O233+O234+O235</f>
        <v>177</v>
      </c>
      <c r="P236" s="258">
        <f t="shared" ref="P236" si="420">+P233+P234+P235</f>
        <v>0</v>
      </c>
      <c r="Q236" s="257">
        <f t="shared" ref="Q236" si="421">+Q233+Q234+Q235</f>
        <v>177</v>
      </c>
      <c r="R236" s="256">
        <f t="shared" ref="R236" si="422">+R233+R234+R235</f>
        <v>3</v>
      </c>
      <c r="S236" s="256">
        <f t="shared" ref="S236" si="423">+S233+S234+S235</f>
        <v>0</v>
      </c>
      <c r="T236" s="257">
        <f t="shared" ref="T236" si="424">+T233+T234+T235</f>
        <v>3</v>
      </c>
      <c r="U236" s="258">
        <f t="shared" ref="U236" si="425">+U233+U234+U235</f>
        <v>0</v>
      </c>
      <c r="V236" s="257">
        <f t="shared" ref="V236" si="426">+V233+V234+V235</f>
        <v>3</v>
      </c>
      <c r="W236" s="259">
        <f>IF(Q236=0,0,((V236/Q236)-1)*100)</f>
        <v>-98.305084745762713</v>
      </c>
    </row>
    <row r="237" spans="1:23" ht="13.5" thickTop="1">
      <c r="A237" s="350"/>
      <c r="K237" s="350"/>
      <c r="L237" s="226" t="s">
        <v>21</v>
      </c>
      <c r="M237" s="384">
        <f>+M183+M210</f>
        <v>25</v>
      </c>
      <c r="N237" s="385">
        <f>+N183+N210</f>
        <v>39</v>
      </c>
      <c r="O237" s="253">
        <f>M237+N237</f>
        <v>64</v>
      </c>
      <c r="P237" s="260">
        <f>+P183+P210</f>
        <v>0</v>
      </c>
      <c r="Q237" s="274">
        <f>O237+P237</f>
        <v>64</v>
      </c>
      <c r="R237" s="384">
        <f>+R183+R210</f>
        <v>2</v>
      </c>
      <c r="S237" s="385">
        <f>+S183+S210</f>
        <v>0</v>
      </c>
      <c r="T237" s="253">
        <f>R237+S237</f>
        <v>2</v>
      </c>
      <c r="U237" s="260">
        <f>+U183+U210</f>
        <v>0</v>
      </c>
      <c r="V237" s="274">
        <f>T237+U237</f>
        <v>2</v>
      </c>
      <c r="W237" s="247">
        <f>IF(Q237=0,0,((V237/Q237)-1)*100)</f>
        <v>-96.875</v>
      </c>
    </row>
    <row r="238" spans="1:23" ht="13.5" thickBot="1">
      <c r="A238" s="350"/>
      <c r="K238" s="350"/>
      <c r="L238" s="226" t="s">
        <v>22</v>
      </c>
      <c r="M238" s="384">
        <f>+M184+M211</f>
        <v>28</v>
      </c>
      <c r="N238" s="385">
        <f>+N184+N211</f>
        <v>45</v>
      </c>
      <c r="O238" s="253">
        <f>M238+N238</f>
        <v>73</v>
      </c>
      <c r="P238" s="387">
        <f>+P184+P211</f>
        <v>0</v>
      </c>
      <c r="Q238" s="274">
        <f>O238+P238</f>
        <v>73</v>
      </c>
      <c r="R238" s="384">
        <f>+R184+R211</f>
        <v>2</v>
      </c>
      <c r="S238" s="385">
        <f>+S184+S211</f>
        <v>0</v>
      </c>
      <c r="T238" s="253">
        <f>R238+S238</f>
        <v>2</v>
      </c>
      <c r="U238" s="387">
        <f>+U184+U211</f>
        <v>0</v>
      </c>
      <c r="V238" s="274">
        <f>T238+U238</f>
        <v>2</v>
      </c>
      <c r="W238" s="247">
        <f t="shared" ref="W238:W239" si="427">IF(Q238=0,0,((V238/Q238)-1)*100)</f>
        <v>-97.260273972602747</v>
      </c>
    </row>
    <row r="239" spans="1:23" ht="14.25" thickTop="1" thickBot="1">
      <c r="L239" s="248" t="s">
        <v>66</v>
      </c>
      <c r="M239" s="249">
        <f>+M232+M236+M237+M238</f>
        <v>198</v>
      </c>
      <c r="N239" s="250">
        <f t="shared" ref="N239" si="428">+N232+N236+N237+N238</f>
        <v>314</v>
      </c>
      <c r="O239" s="251">
        <f t="shared" ref="O239" si="429">+O232+O236+O237+O238</f>
        <v>512</v>
      </c>
      <c r="P239" s="249">
        <f t="shared" ref="P239" si="430">+P232+P236+P237+P238</f>
        <v>0</v>
      </c>
      <c r="Q239" s="251">
        <f t="shared" ref="Q239" si="431">+Q232+Q236+Q237+Q238</f>
        <v>512</v>
      </c>
      <c r="R239" s="249">
        <f t="shared" ref="R239" si="432">+R232+R236+R237+R238</f>
        <v>9</v>
      </c>
      <c r="S239" s="250">
        <f t="shared" ref="S239" si="433">+S232+S236+S237+S238</f>
        <v>0</v>
      </c>
      <c r="T239" s="251">
        <f t="shared" ref="T239" si="434">+T232+T236+T237+T238</f>
        <v>9</v>
      </c>
      <c r="U239" s="249">
        <f t="shared" ref="U239" si="435">+U232+U236+U237+U238</f>
        <v>0</v>
      </c>
      <c r="V239" s="251">
        <f t="shared" ref="V239" si="436">+V232+V236+V237+V238</f>
        <v>9</v>
      </c>
      <c r="W239" s="252">
        <f t="shared" si="427"/>
        <v>-98.2421875</v>
      </c>
    </row>
    <row r="240" spans="1:23" ht="14.25" thickTop="1" thickBot="1">
      <c r="L240" s="248" t="s">
        <v>67</v>
      </c>
      <c r="M240" s="249">
        <f>+M228+M232+M236+M237+M238</f>
        <v>296</v>
      </c>
      <c r="N240" s="250">
        <f t="shared" ref="N240:V240" si="437">+N228+N232+N236+N237+N238</f>
        <v>422</v>
      </c>
      <c r="O240" s="251">
        <f t="shared" si="437"/>
        <v>718</v>
      </c>
      <c r="P240" s="249">
        <f t="shared" si="437"/>
        <v>0</v>
      </c>
      <c r="Q240" s="251">
        <f t="shared" si="437"/>
        <v>718</v>
      </c>
      <c r="R240" s="249">
        <f t="shared" si="437"/>
        <v>15</v>
      </c>
      <c r="S240" s="250">
        <f t="shared" si="437"/>
        <v>0</v>
      </c>
      <c r="T240" s="251">
        <f t="shared" si="437"/>
        <v>15</v>
      </c>
      <c r="U240" s="249">
        <f t="shared" si="437"/>
        <v>0</v>
      </c>
      <c r="V240" s="251">
        <f t="shared" si="437"/>
        <v>15</v>
      </c>
      <c r="W240" s="252">
        <f>IF(Q240=0,0,((V240/Q240)-1)*100)</f>
        <v>-97.910863509749305</v>
      </c>
    </row>
    <row r="241" spans="1:23" ht="14.25" thickTop="1" thickBot="1">
      <c r="A241" s="350"/>
      <c r="K241" s="350"/>
      <c r="L241" s="226" t="s">
        <v>23</v>
      </c>
      <c r="M241" s="384">
        <f>+M187+M214</f>
        <v>8</v>
      </c>
      <c r="N241" s="385">
        <f>+N187+N214</f>
        <v>11</v>
      </c>
      <c r="O241" s="253">
        <f t="shared" ref="O241" si="438">M241+N241</f>
        <v>19</v>
      </c>
      <c r="P241" s="387">
        <f>+P187+P214</f>
        <v>0</v>
      </c>
      <c r="Q241" s="274">
        <f>O241+P241</f>
        <v>19</v>
      </c>
      <c r="R241" s="384">
        <f>+R187+R214</f>
        <v>0</v>
      </c>
      <c r="S241" s="385">
        <f>+S187+S214</f>
        <v>0</v>
      </c>
      <c r="T241" s="253">
        <f t="shared" si="398"/>
        <v>0</v>
      </c>
      <c r="U241" s="387">
        <f>+U187+U214</f>
        <v>0</v>
      </c>
      <c r="V241" s="274">
        <f t="shared" si="399"/>
        <v>0</v>
      </c>
      <c r="W241" s="247">
        <f>IF(Q241=0,0,((V241/Q241)-1)*100)</f>
        <v>-100</v>
      </c>
    </row>
    <row r="242" spans="1:23" ht="14.25" thickTop="1" thickBot="1">
      <c r="L242" s="248" t="s">
        <v>40</v>
      </c>
      <c r="M242" s="249">
        <f>+M237+M238+M241</f>
        <v>61</v>
      </c>
      <c r="N242" s="250">
        <f>+N237+N238+N241</f>
        <v>95</v>
      </c>
      <c r="O242" s="251">
        <f>+O237+O238+O241</f>
        <v>156</v>
      </c>
      <c r="P242" s="249">
        <f>+P237+P238+P241</f>
        <v>0</v>
      </c>
      <c r="Q242" s="251">
        <f>+Q237+Q238+Q241</f>
        <v>156</v>
      </c>
      <c r="R242" s="249">
        <f>+R188+R215</f>
        <v>4</v>
      </c>
      <c r="S242" s="250">
        <f>+S188+S215</f>
        <v>0</v>
      </c>
      <c r="T242" s="251">
        <f t="shared" si="398"/>
        <v>4</v>
      </c>
      <c r="U242" s="249">
        <f>+U188+U215</f>
        <v>0</v>
      </c>
      <c r="V242" s="251">
        <f t="shared" si="399"/>
        <v>4</v>
      </c>
      <c r="W242" s="252">
        <f t="shared" ref="W242:W243" si="439">IF(Q242=0,0,((V242/Q242)-1)*100)</f>
        <v>-97.435897435897431</v>
      </c>
    </row>
    <row r="243" spans="1:23" ht="14.25" thickTop="1" thickBot="1">
      <c r="L243" s="248" t="s">
        <v>63</v>
      </c>
      <c r="M243" s="249">
        <f t="shared" ref="M243:V243" si="440">+M228+M232+M236+M242</f>
        <v>304</v>
      </c>
      <c r="N243" s="250">
        <f t="shared" si="440"/>
        <v>433</v>
      </c>
      <c r="O243" s="251">
        <f t="shared" si="440"/>
        <v>737</v>
      </c>
      <c r="P243" s="249">
        <f t="shared" si="440"/>
        <v>0</v>
      </c>
      <c r="Q243" s="251">
        <f t="shared" si="440"/>
        <v>737</v>
      </c>
      <c r="R243" s="249">
        <f t="shared" si="440"/>
        <v>15</v>
      </c>
      <c r="S243" s="250">
        <f t="shared" si="440"/>
        <v>0</v>
      </c>
      <c r="T243" s="251">
        <f t="shared" si="440"/>
        <v>15</v>
      </c>
      <c r="U243" s="249">
        <f t="shared" si="440"/>
        <v>0</v>
      </c>
      <c r="V243" s="251">
        <f t="shared" si="440"/>
        <v>15</v>
      </c>
      <c r="W243" s="252">
        <f t="shared" si="439"/>
        <v>-97.964721845318863</v>
      </c>
    </row>
    <row r="244" spans="1:23" ht="13.5" thickTop="1">
      <c r="L244" s="261" t="s">
        <v>60</v>
      </c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</sheetData>
  <sheetProtection password="CF53" sheet="1" objects="1" scenarios="1"/>
  <mergeCells count="36">
    <mergeCell ref="L83:W83"/>
    <mergeCell ref="L84:W84"/>
    <mergeCell ref="L110:W110"/>
    <mergeCell ref="L111:W111"/>
    <mergeCell ref="L137:W137"/>
    <mergeCell ref="B56:I56"/>
    <mergeCell ref="L56:W56"/>
    <mergeCell ref="B57:I57"/>
    <mergeCell ref="L57:W57"/>
    <mergeCell ref="C59:E59"/>
    <mergeCell ref="F59:H59"/>
    <mergeCell ref="M59:Q59"/>
    <mergeCell ref="R59:V59"/>
    <mergeCell ref="B29:I29"/>
    <mergeCell ref="L29:W29"/>
    <mergeCell ref="C32:E32"/>
    <mergeCell ref="F32:H32"/>
    <mergeCell ref="M32:Q32"/>
    <mergeCell ref="R32:V32"/>
    <mergeCell ref="B30:I30"/>
    <mergeCell ref="L30:W30"/>
    <mergeCell ref="B2:I2"/>
    <mergeCell ref="B3:I3"/>
    <mergeCell ref="C5:E5"/>
    <mergeCell ref="F5:H5"/>
    <mergeCell ref="L2:W2"/>
    <mergeCell ref="L3:W3"/>
    <mergeCell ref="M5:Q5"/>
    <mergeCell ref="R5:V5"/>
    <mergeCell ref="L218:W218"/>
    <mergeCell ref="L219:W219"/>
    <mergeCell ref="L138:W138"/>
    <mergeCell ref="L164:W164"/>
    <mergeCell ref="L165:W165"/>
    <mergeCell ref="L191:W191"/>
    <mergeCell ref="L192:W192"/>
  </mergeCells>
  <conditionalFormatting sqref="A55:A58 K55:K58 K136:K139 A136:A139 K217:K220 A217:A220 K244:K1048576 A244:A1048576 A222:A230 K222:K230 A1:A14 K1:K14 K33:K41 A33:A41 K60:K68 A60:A68 K82:K95 A82:A95 A114:A122 K114:K122 K141:K149 A141:A149 A163:A176 K163:K176 K195:K203 A195:A203 K44:K46 A44:A46 K71:K73 A71:A73 K125:K127 A125:A127 K151:K154 A151:A154 K206:K208 A206:A208 K233:K235 A233:A235 K25:K31 K17:K22 A25:A31 A17:A22 A52 A48:A49 K52 K48:K49 A79 A75:A76 K79 K75:K76 A106:A112 A98:A103 K106:K112 K98:K103 K133 K129:K130 A133 A129:A130 K160 K156:K157 A160 A156:A157 K187:K193 K179:K184 A187:A193 A179:A184 K214 K210:K211 A214 A210:A211 K241 K237:K238 A241 A237:A238">
    <cfRule type="containsText" dxfId="133" priority="295" operator="containsText" text="NOT OK">
      <formula>NOT(ISERROR(SEARCH("NOT OK",A1)))</formula>
    </cfRule>
  </conditionalFormatting>
  <conditionalFormatting sqref="K53:K54 A53:A54">
    <cfRule type="containsText" dxfId="132" priority="192" operator="containsText" text="NOT OK">
      <formula>NOT(ISERROR(SEARCH("NOT OK",A53)))</formula>
    </cfRule>
  </conditionalFormatting>
  <conditionalFormatting sqref="K53 A53">
    <cfRule type="containsText" dxfId="131" priority="190" operator="containsText" text="NOT OK">
      <formula>NOT(ISERROR(SEARCH("NOT OK",A53)))</formula>
    </cfRule>
  </conditionalFormatting>
  <conditionalFormatting sqref="K80 A80">
    <cfRule type="containsText" dxfId="130" priority="189" operator="containsText" text="NOT OK">
      <formula>NOT(ISERROR(SEARCH("NOT OK",A80)))</formula>
    </cfRule>
  </conditionalFormatting>
  <conditionalFormatting sqref="K80 A80">
    <cfRule type="containsText" dxfId="129" priority="187" operator="containsText" text="NOT OK">
      <formula>NOT(ISERROR(SEARCH("NOT OK",A80)))</formula>
    </cfRule>
  </conditionalFormatting>
  <conditionalFormatting sqref="A134 K134">
    <cfRule type="containsText" dxfId="128" priority="186" operator="containsText" text="NOT OK">
      <formula>NOT(ISERROR(SEARCH("NOT OK",A134)))</formula>
    </cfRule>
  </conditionalFormatting>
  <conditionalFormatting sqref="A134 K134">
    <cfRule type="containsText" dxfId="127" priority="184" operator="containsText" text="NOT OK">
      <formula>NOT(ISERROR(SEARCH("NOT OK",A134)))</formula>
    </cfRule>
  </conditionalFormatting>
  <conditionalFormatting sqref="A161 K161">
    <cfRule type="containsText" dxfId="126" priority="183" operator="containsText" text="NOT OK">
      <formula>NOT(ISERROR(SEARCH("NOT OK",A161)))</formula>
    </cfRule>
  </conditionalFormatting>
  <conditionalFormatting sqref="A161 K161">
    <cfRule type="containsText" dxfId="125" priority="181" operator="containsText" text="NOT OK">
      <formula>NOT(ISERROR(SEARCH("NOT OK",A161)))</formula>
    </cfRule>
  </conditionalFormatting>
  <conditionalFormatting sqref="K215 A215">
    <cfRule type="containsText" dxfId="124" priority="180" operator="containsText" text="NOT OK">
      <formula>NOT(ISERROR(SEARCH("NOT OK",A215)))</formula>
    </cfRule>
  </conditionalFormatting>
  <conditionalFormatting sqref="K215 A215">
    <cfRule type="containsText" dxfId="123" priority="178" operator="containsText" text="NOT OK">
      <formula>NOT(ISERROR(SEARCH("NOT OK",A215)))</formula>
    </cfRule>
  </conditionalFormatting>
  <conditionalFormatting sqref="K242 A242">
    <cfRule type="containsText" dxfId="122" priority="177" operator="containsText" text="NOT OK">
      <formula>NOT(ISERROR(SEARCH("NOT OK",A242)))</formula>
    </cfRule>
  </conditionalFormatting>
  <conditionalFormatting sqref="K242 A242">
    <cfRule type="containsText" dxfId="121" priority="175" operator="containsText" text="NOT OK">
      <formula>NOT(ISERROR(SEARCH("NOT OK",A242)))</formula>
    </cfRule>
  </conditionalFormatting>
  <conditionalFormatting sqref="A32 K32">
    <cfRule type="containsText" dxfId="120" priority="133" operator="containsText" text="NOT OK">
      <formula>NOT(ISERROR(SEARCH("NOT OK",A32)))</formula>
    </cfRule>
  </conditionalFormatting>
  <conditionalFormatting sqref="A59 K59">
    <cfRule type="containsText" dxfId="119" priority="132" operator="containsText" text="NOT OK">
      <formula>NOT(ISERROR(SEARCH("NOT OK",A59)))</formula>
    </cfRule>
  </conditionalFormatting>
  <conditionalFormatting sqref="A194 K194">
    <cfRule type="containsText" dxfId="118" priority="129" operator="containsText" text="NOT OK">
      <formula>NOT(ISERROR(SEARCH("NOT OK",A194)))</formula>
    </cfRule>
  </conditionalFormatting>
  <conditionalFormatting sqref="K113 A113">
    <cfRule type="containsText" dxfId="117" priority="131" operator="containsText" text="NOT OK">
      <formula>NOT(ISERROR(SEARCH("NOT OK",A113)))</formula>
    </cfRule>
  </conditionalFormatting>
  <conditionalFormatting sqref="K140 A140">
    <cfRule type="containsText" dxfId="116" priority="130" operator="containsText" text="NOT OK">
      <formula>NOT(ISERROR(SEARCH("NOT OK",A140)))</formula>
    </cfRule>
  </conditionalFormatting>
  <conditionalFormatting sqref="A221 K221">
    <cfRule type="containsText" dxfId="115" priority="128" operator="containsText" text="NOT OK">
      <formula>NOT(ISERROR(SEARCH("NOT OK",A221)))</formula>
    </cfRule>
  </conditionalFormatting>
  <conditionalFormatting sqref="A15:A16 K15:K16">
    <cfRule type="containsText" dxfId="114" priority="127" operator="containsText" text="NOT OK">
      <formula>NOT(ISERROR(SEARCH("NOT OK",A15)))</formula>
    </cfRule>
  </conditionalFormatting>
  <conditionalFormatting sqref="K42 A42">
    <cfRule type="containsText" dxfId="113" priority="126" operator="containsText" text="NOT OK">
      <formula>NOT(ISERROR(SEARCH("NOT OK",A42)))</formula>
    </cfRule>
  </conditionalFormatting>
  <conditionalFormatting sqref="K69 A69">
    <cfRule type="containsText" dxfId="112" priority="124" operator="containsText" text="NOT OK">
      <formula>NOT(ISERROR(SEARCH("NOT OK",A69)))</formula>
    </cfRule>
  </conditionalFormatting>
  <conditionalFormatting sqref="K96:K103 A96:A103">
    <cfRule type="containsText" dxfId="111" priority="122" operator="containsText" text="NOT OK">
      <formula>NOT(ISERROR(SEARCH("NOT OK",A96)))</formula>
    </cfRule>
  </conditionalFormatting>
  <conditionalFormatting sqref="A123 K123">
    <cfRule type="containsText" dxfId="110" priority="121" operator="containsText" text="NOT OK">
      <formula>NOT(ISERROR(SEARCH("NOT OK",A123)))</formula>
    </cfRule>
  </conditionalFormatting>
  <conditionalFormatting sqref="K150 A150">
    <cfRule type="containsText" dxfId="109" priority="119" operator="containsText" text="NOT OK">
      <formula>NOT(ISERROR(SEARCH("NOT OK",A150)))</formula>
    </cfRule>
  </conditionalFormatting>
  <conditionalFormatting sqref="A177:A184 K177:K184">
    <cfRule type="containsText" dxfId="108" priority="117" operator="containsText" text="NOT OK">
      <formula>NOT(ISERROR(SEARCH("NOT OK",A177)))</formula>
    </cfRule>
  </conditionalFormatting>
  <conditionalFormatting sqref="K204 A204">
    <cfRule type="containsText" dxfId="107" priority="116" operator="containsText" text="NOT OK">
      <formula>NOT(ISERROR(SEARCH("NOT OK",A204)))</formula>
    </cfRule>
  </conditionalFormatting>
  <conditionalFormatting sqref="K231 A231">
    <cfRule type="containsText" dxfId="106" priority="114" operator="containsText" text="NOT OK">
      <formula>NOT(ISERROR(SEARCH("NOT OK",A231)))</formula>
    </cfRule>
  </conditionalFormatting>
  <conditionalFormatting sqref="A231 K231">
    <cfRule type="containsText" dxfId="105" priority="112" operator="containsText" text="NOT OK">
      <formula>NOT(ISERROR(SEARCH("NOT OK",A231)))</formula>
    </cfRule>
  </conditionalFormatting>
  <conditionalFormatting sqref="A43:A46 K43:K46">
    <cfRule type="containsText" dxfId="104" priority="110" operator="containsText" text="NOT OK">
      <formula>NOT(ISERROR(SEARCH("NOT OK",A43)))</formula>
    </cfRule>
  </conditionalFormatting>
  <conditionalFormatting sqref="A70:A73 K70:K73">
    <cfRule type="containsText" dxfId="103" priority="108" operator="containsText" text="NOT OK">
      <formula>NOT(ISERROR(SEARCH("NOT OK",A70)))</formula>
    </cfRule>
  </conditionalFormatting>
  <conditionalFormatting sqref="K81 A81">
    <cfRule type="containsText" dxfId="102" priority="107" operator="containsText" text="NOT OK">
      <formula>NOT(ISERROR(SEARCH("NOT OK",A81)))</formula>
    </cfRule>
  </conditionalFormatting>
  <conditionalFormatting sqref="A135 K135">
    <cfRule type="containsText" dxfId="101" priority="105" operator="containsText" text="NOT OK">
      <formula>NOT(ISERROR(SEARCH("NOT OK",A135)))</formula>
    </cfRule>
  </conditionalFormatting>
  <conditionalFormatting sqref="A162 K162">
    <cfRule type="containsText" dxfId="100" priority="103" operator="containsText" text="NOT OK">
      <formula>NOT(ISERROR(SEARCH("NOT OK",A162)))</formula>
    </cfRule>
  </conditionalFormatting>
  <conditionalFormatting sqref="K124:K127 A124:A127">
    <cfRule type="containsText" dxfId="99" priority="100" operator="containsText" text="NOT OK">
      <formula>NOT(ISERROR(SEARCH("NOT OK",A124)))</formula>
    </cfRule>
  </conditionalFormatting>
  <conditionalFormatting sqref="A205:A208 K205:K208">
    <cfRule type="containsText" dxfId="98" priority="96" operator="containsText" text="NOT OK">
      <formula>NOT(ISERROR(SEARCH("NOT OK",A205)))</formula>
    </cfRule>
  </conditionalFormatting>
  <conditionalFormatting sqref="A232:A235 K232:K235">
    <cfRule type="containsText" dxfId="97" priority="94" operator="containsText" text="NOT OK">
      <formula>NOT(ISERROR(SEARCH("NOT OK",A232)))</formula>
    </cfRule>
  </conditionalFormatting>
  <conditionalFormatting sqref="K216 A216">
    <cfRule type="containsText" dxfId="96" priority="93" operator="containsText" text="NOT OK">
      <formula>NOT(ISERROR(SEARCH("NOT OK",A216)))</formula>
    </cfRule>
  </conditionalFormatting>
  <conditionalFormatting sqref="K243 A243">
    <cfRule type="containsText" dxfId="95" priority="91" operator="containsText" text="NOT OK">
      <formula>NOT(ISERROR(SEARCH("NOT OK",A243)))</formula>
    </cfRule>
  </conditionalFormatting>
  <conditionalFormatting sqref="K23 A23">
    <cfRule type="containsText" dxfId="94" priority="88" operator="containsText" text="NOT OK">
      <formula>NOT(ISERROR(SEARCH("NOT OK",A23)))</formula>
    </cfRule>
  </conditionalFormatting>
  <conditionalFormatting sqref="A24 K24">
    <cfRule type="containsText" dxfId="93" priority="87" operator="containsText" text="NOT OK">
      <formula>NOT(ISERROR(SEARCH("NOT OK",A24)))</formula>
    </cfRule>
  </conditionalFormatting>
  <conditionalFormatting sqref="K105 A105">
    <cfRule type="containsText" dxfId="92" priority="82" operator="containsText" text="NOT OK">
      <formula>NOT(ISERROR(SEARCH("NOT OK",A105)))</formula>
    </cfRule>
  </conditionalFormatting>
  <conditionalFormatting sqref="K104 A104">
    <cfRule type="containsText" dxfId="91" priority="81" operator="containsText" text="NOT OK">
      <formula>NOT(ISERROR(SEARCH("NOT OK",A104)))</formula>
    </cfRule>
  </conditionalFormatting>
  <conditionalFormatting sqref="A186 K186">
    <cfRule type="containsText" dxfId="90" priority="76" operator="containsText" text="NOT OK">
      <formula>NOT(ISERROR(SEARCH("NOT OK",A186)))</formula>
    </cfRule>
  </conditionalFormatting>
  <conditionalFormatting sqref="K185 A185">
    <cfRule type="containsText" dxfId="89" priority="75" operator="containsText" text="NOT OK">
      <formula>NOT(ISERROR(SEARCH("NOT OK",A185)))</formula>
    </cfRule>
  </conditionalFormatting>
  <conditionalFormatting sqref="A47:A49 K47:K49">
    <cfRule type="containsText" dxfId="88" priority="46" operator="containsText" text="NOT OK">
      <formula>NOT(ISERROR(SEARCH("NOT OK",A47)))</formula>
    </cfRule>
  </conditionalFormatting>
  <conditionalFormatting sqref="A74:A76 K74:K76">
    <cfRule type="containsText" dxfId="87" priority="43" operator="containsText" text="NOT OK">
      <formula>NOT(ISERROR(SEARCH("NOT OK",A74)))</formula>
    </cfRule>
  </conditionalFormatting>
  <conditionalFormatting sqref="K128:K130 A128:A130">
    <cfRule type="containsText" dxfId="86" priority="40" operator="containsText" text="NOT OK">
      <formula>NOT(ISERROR(SEARCH("NOT OK",A128)))</formula>
    </cfRule>
  </conditionalFormatting>
  <conditionalFormatting sqref="K128:K130 A128:A130">
    <cfRule type="containsText" dxfId="85" priority="39" operator="containsText" text="NOT OK">
      <formula>NOT(ISERROR(SEARCH("NOT OK",A128)))</formula>
    </cfRule>
  </conditionalFormatting>
  <conditionalFormatting sqref="K155:K157 A155:A157">
    <cfRule type="containsText" dxfId="84" priority="36" operator="containsText" text="NOT OK">
      <formula>NOT(ISERROR(SEARCH("NOT OK",A155)))</formula>
    </cfRule>
  </conditionalFormatting>
  <conditionalFormatting sqref="K155:K157 A155:A157">
    <cfRule type="containsText" dxfId="83" priority="35" operator="containsText" text="NOT OK">
      <formula>NOT(ISERROR(SEARCH("NOT OK",A155)))</formula>
    </cfRule>
  </conditionalFormatting>
  <conditionalFormatting sqref="A209:A211 K209:K211">
    <cfRule type="containsText" dxfId="82" priority="32" operator="containsText" text="NOT OK">
      <formula>NOT(ISERROR(SEARCH("NOT OK",A209)))</formula>
    </cfRule>
  </conditionalFormatting>
  <conditionalFormatting sqref="A209:A211 K209:K211">
    <cfRule type="containsText" dxfId="81" priority="31" operator="containsText" text="NOT OK">
      <formula>NOT(ISERROR(SEARCH("NOT OK",A209)))</formula>
    </cfRule>
  </conditionalFormatting>
  <conditionalFormatting sqref="A236:A238 K236:K238">
    <cfRule type="containsText" dxfId="80" priority="28" operator="containsText" text="NOT OK">
      <formula>NOT(ISERROR(SEARCH("NOT OK",A236)))</formula>
    </cfRule>
  </conditionalFormatting>
  <conditionalFormatting sqref="A236:A238 K236:K238">
    <cfRule type="containsText" dxfId="79" priority="27" operator="containsText" text="NOT OK">
      <formula>NOT(ISERROR(SEARCH("NOT OK",A236)))</formula>
    </cfRule>
  </conditionalFormatting>
  <conditionalFormatting sqref="K50 A50">
    <cfRule type="containsText" dxfId="78" priority="12" operator="containsText" text="NOT OK">
      <formula>NOT(ISERROR(SEARCH("NOT OK",A50)))</formula>
    </cfRule>
  </conditionalFormatting>
  <conditionalFormatting sqref="A51 K51">
    <cfRule type="containsText" dxfId="77" priority="11" operator="containsText" text="NOT OK">
      <formula>NOT(ISERROR(SEARCH("NOT OK",A51)))</formula>
    </cfRule>
  </conditionalFormatting>
  <conditionalFormatting sqref="K77 A77">
    <cfRule type="containsText" dxfId="76" priority="10" operator="containsText" text="NOT OK">
      <formula>NOT(ISERROR(SEARCH("NOT OK",A77)))</formula>
    </cfRule>
  </conditionalFormatting>
  <conditionalFormatting sqref="A78 K78">
    <cfRule type="containsText" dxfId="75" priority="9" operator="containsText" text="NOT OK">
      <formula>NOT(ISERROR(SEARCH("NOT OK",A78)))</formula>
    </cfRule>
  </conditionalFormatting>
  <conditionalFormatting sqref="K132 A132">
    <cfRule type="containsText" dxfId="74" priority="8" operator="containsText" text="NOT OK">
      <formula>NOT(ISERROR(SEARCH("NOT OK",A132)))</formula>
    </cfRule>
  </conditionalFormatting>
  <conditionalFormatting sqref="K131 A131">
    <cfRule type="containsText" dxfId="73" priority="7" operator="containsText" text="NOT OK">
      <formula>NOT(ISERROR(SEARCH("NOT OK",A131)))</formula>
    </cfRule>
  </conditionalFormatting>
  <conditionalFormatting sqref="K159 A159">
    <cfRule type="containsText" dxfId="72" priority="6" operator="containsText" text="NOT OK">
      <formula>NOT(ISERROR(SEARCH("NOT OK",A159)))</formula>
    </cfRule>
  </conditionalFormatting>
  <conditionalFormatting sqref="K158 A158">
    <cfRule type="containsText" dxfId="71" priority="5" operator="containsText" text="NOT OK">
      <formula>NOT(ISERROR(SEARCH("NOT OK",A158)))</formula>
    </cfRule>
  </conditionalFormatting>
  <conditionalFormatting sqref="A213 K213">
    <cfRule type="containsText" dxfId="70" priority="4" operator="containsText" text="NOT OK">
      <formula>NOT(ISERROR(SEARCH("NOT OK",A213)))</formula>
    </cfRule>
  </conditionalFormatting>
  <conditionalFormatting sqref="K212 A212">
    <cfRule type="containsText" dxfId="69" priority="3" operator="containsText" text="NOT OK">
      <formula>NOT(ISERROR(SEARCH("NOT OK",A212)))</formula>
    </cfRule>
  </conditionalFormatting>
  <conditionalFormatting sqref="A240 K240">
    <cfRule type="containsText" dxfId="68" priority="2" operator="containsText" text="NOT OK">
      <formula>NOT(ISERROR(SEARCH("NOT OK",A240)))</formula>
    </cfRule>
  </conditionalFormatting>
  <conditionalFormatting sqref="K239 A239">
    <cfRule type="containsText" dxfId="67" priority="1" operator="containsText" text="NOT OK">
      <formula>NOT(ISERROR(SEARCH("NOT OK",A239)))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5" min="11" max="22" man="1"/>
    <brk id="169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W244"/>
  <sheetViews>
    <sheetView tabSelected="1" topLeftCell="E85" zoomScaleNormal="100" workbookViewId="0">
      <selection activeCell="J103" sqref="J103"/>
    </sheetView>
  </sheetViews>
  <sheetFormatPr defaultColWidth="7" defaultRowHeight="12.75"/>
  <cols>
    <col min="1" max="1" width="7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28515625" style="2" bestFit="1" customWidth="1"/>
    <col min="10" max="10" width="7" style="1" customWidth="1"/>
    <col min="11" max="11" width="7" style="3"/>
    <col min="12" max="12" width="13" style="1" customWidth="1"/>
    <col min="13" max="13" width="12.5703125" style="1" customWidth="1"/>
    <col min="14" max="14" width="13.28515625" style="1" customWidth="1"/>
    <col min="15" max="15" width="14.28515625" style="1" bestFit="1" customWidth="1"/>
    <col min="16" max="16" width="13.28515625" style="1" customWidth="1"/>
    <col min="17" max="17" width="13.42578125" style="1" customWidth="1"/>
    <col min="18" max="19" width="12.5703125" style="1" customWidth="1"/>
    <col min="20" max="20" width="14.28515625" style="1" bestFit="1" customWidth="1"/>
    <col min="21" max="21" width="12.42578125" style="1" customWidth="1"/>
    <col min="22" max="22" width="13.42578125" style="1" customWidth="1"/>
    <col min="23" max="23" width="12.28515625" style="2" bestFit="1" customWidth="1"/>
    <col min="24" max="16384" width="7" style="1"/>
  </cols>
  <sheetData>
    <row r="1" spans="1:23" ht="13.5" thickBot="1"/>
    <row r="2" spans="1:23" ht="13.5" thickTop="1">
      <c r="B2" s="880" t="s">
        <v>0</v>
      </c>
      <c r="C2" s="881"/>
      <c r="D2" s="881"/>
      <c r="E2" s="881"/>
      <c r="F2" s="881"/>
      <c r="G2" s="881"/>
      <c r="H2" s="881"/>
      <c r="I2" s="882"/>
      <c r="J2" s="3"/>
      <c r="L2" s="883" t="s">
        <v>1</v>
      </c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5"/>
    </row>
    <row r="3" spans="1:23" ht="13.5" thickBot="1">
      <c r="B3" s="886" t="s">
        <v>46</v>
      </c>
      <c r="C3" s="887"/>
      <c r="D3" s="887"/>
      <c r="E3" s="887"/>
      <c r="F3" s="887"/>
      <c r="G3" s="887"/>
      <c r="H3" s="887"/>
      <c r="I3" s="888"/>
      <c r="J3" s="3"/>
      <c r="L3" s="889" t="s">
        <v>48</v>
      </c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1"/>
    </row>
    <row r="4" spans="1:23" ht="14.25" thickTop="1" thickBot="1">
      <c r="B4" s="103"/>
      <c r="C4" s="104"/>
      <c r="D4" s="104"/>
      <c r="E4" s="104"/>
      <c r="F4" s="104"/>
      <c r="G4" s="104"/>
      <c r="H4" s="104"/>
      <c r="I4" s="105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6"/>
      <c r="C5" s="892" t="s">
        <v>64</v>
      </c>
      <c r="D5" s="893"/>
      <c r="E5" s="894"/>
      <c r="F5" s="892" t="s">
        <v>65</v>
      </c>
      <c r="G5" s="893"/>
      <c r="H5" s="894"/>
      <c r="I5" s="107" t="s">
        <v>2</v>
      </c>
      <c r="J5" s="3"/>
      <c r="L5" s="11"/>
      <c r="M5" s="895" t="s">
        <v>64</v>
      </c>
      <c r="N5" s="896"/>
      <c r="O5" s="896"/>
      <c r="P5" s="896"/>
      <c r="Q5" s="897"/>
      <c r="R5" s="895" t="s">
        <v>65</v>
      </c>
      <c r="S5" s="896"/>
      <c r="T5" s="896"/>
      <c r="U5" s="896"/>
      <c r="V5" s="897"/>
      <c r="W5" s="12" t="s">
        <v>2</v>
      </c>
    </row>
    <row r="6" spans="1:23" ht="13.5" thickTop="1">
      <c r="B6" s="108" t="s">
        <v>3</v>
      </c>
      <c r="C6" s="109"/>
      <c r="D6" s="110"/>
      <c r="E6" s="111"/>
      <c r="F6" s="109"/>
      <c r="G6" s="110"/>
      <c r="H6" s="111"/>
      <c r="I6" s="112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3"/>
      <c r="C7" s="114" t="s">
        <v>5</v>
      </c>
      <c r="D7" s="115" t="s">
        <v>6</v>
      </c>
      <c r="E7" s="390" t="s">
        <v>7</v>
      </c>
      <c r="F7" s="114" t="s">
        <v>5</v>
      </c>
      <c r="G7" s="115" t="s">
        <v>6</v>
      </c>
      <c r="H7" s="194" t="s">
        <v>7</v>
      </c>
      <c r="I7" s="117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08"/>
      <c r="C8" s="118"/>
      <c r="D8" s="119"/>
      <c r="E8" s="151"/>
      <c r="F8" s="118"/>
      <c r="G8" s="119"/>
      <c r="H8" s="151"/>
      <c r="I8" s="121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45" t="str">
        <f>IF(ISERROR(F9/G9)," ",IF(F9/G9&gt;0.5,IF(F9/G9&lt;1.5," ","NOT OK"),"NOT OK"))</f>
        <v xml:space="preserve"> </v>
      </c>
      <c r="B9" s="108" t="s">
        <v>10</v>
      </c>
      <c r="C9" s="361">
        <f>+'Lcc_BKK+DMK'!C9+Lcc_CNX!C9+Lcc_HDY!C9+Lcc_HKT!C9+Lcc_CEI!C9</f>
        <v>5056</v>
      </c>
      <c r="D9" s="362">
        <f>+'Lcc_BKK+DMK'!D9+Lcc_CNX!D9+Lcc_HDY!D9+Lcc_HKT!D9+Lcc_CEI!D9</f>
        <v>5050</v>
      </c>
      <c r="E9" s="152">
        <f>SUM(C9:D9)</f>
        <v>10106</v>
      </c>
      <c r="F9" s="122">
        <f>+'Lcc_BKK+DMK'!F9+Lcc_CNX!F9+Lcc_HDY!F9+Lcc_HKT!F9+Lcc_CEI!F9</f>
        <v>6091</v>
      </c>
      <c r="G9" s="124">
        <f>+'Lcc_BKK+DMK'!G9+Lcc_CNX!G9+Lcc_HDY!G9+Lcc_HKT!G9+Lcc_CEI!G9</f>
        <v>6094</v>
      </c>
      <c r="H9" s="152">
        <f>SUM(F9:G9)</f>
        <v>12185</v>
      </c>
      <c r="I9" s="125">
        <f>IF(E9=0,0,((H9/E9)-1)*100)</f>
        <v>20.571937462893342</v>
      </c>
      <c r="J9" s="3"/>
      <c r="L9" s="13" t="s">
        <v>10</v>
      </c>
      <c r="M9" s="371">
        <f>'Lcc_BKK+DMK'!M9+Lcc_CNX!M9+Lcc_HDY!M9+Lcc_HKT!M9+Lcc_CEI!M9</f>
        <v>732434</v>
      </c>
      <c r="N9" s="369">
        <f>'Lcc_BKK+DMK'!N9+Lcc_CNX!N9+Lcc_HDY!N9+Lcc_HKT!N9+Lcc_CEI!N9</f>
        <v>760878</v>
      </c>
      <c r="O9" s="311">
        <f t="shared" ref="O9" si="0">SUM(M9:N9)</f>
        <v>1493312</v>
      </c>
      <c r="P9" s="368">
        <f>+Lcc_BKK!P9+Lcc_DMK!P9+Lcc_CNX!P9+Lcc_HDY!P9+Lcc_HKT!P9+Lcc_CEI!P9</f>
        <v>1716</v>
      </c>
      <c r="Q9" s="311">
        <f>O9+P9</f>
        <v>1495028</v>
      </c>
      <c r="R9" s="39">
        <f>'Lcc_BKK+DMK'!R9+Lcc_CNX!R9+Lcc_HDY!R9+Lcc_HKT!R9+Lcc_CEI!R9</f>
        <v>965961</v>
      </c>
      <c r="S9" s="37">
        <f>'Lcc_BKK+DMK'!S9+Lcc_CNX!S9+Lcc_HDY!S9+Lcc_HKT!S9+Lcc_CEI!S9</f>
        <v>996827</v>
      </c>
      <c r="T9" s="169">
        <f t="shared" ref="T9" si="1">SUM(R9:S9)</f>
        <v>1962788</v>
      </c>
      <c r="U9" s="144">
        <f>+Lcc_BKK!U9+Lcc_DMK!U9+Lcc_CNX!U9+Lcc_HDY!U9+Lcc_HKT!U9+Lcc_CEI!U9</f>
        <v>1623</v>
      </c>
      <c r="V9" s="169">
        <f>T9+U9</f>
        <v>1964411</v>
      </c>
      <c r="W9" s="40">
        <f>IF(Q9=0,0,((V9/Q9)-1)*100)</f>
        <v>31.396268163539421</v>
      </c>
    </row>
    <row r="10" spans="1:23">
      <c r="A10" s="345" t="str">
        <f>IF(ISERROR(F10/G10)," ",IF(F10/G10&gt;0.5,IF(F10/G10&lt;1.5," ","NOT OK"),"NOT OK"))</f>
        <v xml:space="preserve"> </v>
      </c>
      <c r="B10" s="108" t="s">
        <v>11</v>
      </c>
      <c r="C10" s="361">
        <f>+'Lcc_BKK+DMK'!C10+Lcc_CNX!C10+Lcc_HDY!C10+Lcc_HKT!C10+Lcc_CEI!C10</f>
        <v>4848</v>
      </c>
      <c r="D10" s="362">
        <f>+'Lcc_BKK+DMK'!D10+Lcc_CNX!D10+Lcc_HDY!D10+Lcc_HKT!D10+Lcc_CEI!D10</f>
        <v>4847</v>
      </c>
      <c r="E10" s="152">
        <f t="shared" ref="E10:E11" si="2">SUM(C10:D10)</f>
        <v>9695</v>
      </c>
      <c r="F10" s="122">
        <f>+'Lcc_BKK+DMK'!F10+Lcc_CNX!F10+Lcc_HDY!F10+Lcc_HKT!F10+Lcc_CEI!F10</f>
        <v>5954</v>
      </c>
      <c r="G10" s="124">
        <f>+'Lcc_BKK+DMK'!G10+Lcc_CNX!G10+Lcc_HDY!G10+Lcc_HKT!G10+Lcc_CEI!G10</f>
        <v>5954</v>
      </c>
      <c r="H10" s="152">
        <f t="shared" ref="H10:H11" si="3">SUM(F10:G10)</f>
        <v>11908</v>
      </c>
      <c r="I10" s="125">
        <f t="shared" ref="I10:I11" si="4">IF(E10=0,0,((H10/E10)-1)*100)</f>
        <v>22.826199071686439</v>
      </c>
      <c r="J10" s="3"/>
      <c r="K10" s="6"/>
      <c r="L10" s="13" t="s">
        <v>11</v>
      </c>
      <c r="M10" s="371">
        <f>'Lcc_BKK+DMK'!M10+Lcc_CNX!M10+Lcc_HDY!M10+Lcc_HKT!M10+Lcc_CEI!M10</f>
        <v>737325</v>
      </c>
      <c r="N10" s="369">
        <f>'Lcc_BKK+DMK'!N10+Lcc_CNX!N10+Lcc_HDY!N10+Lcc_HKT!N10+Lcc_CEI!N10</f>
        <v>715656</v>
      </c>
      <c r="O10" s="311">
        <f t="shared" ref="O10:O11" si="5">SUM(M10:N10)</f>
        <v>1452981</v>
      </c>
      <c r="P10" s="368">
        <f>+Lcc_BKK!P10+Lcc_DMK!P10+Lcc_CNX!P10+Lcc_HDY!P10+Lcc_HKT!P10+Lcc_CEI!P10</f>
        <v>2367</v>
      </c>
      <c r="Q10" s="311">
        <f t="shared" ref="Q10:Q11" si="6">O10+P10</f>
        <v>1455348</v>
      </c>
      <c r="R10" s="371">
        <f>'Lcc_BKK+DMK'!R10+Lcc_CNX!R10+Lcc_HDY!R10+Lcc_HKT!R10+Lcc_CEI!R10</f>
        <v>1003566</v>
      </c>
      <c r="S10" s="369">
        <f>'Lcc_BKK+DMK'!S10+Lcc_CNX!S10+Lcc_HDY!S10+Lcc_HKT!S10+Lcc_CEI!S10</f>
        <v>991435</v>
      </c>
      <c r="T10" s="169">
        <f t="shared" ref="T10:T11" si="7">SUM(R10:S10)</f>
        <v>1995001</v>
      </c>
      <c r="U10" s="368">
        <f>+Lcc_BKK!U10+Lcc_DMK!U10+Lcc_CNX!U10+Lcc_HDY!U10+Lcc_HKT!U10+Lcc_CEI!U10</f>
        <v>2412</v>
      </c>
      <c r="V10" s="169">
        <f t="shared" ref="V10:V11" si="8">T10+U10</f>
        <v>1997413</v>
      </c>
      <c r="W10" s="40">
        <f t="shared" ref="W10:W11" si="9">IF(Q10=0,0,((V10/Q10)-1)*100)</f>
        <v>37.246418038847075</v>
      </c>
    </row>
    <row r="11" spans="1:23" ht="13.5" thickBot="1">
      <c r="A11" s="345" t="str">
        <f>IF(ISERROR(F11/G11)," ",IF(F11/G11&gt;0.5,IF(F11/G11&lt;1.5," ","NOT OK"),"NOT OK"))</f>
        <v xml:space="preserve"> </v>
      </c>
      <c r="B11" s="113" t="s">
        <v>12</v>
      </c>
      <c r="C11" s="363">
        <f>+'Lcc_BKK+DMK'!C11+Lcc_CNX!C11+Lcc_HDY!C11+Lcc_HKT!C11+Lcc_CEI!C11</f>
        <v>5326</v>
      </c>
      <c r="D11" s="364">
        <f>+'Lcc_BKK+DMK'!D11+Lcc_CNX!D11+Lcc_HDY!D11+Lcc_HKT!D11+Lcc_CEI!D11</f>
        <v>5319</v>
      </c>
      <c r="E11" s="152">
        <f t="shared" si="2"/>
        <v>10645</v>
      </c>
      <c r="F11" s="126">
        <f>+'Lcc_BKK+DMK'!F11+Lcc_CNX!F11+Lcc_HDY!F11+Lcc_HKT!F11+Lcc_CEI!F11</f>
        <v>6432</v>
      </c>
      <c r="G11" s="127">
        <f>+'Lcc_BKK+DMK'!G11+Lcc_CNX!G11+Lcc_HDY!G11+Lcc_HKT!G11+Lcc_CEI!G11</f>
        <v>6431</v>
      </c>
      <c r="H11" s="152">
        <f t="shared" si="3"/>
        <v>12863</v>
      </c>
      <c r="I11" s="125">
        <f t="shared" si="4"/>
        <v>20.836073273837474</v>
      </c>
      <c r="J11" s="3"/>
      <c r="K11" s="6"/>
      <c r="L11" s="22" t="s">
        <v>12</v>
      </c>
      <c r="M11" s="371">
        <f>'Lcc_BKK+DMK'!M11+Lcc_CNX!M11+Lcc_HDY!M11+Lcc_HKT!M11+Lcc_CEI!M11</f>
        <v>885774</v>
      </c>
      <c r="N11" s="369">
        <f>'Lcc_BKK+DMK'!N11+Lcc_CNX!N11+Lcc_HDY!N11+Lcc_HKT!N11+Lcc_CEI!N11</f>
        <v>844813</v>
      </c>
      <c r="O11" s="311">
        <f t="shared" si="5"/>
        <v>1730587</v>
      </c>
      <c r="P11" s="368">
        <f>+Lcc_BKK!P11+Lcc_DMK!P11+Lcc_CNX!P11+Lcc_HDY!P11+Lcc_HKT!P11+Lcc_CEI!P11</f>
        <v>5061</v>
      </c>
      <c r="Q11" s="311">
        <f t="shared" si="6"/>
        <v>1735648</v>
      </c>
      <c r="R11" s="371">
        <f>'Lcc_BKK+DMK'!R11+Lcc_CNX!R11+Lcc_HDY!R11+Lcc_HKT!R11+Lcc_CEI!R11</f>
        <v>1108376</v>
      </c>
      <c r="S11" s="369">
        <f>'Lcc_BKK+DMK'!S11+Lcc_CNX!S11+Lcc_HDY!S11+Lcc_HKT!S11+Lcc_CEI!S11</f>
        <v>1096804</v>
      </c>
      <c r="T11" s="169">
        <f t="shared" si="7"/>
        <v>2205180</v>
      </c>
      <c r="U11" s="368">
        <f>+Lcc_BKK!U11+Lcc_DMK!U11+Lcc_CNX!U11+Lcc_HDY!U11+Lcc_HKT!U11+Lcc_CEI!U11</f>
        <v>5059</v>
      </c>
      <c r="V11" s="169">
        <f t="shared" si="8"/>
        <v>2210239</v>
      </c>
      <c r="W11" s="40">
        <f t="shared" si="9"/>
        <v>27.34373559615775</v>
      </c>
    </row>
    <row r="12" spans="1:23" ht="14.25" thickTop="1" thickBot="1">
      <c r="A12" s="345" t="str">
        <f>IF(ISERROR(F12/G12)," ",IF(F12/G12&gt;0.5,IF(F12/G12&lt;1.5," ","NOT OK"),"NOT OK"))</f>
        <v xml:space="preserve"> </v>
      </c>
      <c r="B12" s="128" t="s">
        <v>57</v>
      </c>
      <c r="C12" s="129">
        <f>+C9+C10+C11</f>
        <v>15230</v>
      </c>
      <c r="D12" s="131">
        <f t="shared" ref="D12:E12" si="10">+D9+D10+D11</f>
        <v>15216</v>
      </c>
      <c r="E12" s="155">
        <f t="shared" si="10"/>
        <v>30446</v>
      </c>
      <c r="F12" s="129">
        <f t="shared" ref="F12:H12" si="11">+F9+F10+F11</f>
        <v>18477</v>
      </c>
      <c r="G12" s="131">
        <f t="shared" si="11"/>
        <v>18479</v>
      </c>
      <c r="H12" s="155">
        <f t="shared" si="11"/>
        <v>36956</v>
      </c>
      <c r="I12" s="132">
        <f t="shared" ref="I12:I13" si="12">IF(E12=0,0,((H12/E12)-1)*100)</f>
        <v>21.382119161794645</v>
      </c>
      <c r="J12" s="3"/>
      <c r="L12" s="41" t="s">
        <v>57</v>
      </c>
      <c r="M12" s="45">
        <f t="shared" ref="M12:Q12" si="13">+M9+M10+M11</f>
        <v>2355533</v>
      </c>
      <c r="N12" s="43">
        <f t="shared" si="13"/>
        <v>2321347</v>
      </c>
      <c r="O12" s="312">
        <f t="shared" si="13"/>
        <v>4676880</v>
      </c>
      <c r="P12" s="43">
        <f t="shared" si="13"/>
        <v>9144</v>
      </c>
      <c r="Q12" s="312">
        <f t="shared" si="13"/>
        <v>4686024</v>
      </c>
      <c r="R12" s="45">
        <f t="shared" ref="R12:V12" si="14">+R9+R10+R11</f>
        <v>3077903</v>
      </c>
      <c r="S12" s="43">
        <f t="shared" si="14"/>
        <v>3085066</v>
      </c>
      <c r="T12" s="170">
        <f t="shared" si="14"/>
        <v>6162969</v>
      </c>
      <c r="U12" s="43">
        <f t="shared" si="14"/>
        <v>9094</v>
      </c>
      <c r="V12" s="170">
        <f t="shared" si="14"/>
        <v>6172063</v>
      </c>
      <c r="W12" s="46">
        <f t="shared" ref="W12:W13" si="15">IF(Q12=0,0,((V12/Q12)-1)*100)</f>
        <v>31.712150855394672</v>
      </c>
    </row>
    <row r="13" spans="1:23" ht="13.5" thickTop="1">
      <c r="A13" s="345" t="str">
        <f t="shared" ref="A13:A67" si="16">IF(ISERROR(F13/G13)," ",IF(F13/G13&gt;0.5,IF(F13/G13&lt;1.5," ","NOT OK"),"NOT OK"))</f>
        <v xml:space="preserve"> </v>
      </c>
      <c r="B13" s="108" t="s">
        <v>13</v>
      </c>
      <c r="C13" s="361">
        <f>+'Lcc_BKK+DMK'!C13+Lcc_CNX!C13+Lcc_HDY!C13+Lcc_HKT!C13+Lcc_CEI!C13</f>
        <v>5501</v>
      </c>
      <c r="D13" s="362">
        <f>+'Lcc_BKK+DMK'!D13+Lcc_CNX!D13+Lcc_HDY!D13+Lcc_HKT!D13+Lcc_CEI!D13</f>
        <v>5513</v>
      </c>
      <c r="E13" s="152">
        <f t="shared" ref="E13" si="17">SUM(C13:D13)</f>
        <v>11014</v>
      </c>
      <c r="F13" s="361">
        <f>+'Lcc_BKK+DMK'!F13+Lcc_CNX!F13+Lcc_HDY!F13+Lcc_HKT!F13+Lcc_CEI!F13</f>
        <v>6645</v>
      </c>
      <c r="G13" s="362">
        <f>+'Lcc_BKK+DMK'!G13+Lcc_CNX!G13+Lcc_HDY!G13+Lcc_HKT!G13+Lcc_CEI!G13</f>
        <v>6646</v>
      </c>
      <c r="H13" s="152">
        <f t="shared" ref="H13" si="18">SUM(F13:G13)</f>
        <v>13291</v>
      </c>
      <c r="I13" s="125">
        <f t="shared" si="12"/>
        <v>20.673688033412031</v>
      </c>
      <c r="J13" s="3"/>
      <c r="L13" s="13" t="s">
        <v>13</v>
      </c>
      <c r="M13" s="371">
        <f>'Lcc_BKK+DMK'!M13+Lcc_CNX!M13+Lcc_HDY!M13+Lcc_HKT!M13+Lcc_CEI!M13</f>
        <v>929413</v>
      </c>
      <c r="N13" s="369">
        <f>'Lcc_BKK+DMK'!N13+Lcc_CNX!N13+Lcc_HDY!N13+Lcc_HKT!N13+Lcc_CEI!N13</f>
        <v>899692</v>
      </c>
      <c r="O13" s="311">
        <f t="shared" ref="O13" si="19">SUM(M13:N13)</f>
        <v>1829105</v>
      </c>
      <c r="P13" s="368">
        <f>+Lcc_BKK!P13+Lcc_DMK!P13+Lcc_CNX!P13+Lcc_HDY!P13+Lcc_HKT!P13+Lcc_CEI!P13</f>
        <v>2241</v>
      </c>
      <c r="Q13" s="311">
        <f t="shared" ref="Q13" si="20">O13+P13</f>
        <v>1831346</v>
      </c>
      <c r="R13" s="371">
        <f>'Lcc_BKK+DMK'!R13+Lcc_CNX!R13+Lcc_HDY!R13+Lcc_HKT!R13+Lcc_CEI!R13</f>
        <v>1135057</v>
      </c>
      <c r="S13" s="369">
        <f>'Lcc_BKK+DMK'!S13+Lcc_CNX!S13+Lcc_HDY!S13+Lcc_HKT!S13+Lcc_CEI!S13</f>
        <v>1121678</v>
      </c>
      <c r="T13" s="169">
        <f t="shared" ref="T13" si="21">SUM(R13:S13)</f>
        <v>2256735</v>
      </c>
      <c r="U13" s="368">
        <f>+Lcc_BKK!U13+Lcc_DMK!U13+Lcc_CNX!U13+Lcc_HDY!U13+Lcc_HKT!U13+Lcc_CEI!U13</f>
        <v>2051</v>
      </c>
      <c r="V13" s="169">
        <f t="shared" ref="V13" si="22">T13+U13</f>
        <v>2258786</v>
      </c>
      <c r="W13" s="40">
        <f t="shared" si="15"/>
        <v>23.340209878417294</v>
      </c>
    </row>
    <row r="14" spans="1:23">
      <c r="A14" s="345" t="str">
        <f t="shared" ref="A14:A24" si="23">IF(ISERROR(F14/G14)," ",IF(F14/G14&gt;0.5,IF(F14/G14&lt;1.5," ","NOT OK"),"NOT OK"))</f>
        <v xml:space="preserve"> </v>
      </c>
      <c r="B14" s="108" t="s">
        <v>14</v>
      </c>
      <c r="C14" s="361">
        <f>+'Lcc_BKK+DMK'!C14+Lcc_CNX!C14+Lcc_HDY!C14+Lcc_HKT!C14+Lcc_CEI!C14</f>
        <v>5083</v>
      </c>
      <c r="D14" s="362">
        <f>+'Lcc_BKK+DMK'!D14+Lcc_CNX!D14+Lcc_HDY!D14+Lcc_HKT!D14+Lcc_CEI!D14</f>
        <v>5083</v>
      </c>
      <c r="E14" s="152">
        <f>SUM(C14:D14)</f>
        <v>10166</v>
      </c>
      <c r="F14" s="361">
        <f>+'Lcc_BKK+DMK'!F14+Lcc_CNX!F14+Lcc_HDY!F14+Lcc_HKT!F14+Lcc_CEI!F14</f>
        <v>6363</v>
      </c>
      <c r="G14" s="362">
        <f>+'Lcc_BKK+DMK'!G14+Lcc_CNX!G14+Lcc_HDY!G14+Lcc_HKT!G14+Lcc_CEI!G14</f>
        <v>6365</v>
      </c>
      <c r="H14" s="152">
        <f>SUM(F14:G14)</f>
        <v>12728</v>
      </c>
      <c r="I14" s="125">
        <f t="shared" ref="I14:I24" si="24">IF(E14=0,0,((H14/E14)-1)*100)</f>
        <v>25.201652567381473</v>
      </c>
      <c r="J14" s="3"/>
      <c r="L14" s="13" t="s">
        <v>14</v>
      </c>
      <c r="M14" s="371">
        <f>'Lcc_BKK+DMK'!M14+Lcc_CNX!M14+Lcc_HDY!M14+Lcc_HKT!M14+Lcc_CEI!M14</f>
        <v>858526</v>
      </c>
      <c r="N14" s="369">
        <f>'Lcc_BKK+DMK'!N14+Lcc_CNX!N14+Lcc_HDY!N14+Lcc_HKT!N14+Lcc_CEI!N14</f>
        <v>909020</v>
      </c>
      <c r="O14" s="311">
        <f>SUM(M14:N14)</f>
        <v>1767546</v>
      </c>
      <c r="P14" s="368">
        <f>+Lcc_BKK!P14+Lcc_DMK!P14+Lcc_CNX!P14+Lcc_HDY!P14+Lcc_HKT!P14+Lcc_CEI!P14</f>
        <v>2764</v>
      </c>
      <c r="Q14" s="311">
        <f>O14+P14</f>
        <v>1770310</v>
      </c>
      <c r="R14" s="371">
        <f>'Lcc_BKK+DMK'!R14+Lcc_CNX!R14+Lcc_HDY!R14+Lcc_HKT!R14+Lcc_CEI!R14</f>
        <v>1121997</v>
      </c>
      <c r="S14" s="369">
        <f>'Lcc_BKK+DMK'!S14+Lcc_CNX!S14+Lcc_HDY!S14+Lcc_HKT!S14+Lcc_CEI!S14</f>
        <v>1143515</v>
      </c>
      <c r="T14" s="169">
        <f>SUM(R14:S14)</f>
        <v>2265512</v>
      </c>
      <c r="U14" s="368">
        <f>+Lcc_BKK!U14+Lcc_DMK!U14+Lcc_CNX!U14+Lcc_HDY!U14+Lcc_HKT!U14+Lcc_CEI!U14</f>
        <v>3356</v>
      </c>
      <c r="V14" s="169">
        <f>T14+U14</f>
        <v>2268868</v>
      </c>
      <c r="W14" s="40">
        <f t="shared" ref="W14:W24" si="25">IF(Q14=0,0,((V14/Q14)-1)*100)</f>
        <v>28.162186283758217</v>
      </c>
    </row>
    <row r="15" spans="1:23" ht="13.5" thickBot="1">
      <c r="A15" s="346" t="str">
        <f t="shared" si="23"/>
        <v xml:space="preserve"> </v>
      </c>
      <c r="B15" s="108" t="s">
        <v>15</v>
      </c>
      <c r="C15" s="361">
        <f>+'Lcc_BKK+DMK'!C15+Lcc_CNX!C15+Lcc_HDY!C15+Lcc_HKT!C15+Lcc_CEI!C15</f>
        <v>5547</v>
      </c>
      <c r="D15" s="362">
        <f>'Lcc_BKK+DMK'!D15+Lcc_CNX!D15+Lcc_HDY!D15+Lcc_HKT!D15+Lcc_CEI!D15</f>
        <v>5557</v>
      </c>
      <c r="E15" s="152">
        <f>SUM(C15:D15)</f>
        <v>11104</v>
      </c>
      <c r="F15" s="361">
        <f>+'Lcc_BKK+DMK'!F15+Lcc_CNX!F15+Lcc_HDY!F15+Lcc_HKT!F15+Lcc_CEI!F15</f>
        <v>7303</v>
      </c>
      <c r="G15" s="362">
        <f>'Lcc_BKK+DMK'!G15+Lcc_CNX!G15+Lcc_HDY!G15+Lcc_HKT!G15+Lcc_CEI!G15</f>
        <v>7288</v>
      </c>
      <c r="H15" s="152">
        <f>SUM(F15:G15)</f>
        <v>14591</v>
      </c>
      <c r="I15" s="125">
        <f t="shared" si="24"/>
        <v>31.403097982708928</v>
      </c>
      <c r="J15" s="7"/>
      <c r="L15" s="13" t="s">
        <v>15</v>
      </c>
      <c r="M15" s="371">
        <f>'Lcc_BKK+DMK'!M15+Lcc_CNX!M15+Lcc_HDY!M15+Lcc_HKT!M15+Lcc_CEI!M15</f>
        <v>932726</v>
      </c>
      <c r="N15" s="369">
        <f>'Lcc_BKK+DMK'!N15+Lcc_CNX!N15+Lcc_HDY!N15+Lcc_HKT!N15+Lcc_CEI!N15</f>
        <v>959478</v>
      </c>
      <c r="O15" s="311">
        <f t="shared" ref="O15" si="26">SUM(M15:N15)</f>
        <v>1892204</v>
      </c>
      <c r="P15" s="368">
        <f>+Lcc_BKK!P15+Lcc_DMK!P15+Lcc_CNX!P15+Lcc_HDY!P15+Lcc_HKT!P15+Lcc_CEI!P15</f>
        <v>3175</v>
      </c>
      <c r="Q15" s="311">
        <f>O15+P15</f>
        <v>1895379</v>
      </c>
      <c r="R15" s="371">
        <f>'Lcc_BKK+DMK'!R15+Lcc_CNX!R15+Lcc_HDY!R15+Lcc_HKT!R15+Lcc_CEI!R15</f>
        <v>1170389</v>
      </c>
      <c r="S15" s="369">
        <f>'Lcc_BKK+DMK'!S15+Lcc_CNX!S15+Lcc_HDY!S15+Lcc_HKT!S15+Lcc_CEI!S15</f>
        <v>1200143</v>
      </c>
      <c r="T15" s="169">
        <f t="shared" ref="T15" si="27">SUM(R15:S15)</f>
        <v>2370532</v>
      </c>
      <c r="U15" s="368">
        <f>+Lcc_BKK!U15+Lcc_DMK!U15+Lcc_CNX!U15+Lcc_HDY!U15+Lcc_HKT!U15+Lcc_CEI!U15</f>
        <v>3350</v>
      </c>
      <c r="V15" s="169">
        <f>T15+U15</f>
        <v>2373882</v>
      </c>
      <c r="W15" s="40">
        <f t="shared" si="25"/>
        <v>25.245768788194866</v>
      </c>
    </row>
    <row r="16" spans="1:23" ht="14.25" thickTop="1" thickBot="1">
      <c r="A16" s="345" t="str">
        <f t="shared" si="23"/>
        <v xml:space="preserve"> </v>
      </c>
      <c r="B16" s="128" t="s">
        <v>61</v>
      </c>
      <c r="C16" s="129">
        <f>+C13+C14+C15</f>
        <v>16131</v>
      </c>
      <c r="D16" s="131">
        <f t="shared" ref="D16:H16" si="28">+D13+D14+D15</f>
        <v>16153</v>
      </c>
      <c r="E16" s="155">
        <f t="shared" si="28"/>
        <v>32284</v>
      </c>
      <c r="F16" s="129">
        <f t="shared" si="28"/>
        <v>20311</v>
      </c>
      <c r="G16" s="131">
        <f t="shared" si="28"/>
        <v>20299</v>
      </c>
      <c r="H16" s="155">
        <f t="shared" si="28"/>
        <v>40610</v>
      </c>
      <c r="I16" s="132">
        <f t="shared" si="24"/>
        <v>25.789864948581332</v>
      </c>
      <c r="J16" s="3"/>
      <c r="L16" s="41" t="s">
        <v>61</v>
      </c>
      <c r="M16" s="45">
        <f>+M13+M14+M15</f>
        <v>2720665</v>
      </c>
      <c r="N16" s="43">
        <f t="shared" ref="N16:V16" si="29">+N13+N14+N15</f>
        <v>2768190</v>
      </c>
      <c r="O16" s="312">
        <f t="shared" si="29"/>
        <v>5488855</v>
      </c>
      <c r="P16" s="43">
        <f t="shared" si="29"/>
        <v>8180</v>
      </c>
      <c r="Q16" s="312">
        <f t="shared" si="29"/>
        <v>5497035</v>
      </c>
      <c r="R16" s="45">
        <f t="shared" si="29"/>
        <v>3427443</v>
      </c>
      <c r="S16" s="43">
        <f t="shared" si="29"/>
        <v>3465336</v>
      </c>
      <c r="T16" s="170">
        <f t="shared" si="29"/>
        <v>6892779</v>
      </c>
      <c r="U16" s="43">
        <f t="shared" si="29"/>
        <v>8757</v>
      </c>
      <c r="V16" s="170">
        <f t="shared" si="29"/>
        <v>6901536</v>
      </c>
      <c r="W16" s="46">
        <f t="shared" si="25"/>
        <v>25.550155674831988</v>
      </c>
    </row>
    <row r="17" spans="1:23" ht="13.5" thickTop="1">
      <c r="A17" s="345" t="str">
        <f t="shared" si="23"/>
        <v xml:space="preserve"> </v>
      </c>
      <c r="B17" s="108" t="s">
        <v>16</v>
      </c>
      <c r="C17" s="361">
        <f>+'Lcc_BKK+DMK'!C17+Lcc_CNX!C17+Lcc_HDY!C17+Lcc_HKT!C17+Lcc_CEI!C17</f>
        <v>5463</v>
      </c>
      <c r="D17" s="362">
        <f>'Lcc_BKK+DMK'!D17+Lcc_CNX!D17+Lcc_HDY!D17+Lcc_HKT!D17+Lcc_CEI!D17</f>
        <v>5458</v>
      </c>
      <c r="E17" s="152">
        <f>SUM(C17:D17)</f>
        <v>10921</v>
      </c>
      <c r="F17" s="361">
        <f>+'Lcc_BKK+DMK'!F17+Lcc_CNX!F17+Lcc_HDY!F17+Lcc_HKT!F17+Lcc_CEI!F17</f>
        <v>6562</v>
      </c>
      <c r="G17" s="362">
        <f>'Lcc_BKK+DMK'!G17+Lcc_CNX!G17+Lcc_HDY!G17+Lcc_HKT!G17+Lcc_CEI!G17</f>
        <v>6570</v>
      </c>
      <c r="H17" s="152">
        <f>SUM(F17:G17)</f>
        <v>13132</v>
      </c>
      <c r="I17" s="125">
        <f t="shared" si="24"/>
        <v>20.24539877300613</v>
      </c>
      <c r="J17" s="7"/>
      <c r="L17" s="13" t="s">
        <v>16</v>
      </c>
      <c r="M17" s="371">
        <f>'Lcc_BKK+DMK'!M17+Lcc_CNX!M17+Lcc_HDY!M17+Lcc_HKT!M17+Lcc_CEI!M17</f>
        <v>933775</v>
      </c>
      <c r="N17" s="369">
        <f>'Lcc_BKK+DMK'!N17+Lcc_CNX!N17+Lcc_HDY!N17+Lcc_HKT!N17+Lcc_CEI!N17</f>
        <v>932166</v>
      </c>
      <c r="O17" s="311">
        <f>SUM(M17:N17)</f>
        <v>1865941</v>
      </c>
      <c r="P17" s="368">
        <f>+Lcc_BKK!P17+Lcc_DMK!P17+Lcc_CNX!P17+Lcc_HDY!P17+Lcc_HKT!P17+Lcc_CEI!P17</f>
        <v>1066</v>
      </c>
      <c r="Q17" s="311">
        <f>O17+P17</f>
        <v>1867007</v>
      </c>
      <c r="R17" s="371">
        <f>'Lcc_BKK+DMK'!R17+Lcc_CNX!R17+Lcc_HDY!R17+Lcc_HKT!R17+Lcc_CEI!R17</f>
        <v>1108293</v>
      </c>
      <c r="S17" s="369">
        <f>'Lcc_BKK+DMK'!S17+Lcc_CNX!S17+Lcc_HDY!S17+Lcc_HKT!S17+Lcc_CEI!S17</f>
        <v>1126544</v>
      </c>
      <c r="T17" s="169">
        <f>SUM(R17:S17)</f>
        <v>2234837</v>
      </c>
      <c r="U17" s="368">
        <f>+Lcc_BKK!U17+Lcc_DMK!U17+Lcc_CNX!U17+Lcc_HDY!U17+Lcc_HKT!U17+Lcc_CEI!U17</f>
        <v>1910</v>
      </c>
      <c r="V17" s="169">
        <f>T17+U17</f>
        <v>2236747</v>
      </c>
      <c r="W17" s="40">
        <f t="shared" si="25"/>
        <v>19.803889326606704</v>
      </c>
    </row>
    <row r="18" spans="1:23">
      <c r="A18" s="345" t="str">
        <f t="shared" ref="A18" si="30">IF(ISERROR(F18/G18)," ",IF(F18/G18&gt;0.5,IF(F18/G18&lt;1.5," ","NOT OK"),"NOT OK"))</f>
        <v xml:space="preserve"> </v>
      </c>
      <c r="B18" s="108" t="s">
        <v>17</v>
      </c>
      <c r="C18" s="361">
        <f>+'Lcc_BKK+DMK'!C18+Lcc_CNX!C18+Lcc_HDY!C18+Lcc_HKT!C18+Lcc_CEI!C18</f>
        <v>5565</v>
      </c>
      <c r="D18" s="362">
        <f>'Lcc_BKK+DMK'!D18+Lcc_CNX!D18+Lcc_HDY!D18+Lcc_HKT!D18+Lcc_CEI!D18</f>
        <v>5567</v>
      </c>
      <c r="E18" s="152">
        <f t="shared" ref="E18" si="31">SUM(C18:D18)</f>
        <v>11132</v>
      </c>
      <c r="F18" s="361">
        <f>+'Lcc_BKK+DMK'!F18+Lcc_CNX!F18+Lcc_HDY!F18+Lcc_HKT!F18+Lcc_CEI!F18</f>
        <v>6689</v>
      </c>
      <c r="G18" s="362">
        <f>'Lcc_BKK+DMK'!G18+Lcc_CNX!G18+Lcc_HDY!G18+Lcc_HKT!G18+Lcc_CEI!G18</f>
        <v>6688</v>
      </c>
      <c r="H18" s="152">
        <f t="shared" ref="H18" si="32">SUM(F18:G18)</f>
        <v>13377</v>
      </c>
      <c r="I18" s="125">
        <f t="shared" ref="I18" si="33">IF(E18=0,0,((H18/E18)-1)*100)</f>
        <v>20.16708587854832</v>
      </c>
      <c r="L18" s="13" t="s">
        <v>17</v>
      </c>
      <c r="M18" s="371">
        <f>'Lcc_BKK+DMK'!M18+Lcc_CNX!M18+Lcc_HDY!M18+Lcc_HKT!M18+Lcc_CEI!M18</f>
        <v>892487</v>
      </c>
      <c r="N18" s="369">
        <f>'Lcc_BKK+DMK'!N18+Lcc_CNX!N18+Lcc_HDY!N18+Lcc_HKT!N18+Lcc_CEI!N18</f>
        <v>895360</v>
      </c>
      <c r="O18" s="311">
        <f t="shared" ref="O18" si="34">SUM(M18:N18)</f>
        <v>1787847</v>
      </c>
      <c r="P18" s="368">
        <f>+Lcc_BKK!P18+Lcc_DMK!P18+Lcc_CNX!P18+Lcc_HDY!P18+Lcc_HKT!P18+Lcc_CEI!P18</f>
        <v>2345</v>
      </c>
      <c r="Q18" s="311">
        <f t="shared" ref="Q18" si="35">O18+P18</f>
        <v>1790192</v>
      </c>
      <c r="R18" s="371">
        <f>'Lcc_BKK+DMK'!R18+Lcc_CNX!R18+Lcc_HDY!R18+Lcc_HKT!R18+Lcc_CEI!R18</f>
        <v>1075698</v>
      </c>
      <c r="S18" s="369">
        <f>'Lcc_BKK+DMK'!S18+Lcc_CNX!S18+Lcc_HDY!S18+Lcc_HKT!S18+Lcc_CEI!S18</f>
        <v>1100375</v>
      </c>
      <c r="T18" s="169">
        <f t="shared" ref="T18" si="36">SUM(R18:S18)</f>
        <v>2176073</v>
      </c>
      <c r="U18" s="368">
        <f>+Lcc_BKK!U18+Lcc_DMK!U18+Lcc_CNX!U18+Lcc_HDY!U18+Lcc_HKT!U18+Lcc_CEI!U18</f>
        <v>2290</v>
      </c>
      <c r="V18" s="169">
        <f t="shared" ref="V18" si="37">T18+U18</f>
        <v>2178363</v>
      </c>
      <c r="W18" s="40">
        <f t="shared" ref="W18" si="38">IF(Q18=0,0,((V18/Q18)-1)*100)</f>
        <v>21.683204929973996</v>
      </c>
    </row>
    <row r="19" spans="1:23" ht="13.5" thickBot="1">
      <c r="A19" s="347" t="str">
        <f>IF(ISERROR(F19/G19)," ",IF(F19/G19&gt;0.5,IF(F19/G19&lt;1.5," ","NOT OK"),"NOT OK"))</f>
        <v xml:space="preserve"> </v>
      </c>
      <c r="B19" s="108" t="s">
        <v>18</v>
      </c>
      <c r="C19" s="361">
        <f>+'Lcc_BKK+DMK'!C19+Lcc_CNX!C19+Lcc_HDY!C19+Lcc_HKT!C19+Lcc_CEI!C19</f>
        <v>5479</v>
      </c>
      <c r="D19" s="362">
        <f>'Lcc_BKK+DMK'!D19+Lcc_CNX!D19+Lcc_HDY!D19+Lcc_HKT!D19+Lcc_CEI!D19</f>
        <v>5482</v>
      </c>
      <c r="E19" s="152">
        <f>SUM(C19:D19)</f>
        <v>10961</v>
      </c>
      <c r="F19" s="361">
        <f>+'Lcc_BKK+DMK'!F19+Lcc_CNX!F19+Lcc_HDY!F19+Lcc_HKT!F19+Lcc_CEI!F19</f>
        <v>6636</v>
      </c>
      <c r="G19" s="362">
        <f>'Lcc_BKK+DMK'!G19+Lcc_CNX!G19+Lcc_HDY!G19+Lcc_HKT!G19+Lcc_CEI!G19</f>
        <v>6633</v>
      </c>
      <c r="H19" s="152">
        <f>SUM(F19:G19)</f>
        <v>13269</v>
      </c>
      <c r="I19" s="125">
        <f>IF(E19=0,0,((H19/E19)-1)*100)</f>
        <v>21.0564729495484</v>
      </c>
      <c r="J19" s="8"/>
      <c r="L19" s="13" t="s">
        <v>18</v>
      </c>
      <c r="M19" s="371">
        <f>'Lcc_BKK+DMK'!M19+Lcc_CNX!M19+Lcc_HDY!M19+Lcc_HKT!M19+Lcc_CEI!M19</f>
        <v>910690</v>
      </c>
      <c r="N19" s="369">
        <f>'Lcc_BKK+DMK'!N19+Lcc_CNX!N19+Lcc_HDY!N19+Lcc_HKT!N19+Lcc_CEI!N19</f>
        <v>888841</v>
      </c>
      <c r="O19" s="311">
        <f>SUM(M19:N19)</f>
        <v>1799531</v>
      </c>
      <c r="P19" s="368">
        <f>+Lcc_BKK!P19+Lcc_DMK!P19+Lcc_CNX!P19+Lcc_HDY!P19+Lcc_HKT!P19+Lcc_CEI!P19</f>
        <v>1984</v>
      </c>
      <c r="Q19" s="311">
        <f>O19+P19</f>
        <v>1801515</v>
      </c>
      <c r="R19" s="371">
        <f>'Lcc_BKK+DMK'!R19+Lcc_CNX!R19+Lcc_HDY!R19+Lcc_HKT!R19+Lcc_CEI!R19</f>
        <v>1111573</v>
      </c>
      <c r="S19" s="369">
        <f>'Lcc_BKK+DMK'!S19+Lcc_CNX!S19+Lcc_HDY!S19+Lcc_HKT!S19+Lcc_CEI!S19</f>
        <v>1098852</v>
      </c>
      <c r="T19" s="169">
        <f>SUM(R19:S19)</f>
        <v>2210425</v>
      </c>
      <c r="U19" s="368">
        <f>+Lcc_BKK!U19+Lcc_DMK!U19+Lcc_CNX!U19+Lcc_HDY!U19+Lcc_HKT!U19+Lcc_CEI!U19</f>
        <v>2564</v>
      </c>
      <c r="V19" s="169">
        <f>T19+U19</f>
        <v>2212989</v>
      </c>
      <c r="W19" s="40">
        <f>IF(Q19=0,0,((V19/Q19)-1)*100)</f>
        <v>22.840442627455214</v>
      </c>
    </row>
    <row r="20" spans="1:23" ht="15.75" customHeight="1" thickTop="1" thickBot="1">
      <c r="A20" s="9" t="str">
        <f>IF(ISERROR(F20/G20)," ",IF(F20/G20&gt;0.5,IF(F20/G20&lt;1.5," ","NOT OK"),"NOT OK"))</f>
        <v xml:space="preserve"> </v>
      </c>
      <c r="B20" s="137" t="s">
        <v>19</v>
      </c>
      <c r="C20" s="129">
        <f>+C17+C18+C19</f>
        <v>16507</v>
      </c>
      <c r="D20" s="139">
        <f t="shared" ref="D20:H20" si="39">+D17+D18+D19</f>
        <v>16507</v>
      </c>
      <c r="E20" s="153">
        <f t="shared" si="39"/>
        <v>33014</v>
      </c>
      <c r="F20" s="129">
        <f t="shared" si="39"/>
        <v>19887</v>
      </c>
      <c r="G20" s="139">
        <f t="shared" si="39"/>
        <v>19891</v>
      </c>
      <c r="H20" s="153">
        <f t="shared" si="39"/>
        <v>39778</v>
      </c>
      <c r="I20" s="132">
        <f>IF(E20=0,0,((H20/E20)-1)*100)</f>
        <v>20.48827770036954</v>
      </c>
      <c r="J20" s="9"/>
      <c r="K20" s="10"/>
      <c r="L20" s="47" t="s">
        <v>19</v>
      </c>
      <c r="M20" s="48">
        <f>+M17+M18+M19</f>
        <v>2736952</v>
      </c>
      <c r="N20" s="49">
        <f t="shared" ref="N20:V20" si="40">+N17+N18+N19</f>
        <v>2716367</v>
      </c>
      <c r="O20" s="395">
        <f t="shared" si="40"/>
        <v>5453319</v>
      </c>
      <c r="P20" s="49">
        <f t="shared" si="40"/>
        <v>5395</v>
      </c>
      <c r="Q20" s="395">
        <f t="shared" si="40"/>
        <v>5458714</v>
      </c>
      <c r="R20" s="48">
        <f t="shared" si="40"/>
        <v>3295564</v>
      </c>
      <c r="S20" s="49">
        <f t="shared" si="40"/>
        <v>3325771</v>
      </c>
      <c r="T20" s="171">
        <f t="shared" si="40"/>
        <v>6621335</v>
      </c>
      <c r="U20" s="49">
        <f t="shared" si="40"/>
        <v>6764</v>
      </c>
      <c r="V20" s="171">
        <f t="shared" si="40"/>
        <v>6628099</v>
      </c>
      <c r="W20" s="50">
        <f>IF(Q20=0,0,((V20/Q20)-1)*100)</f>
        <v>21.422353323511722</v>
      </c>
    </row>
    <row r="21" spans="1:23" ht="13.5" thickTop="1">
      <c r="A21" s="345" t="str">
        <f>IF(ISERROR(F21/G21)," ",IF(F21/G21&gt;0.5,IF(F21/G21&lt;1.5," ","NOT OK"),"NOT OK"))</f>
        <v xml:space="preserve"> </v>
      </c>
      <c r="B21" s="108" t="s">
        <v>20</v>
      </c>
      <c r="C21" s="361">
        <f>+'Lcc_BKK+DMK'!C21+Lcc_CNX!C21+Lcc_HDY!C21+Lcc_HKT!C21+Lcc_CEI!C21</f>
        <v>6067</v>
      </c>
      <c r="D21" s="362">
        <f>'Lcc_BKK+DMK'!D21+Lcc_CNX!D21+Lcc_HDY!D21+Lcc_HKT!D21+Lcc_CEI!D21</f>
        <v>6072</v>
      </c>
      <c r="E21" s="152">
        <f>SUM(C21:D21)</f>
        <v>12139</v>
      </c>
      <c r="F21" s="361">
        <f>+'Lcc_BKK+DMK'!F21+Lcc_CNX!F21+Lcc_HDY!F21+Lcc_HKT!F21+Lcc_CEI!F21</f>
        <v>6913</v>
      </c>
      <c r="G21" s="362">
        <f>'Lcc_BKK+DMK'!G21+Lcc_CNX!G21+Lcc_HDY!G21+Lcc_HKT!G21+Lcc_CEI!G21</f>
        <v>6919</v>
      </c>
      <c r="H21" s="152">
        <f>SUM(F21:G21)</f>
        <v>13832</v>
      </c>
      <c r="I21" s="125">
        <f>IF(E21=0,0,((H21/E21)-1)*100)</f>
        <v>13.946783095806904</v>
      </c>
      <c r="J21" s="3"/>
      <c r="L21" s="13" t="s">
        <v>21</v>
      </c>
      <c r="M21" s="371">
        <f>'Lcc_BKK+DMK'!M21+Lcc_CNX!M21+Lcc_HDY!M21+Lcc_HKT!M21+Lcc_CEI!M21</f>
        <v>1014069</v>
      </c>
      <c r="N21" s="369">
        <f>'Lcc_BKK+DMK'!N21+Lcc_CNX!N21+Lcc_HDY!N21+Lcc_HKT!N21+Lcc_CEI!N21</f>
        <v>1003988</v>
      </c>
      <c r="O21" s="311">
        <f>SUM(M21:N21)</f>
        <v>2018057</v>
      </c>
      <c r="P21" s="368">
        <f>+Lcc_BKK!P21+Lcc_DMK!P21+Lcc_CNX!P21+Lcc_HDY!P21+Lcc_HKT!P21+Lcc_CEI!P21</f>
        <v>1794</v>
      </c>
      <c r="Q21" s="311">
        <f>O21+P21</f>
        <v>2019851</v>
      </c>
      <c r="R21" s="371">
        <f>'Lcc_BKK+DMK'!R21+Lcc_CNX!R21+Lcc_HDY!R21+Lcc_HKT!R21+Lcc_CEI!R21</f>
        <v>1131169</v>
      </c>
      <c r="S21" s="369">
        <f>'Lcc_BKK+DMK'!S21+Lcc_CNX!S21+Lcc_HDY!S21+Lcc_HKT!S21+Lcc_CEI!S21</f>
        <v>1141005</v>
      </c>
      <c r="T21" s="169">
        <f>SUM(R21:S21)</f>
        <v>2272174</v>
      </c>
      <c r="U21" s="368">
        <f>+Lcc_BKK!U21+Lcc_DMK!U21+Lcc_CNX!U21+Lcc_HDY!U21+Lcc_HKT!U21+Lcc_CEI!U21</f>
        <v>3170</v>
      </c>
      <c r="V21" s="169">
        <f>T21+U21</f>
        <v>2275344</v>
      </c>
      <c r="W21" s="40">
        <f>IF(Q21=0,0,((V21/Q21)-1)*100)</f>
        <v>12.64910134460413</v>
      </c>
    </row>
    <row r="22" spans="1:23" ht="13.5" thickBot="1">
      <c r="A22" s="345" t="str">
        <f t="shared" ref="A22" si="41">IF(ISERROR(F22/G22)," ",IF(F22/G22&gt;0.5,IF(F22/G22&lt;1.5," ","NOT OK"),"NOT OK"))</f>
        <v xml:space="preserve"> </v>
      </c>
      <c r="B22" s="108" t="s">
        <v>22</v>
      </c>
      <c r="C22" s="361">
        <f>+'Lcc_BKK+DMK'!C22+Lcc_CNX!C22+Lcc_HDY!C22+Lcc_HKT!C22+Lcc_CEI!C22</f>
        <v>6017</v>
      </c>
      <c r="D22" s="362">
        <f>'Lcc_BKK+DMK'!D22+Lcc_CNX!D22+Lcc_HDY!D22+Lcc_HKT!D22+Lcc_CEI!D22</f>
        <v>6012</v>
      </c>
      <c r="E22" s="152">
        <f t="shared" ref="E22" si="42">SUM(C22:D22)</f>
        <v>12029</v>
      </c>
      <c r="F22" s="361">
        <f>+'Lcc_BKK+DMK'!F22+Lcc_CNX!F22+Lcc_HDY!F22+Lcc_HKT!F22+Lcc_CEI!F22</f>
        <v>6971</v>
      </c>
      <c r="G22" s="362">
        <f>'Lcc_BKK+DMK'!G22+Lcc_CNX!G22+Lcc_HDY!G22+Lcc_HKT!G22+Lcc_CEI!G22</f>
        <v>6980</v>
      </c>
      <c r="H22" s="152">
        <f t="shared" ref="H22" si="43">SUM(F22:G22)</f>
        <v>13951</v>
      </c>
      <c r="I22" s="125">
        <f t="shared" ref="I22" si="44">IF(E22=0,0,((H22/E22)-1)*100)</f>
        <v>15.978053038490314</v>
      </c>
      <c r="J22" s="3"/>
      <c r="L22" s="13" t="s">
        <v>22</v>
      </c>
      <c r="M22" s="371">
        <f>'Lcc_BKK+DMK'!M22+Lcc_CNX!M22+Lcc_HDY!M22+Lcc_HKT!M22+Lcc_CEI!M22</f>
        <v>1007027</v>
      </c>
      <c r="N22" s="369">
        <f>'Lcc_BKK+DMK'!N22+Lcc_CNX!N22+Lcc_HDY!N22+Lcc_HKT!N22+Lcc_CEI!N22</f>
        <v>1008831</v>
      </c>
      <c r="O22" s="311">
        <f t="shared" ref="O22" si="45">SUM(M22:N22)</f>
        <v>2015858</v>
      </c>
      <c r="P22" s="368">
        <f>+Lcc_BKK!P22+Lcc_DMK!P22+Lcc_CNX!P22+Lcc_HDY!P22+Lcc_HKT!P22+Lcc_CEI!P22</f>
        <v>1339</v>
      </c>
      <c r="Q22" s="311">
        <f t="shared" ref="Q22" si="46">O22+P22</f>
        <v>2017197</v>
      </c>
      <c r="R22" s="371">
        <f>'Lcc_BKK+DMK'!R22+Lcc_CNX!R22+Lcc_HDY!R22+Lcc_HKT!R22+Lcc_CEI!R22</f>
        <v>1135077</v>
      </c>
      <c r="S22" s="369">
        <f>'Lcc_BKK+DMK'!S22+Lcc_CNX!S22+Lcc_HDY!S22+Lcc_HKT!S22+Lcc_CEI!S22</f>
        <v>1144642</v>
      </c>
      <c r="T22" s="169">
        <f t="shared" ref="T22" si="47">SUM(R22:S22)</f>
        <v>2279719</v>
      </c>
      <c r="U22" s="368">
        <f>+Lcc_BKK!U22+Lcc_DMK!U22+Lcc_CNX!U22+Lcc_HDY!U22+Lcc_HKT!U22+Lcc_CEI!U22</f>
        <v>4462</v>
      </c>
      <c r="V22" s="169">
        <f t="shared" ref="V22" si="48">T22+U22</f>
        <v>2284181</v>
      </c>
      <c r="W22" s="40">
        <f t="shared" ref="W22" si="49">IF(Q22=0,0,((V22/Q22)-1)*100)</f>
        <v>13.235395452204223</v>
      </c>
    </row>
    <row r="23" spans="1:23" ht="14.25" thickTop="1" thickBot="1">
      <c r="A23" s="345" t="str">
        <f t="shared" si="23"/>
        <v xml:space="preserve"> </v>
      </c>
      <c r="B23" s="128" t="s">
        <v>66</v>
      </c>
      <c r="C23" s="129">
        <f>+C16+C20+C21+C22</f>
        <v>44722</v>
      </c>
      <c r="D23" s="130">
        <f t="shared" ref="D23:H23" si="50">+D16+D20+D21+D22</f>
        <v>44744</v>
      </c>
      <c r="E23" s="615">
        <f t="shared" si="50"/>
        <v>89466</v>
      </c>
      <c r="F23" s="129">
        <f t="shared" si="50"/>
        <v>54082</v>
      </c>
      <c r="G23" s="131">
        <f t="shared" si="50"/>
        <v>54089</v>
      </c>
      <c r="H23" s="310">
        <f t="shared" si="50"/>
        <v>108171</v>
      </c>
      <c r="I23" s="132">
        <f t="shared" si="24"/>
        <v>20.907383810609616</v>
      </c>
      <c r="J23" s="3"/>
      <c r="L23" s="399" t="s">
        <v>66</v>
      </c>
      <c r="M23" s="42">
        <f>+M16+M20+M21+M22</f>
        <v>7478713</v>
      </c>
      <c r="N23" s="42">
        <f t="shared" ref="N23:V23" si="51">+N16+N20+N21+N22</f>
        <v>7497376</v>
      </c>
      <c r="O23" s="396">
        <f t="shared" si="51"/>
        <v>14976089</v>
      </c>
      <c r="P23" s="42">
        <f t="shared" si="51"/>
        <v>16708</v>
      </c>
      <c r="Q23" s="396">
        <f t="shared" si="51"/>
        <v>14992797</v>
      </c>
      <c r="R23" s="42">
        <f t="shared" si="51"/>
        <v>8989253</v>
      </c>
      <c r="S23" s="42">
        <f t="shared" si="51"/>
        <v>9076754</v>
      </c>
      <c r="T23" s="396">
        <f t="shared" si="51"/>
        <v>18066007</v>
      </c>
      <c r="U23" s="42">
        <f t="shared" si="51"/>
        <v>23153</v>
      </c>
      <c r="V23" s="396">
        <f t="shared" si="51"/>
        <v>18089160</v>
      </c>
      <c r="W23" s="46">
        <f t="shared" si="25"/>
        <v>20.652337252348584</v>
      </c>
    </row>
    <row r="24" spans="1:23" ht="14.25" thickTop="1" thickBot="1">
      <c r="A24" s="345" t="str">
        <f t="shared" si="23"/>
        <v xml:space="preserve"> </v>
      </c>
      <c r="B24" s="128" t="s">
        <v>67</v>
      </c>
      <c r="C24" s="129">
        <f>+C12+C16+C20+C21+C22</f>
        <v>59952</v>
      </c>
      <c r="D24" s="131">
        <f t="shared" ref="D24:H24" si="52">+D12+D16+D20+D21+D22</f>
        <v>59960</v>
      </c>
      <c r="E24" s="310">
        <f t="shared" si="52"/>
        <v>119912</v>
      </c>
      <c r="F24" s="129">
        <f t="shared" si="52"/>
        <v>72559</v>
      </c>
      <c r="G24" s="131">
        <f t="shared" si="52"/>
        <v>72568</v>
      </c>
      <c r="H24" s="310">
        <f t="shared" si="52"/>
        <v>145127</v>
      </c>
      <c r="I24" s="132">
        <f t="shared" si="24"/>
        <v>21.027920475015005</v>
      </c>
      <c r="J24" s="3"/>
      <c r="L24" s="399" t="s">
        <v>67</v>
      </c>
      <c r="M24" s="45">
        <f>+M12+M16+M20+M21+M22</f>
        <v>9834246</v>
      </c>
      <c r="N24" s="45">
        <f t="shared" ref="N24:V24" si="53">+N12+N16+N20+N21+N22</f>
        <v>9818723</v>
      </c>
      <c r="O24" s="616">
        <f t="shared" si="53"/>
        <v>19652969</v>
      </c>
      <c r="P24" s="45">
        <f t="shared" si="53"/>
        <v>25852</v>
      </c>
      <c r="Q24" s="616">
        <f t="shared" si="53"/>
        <v>19678821</v>
      </c>
      <c r="R24" s="45">
        <f t="shared" si="53"/>
        <v>12067156</v>
      </c>
      <c r="S24" s="45">
        <f t="shared" si="53"/>
        <v>12161820</v>
      </c>
      <c r="T24" s="616">
        <f t="shared" si="53"/>
        <v>24228976</v>
      </c>
      <c r="U24" s="45">
        <f t="shared" si="53"/>
        <v>32247</v>
      </c>
      <c r="V24" s="616">
        <f t="shared" si="53"/>
        <v>24261223</v>
      </c>
      <c r="W24" s="46">
        <f t="shared" si="25"/>
        <v>23.285958035799005</v>
      </c>
    </row>
    <row r="25" spans="1:23" ht="14.25" thickTop="1" thickBot="1">
      <c r="A25" s="345" t="str">
        <f>IF(ISERROR(F25/G25)," ",IF(F25/G25&gt;0.5,IF(F25/G25&lt;1.5," ","NOT OK"),"NOT OK"))</f>
        <v xml:space="preserve"> </v>
      </c>
      <c r="B25" s="108" t="s">
        <v>23</v>
      </c>
      <c r="C25" s="361">
        <f>+'Lcc_BKK+DMK'!C25+Lcc_CNX!C25+Lcc_HDY!C25+Lcc_HKT!C25+Lcc_CEI!C25</f>
        <v>5506</v>
      </c>
      <c r="D25" s="362">
        <f>'Lcc_BKK+DMK'!D25+Lcc_CNX!D25+Lcc_HDY!D25+Lcc_HKT!D25+Lcc_CEI!D25</f>
        <v>5508</v>
      </c>
      <c r="E25" s="152">
        <f t="shared" ref="E25" si="54">SUM(C25:D25)</f>
        <v>11014</v>
      </c>
      <c r="F25" s="361">
        <f>+'Lcc_BKK+DMK'!F25+Lcc_CNX!F25+Lcc_HDY!F25+Lcc_HKT!F25+Lcc_CEI!F25</f>
        <v>0</v>
      </c>
      <c r="G25" s="362">
        <f>'Lcc_BKK+DMK'!G25+Lcc_CNX!G25+Lcc_HDY!G25+Lcc_HKT!G25+Lcc_CEI!G25</f>
        <v>0</v>
      </c>
      <c r="H25" s="152">
        <f>SUM(F25:G25)</f>
        <v>0</v>
      </c>
      <c r="I25" s="125">
        <f>IF(E25=0,0,((H25/E25)-1)*100)</f>
        <v>-100</v>
      </c>
      <c r="J25" s="3"/>
      <c r="L25" s="13" t="s">
        <v>23</v>
      </c>
      <c r="M25" s="371">
        <f>'Lcc_BKK+DMK'!M25+Lcc_CNX!M25+Lcc_HDY!M25+Lcc_HKT!M25+Lcc_CEI!M25</f>
        <v>870932</v>
      </c>
      <c r="N25" s="369">
        <f>'Lcc_BKK+DMK'!N25+Lcc_CNX!N25+Lcc_HDY!N25+Lcc_HKT!N25+Lcc_CEI!N25</f>
        <v>876165</v>
      </c>
      <c r="O25" s="311">
        <f t="shared" ref="O25" si="55">SUM(M25:N25)</f>
        <v>1747097</v>
      </c>
      <c r="P25" s="368">
        <f>+Lcc_BKK!P25+Lcc_DMK!P25+Lcc_CNX!P25+Lcc_HDY!P25+Lcc_HKT!P25+Lcc_CEI!P25</f>
        <v>525</v>
      </c>
      <c r="Q25" s="311">
        <f t="shared" ref="Q25" si="56">O25+P25</f>
        <v>1747622</v>
      </c>
      <c r="R25" s="371">
        <f>'Lcc_BKK+DMK'!R25+Lcc_CNX!R25+Lcc_HDY!R25+Lcc_HKT!R25+Lcc_CEI!R25</f>
        <v>0</v>
      </c>
      <c r="S25" s="369">
        <f>'Lcc_BKK+DMK'!S25+Lcc_CNX!S25+Lcc_HDY!S25+Lcc_HKT!S25+Lcc_CEI!S25</f>
        <v>0</v>
      </c>
      <c r="T25" s="169">
        <f t="shared" ref="T25" si="57">SUM(R25:S25)</f>
        <v>0</v>
      </c>
      <c r="U25" s="368">
        <f>+Lcc_BKK!U25+Lcc_DMK!U25+Lcc_CNX!U25+Lcc_HDY!U25+Lcc_HKT!U25+Lcc_CEI!U25</f>
        <v>0</v>
      </c>
      <c r="V25" s="169">
        <f t="shared" ref="V25" si="58">T25+U25</f>
        <v>0</v>
      </c>
      <c r="W25" s="40">
        <f t="shared" ref="W25:W27" si="59">IF(Q25=0,0,((V25/Q25)-1)*100)</f>
        <v>-100</v>
      </c>
    </row>
    <row r="26" spans="1:23" ht="14.25" thickTop="1" thickBot="1">
      <c r="A26" s="345" t="str">
        <f>IF(ISERROR(F26/G26)," ",IF(F26/G26&gt;0.5,IF(F26/G26&lt;1.5," ","NOT OK"),"NOT OK"))</f>
        <v xml:space="preserve"> </v>
      </c>
      <c r="B26" s="128" t="s">
        <v>40</v>
      </c>
      <c r="C26" s="129">
        <f t="shared" ref="C26:H26" si="60">+C21+C22+C25</f>
        <v>17590</v>
      </c>
      <c r="D26" s="129">
        <f t="shared" si="60"/>
        <v>17592</v>
      </c>
      <c r="E26" s="129">
        <f t="shared" si="60"/>
        <v>35182</v>
      </c>
      <c r="F26" s="129">
        <f t="shared" si="60"/>
        <v>13884</v>
      </c>
      <c r="G26" s="129">
        <f t="shared" si="60"/>
        <v>13899</v>
      </c>
      <c r="H26" s="129">
        <f t="shared" si="60"/>
        <v>27783</v>
      </c>
      <c r="I26" s="132">
        <f t="shared" ref="I26:I27" si="61">IF(E26=0,0,((H26/E26)-1)*100)</f>
        <v>-21.030640668523681</v>
      </c>
      <c r="J26" s="3"/>
      <c r="L26" s="399" t="s">
        <v>40</v>
      </c>
      <c r="M26" s="45">
        <f t="shared" ref="M26:V26" si="62">+M21+M22+M25</f>
        <v>2892028</v>
      </c>
      <c r="N26" s="43">
        <f t="shared" si="62"/>
        <v>2888984</v>
      </c>
      <c r="O26" s="312">
        <f t="shared" si="62"/>
        <v>5781012</v>
      </c>
      <c r="P26" s="43">
        <f t="shared" si="62"/>
        <v>3658</v>
      </c>
      <c r="Q26" s="312">
        <f t="shared" si="62"/>
        <v>5784670</v>
      </c>
      <c r="R26" s="45">
        <f t="shared" si="62"/>
        <v>2266246</v>
      </c>
      <c r="S26" s="43">
        <f t="shared" si="62"/>
        <v>2285647</v>
      </c>
      <c r="T26" s="170">
        <f t="shared" si="62"/>
        <v>4551893</v>
      </c>
      <c r="U26" s="43">
        <f t="shared" si="62"/>
        <v>7632</v>
      </c>
      <c r="V26" s="170">
        <f t="shared" si="62"/>
        <v>4559525</v>
      </c>
      <c r="W26" s="46">
        <f t="shared" si="59"/>
        <v>-21.179168388170801</v>
      </c>
    </row>
    <row r="27" spans="1:23" ht="14.25" thickTop="1" thickBot="1">
      <c r="A27" s="345" t="str">
        <f>IF(ISERROR(F27/G27)," ",IF(F27/G27&gt;0.5,IF(F27/G27&lt;1.5," ","NOT OK"),"NOT OK"))</f>
        <v xml:space="preserve"> </v>
      </c>
      <c r="B27" s="128" t="s">
        <v>63</v>
      </c>
      <c r="C27" s="129">
        <f t="shared" ref="C27:H27" si="63">+C12+C16+C20+C26</f>
        <v>65458</v>
      </c>
      <c r="D27" s="129">
        <f t="shared" si="63"/>
        <v>65468</v>
      </c>
      <c r="E27" s="129">
        <f t="shared" si="63"/>
        <v>130926</v>
      </c>
      <c r="F27" s="129">
        <f t="shared" si="63"/>
        <v>72559</v>
      </c>
      <c r="G27" s="129">
        <f t="shared" si="63"/>
        <v>72568</v>
      </c>
      <c r="H27" s="129">
        <f t="shared" si="63"/>
        <v>145127</v>
      </c>
      <c r="I27" s="132">
        <f t="shared" si="61"/>
        <v>10.84658509386982</v>
      </c>
      <c r="J27" s="3"/>
      <c r="L27" s="399" t="s">
        <v>63</v>
      </c>
      <c r="M27" s="45">
        <f t="shared" ref="M27:V27" si="64">+M12+M16+M20+M26</f>
        <v>10705178</v>
      </c>
      <c r="N27" s="43">
        <f t="shared" si="64"/>
        <v>10694888</v>
      </c>
      <c r="O27" s="312">
        <f t="shared" si="64"/>
        <v>21400066</v>
      </c>
      <c r="P27" s="43">
        <f t="shared" si="64"/>
        <v>26377</v>
      </c>
      <c r="Q27" s="312">
        <f t="shared" si="64"/>
        <v>21426443</v>
      </c>
      <c r="R27" s="45">
        <f t="shared" si="64"/>
        <v>12067156</v>
      </c>
      <c r="S27" s="43">
        <f t="shared" si="64"/>
        <v>12161820</v>
      </c>
      <c r="T27" s="170">
        <f t="shared" si="64"/>
        <v>24228976</v>
      </c>
      <c r="U27" s="43">
        <f t="shared" si="64"/>
        <v>32247</v>
      </c>
      <c r="V27" s="170">
        <f t="shared" si="64"/>
        <v>24261223</v>
      </c>
      <c r="W27" s="46">
        <f t="shared" si="59"/>
        <v>13.230287453685152</v>
      </c>
    </row>
    <row r="28" spans="1:23" ht="14.25" thickTop="1" thickBot="1">
      <c r="B28" s="142" t="s">
        <v>60</v>
      </c>
      <c r="C28" s="104"/>
      <c r="D28" s="104"/>
      <c r="E28" s="104"/>
      <c r="F28" s="104"/>
      <c r="G28" s="104"/>
      <c r="H28" s="104"/>
      <c r="I28" s="104"/>
      <c r="J28" s="104"/>
      <c r="L28" s="54" t="s">
        <v>60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 thickTop="1">
      <c r="B29" s="880" t="s">
        <v>25</v>
      </c>
      <c r="C29" s="881"/>
      <c r="D29" s="881"/>
      <c r="E29" s="881"/>
      <c r="F29" s="881"/>
      <c r="G29" s="881"/>
      <c r="H29" s="881"/>
      <c r="I29" s="882"/>
      <c r="J29" s="3"/>
      <c r="L29" s="883" t="s">
        <v>26</v>
      </c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5"/>
    </row>
    <row r="30" spans="1:23" ht="13.5" thickBot="1">
      <c r="B30" s="886" t="s">
        <v>47</v>
      </c>
      <c r="C30" s="887"/>
      <c r="D30" s="887"/>
      <c r="E30" s="887"/>
      <c r="F30" s="887"/>
      <c r="G30" s="887"/>
      <c r="H30" s="887"/>
      <c r="I30" s="888"/>
      <c r="J30" s="3"/>
      <c r="L30" s="889" t="s">
        <v>49</v>
      </c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1"/>
    </row>
    <row r="31" spans="1:23" ht="14.25" thickTop="1" thickBot="1">
      <c r="B31" s="103"/>
      <c r="C31" s="104"/>
      <c r="D31" s="104"/>
      <c r="E31" s="104"/>
      <c r="F31" s="104"/>
      <c r="G31" s="104"/>
      <c r="H31" s="104"/>
      <c r="I31" s="105"/>
      <c r="J31" s="3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</row>
    <row r="32" spans="1:23" ht="14.25" thickTop="1" thickBot="1">
      <c r="B32" s="106"/>
      <c r="C32" s="892" t="s">
        <v>64</v>
      </c>
      <c r="D32" s="893"/>
      <c r="E32" s="894"/>
      <c r="F32" s="892" t="s">
        <v>65</v>
      </c>
      <c r="G32" s="893"/>
      <c r="H32" s="894"/>
      <c r="I32" s="107" t="s">
        <v>2</v>
      </c>
      <c r="J32" s="3"/>
      <c r="L32" s="11"/>
      <c r="M32" s="895" t="s">
        <v>64</v>
      </c>
      <c r="N32" s="896"/>
      <c r="O32" s="896"/>
      <c r="P32" s="896"/>
      <c r="Q32" s="897"/>
      <c r="R32" s="895" t="s">
        <v>65</v>
      </c>
      <c r="S32" s="896"/>
      <c r="T32" s="896"/>
      <c r="U32" s="896"/>
      <c r="V32" s="897"/>
      <c r="W32" s="12" t="s">
        <v>2</v>
      </c>
    </row>
    <row r="33" spans="1:23" ht="13.5" thickTop="1">
      <c r="B33" s="108" t="s">
        <v>3</v>
      </c>
      <c r="C33" s="109"/>
      <c r="D33" s="110"/>
      <c r="E33" s="111"/>
      <c r="F33" s="109"/>
      <c r="G33" s="110"/>
      <c r="H33" s="111"/>
      <c r="I33" s="112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>
      <c r="B34" s="113"/>
      <c r="C34" s="114" t="s">
        <v>5</v>
      </c>
      <c r="D34" s="115" t="s">
        <v>6</v>
      </c>
      <c r="E34" s="390" t="s">
        <v>7</v>
      </c>
      <c r="F34" s="114" t="s">
        <v>5</v>
      </c>
      <c r="G34" s="115" t="s">
        <v>6</v>
      </c>
      <c r="H34" s="194" t="s">
        <v>7</v>
      </c>
      <c r="I34" s="117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>
      <c r="B35" s="108"/>
      <c r="C35" s="118"/>
      <c r="D35" s="119"/>
      <c r="E35" s="120"/>
      <c r="F35" s="118"/>
      <c r="G35" s="119"/>
      <c r="H35" s="120"/>
      <c r="I35" s="121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>
      <c r="A36" s="3" t="str">
        <f>IF(ISERROR(F36/G36)," ",IF(F36/G36&gt;0.5,IF(F36/G36&lt;1.5," ","NOT OK"),"NOT OK"))</f>
        <v xml:space="preserve"> </v>
      </c>
      <c r="B36" s="108" t="s">
        <v>10</v>
      </c>
      <c r="C36" s="361">
        <f>'Lcc_BKK+DMK'!C36+Lcc_CNX!C36+Lcc_HDY!C36+Lcc_HKT!C36+Lcc_CEI!C36</f>
        <v>10449</v>
      </c>
      <c r="D36" s="140">
        <f>'Lcc_BKK+DMK'!D36+Lcc_CNX!D36+Lcc_HDY!D36+Lcc_HKT!D36+Lcc_CEI!D36</f>
        <v>10448</v>
      </c>
      <c r="E36" s="152">
        <f>SUM(C36:D36)</f>
        <v>20897</v>
      </c>
      <c r="F36" s="122">
        <f>'Lcc_BKK+DMK'!F36+Lcc_CNX!F36+Lcc_HDY!F36+Lcc_HKT!F36+Lcc_CEI!F36</f>
        <v>11064</v>
      </c>
      <c r="G36" s="140">
        <f>'Lcc_BKK+DMK'!G36+Lcc_CNX!G36+Lcc_HDY!G36+Lcc_HKT!G36+Lcc_CEI!G36</f>
        <v>11066</v>
      </c>
      <c r="H36" s="152">
        <f>SUM(F36:G36)</f>
        <v>22130</v>
      </c>
      <c r="I36" s="125">
        <f>IF(E36=0,0,((H36/E36)-1)*100)</f>
        <v>5.900368473943618</v>
      </c>
      <c r="J36" s="3"/>
      <c r="K36" s="6"/>
      <c r="L36" s="13" t="s">
        <v>10</v>
      </c>
      <c r="M36" s="371">
        <f>+'Lcc_BKK+DMK'!M36+Lcc_CNX!M36+Lcc_HDY!M36+Lcc_HKT!M36+Lcc_CEI!M36</f>
        <v>1560284</v>
      </c>
      <c r="N36" s="369">
        <f>+'Lcc_BKK+DMK'!N36+Lcc_CNX!N36+Lcc_HDY!N36+Lcc_HKT!N36+Lcc_CEI!N36</f>
        <v>1552355</v>
      </c>
      <c r="O36" s="169">
        <f t="shared" ref="O36" si="65">SUM(M36:N36)</f>
        <v>3112639</v>
      </c>
      <c r="P36" s="368">
        <f>+'Lcc_BKK+DMK'!P36+Lcc_CNX!P36+Lcc_HDY!P36+Lcc_HKT!P36+Lcc_CEI!P36</f>
        <v>300</v>
      </c>
      <c r="Q36" s="351">
        <f>O36+P36</f>
        <v>3112939</v>
      </c>
      <c r="R36" s="39">
        <f>'Lcc_BKK+DMK'!R36+Lcc_CNX!R36+Lcc_HDY!R36+Lcc_HKT!R36+Lcc_CEI!R36</f>
        <v>1654158</v>
      </c>
      <c r="S36" s="37">
        <f>'Lcc_BKK+DMK'!S36+Lcc_CNX!S36+Lcc_HDY!S36+Lcc_HKT!S36+Lcc_CEI!S36</f>
        <v>1656741</v>
      </c>
      <c r="T36" s="169">
        <f t="shared" ref="T36:T38" si="66">SUM(R36:S36)</f>
        <v>3310899</v>
      </c>
      <c r="U36" s="144">
        <f>+Lcc_BKK!U36+Lcc_DMK!U36+Lcc_CNX!U36+Lcc_HDY!U36+Lcc_HKT!U36+Lcc_CEI!U36</f>
        <v>969</v>
      </c>
      <c r="V36" s="351">
        <f>T36+U36</f>
        <v>3311868</v>
      </c>
      <c r="W36" s="40">
        <f>IF(Q36=0,0,((V36/Q36)-1)*100)</f>
        <v>6.3903918451341246</v>
      </c>
    </row>
    <row r="37" spans="1:23">
      <c r="A37" s="3" t="str">
        <f>IF(ISERROR(F37/G37)," ",IF(F37/G37&gt;0.5,IF(F37/G37&lt;1.5," ","NOT OK"),"NOT OK"))</f>
        <v xml:space="preserve"> </v>
      </c>
      <c r="B37" s="108" t="s">
        <v>11</v>
      </c>
      <c r="C37" s="361">
        <f>'Lcc_BKK+DMK'!C37+Lcc_CNX!C37+Lcc_HDY!C37+Lcc_HKT!C37+Lcc_CEI!C37</f>
        <v>10955</v>
      </c>
      <c r="D37" s="140">
        <f>'Lcc_BKK+DMK'!D37+Lcc_CNX!D37+Lcc_HDY!D37+Lcc_HKT!D37+Lcc_CEI!D37</f>
        <v>10953</v>
      </c>
      <c r="E37" s="152">
        <f t="shared" ref="E37:E38" si="67">SUM(C37:D37)</f>
        <v>21908</v>
      </c>
      <c r="F37" s="361">
        <f>'Lcc_BKK+DMK'!F37+Lcc_CNX!F37+Lcc_HDY!F37+Lcc_HKT!F37+Lcc_CEI!F37</f>
        <v>11426</v>
      </c>
      <c r="G37" s="140">
        <f>'Lcc_BKK+DMK'!G37+Lcc_CNX!G37+Lcc_HDY!G37+Lcc_HKT!G37+Lcc_CEI!G37</f>
        <v>11420</v>
      </c>
      <c r="H37" s="152">
        <f t="shared" ref="H37:H38" si="68">SUM(F37:G37)</f>
        <v>22846</v>
      </c>
      <c r="I37" s="125">
        <f t="shared" ref="I37:I38" si="69">IF(E37=0,0,((H37/E37)-1)*100)</f>
        <v>4.2815409895928358</v>
      </c>
      <c r="J37" s="3"/>
      <c r="K37" s="6"/>
      <c r="L37" s="13" t="s">
        <v>11</v>
      </c>
      <c r="M37" s="371">
        <f>+'Lcc_BKK+DMK'!M37+Lcc_CNX!M37+Lcc_HDY!M37+Lcc_HKT!M37+Lcc_CEI!M37</f>
        <v>1527752</v>
      </c>
      <c r="N37" s="369">
        <f>+'Lcc_BKK+DMK'!N37+Lcc_CNX!N37+Lcc_HDY!N37+Lcc_HKT!N37+Lcc_CEI!N37</f>
        <v>1531758</v>
      </c>
      <c r="O37" s="169">
        <f t="shared" ref="O37:O38" si="70">SUM(M37:N37)</f>
        <v>3059510</v>
      </c>
      <c r="P37" s="368">
        <f>+'Lcc_BKK+DMK'!P37+Lcc_CNX!P37+Lcc_HDY!P37+Lcc_HKT!P37+Lcc_CEI!P37</f>
        <v>325</v>
      </c>
      <c r="Q37" s="351">
        <f t="shared" ref="Q37:Q38" si="71">O37+P37</f>
        <v>3059835</v>
      </c>
      <c r="R37" s="371">
        <f>'Lcc_BKK+DMK'!R37+Lcc_CNX!R37+Lcc_HDY!R37+Lcc_HKT!R37+Lcc_CEI!R37</f>
        <v>1693132</v>
      </c>
      <c r="S37" s="369">
        <f>'Lcc_BKK+DMK'!S37+Lcc_CNX!S37+Lcc_HDY!S37+Lcc_HKT!S37+Lcc_CEI!S37</f>
        <v>1689499</v>
      </c>
      <c r="T37" s="169">
        <f t="shared" si="66"/>
        <v>3382631</v>
      </c>
      <c r="U37" s="368">
        <f>+Lcc_BKK!U37+Lcc_DMK!U37+Lcc_CNX!U37+Lcc_HDY!U37+Lcc_HKT!U37+Lcc_CEI!U37</f>
        <v>469</v>
      </c>
      <c r="V37" s="351">
        <f t="shared" ref="V37:V38" si="72">T37+U37</f>
        <v>3383100</v>
      </c>
      <c r="W37" s="40">
        <f t="shared" ref="W37:W38" si="73">IF(Q37=0,0,((V37/Q37)-1)*100)</f>
        <v>10.564785356073125</v>
      </c>
    </row>
    <row r="38" spans="1:23" ht="13.5" thickBot="1">
      <c r="A38" s="3" t="str">
        <f>IF(ISERROR(F38/G38)," ",IF(F38/G38&gt;0.5,IF(F38/G38&lt;1.5," ","NOT OK"),"NOT OK"))</f>
        <v xml:space="preserve"> </v>
      </c>
      <c r="B38" s="113" t="s">
        <v>12</v>
      </c>
      <c r="C38" s="361">
        <f>'Lcc_BKK+DMK'!C38+Lcc_CNX!C38+Lcc_HDY!C38+Lcc_HKT!C38+Lcc_CEI!C38</f>
        <v>11481</v>
      </c>
      <c r="D38" s="140">
        <f>'Lcc_BKK+DMK'!D38+Lcc_CNX!D38+Lcc_HDY!D38+Lcc_HKT!D38+Lcc_CEI!D38</f>
        <v>11482</v>
      </c>
      <c r="E38" s="152">
        <f t="shared" si="67"/>
        <v>22963</v>
      </c>
      <c r="F38" s="361">
        <f>'Lcc_BKK+DMK'!F38+Lcc_CNX!F38+Lcc_HDY!F38+Lcc_HKT!F38+Lcc_CEI!F38</f>
        <v>11972</v>
      </c>
      <c r="G38" s="140">
        <f>'Lcc_BKK+DMK'!G38+Lcc_CNX!G38+Lcc_HDY!G38+Lcc_HKT!G38+Lcc_CEI!G38</f>
        <v>11975</v>
      </c>
      <c r="H38" s="152">
        <f t="shared" si="68"/>
        <v>23947</v>
      </c>
      <c r="I38" s="125">
        <f t="shared" si="69"/>
        <v>4.2851543787832513</v>
      </c>
      <c r="J38" s="3"/>
      <c r="K38" s="6"/>
      <c r="L38" s="22" t="s">
        <v>12</v>
      </c>
      <c r="M38" s="371">
        <f>+'Lcc_BKK+DMK'!M38+Lcc_CNX!M38+Lcc_HDY!M38+Lcc_HKT!M38+Lcc_CEI!M38</f>
        <v>1666520</v>
      </c>
      <c r="N38" s="369">
        <f>+'Lcc_BKK+DMK'!N38+Lcc_CNX!N38+Lcc_HDY!N38+Lcc_HKT!N38+Lcc_CEI!N38</f>
        <v>1712421</v>
      </c>
      <c r="O38" s="169">
        <f t="shared" si="70"/>
        <v>3378941</v>
      </c>
      <c r="P38" s="368">
        <f>+'Lcc_BKK+DMK'!P38+Lcc_CNX!P38+Lcc_HDY!P38+Lcc_HKT!P38+Lcc_CEI!P38</f>
        <v>343</v>
      </c>
      <c r="Q38" s="351">
        <f t="shared" si="71"/>
        <v>3379284</v>
      </c>
      <c r="R38" s="371">
        <f>'Lcc_BKK+DMK'!R38+Lcc_CNX!R38+Lcc_HDY!R38+Lcc_HKT!R38+Lcc_CEI!R38</f>
        <v>1828116</v>
      </c>
      <c r="S38" s="369">
        <f>'Lcc_BKK+DMK'!S38+Lcc_CNX!S38+Lcc_HDY!S38+Lcc_HKT!S38+Lcc_CEI!S38</f>
        <v>1872575</v>
      </c>
      <c r="T38" s="169">
        <f t="shared" si="66"/>
        <v>3700691</v>
      </c>
      <c r="U38" s="368">
        <f>+Lcc_BKK!U38+Lcc_DMK!U38+Lcc_CNX!U38+Lcc_HDY!U38+Lcc_HKT!U38+Lcc_CEI!U38</f>
        <v>176</v>
      </c>
      <c r="V38" s="351">
        <f t="shared" si="72"/>
        <v>3700867</v>
      </c>
      <c r="W38" s="40">
        <f t="shared" si="73"/>
        <v>9.5163058209964078</v>
      </c>
    </row>
    <row r="39" spans="1:23" ht="14.25" thickTop="1" thickBot="1">
      <c r="A39" s="3" t="str">
        <f>IF(ISERROR(F39/G39)," ",IF(F39/G39&gt;0.5,IF(F39/G39&lt;1.5," ","NOT OK"),"NOT OK"))</f>
        <v xml:space="preserve"> </v>
      </c>
      <c r="B39" s="128" t="s">
        <v>57</v>
      </c>
      <c r="C39" s="129">
        <f t="shared" ref="C39:E39" si="74">+C36+C37+C38</f>
        <v>32885</v>
      </c>
      <c r="D39" s="131">
        <f t="shared" si="74"/>
        <v>32883</v>
      </c>
      <c r="E39" s="155">
        <f t="shared" si="74"/>
        <v>65768</v>
      </c>
      <c r="F39" s="129">
        <f t="shared" ref="F39:H39" si="75">+F36+F37+F38</f>
        <v>34462</v>
      </c>
      <c r="G39" s="131">
        <f t="shared" si="75"/>
        <v>34461</v>
      </c>
      <c r="H39" s="155">
        <f t="shared" si="75"/>
        <v>68923</v>
      </c>
      <c r="I39" s="132">
        <f t="shared" ref="I39:I40" si="76">IF(E39=0,0,((H39/E39)-1)*100)</f>
        <v>4.79716579491547</v>
      </c>
      <c r="J39" s="3"/>
      <c r="L39" s="41" t="s">
        <v>57</v>
      </c>
      <c r="M39" s="45">
        <f>+M36+M37+M38</f>
        <v>4754556</v>
      </c>
      <c r="N39" s="43">
        <f t="shared" ref="N39:V39" si="77">+N36+N37+N38</f>
        <v>4796534</v>
      </c>
      <c r="O39" s="170">
        <f t="shared" si="77"/>
        <v>9551090</v>
      </c>
      <c r="P39" s="43">
        <f t="shared" si="77"/>
        <v>968</v>
      </c>
      <c r="Q39" s="352">
        <f t="shared" si="77"/>
        <v>9552058</v>
      </c>
      <c r="R39" s="45">
        <f t="shared" si="77"/>
        <v>5175406</v>
      </c>
      <c r="S39" s="43">
        <f t="shared" si="77"/>
        <v>5218815</v>
      </c>
      <c r="T39" s="170">
        <f t="shared" si="77"/>
        <v>10394221</v>
      </c>
      <c r="U39" s="43">
        <f t="shared" si="77"/>
        <v>1614</v>
      </c>
      <c r="V39" s="352">
        <f t="shared" si="77"/>
        <v>10395835</v>
      </c>
      <c r="W39" s="46">
        <f>IF(Q39=0,0,((V39/Q39)-1)*100)</f>
        <v>8.8334576695409552</v>
      </c>
    </row>
    <row r="40" spans="1:23" ht="13.5" thickTop="1">
      <c r="A40" s="3" t="str">
        <f t="shared" si="16"/>
        <v xml:space="preserve"> </v>
      </c>
      <c r="B40" s="108" t="s">
        <v>13</v>
      </c>
      <c r="C40" s="361">
        <f>'Lcc_BKK+DMK'!C40+Lcc_CNX!C40+Lcc_HDY!C40+Lcc_HKT!C40+Lcc_CEI!C40</f>
        <v>11438</v>
      </c>
      <c r="D40" s="140">
        <f>'Lcc_BKK+DMK'!D40+Lcc_CNX!D40+Lcc_HDY!D40+Lcc_HKT!D40+Lcc_CEI!D40</f>
        <v>11443</v>
      </c>
      <c r="E40" s="152">
        <f t="shared" ref="E40" si="78">SUM(C40:D40)</f>
        <v>22881</v>
      </c>
      <c r="F40" s="361">
        <f>'Lcc_BKK+DMK'!F40+Lcc_CNX!F40+Lcc_HDY!F40+Lcc_HKT!F40+Lcc_CEI!F40</f>
        <v>12095</v>
      </c>
      <c r="G40" s="140">
        <f>'Lcc_BKK+DMK'!G40+Lcc_CNX!G40+Lcc_HDY!G40+Lcc_HKT!G40+Lcc_CEI!G40</f>
        <v>12095</v>
      </c>
      <c r="H40" s="152">
        <f t="shared" ref="H40" si="79">SUM(F40:G40)</f>
        <v>24190</v>
      </c>
      <c r="I40" s="125">
        <f t="shared" si="76"/>
        <v>5.7209038066518003</v>
      </c>
      <c r="L40" s="13" t="s">
        <v>13</v>
      </c>
      <c r="M40" s="371">
        <f>+'Lcc_BKK+DMK'!M40+Lcc_CNX!M40+Lcc_HDY!M40+Lcc_HKT!M40+Lcc_CEI!M40</f>
        <v>1788723</v>
      </c>
      <c r="N40" s="369">
        <f>+'Lcc_BKK+DMK'!N40+Lcc_CNX!N40+Lcc_HDY!N40+Lcc_HKT!N40+Lcc_CEI!N40</f>
        <v>1757471</v>
      </c>
      <c r="O40" s="169">
        <f t="shared" ref="O40" si="80">SUM(M40:N40)</f>
        <v>3546194</v>
      </c>
      <c r="P40" s="368">
        <f>+'Lcc_BKK+DMK'!P40+Lcc_CNX!P40+Lcc_HDY!P40+Lcc_HKT!P40+Lcc_CEI!P40</f>
        <v>923</v>
      </c>
      <c r="Q40" s="351">
        <f t="shared" ref="Q40" si="81">O40+P40</f>
        <v>3547117</v>
      </c>
      <c r="R40" s="371">
        <f>'Lcc_BKK+DMK'!R40+Lcc_CNX!R40+Lcc_HDY!R40+Lcc_HKT!R40+Lcc_CEI!R40</f>
        <v>1922460</v>
      </c>
      <c r="S40" s="369">
        <f>'Lcc_BKK+DMK'!S40+Lcc_CNX!S40+Lcc_HDY!S40+Lcc_HKT!S40+Lcc_CEI!S40</f>
        <v>1887097</v>
      </c>
      <c r="T40" s="169">
        <f t="shared" ref="T40" si="82">SUM(R40:S40)</f>
        <v>3809557</v>
      </c>
      <c r="U40" s="368">
        <f>+Lcc_BKK!U40+Lcc_DMK!U40+Lcc_CNX!U40+Lcc_HDY!U40+Lcc_HKT!U40+Lcc_CEI!U40</f>
        <v>534</v>
      </c>
      <c r="V40" s="351">
        <f t="shared" ref="V40" si="83">T40+U40</f>
        <v>3810091</v>
      </c>
      <c r="W40" s="40">
        <f t="shared" ref="W40" si="84">IF(Q40=0,0,((V40/Q40)-1)*100)</f>
        <v>7.4137391013603393</v>
      </c>
    </row>
    <row r="41" spans="1:23">
      <c r="A41" s="3" t="str">
        <f t="shared" ref="A41:A44" si="85">IF(ISERROR(F41/G41)," ",IF(F41/G41&gt;0.5,IF(F41/G41&lt;1.5," ","NOT OK"),"NOT OK"))</f>
        <v xml:space="preserve"> </v>
      </c>
      <c r="B41" s="108" t="s">
        <v>14</v>
      </c>
      <c r="C41" s="361">
        <f>'Lcc_BKK+DMK'!C41+Lcc_CNX!C41+Lcc_HDY!C41+Lcc_HKT!C41+Lcc_CEI!C41</f>
        <v>10329</v>
      </c>
      <c r="D41" s="140">
        <f>'Lcc_BKK+DMK'!D41+Lcc_CNX!D41+Lcc_HDY!D41+Lcc_HKT!D41+Lcc_CEI!D41</f>
        <v>10326</v>
      </c>
      <c r="E41" s="152">
        <f>SUM(C41:D41)</f>
        <v>20655</v>
      </c>
      <c r="F41" s="361">
        <f>'Lcc_BKK+DMK'!F41+Lcc_CNX!F41+Lcc_HDY!F41+Lcc_HKT!F41+Lcc_CEI!F41</f>
        <v>10744</v>
      </c>
      <c r="G41" s="140">
        <f>'Lcc_BKK+DMK'!G41+Lcc_CNX!G41+Lcc_HDY!G41+Lcc_HKT!G41+Lcc_CEI!G41</f>
        <v>10751</v>
      </c>
      <c r="H41" s="152">
        <f>SUM(F41:G41)</f>
        <v>21495</v>
      </c>
      <c r="I41" s="125">
        <f t="shared" ref="I41:I44" si="86">IF(E41=0,0,((H41/E41)-1)*100)</f>
        <v>4.0668119099491751</v>
      </c>
      <c r="J41" s="3"/>
      <c r="L41" s="13" t="s">
        <v>14</v>
      </c>
      <c r="M41" s="371">
        <f>+'Lcc_BKK+DMK'!M41+Lcc_CNX!M41+Lcc_HDY!M41+Lcc_HKT!M41+Lcc_CEI!M41</f>
        <v>1590908</v>
      </c>
      <c r="N41" s="369">
        <f>+'Lcc_BKK+DMK'!N41+Lcc_CNX!N41+Lcc_HDY!N41+Lcc_HKT!N41+Lcc_CEI!N41</f>
        <v>1586735</v>
      </c>
      <c r="O41" s="169">
        <f>SUM(M41:N41)</f>
        <v>3177643</v>
      </c>
      <c r="P41" s="368">
        <f>+'Lcc_BKK+DMK'!P41+Lcc_CNX!P41+Lcc_HDY!P41+Lcc_HKT!P41+Lcc_CEI!P41</f>
        <v>202</v>
      </c>
      <c r="Q41" s="351">
        <f>O41+P41</f>
        <v>3177845</v>
      </c>
      <c r="R41" s="371">
        <f>'Lcc_BKK+DMK'!R41+Lcc_CNX!R41+Lcc_HDY!R41+Lcc_HKT!R41+Lcc_CEI!R41</f>
        <v>1703431</v>
      </c>
      <c r="S41" s="369">
        <f>'Lcc_BKK+DMK'!S41+Lcc_CNX!S41+Lcc_HDY!S41+Lcc_HKT!S41+Lcc_CEI!S41</f>
        <v>1703985</v>
      </c>
      <c r="T41" s="169">
        <f>SUM(R41:S41)</f>
        <v>3407416</v>
      </c>
      <c r="U41" s="368">
        <f>+Lcc_BKK!U41+Lcc_DMK!U41+Lcc_CNX!U41+Lcc_HDY!U41+Lcc_HKT!U41+Lcc_CEI!U41</f>
        <v>781</v>
      </c>
      <c r="V41" s="351">
        <f t="shared" ref="V41" si="87">T41+U41</f>
        <v>3408197</v>
      </c>
      <c r="W41" s="40">
        <f t="shared" ref="W41:W44" si="88">IF(Q41=0,0,((V41/Q41)-1)*100)</f>
        <v>7.2486858232544416</v>
      </c>
    </row>
    <row r="42" spans="1:23" ht="13.5" thickBot="1">
      <c r="A42" s="3" t="str">
        <f t="shared" si="85"/>
        <v xml:space="preserve"> </v>
      </c>
      <c r="B42" s="108" t="s">
        <v>15</v>
      </c>
      <c r="C42" s="361">
        <f>'Lcc_BKK+DMK'!C42+Lcc_CNX!C42+Lcc_HDY!C42+Lcc_HKT!C42+Lcc_CEI!C42</f>
        <v>11414</v>
      </c>
      <c r="D42" s="140">
        <f>'Lcc_BKK+DMK'!D42+Lcc_CNX!D42+Lcc_HDY!D42+Lcc_HKT!D42+Lcc_CEI!D42</f>
        <v>11413</v>
      </c>
      <c r="E42" s="152">
        <f>SUM(C42:D42)</f>
        <v>22827</v>
      </c>
      <c r="F42" s="361">
        <f>'Lcc_BKK+DMK'!F42+Lcc_CNX!F42+Lcc_HDY!F42+Lcc_HKT!F42+Lcc_CEI!F42</f>
        <v>12224</v>
      </c>
      <c r="G42" s="140">
        <f>'Lcc_BKK+DMK'!G42+Lcc_CNX!G42+Lcc_HDY!G42+Lcc_HKT!G42+Lcc_CEI!G42</f>
        <v>12220</v>
      </c>
      <c r="H42" s="152">
        <f>SUM(F42:G42)</f>
        <v>24444</v>
      </c>
      <c r="I42" s="125">
        <f t="shared" si="86"/>
        <v>7.0837166513339378</v>
      </c>
      <c r="J42" s="3"/>
      <c r="L42" s="13" t="s">
        <v>15</v>
      </c>
      <c r="M42" s="371">
        <f>'Lcc_BKK+DMK'!M42+Lcc_CNX!M42+Lcc_HDY!M42+Lcc_HKT!M42+Lcc_CEI!M42</f>
        <v>1732543</v>
      </c>
      <c r="N42" s="369">
        <f>'Lcc_BKK+DMK'!N42+Lcc_CNX!N42+Lcc_HDY!N42+Lcc_HKT!N42+Lcc_CEI!N42</f>
        <v>1723698</v>
      </c>
      <c r="O42" s="169">
        <f t="shared" ref="O42" si="89">SUM(M42:N42)</f>
        <v>3456241</v>
      </c>
      <c r="P42" s="368">
        <f>+Lcc_BKK!P42+Lcc_DMK!P42+Lcc_CNX!P42+Lcc_HDY!P42+Lcc_HKT!P42+Lcc_CEI!P42</f>
        <v>511</v>
      </c>
      <c r="Q42" s="351">
        <f>O42+P42</f>
        <v>3456752</v>
      </c>
      <c r="R42" s="371">
        <f>'Lcc_BKK+DMK'!R42+Lcc_CNX!R42+Lcc_HDY!R42+Lcc_HKT!R42+Lcc_CEI!R42</f>
        <v>1884042</v>
      </c>
      <c r="S42" s="369">
        <f>'Lcc_BKK+DMK'!S42+Lcc_CNX!S42+Lcc_HDY!S42+Lcc_HKT!S42+Lcc_CEI!S42</f>
        <v>1868611</v>
      </c>
      <c r="T42" s="169">
        <f t="shared" ref="T42" si="90">SUM(R42:S42)</f>
        <v>3752653</v>
      </c>
      <c r="U42" s="368">
        <f>+Lcc_BKK!U42+Lcc_DMK!U42+Lcc_CNX!U42+Lcc_HDY!U42+Lcc_HKT!U42+Lcc_CEI!U42</f>
        <v>347</v>
      </c>
      <c r="V42" s="351">
        <f>T42+U42</f>
        <v>3753000</v>
      </c>
      <c r="W42" s="40">
        <f t="shared" si="88"/>
        <v>8.5701259448175637</v>
      </c>
    </row>
    <row r="43" spans="1:23" ht="14.25" thickTop="1" thickBot="1">
      <c r="A43" s="345" t="str">
        <f t="shared" si="85"/>
        <v xml:space="preserve"> </v>
      </c>
      <c r="B43" s="128" t="s">
        <v>61</v>
      </c>
      <c r="C43" s="129">
        <f>+C40+C41+C42</f>
        <v>33181</v>
      </c>
      <c r="D43" s="131">
        <f t="shared" ref="D43" si="91">+D40+D41+D42</f>
        <v>33182</v>
      </c>
      <c r="E43" s="155">
        <f t="shared" ref="E43" si="92">+E40+E41+E42</f>
        <v>66363</v>
      </c>
      <c r="F43" s="129">
        <f t="shared" ref="F43" si="93">+F40+F41+F42</f>
        <v>35063</v>
      </c>
      <c r="G43" s="131">
        <f t="shared" ref="G43" si="94">+G40+G41+G42</f>
        <v>35066</v>
      </c>
      <c r="H43" s="155">
        <f t="shared" ref="H43" si="95">+H40+H41+H42</f>
        <v>70129</v>
      </c>
      <c r="I43" s="132">
        <f t="shared" si="86"/>
        <v>5.6748489369076172</v>
      </c>
      <c r="J43" s="3"/>
      <c r="L43" s="41" t="s">
        <v>61</v>
      </c>
      <c r="M43" s="45">
        <f>+M40+M41+M42</f>
        <v>5112174</v>
      </c>
      <c r="N43" s="43">
        <f t="shared" ref="N43" si="96">+N40+N41+N42</f>
        <v>5067904</v>
      </c>
      <c r="O43" s="312">
        <f t="shared" ref="O43" si="97">+O40+O41+O42</f>
        <v>10180078</v>
      </c>
      <c r="P43" s="43">
        <f t="shared" ref="P43" si="98">+P40+P41+P42</f>
        <v>1636</v>
      </c>
      <c r="Q43" s="312">
        <f t="shared" ref="Q43" si="99">+Q40+Q41+Q42</f>
        <v>10181714</v>
      </c>
      <c r="R43" s="45">
        <f t="shared" ref="R43" si="100">+R40+R41+R42</f>
        <v>5509933</v>
      </c>
      <c r="S43" s="43">
        <f t="shared" ref="S43" si="101">+S40+S41+S42</f>
        <v>5459693</v>
      </c>
      <c r="T43" s="170">
        <f t="shared" ref="T43" si="102">+T40+T41+T42</f>
        <v>10969626</v>
      </c>
      <c r="U43" s="43">
        <f t="shared" ref="U43" si="103">+U40+U41+U42</f>
        <v>1662</v>
      </c>
      <c r="V43" s="170">
        <f t="shared" ref="V43" si="104">+V40+V41+V42</f>
        <v>10971288</v>
      </c>
      <c r="W43" s="46">
        <f t="shared" si="88"/>
        <v>7.7548239913240558</v>
      </c>
    </row>
    <row r="44" spans="1:23" ht="13.5" thickTop="1">
      <c r="A44" s="3" t="str">
        <f t="shared" si="85"/>
        <v xml:space="preserve"> </v>
      </c>
      <c r="B44" s="108" t="s">
        <v>16</v>
      </c>
      <c r="C44" s="361">
        <f>'Lcc_BKK+DMK'!C44+Lcc_CNX!C44+Lcc_HDY!C44+Lcc_HKT!C44+Lcc_CEI!C44</f>
        <v>10981</v>
      </c>
      <c r="D44" s="140">
        <f>'Lcc_BKK+DMK'!D44+Lcc_CNX!D44+Lcc_HDY!D44+Lcc_HKT!D44+Lcc_CEI!D44</f>
        <v>10979</v>
      </c>
      <c r="E44" s="152">
        <f>SUM(C44:D44)</f>
        <v>21960</v>
      </c>
      <c r="F44" s="361">
        <f>'Lcc_BKK+DMK'!F44+Lcc_CNX!F44+Lcc_HDY!F44+Lcc_HKT!F44+Lcc_CEI!F44</f>
        <v>12265</v>
      </c>
      <c r="G44" s="140">
        <f>'Lcc_BKK+DMK'!G44+Lcc_CNX!G44+Lcc_HDY!G44+Lcc_HKT!G44+Lcc_CEI!G44</f>
        <v>12264</v>
      </c>
      <c r="H44" s="152">
        <f>SUM(F44:G44)</f>
        <v>24529</v>
      </c>
      <c r="I44" s="125">
        <f t="shared" si="86"/>
        <v>11.698542805100187</v>
      </c>
      <c r="J44" s="7"/>
      <c r="L44" s="13" t="s">
        <v>16</v>
      </c>
      <c r="M44" s="371">
        <f>'Lcc_BKK+DMK'!M44+Lcc_CNX!M44+Lcc_HDY!M44+Lcc_HKT!M44+Lcc_CEI!M44</f>
        <v>1660446</v>
      </c>
      <c r="N44" s="369">
        <f>'Lcc_BKK+DMK'!N44+Lcc_CNX!N44+Lcc_HDY!N44+Lcc_HKT!N44+Lcc_CEI!N44</f>
        <v>1658755</v>
      </c>
      <c r="O44" s="169">
        <f>SUM(M44:N44)</f>
        <v>3319201</v>
      </c>
      <c r="P44" s="368">
        <f>+Lcc_BKK!P44+Lcc_DMK!P44+Lcc_CNX!P44+Lcc_HDY!P44+Lcc_HKT!P44+Lcc_CEI!P44</f>
        <v>876</v>
      </c>
      <c r="Q44" s="351">
        <f>O44+P44</f>
        <v>3320077</v>
      </c>
      <c r="R44" s="371">
        <f>'Lcc_BKK+DMK'!R44+Lcc_CNX!R44+Lcc_HDY!R44+Lcc_HKT!R44+Lcc_CEI!R44</f>
        <v>1872731</v>
      </c>
      <c r="S44" s="369">
        <f>'Lcc_BKK+DMK'!S44+Lcc_CNX!S44+Lcc_HDY!S44+Lcc_HKT!S44+Lcc_CEI!S44</f>
        <v>1870127</v>
      </c>
      <c r="T44" s="169">
        <f>SUM(R44:S44)</f>
        <v>3742858</v>
      </c>
      <c r="U44" s="368">
        <f>+Lcc_BKK!U44+Lcc_DMK!U44+Lcc_CNX!U44+Lcc_HDY!U44+Lcc_HKT!U44+Lcc_CEI!U44</f>
        <v>1327</v>
      </c>
      <c r="V44" s="351">
        <f>T44+U44</f>
        <v>3744185</v>
      </c>
      <c r="W44" s="40">
        <f t="shared" si="88"/>
        <v>12.774041083986898</v>
      </c>
    </row>
    <row r="45" spans="1:23">
      <c r="A45" s="3" t="str">
        <f t="shared" ref="A45" si="105">IF(ISERROR(F45/G45)," ",IF(F45/G45&gt;0.5,IF(F45/G45&lt;1.5," ","NOT OK"),"NOT OK"))</f>
        <v xml:space="preserve"> </v>
      </c>
      <c r="B45" s="108" t="s">
        <v>17</v>
      </c>
      <c r="C45" s="361">
        <f>'Lcc_BKK+DMK'!C45+Lcc_CNX!C45+Lcc_HDY!C45+Lcc_HKT!C45+Lcc_CEI!C45</f>
        <v>11061</v>
      </c>
      <c r="D45" s="140">
        <f>'Lcc_BKK+DMK'!D45+Lcc_CNX!D45+Lcc_HDY!D45+Lcc_HKT!D45+Lcc_CEI!D45</f>
        <v>11062</v>
      </c>
      <c r="E45" s="152">
        <f t="shared" ref="E45" si="106">SUM(C45:D45)</f>
        <v>22123</v>
      </c>
      <c r="F45" s="361">
        <f>'Lcc_BKK+DMK'!F45+Lcc_CNX!F45+Lcc_HDY!F45+Lcc_HKT!F45+Lcc_CEI!F45</f>
        <v>12405</v>
      </c>
      <c r="G45" s="140">
        <f>'Lcc_BKK+DMK'!G45+Lcc_CNX!G45+Lcc_HDY!G45+Lcc_HKT!G45+Lcc_CEI!G45</f>
        <v>12405</v>
      </c>
      <c r="H45" s="152">
        <f t="shared" ref="H45" si="107">SUM(F45:G45)</f>
        <v>24810</v>
      </c>
      <c r="I45" s="125">
        <f t="shared" ref="I45" si="108">IF(E45=0,0,((H45/E45)-1)*100)</f>
        <v>12.145730687519784</v>
      </c>
      <c r="J45" s="3"/>
      <c r="L45" s="13" t="s">
        <v>17</v>
      </c>
      <c r="M45" s="371">
        <f>'Lcc_BKK+DMK'!M45+Lcc_CNX!M45+Lcc_HDY!M45+Lcc_HKT!M45+Lcc_CEI!M45</f>
        <v>1582163</v>
      </c>
      <c r="N45" s="369">
        <f>'Lcc_BKK+DMK'!N45+Lcc_CNX!N45+Lcc_HDY!N45+Lcc_HKT!N45+Lcc_CEI!N45</f>
        <v>1582717</v>
      </c>
      <c r="O45" s="169">
        <f t="shared" ref="O45" si="109">SUM(M45:N45)</f>
        <v>3164880</v>
      </c>
      <c r="P45" s="368">
        <f>+Lcc_BKK!P45+Lcc_DMK!P45+Lcc_CNX!P45+Lcc_HDY!P45+Lcc_HKT!P45+Lcc_CEI!P45</f>
        <v>640</v>
      </c>
      <c r="Q45" s="351">
        <f t="shared" ref="Q45" si="110">O45+P45</f>
        <v>3165520</v>
      </c>
      <c r="R45" s="371">
        <f>'Lcc_BKK+DMK'!R45+Lcc_CNX!R45+Lcc_HDY!R45+Lcc_HKT!R45+Lcc_CEI!R45</f>
        <v>1802985</v>
      </c>
      <c r="S45" s="369">
        <f>'Lcc_BKK+DMK'!S45+Lcc_CNX!S45+Lcc_HDY!S45+Lcc_HKT!S45+Lcc_CEI!S45</f>
        <v>1797979</v>
      </c>
      <c r="T45" s="169">
        <f t="shared" ref="T45" si="111">SUM(R45:S45)</f>
        <v>3600964</v>
      </c>
      <c r="U45" s="368">
        <f>+Lcc_BKK!U45+Lcc_DMK!U45+Lcc_CNX!U45+Lcc_HDY!U45+Lcc_HKT!U45+Lcc_CEI!U45</f>
        <v>745</v>
      </c>
      <c r="V45" s="351">
        <f t="shared" ref="V45" si="112">T45+U45</f>
        <v>3601709</v>
      </c>
      <c r="W45" s="40">
        <f t="shared" ref="W45" si="113">IF(Q45=0,0,((V45/Q45)-1)*100)</f>
        <v>13.779379059364661</v>
      </c>
    </row>
    <row r="46" spans="1:23" ht="13.5" thickBot="1">
      <c r="A46" s="3" t="str">
        <f>IF(ISERROR(F46/G46)," ",IF(F46/G46&gt;0.5,IF(F46/G46&lt;1.5," ","NOT OK"),"NOT OK"))</f>
        <v xml:space="preserve"> </v>
      </c>
      <c r="B46" s="108" t="s">
        <v>18</v>
      </c>
      <c r="C46" s="361">
        <f>'Lcc_BKK+DMK'!C46+Lcc_CNX!C46+Lcc_HDY!C46+Lcc_HKT!C46+Lcc_CEI!C46</f>
        <v>10379</v>
      </c>
      <c r="D46" s="140">
        <f>'Lcc_BKK+DMK'!D46+Lcc_CNX!D46+Lcc_HDY!D46+Lcc_HKT!D46+Lcc_CEI!D46</f>
        <v>10379</v>
      </c>
      <c r="E46" s="152">
        <f>SUM(C46:D46)</f>
        <v>20758</v>
      </c>
      <c r="F46" s="361">
        <f>'Lcc_BKK+DMK'!F46+Lcc_CNX!F46+Lcc_HDY!F46+Lcc_HKT!F46+Lcc_CEI!F46</f>
        <v>11691</v>
      </c>
      <c r="G46" s="140">
        <f>'Lcc_BKK+DMK'!G46+Lcc_CNX!G46+Lcc_HDY!G46+Lcc_HKT!G46+Lcc_CEI!G46</f>
        <v>11692</v>
      </c>
      <c r="H46" s="152">
        <f>SUM(F46:G46)</f>
        <v>23383</v>
      </c>
      <c r="I46" s="125">
        <f>IF(E46=0,0,((H46/E46)-1)*100)</f>
        <v>12.645726948646296</v>
      </c>
      <c r="J46" s="3"/>
      <c r="L46" s="13" t="s">
        <v>18</v>
      </c>
      <c r="M46" s="371">
        <f>'Lcc_BKK+DMK'!M46+Lcc_CNX!M46+Lcc_HDY!M46+Lcc_HKT!M46+Lcc_CEI!M46</f>
        <v>1483320</v>
      </c>
      <c r="N46" s="369">
        <f>'Lcc_BKK+DMK'!N46+Lcc_CNX!N46+Lcc_HDY!N46+Lcc_HKT!N46+Lcc_CEI!N46</f>
        <v>1484342</v>
      </c>
      <c r="O46" s="169">
        <f>SUM(M46:N46)</f>
        <v>2967662</v>
      </c>
      <c r="P46" s="368">
        <f>+Lcc_BKK!P46+Lcc_DMK!P46+Lcc_CNX!P46+Lcc_HDY!P46+Lcc_HKT!P46+Lcc_CEI!P46</f>
        <v>576</v>
      </c>
      <c r="Q46" s="351">
        <f>O46+P46</f>
        <v>2968238</v>
      </c>
      <c r="R46" s="371">
        <f>'Lcc_BKK+DMK'!R46+Lcc_CNX!R46+Lcc_HDY!R46+Lcc_HKT!R46+Lcc_CEI!R46</f>
        <v>1643168</v>
      </c>
      <c r="S46" s="369">
        <f>'Lcc_BKK+DMK'!S46+Lcc_CNX!S46+Lcc_HDY!S46+Lcc_HKT!S46+Lcc_CEI!S46</f>
        <v>1636366</v>
      </c>
      <c r="T46" s="169">
        <f>SUM(R46:S46)</f>
        <v>3279534</v>
      </c>
      <c r="U46" s="368">
        <f>+Lcc_BKK!U46+Lcc_DMK!U46+Lcc_CNX!U46+Lcc_HDY!U46+Lcc_HKT!U46+Lcc_CEI!U46</f>
        <v>540</v>
      </c>
      <c r="V46" s="351">
        <f>T46+U46</f>
        <v>3280074</v>
      </c>
      <c r="W46" s="40">
        <f>IF(Q46=0,0,((V46/Q46)-1)*100)</f>
        <v>10.50576133045935</v>
      </c>
    </row>
    <row r="47" spans="1:23" ht="15.75" customHeight="1" thickTop="1" thickBot="1">
      <c r="A47" s="9" t="str">
        <f>IF(ISERROR(F47/G47)," ",IF(F47/G47&gt;0.5,IF(F47/G47&lt;1.5," ","NOT OK"),"NOT OK"))</f>
        <v xml:space="preserve"> </v>
      </c>
      <c r="B47" s="137" t="s">
        <v>19</v>
      </c>
      <c r="C47" s="129">
        <f>+C44+C45+C46</f>
        <v>32421</v>
      </c>
      <c r="D47" s="139">
        <f t="shared" ref="D47" si="114">+D44+D45+D46</f>
        <v>32420</v>
      </c>
      <c r="E47" s="153">
        <f t="shared" ref="E47" si="115">+E44+E45+E46</f>
        <v>64841</v>
      </c>
      <c r="F47" s="129">
        <f t="shared" ref="F47" si="116">+F44+F45+F46</f>
        <v>36361</v>
      </c>
      <c r="G47" s="139">
        <f t="shared" ref="G47" si="117">+G44+G45+G46</f>
        <v>36361</v>
      </c>
      <c r="H47" s="153">
        <f t="shared" ref="H47" si="118">+H44+H45+H46</f>
        <v>72722</v>
      </c>
      <c r="I47" s="132">
        <f>IF(E47=0,0,((H47/E47)-1)*100)</f>
        <v>12.154346786755287</v>
      </c>
      <c r="J47" s="9"/>
      <c r="K47" s="10"/>
      <c r="L47" s="47" t="s">
        <v>19</v>
      </c>
      <c r="M47" s="48">
        <f>+M44+M45+M46</f>
        <v>4725929</v>
      </c>
      <c r="N47" s="49">
        <f t="shared" ref="N47" si="119">+N44+N45+N46</f>
        <v>4725814</v>
      </c>
      <c r="O47" s="395">
        <f t="shared" ref="O47" si="120">+O44+O45+O46</f>
        <v>9451743</v>
      </c>
      <c r="P47" s="49">
        <f t="shared" ref="P47" si="121">+P44+P45+P46</f>
        <v>2092</v>
      </c>
      <c r="Q47" s="395">
        <f t="shared" ref="Q47" si="122">+Q44+Q45+Q46</f>
        <v>9453835</v>
      </c>
      <c r="R47" s="48">
        <f t="shared" ref="R47" si="123">+R44+R45+R46</f>
        <v>5318884</v>
      </c>
      <c r="S47" s="49">
        <f t="shared" ref="S47" si="124">+S44+S45+S46</f>
        <v>5304472</v>
      </c>
      <c r="T47" s="171">
        <f t="shared" ref="T47" si="125">+T44+T45+T46</f>
        <v>10623356</v>
      </c>
      <c r="U47" s="49">
        <f t="shared" ref="U47" si="126">+U44+U45+U46</f>
        <v>2612</v>
      </c>
      <c r="V47" s="171">
        <f t="shared" ref="V47" si="127">+V44+V45+V46</f>
        <v>10625968</v>
      </c>
      <c r="W47" s="50">
        <f>IF(Q47=0,0,((V47/Q47)-1)*100)</f>
        <v>12.398492252086069</v>
      </c>
    </row>
    <row r="48" spans="1:23" ht="13.5" thickTop="1">
      <c r="A48" s="3" t="str">
        <f>IF(ISERROR(F48/G48)," ",IF(F48/G48&gt;0.5,IF(F48/G48&lt;1.5," ","NOT OK"),"NOT OK"))</f>
        <v xml:space="preserve"> </v>
      </c>
      <c r="B48" s="108" t="s">
        <v>20</v>
      </c>
      <c r="C48" s="361">
        <f>'Lcc_BKK+DMK'!C48+Lcc_CNX!C48+Lcc_HDY!C48+Lcc_HKT!C48+Lcc_CEI!C48</f>
        <v>10794</v>
      </c>
      <c r="D48" s="140">
        <f>'Lcc_BKK+DMK'!D48+Lcc_CNX!D48+Lcc_HDY!D48+Lcc_HKT!D48+Lcc_CEI!D48</f>
        <v>10797</v>
      </c>
      <c r="E48" s="152">
        <f>SUM(C48:D48)</f>
        <v>21591</v>
      </c>
      <c r="F48" s="361">
        <f>'Lcc_BKK+DMK'!F48+Lcc_CNX!F48+Lcc_HDY!F48+Lcc_HKT!F48+Lcc_CEI!F48</f>
        <v>11969</v>
      </c>
      <c r="G48" s="140">
        <f>'Lcc_BKK+DMK'!G48+Lcc_CNX!G48+Lcc_HDY!G48+Lcc_HKT!G48+Lcc_CEI!G48</f>
        <v>11968</v>
      </c>
      <c r="H48" s="152">
        <f>SUM(F48:G48)</f>
        <v>23937</v>
      </c>
      <c r="I48" s="125">
        <f>IF(E48=0,0,((H48/E48)-1)*100)</f>
        <v>10.86563846046964</v>
      </c>
      <c r="J48" s="3"/>
      <c r="L48" s="13" t="s">
        <v>21</v>
      </c>
      <c r="M48" s="371">
        <f>'Lcc_BKK+DMK'!M48+Lcc_CNX!M48+Lcc_HDY!M48+Lcc_HKT!M48+Lcc_CEI!M48</f>
        <v>1601848</v>
      </c>
      <c r="N48" s="369">
        <f>'Lcc_BKK+DMK'!N48+Lcc_CNX!N48+Lcc_HDY!N48+Lcc_HKT!N48+Lcc_CEI!N48</f>
        <v>1607353</v>
      </c>
      <c r="O48" s="169">
        <f>SUM(M48:N48)</f>
        <v>3209201</v>
      </c>
      <c r="P48" s="368">
        <f>+Lcc_BKK!P48+Lcc_DMK!P48+Lcc_CNX!P48+Lcc_HDY!P48+Lcc_HKT!P48+Lcc_CEI!P48</f>
        <v>364</v>
      </c>
      <c r="Q48" s="351">
        <f>O48+P48</f>
        <v>3209565</v>
      </c>
      <c r="R48" s="371">
        <f>'Lcc_BKK+DMK'!R48+Lcc_CNX!R48+Lcc_HDY!R48+Lcc_HKT!R48+Lcc_CEI!R48</f>
        <v>1723668</v>
      </c>
      <c r="S48" s="369">
        <f>'Lcc_BKK+DMK'!S48+Lcc_CNX!S48+Lcc_HDY!S48+Lcc_HKT!S48+Lcc_CEI!S48</f>
        <v>1728506</v>
      </c>
      <c r="T48" s="169">
        <f>SUM(R48:S48)</f>
        <v>3452174</v>
      </c>
      <c r="U48" s="368">
        <f>+Lcc_BKK!U48+Lcc_DMK!U48+Lcc_CNX!U48+Lcc_HDY!U48+Lcc_HKT!U48+Lcc_CEI!U48</f>
        <v>868</v>
      </c>
      <c r="V48" s="351">
        <f>T48+U48</f>
        <v>3453042</v>
      </c>
      <c r="W48" s="40">
        <f>IF(Q48=0,0,((V48/Q48)-1)*100)</f>
        <v>7.5859812778367175</v>
      </c>
    </row>
    <row r="49" spans="1:23" ht="13.5" thickBot="1">
      <c r="A49" s="3" t="str">
        <f t="shared" ref="A49:A51" si="128">IF(ISERROR(F49/G49)," ",IF(F49/G49&gt;0.5,IF(F49/G49&lt;1.5," ","NOT OK"),"NOT OK"))</f>
        <v xml:space="preserve"> </v>
      </c>
      <c r="B49" s="108" t="s">
        <v>22</v>
      </c>
      <c r="C49" s="361">
        <f>'Lcc_BKK+DMK'!C49+Lcc_CNX!C49+Lcc_HDY!C49+Lcc_HKT!C49+Lcc_CEI!C49</f>
        <v>10916</v>
      </c>
      <c r="D49" s="140">
        <f>'Lcc_BKK+DMK'!D49+Lcc_CNX!D49+Lcc_HDY!D49+Lcc_HKT!D49+Lcc_CEI!D49</f>
        <v>10916</v>
      </c>
      <c r="E49" s="152">
        <f t="shared" ref="E49" si="129">SUM(C49:D49)</f>
        <v>21832</v>
      </c>
      <c r="F49" s="361">
        <f>'Lcc_BKK+DMK'!F49+Lcc_CNX!F49+Lcc_HDY!F49+Lcc_HKT!F49+Lcc_CEI!F49</f>
        <v>11838</v>
      </c>
      <c r="G49" s="140">
        <f>'Lcc_BKK+DMK'!G49+Lcc_CNX!G49+Lcc_HDY!G49+Lcc_HKT!G49+Lcc_CEI!G49</f>
        <v>11835</v>
      </c>
      <c r="H49" s="152">
        <f t="shared" ref="H49" si="130">SUM(F49:G49)</f>
        <v>23673</v>
      </c>
      <c r="I49" s="125">
        <f t="shared" ref="I49:I51" si="131">IF(E49=0,0,((H49/E49)-1)*100)</f>
        <v>8.4325760351777301</v>
      </c>
      <c r="J49" s="3"/>
      <c r="L49" s="13" t="s">
        <v>22</v>
      </c>
      <c r="M49" s="371">
        <f>'Lcc_BKK+DMK'!M49+Lcc_CNX!M49+Lcc_HDY!M49+Lcc_HKT!M49+Lcc_CEI!M49</f>
        <v>1640169</v>
      </c>
      <c r="N49" s="369">
        <f>'Lcc_BKK+DMK'!N49+Lcc_CNX!N49+Lcc_HDY!N49+Lcc_HKT!N49+Lcc_CEI!N49</f>
        <v>1631146</v>
      </c>
      <c r="O49" s="169">
        <f t="shared" ref="O49" si="132">SUM(M49:N49)</f>
        <v>3271315</v>
      </c>
      <c r="P49" s="368">
        <f>+Lcc_BKK!P49+Lcc_DMK!P49+Lcc_CNX!P49+Lcc_HDY!P49+Lcc_HKT!P49+Lcc_CEI!P49</f>
        <v>219</v>
      </c>
      <c r="Q49" s="351">
        <f t="shared" ref="Q49" si="133">O49+P49</f>
        <v>3271534</v>
      </c>
      <c r="R49" s="371">
        <f>'Lcc_BKK+DMK'!R49+Lcc_CNX!R49+Lcc_HDY!R49+Lcc_HKT!R49+Lcc_CEI!R49</f>
        <v>1741715</v>
      </c>
      <c r="S49" s="369">
        <f>'Lcc_BKK+DMK'!S49+Lcc_CNX!S49+Lcc_HDY!S49+Lcc_HKT!S49+Lcc_CEI!S49</f>
        <v>1724022</v>
      </c>
      <c r="T49" s="169">
        <f>SUM(R49:S49)</f>
        <v>3465737</v>
      </c>
      <c r="U49" s="368">
        <f>+Lcc_BKK!U49+Lcc_DMK!U49+Lcc_CNX!U49+Lcc_HDY!U49+Lcc_HKT!U49+Lcc_CEI!U49</f>
        <v>430</v>
      </c>
      <c r="V49" s="351">
        <f>T49+U49</f>
        <v>3466167</v>
      </c>
      <c r="W49" s="40">
        <f t="shared" ref="W49:W51" si="134">IF(Q49=0,0,((V49/Q49)-1)*100)</f>
        <v>5.9492886211789386</v>
      </c>
    </row>
    <row r="50" spans="1:23" ht="14.25" thickTop="1" thickBot="1">
      <c r="A50" s="345" t="str">
        <f t="shared" si="128"/>
        <v xml:space="preserve"> </v>
      </c>
      <c r="B50" s="128" t="s">
        <v>66</v>
      </c>
      <c r="C50" s="129">
        <f>+C43+C47+C48+C49</f>
        <v>87312</v>
      </c>
      <c r="D50" s="130">
        <f t="shared" ref="D50" si="135">+D43+D47+D48+D49</f>
        <v>87315</v>
      </c>
      <c r="E50" s="615">
        <f t="shared" ref="E50" si="136">+E43+E47+E48+E49</f>
        <v>174627</v>
      </c>
      <c r="F50" s="129">
        <f t="shared" ref="F50" si="137">+F43+F47+F48+F49</f>
        <v>95231</v>
      </c>
      <c r="G50" s="131">
        <f t="shared" ref="G50" si="138">+G43+G47+G48+G49</f>
        <v>95230</v>
      </c>
      <c r="H50" s="310">
        <f t="shared" ref="H50" si="139">+H43+H47+H48+H49</f>
        <v>190461</v>
      </c>
      <c r="I50" s="132">
        <f t="shared" si="131"/>
        <v>9.0673263584668984</v>
      </c>
      <c r="J50" s="3"/>
      <c r="L50" s="399" t="s">
        <v>66</v>
      </c>
      <c r="M50" s="42">
        <f>+M43+M47+M48+M49</f>
        <v>13080120</v>
      </c>
      <c r="N50" s="42">
        <f t="shared" ref="N50" si="140">+N43+N47+N48+N49</f>
        <v>13032217</v>
      </c>
      <c r="O50" s="396">
        <f t="shared" ref="O50" si="141">+O43+O47+O48+O49</f>
        <v>26112337</v>
      </c>
      <c r="P50" s="42">
        <f t="shared" ref="P50" si="142">+P43+P47+P48+P49</f>
        <v>4311</v>
      </c>
      <c r="Q50" s="396">
        <f t="shared" ref="Q50" si="143">+Q43+Q47+Q48+Q49</f>
        <v>26116648</v>
      </c>
      <c r="R50" s="42">
        <f t="shared" ref="R50" si="144">+R43+R47+R48+R49</f>
        <v>14294200</v>
      </c>
      <c r="S50" s="42">
        <f t="shared" ref="S50" si="145">+S43+S47+S48+S49</f>
        <v>14216693</v>
      </c>
      <c r="T50" s="396">
        <f t="shared" ref="T50" si="146">+T43+T47+T48+T49</f>
        <v>28510893</v>
      </c>
      <c r="U50" s="42">
        <f t="shared" ref="U50" si="147">+U43+U47+U48+U49</f>
        <v>5572</v>
      </c>
      <c r="V50" s="396">
        <f t="shared" ref="V50" si="148">+V43+V47+V48+V49</f>
        <v>28516465</v>
      </c>
      <c r="W50" s="46">
        <f t="shared" si="134"/>
        <v>9.1888400073393726</v>
      </c>
    </row>
    <row r="51" spans="1:23" ht="14.25" thickTop="1" thickBot="1">
      <c r="A51" s="345" t="str">
        <f t="shared" si="128"/>
        <v xml:space="preserve"> </v>
      </c>
      <c r="B51" s="128" t="s">
        <v>67</v>
      </c>
      <c r="C51" s="129">
        <f>+C39+C43+C47+C48+C49</f>
        <v>120197</v>
      </c>
      <c r="D51" s="131">
        <f t="shared" ref="D51:H51" si="149">+D39+D43+D47+D48+D49</f>
        <v>120198</v>
      </c>
      <c r="E51" s="310">
        <f t="shared" si="149"/>
        <v>240395</v>
      </c>
      <c r="F51" s="129">
        <f t="shared" si="149"/>
        <v>129693</v>
      </c>
      <c r="G51" s="131">
        <f t="shared" si="149"/>
        <v>129691</v>
      </c>
      <c r="H51" s="310">
        <f t="shared" si="149"/>
        <v>259384</v>
      </c>
      <c r="I51" s="132">
        <f t="shared" si="131"/>
        <v>7.899082759624787</v>
      </c>
      <c r="J51" s="3"/>
      <c r="L51" s="399" t="s">
        <v>67</v>
      </c>
      <c r="M51" s="45">
        <f>+M39+M43+M47+M48+M49</f>
        <v>17834676</v>
      </c>
      <c r="N51" s="45">
        <f t="shared" ref="N51:V51" si="150">+N39+N43+N47+N48+N49</f>
        <v>17828751</v>
      </c>
      <c r="O51" s="616">
        <f t="shared" si="150"/>
        <v>35663427</v>
      </c>
      <c r="P51" s="45">
        <f t="shared" si="150"/>
        <v>5279</v>
      </c>
      <c r="Q51" s="616">
        <f t="shared" si="150"/>
        <v>35668706</v>
      </c>
      <c r="R51" s="45">
        <f t="shared" si="150"/>
        <v>19469606</v>
      </c>
      <c r="S51" s="45">
        <f t="shared" si="150"/>
        <v>19435508</v>
      </c>
      <c r="T51" s="616">
        <f t="shared" si="150"/>
        <v>38905114</v>
      </c>
      <c r="U51" s="45">
        <f t="shared" si="150"/>
        <v>7186</v>
      </c>
      <c r="V51" s="616">
        <f t="shared" si="150"/>
        <v>38912300</v>
      </c>
      <c r="W51" s="46">
        <f t="shared" si="134"/>
        <v>9.093668831159718</v>
      </c>
    </row>
    <row r="52" spans="1:23" ht="14.25" thickTop="1" thickBot="1">
      <c r="A52" s="3" t="str">
        <f>IF(ISERROR(F52/G52)," ",IF(F52/G52&gt;0.5,IF(F52/G52&lt;1.5," ","NOT OK"),"NOT OK"))</f>
        <v xml:space="preserve"> </v>
      </c>
      <c r="B52" s="108" t="s">
        <v>23</v>
      </c>
      <c r="C52" s="361">
        <f>'Lcc_BKK+DMK'!C52+Lcc_CNX!C52+Lcc_HDY!C52+Lcc_HKT!C52+Lcc_CEI!C52</f>
        <v>10229</v>
      </c>
      <c r="D52" s="140">
        <f>'Lcc_BKK+DMK'!D52+Lcc_CNX!D52+Lcc_HDY!D52+Lcc_HKT!D52+Lcc_CEI!D52</f>
        <v>10230</v>
      </c>
      <c r="E52" s="152">
        <f t="shared" ref="E52" si="151">SUM(C52:D52)</f>
        <v>20459</v>
      </c>
      <c r="F52" s="361">
        <f>'Lcc_BKK+DMK'!F52+Lcc_CNX!F52+Lcc_HDY!F52+Lcc_HKT!F52+Lcc_CEI!F52</f>
        <v>0</v>
      </c>
      <c r="G52" s="140">
        <f>'Lcc_BKK+DMK'!G52+Lcc_CNX!G52+Lcc_HDY!G52+Lcc_HKT!G52+Lcc_CEI!G52</f>
        <v>0</v>
      </c>
      <c r="H52" s="152">
        <f t="shared" ref="H52" si="152">SUM(F52:G52)</f>
        <v>0</v>
      </c>
      <c r="I52" s="125">
        <f t="shared" ref="I52:I54" si="153">IF(E52=0,0,((H52/E52)-1)*100)</f>
        <v>-100</v>
      </c>
      <c r="J52" s="3"/>
      <c r="L52" s="13" t="s">
        <v>23</v>
      </c>
      <c r="M52" s="371">
        <f>'Lcc_BKK+DMK'!M52+Lcc_CNX!M52+Lcc_HDY!M52+Lcc_HKT!M52+Lcc_CEI!M52</f>
        <v>1486124</v>
      </c>
      <c r="N52" s="369">
        <f>'Lcc_BKK+DMK'!N52+Lcc_CNX!N52+Lcc_HDY!N52+Lcc_HKT!N52+Lcc_CEI!N52</f>
        <v>1485968</v>
      </c>
      <c r="O52" s="169">
        <f t="shared" ref="O52" si="154">SUM(M52:N52)</f>
        <v>2972092</v>
      </c>
      <c r="P52" s="368">
        <f>+Lcc_BKK!P52+Lcc_DMK!P52+Lcc_CNX!P52+Lcc_HDY!P52+Lcc_HKT!P52+Lcc_CEI!P52</f>
        <v>511</v>
      </c>
      <c r="Q52" s="351">
        <f t="shared" ref="Q52" si="155">O52+P52</f>
        <v>2972603</v>
      </c>
      <c r="R52" s="371">
        <f>'Lcc_BKK+DMK'!R52+Lcc_CNX!R52+Lcc_HDY!R52+Lcc_HKT!R52+Lcc_CEI!R52</f>
        <v>0</v>
      </c>
      <c r="S52" s="369">
        <f>'Lcc_BKK+DMK'!S52+Lcc_CNX!S52+Lcc_HDY!S52+Lcc_HKT!S52+Lcc_CEI!S52</f>
        <v>0</v>
      </c>
      <c r="T52" s="169">
        <f t="shared" ref="T52" si="156">SUM(R52:S52)</f>
        <v>0</v>
      </c>
      <c r="U52" s="368">
        <f>+Lcc_BKK!U52+Lcc_DMK!U52+Lcc_CNX!U52+Lcc_HDY!U52+Lcc_HKT!U52+Lcc_CEI!U52</f>
        <v>0</v>
      </c>
      <c r="V52" s="351">
        <f t="shared" ref="V52" si="157">T52+U52</f>
        <v>0</v>
      </c>
      <c r="W52" s="40">
        <f t="shared" ref="W52:W54" si="158">IF(Q52=0,0,((V52/Q52)-1)*100)</f>
        <v>-100</v>
      </c>
    </row>
    <row r="53" spans="1:23" ht="14.25" thickTop="1" thickBot="1">
      <c r="A53" s="345" t="str">
        <f>IF(ISERROR(F53/G53)," ",IF(F53/G53&gt;0.5,IF(F53/G53&lt;1.5," ","NOT OK"),"NOT OK"))</f>
        <v xml:space="preserve"> </v>
      </c>
      <c r="B53" s="128" t="s">
        <v>40</v>
      </c>
      <c r="C53" s="129">
        <f t="shared" ref="C53:H53" si="159">+C48+C49+C52</f>
        <v>31939</v>
      </c>
      <c r="D53" s="129">
        <f t="shared" si="159"/>
        <v>31943</v>
      </c>
      <c r="E53" s="129">
        <f t="shared" si="159"/>
        <v>63882</v>
      </c>
      <c r="F53" s="129">
        <f t="shared" si="159"/>
        <v>23807</v>
      </c>
      <c r="G53" s="129">
        <f t="shared" si="159"/>
        <v>23803</v>
      </c>
      <c r="H53" s="129">
        <f t="shared" si="159"/>
        <v>47610</v>
      </c>
      <c r="I53" s="132">
        <f t="shared" si="153"/>
        <v>-25.471963933502394</v>
      </c>
      <c r="J53" s="3"/>
      <c r="L53" s="399" t="s">
        <v>40</v>
      </c>
      <c r="M53" s="45">
        <f t="shared" ref="M53:V53" si="160">+M48+M49+M52</f>
        <v>4728141</v>
      </c>
      <c r="N53" s="43">
        <f t="shared" si="160"/>
        <v>4724467</v>
      </c>
      <c r="O53" s="312">
        <f t="shared" si="160"/>
        <v>9452608</v>
      </c>
      <c r="P53" s="43">
        <f t="shared" si="160"/>
        <v>1094</v>
      </c>
      <c r="Q53" s="312">
        <f t="shared" si="160"/>
        <v>9453702</v>
      </c>
      <c r="R53" s="45">
        <f t="shared" si="160"/>
        <v>3465383</v>
      </c>
      <c r="S53" s="43">
        <f t="shared" si="160"/>
        <v>3452528</v>
      </c>
      <c r="T53" s="170">
        <f t="shared" si="160"/>
        <v>6917911</v>
      </c>
      <c r="U53" s="43">
        <f t="shared" si="160"/>
        <v>1298</v>
      </c>
      <c r="V53" s="170">
        <f t="shared" si="160"/>
        <v>6919209</v>
      </c>
      <c r="W53" s="46">
        <f t="shared" si="158"/>
        <v>-26.809529219347084</v>
      </c>
    </row>
    <row r="54" spans="1:23" ht="14.25" thickTop="1" thickBot="1">
      <c r="A54" s="345" t="str">
        <f>IF(ISERROR(F54/G54)," ",IF(F54/G54&gt;0.5,IF(F54/G54&lt;1.5," ","NOT OK"),"NOT OK"))</f>
        <v xml:space="preserve"> </v>
      </c>
      <c r="B54" s="128" t="s">
        <v>63</v>
      </c>
      <c r="C54" s="129">
        <f t="shared" ref="C54:H54" si="161">+C39+C43+C47+C53</f>
        <v>130426</v>
      </c>
      <c r="D54" s="129">
        <f t="shared" si="161"/>
        <v>130428</v>
      </c>
      <c r="E54" s="129">
        <f t="shared" si="161"/>
        <v>260854</v>
      </c>
      <c r="F54" s="129">
        <f t="shared" si="161"/>
        <v>129693</v>
      </c>
      <c r="G54" s="129">
        <f t="shared" si="161"/>
        <v>129691</v>
      </c>
      <c r="H54" s="129">
        <f t="shared" si="161"/>
        <v>259384</v>
      </c>
      <c r="I54" s="132">
        <f t="shared" si="153"/>
        <v>-0.5635336241729072</v>
      </c>
      <c r="J54" s="3"/>
      <c r="L54" s="399" t="s">
        <v>63</v>
      </c>
      <c r="M54" s="45">
        <f t="shared" ref="M54:V54" si="162">+M39+M43+M47+M53</f>
        <v>19320800</v>
      </c>
      <c r="N54" s="43">
        <f t="shared" si="162"/>
        <v>19314719</v>
      </c>
      <c r="O54" s="312">
        <f t="shared" si="162"/>
        <v>38635519</v>
      </c>
      <c r="P54" s="43">
        <f t="shared" si="162"/>
        <v>5790</v>
      </c>
      <c r="Q54" s="312">
        <f t="shared" si="162"/>
        <v>38641309</v>
      </c>
      <c r="R54" s="45">
        <f t="shared" si="162"/>
        <v>19469606</v>
      </c>
      <c r="S54" s="43">
        <f t="shared" si="162"/>
        <v>19435508</v>
      </c>
      <c r="T54" s="170">
        <f t="shared" si="162"/>
        <v>38905114</v>
      </c>
      <c r="U54" s="43">
        <f t="shared" si="162"/>
        <v>7186</v>
      </c>
      <c r="V54" s="170">
        <f t="shared" si="162"/>
        <v>38912300</v>
      </c>
      <c r="W54" s="46">
        <f t="shared" si="158"/>
        <v>0.70129870600397215</v>
      </c>
    </row>
    <row r="55" spans="1:23" ht="14.25" thickTop="1" thickBot="1">
      <c r="B55" s="142" t="s">
        <v>60</v>
      </c>
      <c r="C55" s="104"/>
      <c r="D55" s="104"/>
      <c r="E55" s="104"/>
      <c r="F55" s="104"/>
      <c r="G55" s="104"/>
      <c r="H55" s="104"/>
      <c r="I55" s="104"/>
      <c r="J55" s="3"/>
      <c r="L55" s="54" t="s">
        <v>60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ht="13.5" thickTop="1">
      <c r="B56" s="880" t="s">
        <v>27</v>
      </c>
      <c r="C56" s="881"/>
      <c r="D56" s="881"/>
      <c r="E56" s="881"/>
      <c r="F56" s="881"/>
      <c r="G56" s="881"/>
      <c r="H56" s="881"/>
      <c r="I56" s="882"/>
      <c r="J56" s="3"/>
      <c r="L56" s="883" t="s">
        <v>28</v>
      </c>
      <c r="M56" s="884"/>
      <c r="N56" s="884"/>
      <c r="O56" s="884"/>
      <c r="P56" s="884"/>
      <c r="Q56" s="884"/>
      <c r="R56" s="884"/>
      <c r="S56" s="884"/>
      <c r="T56" s="884"/>
      <c r="U56" s="884"/>
      <c r="V56" s="884"/>
      <c r="W56" s="885"/>
    </row>
    <row r="57" spans="1:23" ht="13.5" thickBot="1">
      <c r="B57" s="886" t="s">
        <v>30</v>
      </c>
      <c r="C57" s="887"/>
      <c r="D57" s="887"/>
      <c r="E57" s="887"/>
      <c r="F57" s="887"/>
      <c r="G57" s="887"/>
      <c r="H57" s="887"/>
      <c r="I57" s="888"/>
      <c r="J57" s="3"/>
      <c r="L57" s="889" t="s">
        <v>50</v>
      </c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1"/>
    </row>
    <row r="58" spans="1:23" ht="14.25" thickTop="1" thickBot="1">
      <c r="B58" s="103"/>
      <c r="C58" s="104"/>
      <c r="D58" s="104"/>
      <c r="E58" s="104"/>
      <c r="F58" s="104"/>
      <c r="G58" s="104"/>
      <c r="H58" s="104"/>
      <c r="I58" s="105"/>
      <c r="J58" s="3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</row>
    <row r="59" spans="1:23" ht="14.25" thickTop="1" thickBot="1">
      <c r="B59" s="106"/>
      <c r="C59" s="892" t="s">
        <v>64</v>
      </c>
      <c r="D59" s="893"/>
      <c r="E59" s="894"/>
      <c r="F59" s="892" t="s">
        <v>65</v>
      </c>
      <c r="G59" s="893"/>
      <c r="H59" s="894"/>
      <c r="I59" s="107" t="s">
        <v>2</v>
      </c>
      <c r="J59" s="3"/>
      <c r="L59" s="11"/>
      <c r="M59" s="895" t="s">
        <v>64</v>
      </c>
      <c r="N59" s="896"/>
      <c r="O59" s="896"/>
      <c r="P59" s="896"/>
      <c r="Q59" s="897"/>
      <c r="R59" s="895" t="s">
        <v>65</v>
      </c>
      <c r="S59" s="896"/>
      <c r="T59" s="896"/>
      <c r="U59" s="896"/>
      <c r="V59" s="897"/>
      <c r="W59" s="12" t="s">
        <v>2</v>
      </c>
    </row>
    <row r="60" spans="1:23" ht="13.5" thickTop="1">
      <c r="B60" s="108" t="s">
        <v>3</v>
      </c>
      <c r="C60" s="109"/>
      <c r="D60" s="110"/>
      <c r="E60" s="111"/>
      <c r="F60" s="109"/>
      <c r="G60" s="110"/>
      <c r="H60" s="111"/>
      <c r="I60" s="112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>
      <c r="B61" s="113" t="s">
        <v>29</v>
      </c>
      <c r="C61" s="114" t="s">
        <v>5</v>
      </c>
      <c r="D61" s="115" t="s">
        <v>6</v>
      </c>
      <c r="E61" s="390" t="s">
        <v>7</v>
      </c>
      <c r="F61" s="114" t="s">
        <v>5</v>
      </c>
      <c r="G61" s="115" t="s">
        <v>6</v>
      </c>
      <c r="H61" s="194" t="s">
        <v>7</v>
      </c>
      <c r="I61" s="117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>
      <c r="B62" s="108"/>
      <c r="C62" s="118"/>
      <c r="D62" s="119"/>
      <c r="E62" s="120"/>
      <c r="F62" s="118"/>
      <c r="G62" s="119"/>
      <c r="H62" s="120"/>
      <c r="I62" s="121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>
      <c r="A63" s="3" t="str">
        <f>IF(ISERROR(F63/G63)," ",IF(F63/G63&gt;0.5,IF(F63/G63&lt;1.5," ","NOT OK"),"NOT OK"))</f>
        <v xml:space="preserve"> </v>
      </c>
      <c r="B63" s="108" t="s">
        <v>10</v>
      </c>
      <c r="C63" s="361">
        <f t="shared" ref="C63:H65" si="163">+C9+C36</f>
        <v>15505</v>
      </c>
      <c r="D63" s="362">
        <f t="shared" si="163"/>
        <v>15498</v>
      </c>
      <c r="E63" s="152">
        <f t="shared" si="163"/>
        <v>31003</v>
      </c>
      <c r="F63" s="122">
        <f t="shared" si="163"/>
        <v>17155</v>
      </c>
      <c r="G63" s="124">
        <f t="shared" si="163"/>
        <v>17160</v>
      </c>
      <c r="H63" s="152">
        <f t="shared" si="163"/>
        <v>34315</v>
      </c>
      <c r="I63" s="125">
        <f>IF(E63=0,0,((H63/E63)-1)*100)</f>
        <v>10.682837144792433</v>
      </c>
      <c r="J63" s="3"/>
      <c r="K63" s="6"/>
      <c r="L63" s="13" t="s">
        <v>10</v>
      </c>
      <c r="M63" s="371">
        <f>'Lcc_BKK+DMK'!M63+Lcc_CNX!M63+Lcc_HDY!M63+Lcc_HKT!M63+Lcc_CEI!M63</f>
        <v>2292718</v>
      </c>
      <c r="N63" s="369">
        <f>'Lcc_BKK+DMK'!N63+Lcc_CNX!N63+Lcc_HDY!N63+Lcc_HKT!N63+Lcc_CEI!N63</f>
        <v>2313233</v>
      </c>
      <c r="O63" s="169">
        <f>SUM(M63:N63)</f>
        <v>4605951</v>
      </c>
      <c r="P63" s="370">
        <f>+Lcc_BKK!P63+Lcc_DMK!P63+Lcc_CNX!P63+Lcc_HDY!P63+Lcc_HKT!P63+Lcc_CEI!P63</f>
        <v>2016</v>
      </c>
      <c r="Q63" s="172">
        <f>O63+P63</f>
        <v>4607967</v>
      </c>
      <c r="R63" s="39">
        <f>'Lcc_BKK+DMK'!R63+Lcc_CNX!R63+Lcc_HDY!R63+Lcc_HKT!R63+Lcc_CEI!R63</f>
        <v>2620119</v>
      </c>
      <c r="S63" s="37">
        <f>'Lcc_BKK+DMK'!S63+Lcc_CNX!S63+Lcc_HDY!S63+Lcc_HKT!S63+Lcc_CEI!S63</f>
        <v>2653568</v>
      </c>
      <c r="T63" s="169">
        <f>SUM(R63:S63)</f>
        <v>5273687</v>
      </c>
      <c r="U63" s="38">
        <f>+Lcc_BKK!U63+Lcc_DMK!U63+Lcc_CNX!U63+Lcc_HDY!U63+Lcc_HKT!U63+Lcc_CEI!U63</f>
        <v>2592</v>
      </c>
      <c r="V63" s="172">
        <f>T63+U63</f>
        <v>5276279</v>
      </c>
      <c r="W63" s="40">
        <f>IF(Q63=0,0,((V63/Q63)-1)*100)</f>
        <v>14.503402476623627</v>
      </c>
    </row>
    <row r="64" spans="1:23">
      <c r="A64" s="3" t="str">
        <f>IF(ISERROR(F64/G64)," ",IF(F64/G64&gt;0.5,IF(F64/G64&lt;1.5," ","NOT OK"),"NOT OK"))</f>
        <v xml:space="preserve"> </v>
      </c>
      <c r="B64" s="108" t="s">
        <v>11</v>
      </c>
      <c r="C64" s="361">
        <f t="shared" si="163"/>
        <v>15803</v>
      </c>
      <c r="D64" s="362">
        <f t="shared" si="163"/>
        <v>15800</v>
      </c>
      <c r="E64" s="152">
        <f t="shared" si="163"/>
        <v>31603</v>
      </c>
      <c r="F64" s="122">
        <f t="shared" si="163"/>
        <v>17380</v>
      </c>
      <c r="G64" s="124">
        <f t="shared" si="163"/>
        <v>17374</v>
      </c>
      <c r="H64" s="152">
        <f t="shared" si="163"/>
        <v>34754</v>
      </c>
      <c r="I64" s="125">
        <f>IF(E64=0,0,((H64/E64)-1)*100)</f>
        <v>9.9705724140113361</v>
      </c>
      <c r="J64" s="3"/>
      <c r="K64" s="6"/>
      <c r="L64" s="13" t="s">
        <v>11</v>
      </c>
      <c r="M64" s="371">
        <f>'Lcc_BKK+DMK'!M64+Lcc_CNX!M64+Lcc_HDY!M64+Lcc_HKT!M64+Lcc_CEI!M64</f>
        <v>2265077</v>
      </c>
      <c r="N64" s="369">
        <f>'Lcc_BKK+DMK'!N64+Lcc_CNX!N64+Lcc_HDY!N64+Lcc_HKT!N64+Lcc_CEI!N64</f>
        <v>2247414</v>
      </c>
      <c r="O64" s="169">
        <f t="shared" ref="O64:O65" si="164">SUM(M64:N64)</f>
        <v>4512491</v>
      </c>
      <c r="P64" s="370">
        <f>+Lcc_BKK!P64+Lcc_DMK!P64+Lcc_CNX!P64+Lcc_HDY!P64+Lcc_HKT!P64+Lcc_CEI!P64</f>
        <v>2692</v>
      </c>
      <c r="Q64" s="172">
        <f t="shared" ref="Q64:Q65" si="165">O64+P64</f>
        <v>4515183</v>
      </c>
      <c r="R64" s="371">
        <f>'Lcc_BKK+DMK'!R64+Lcc_CNX!R64+Lcc_HDY!R64+Lcc_HKT!R64+Lcc_CEI!R64</f>
        <v>2696698</v>
      </c>
      <c r="S64" s="369">
        <f>'Lcc_BKK+DMK'!S64+Lcc_CNX!S64+Lcc_HDY!S64+Lcc_HKT!S64+Lcc_CEI!S64</f>
        <v>2680934</v>
      </c>
      <c r="T64" s="169">
        <f t="shared" ref="T64:T65" si="166">SUM(R64:S64)</f>
        <v>5377632</v>
      </c>
      <c r="U64" s="370">
        <f>+Lcc_BKK!U64+Lcc_DMK!U64+Lcc_CNX!U64+Lcc_HDY!U64+Lcc_HKT!U64+Lcc_CEI!U64</f>
        <v>2881</v>
      </c>
      <c r="V64" s="172">
        <f t="shared" ref="V64:V65" si="167">T64+U64</f>
        <v>5380513</v>
      </c>
      <c r="W64" s="40">
        <f t="shared" ref="W64:W65" si="168">IF(Q64=0,0,((V64/Q64)-1)*100)</f>
        <v>19.164893205878929</v>
      </c>
    </row>
    <row r="65" spans="1:23" ht="13.5" thickBot="1">
      <c r="A65" s="3" t="str">
        <f>IF(ISERROR(F65/G65)," ",IF(F65/G65&gt;0.5,IF(F65/G65&lt;1.5," ","NOT OK"),"NOT OK"))</f>
        <v xml:space="preserve"> </v>
      </c>
      <c r="B65" s="113" t="s">
        <v>12</v>
      </c>
      <c r="C65" s="363">
        <f t="shared" si="163"/>
        <v>16807</v>
      </c>
      <c r="D65" s="364">
        <f t="shared" si="163"/>
        <v>16801</v>
      </c>
      <c r="E65" s="152">
        <f t="shared" si="163"/>
        <v>33608</v>
      </c>
      <c r="F65" s="126">
        <f t="shared" si="163"/>
        <v>18404</v>
      </c>
      <c r="G65" s="127">
        <f t="shared" si="163"/>
        <v>18406</v>
      </c>
      <c r="H65" s="152">
        <f t="shared" si="163"/>
        <v>36810</v>
      </c>
      <c r="I65" s="125">
        <f>IF(E65=0,0,((H65/E65)-1)*100)</f>
        <v>9.5274934539395275</v>
      </c>
      <c r="J65" s="3"/>
      <c r="K65" s="6"/>
      <c r="L65" s="22" t="s">
        <v>12</v>
      </c>
      <c r="M65" s="371">
        <f>'Lcc_BKK+DMK'!M65+Lcc_CNX!M65+Lcc_HDY!M65+Lcc_HKT!M65+Lcc_CEI!M65</f>
        <v>2552294</v>
      </c>
      <c r="N65" s="369">
        <f>'Lcc_BKK+DMK'!N65+Lcc_CNX!N65+Lcc_HDY!N65+Lcc_HKT!N65+Lcc_CEI!N65</f>
        <v>2557234</v>
      </c>
      <c r="O65" s="169">
        <f t="shared" si="164"/>
        <v>5109528</v>
      </c>
      <c r="P65" s="370">
        <f>+Lcc_BKK!P65+Lcc_DMK!P65+Lcc_CNX!P65+Lcc_HDY!P65+Lcc_HKT!P65+Lcc_CEI!P65</f>
        <v>5404</v>
      </c>
      <c r="Q65" s="172">
        <f t="shared" si="165"/>
        <v>5114932</v>
      </c>
      <c r="R65" s="371">
        <f>'Lcc_BKK+DMK'!R65+Lcc_CNX!R65+Lcc_HDY!R65+Lcc_HKT!R65+Lcc_CEI!R65</f>
        <v>2936492</v>
      </c>
      <c r="S65" s="369">
        <f>'Lcc_BKK+DMK'!S65+Lcc_CNX!S65+Lcc_HDY!S65+Lcc_HKT!S65+Lcc_CEI!S65</f>
        <v>2969379</v>
      </c>
      <c r="T65" s="169">
        <f t="shared" si="166"/>
        <v>5905871</v>
      </c>
      <c r="U65" s="370">
        <f>+Lcc_BKK!U65+Lcc_DMK!U65+Lcc_CNX!U65+Lcc_HDY!U65+Lcc_HKT!U65+Lcc_CEI!U65</f>
        <v>5235</v>
      </c>
      <c r="V65" s="172">
        <f t="shared" si="167"/>
        <v>5911106</v>
      </c>
      <c r="W65" s="40">
        <f t="shared" si="168"/>
        <v>15.565681029581624</v>
      </c>
    </row>
    <row r="66" spans="1:23" ht="14.25" thickTop="1" thickBot="1">
      <c r="A66" s="3" t="str">
        <f>IF(ISERROR(F66/G66)," ",IF(F66/G66&gt;0.5,IF(F66/G66&lt;1.5," ","NOT OK"),"NOT OK"))</f>
        <v xml:space="preserve"> </v>
      </c>
      <c r="B66" s="128" t="s">
        <v>57</v>
      </c>
      <c r="C66" s="129">
        <f t="shared" ref="C66:E66" si="169">+C63+C64+C65</f>
        <v>48115</v>
      </c>
      <c r="D66" s="131">
        <f t="shared" si="169"/>
        <v>48099</v>
      </c>
      <c r="E66" s="155">
        <f t="shared" si="169"/>
        <v>96214</v>
      </c>
      <c r="F66" s="129">
        <f t="shared" ref="F66:H66" si="170">+F63+F64+F65</f>
        <v>52939</v>
      </c>
      <c r="G66" s="131">
        <f t="shared" si="170"/>
        <v>52940</v>
      </c>
      <c r="H66" s="155">
        <f t="shared" si="170"/>
        <v>105879</v>
      </c>
      <c r="I66" s="132">
        <f t="shared" ref="I66" si="171">IF(E66=0,0,((H66/E66)-1)*100)</f>
        <v>10.04531565052902</v>
      </c>
      <c r="J66" s="3"/>
      <c r="L66" s="41" t="s">
        <v>57</v>
      </c>
      <c r="M66" s="45">
        <f>+M63+M64+M65</f>
        <v>7110089</v>
      </c>
      <c r="N66" s="43">
        <f t="shared" ref="N66:V66" si="172">+N63+N64+N65</f>
        <v>7117881</v>
      </c>
      <c r="O66" s="170">
        <f t="shared" si="172"/>
        <v>14227970</v>
      </c>
      <c r="P66" s="43">
        <f t="shared" si="172"/>
        <v>10112</v>
      </c>
      <c r="Q66" s="170">
        <f t="shared" si="172"/>
        <v>14238082</v>
      </c>
      <c r="R66" s="45">
        <f t="shared" si="172"/>
        <v>8253309</v>
      </c>
      <c r="S66" s="43">
        <f t="shared" si="172"/>
        <v>8303881</v>
      </c>
      <c r="T66" s="170">
        <f t="shared" si="172"/>
        <v>16557190</v>
      </c>
      <c r="U66" s="43">
        <f t="shared" si="172"/>
        <v>10708</v>
      </c>
      <c r="V66" s="170">
        <f t="shared" si="172"/>
        <v>16567898</v>
      </c>
      <c r="W66" s="46">
        <f>IF(Q66=0,0,((V66/Q66)-1)*100)</f>
        <v>16.363271401302516</v>
      </c>
    </row>
    <row r="67" spans="1:23" ht="13.5" thickTop="1">
      <c r="A67" s="3" t="str">
        <f t="shared" si="16"/>
        <v xml:space="preserve"> </v>
      </c>
      <c r="B67" s="108" t="s">
        <v>13</v>
      </c>
      <c r="C67" s="361">
        <f t="shared" ref="C67:H69" si="173">+C13+C40</f>
        <v>16939</v>
      </c>
      <c r="D67" s="362">
        <f t="shared" si="173"/>
        <v>16956</v>
      </c>
      <c r="E67" s="152">
        <f t="shared" si="173"/>
        <v>33895</v>
      </c>
      <c r="F67" s="122">
        <f t="shared" si="173"/>
        <v>18740</v>
      </c>
      <c r="G67" s="124">
        <f t="shared" si="173"/>
        <v>18741</v>
      </c>
      <c r="H67" s="152">
        <f t="shared" si="173"/>
        <v>37481</v>
      </c>
      <c r="I67" s="125">
        <f t="shared" ref="I67" si="174">IF(E67=0,0,((H67/E67)-1)*100)</f>
        <v>10.579731523823565</v>
      </c>
      <c r="J67" s="3"/>
      <c r="L67" s="13" t="s">
        <v>13</v>
      </c>
      <c r="M67" s="371">
        <f>'Lcc_BKK+DMK'!M67+Lcc_CNX!M67+Lcc_HDY!M67+Lcc_HKT!M67+Lcc_CEI!M67</f>
        <v>2718136</v>
      </c>
      <c r="N67" s="369">
        <f>'Lcc_BKK+DMK'!N67+Lcc_CNX!N67+Lcc_HDY!N67+Lcc_HKT!N67+Lcc_CEI!N67</f>
        <v>2657163</v>
      </c>
      <c r="O67" s="169">
        <f t="shared" ref="O67" si="175">SUM(M67:N67)</f>
        <v>5375299</v>
      </c>
      <c r="P67" s="370">
        <f>+Lcc_BKK!P67+Lcc_DMK!P67+Lcc_CNX!P67+Lcc_HDY!P67+Lcc_HKT!P67+Lcc_CEI!P67</f>
        <v>3164</v>
      </c>
      <c r="Q67" s="172">
        <f t="shared" ref="Q67" si="176">O67+P67</f>
        <v>5378463</v>
      </c>
      <c r="R67" s="371">
        <f>'Lcc_BKK+DMK'!R67+Lcc_CNX!R67+Lcc_HDY!R67+Lcc_HKT!R67+Lcc_CEI!R67</f>
        <v>3057517</v>
      </c>
      <c r="S67" s="369">
        <f>'Lcc_BKK+DMK'!S67+Lcc_CNX!S67+Lcc_HDY!S67+Lcc_HKT!S67+Lcc_CEI!S67</f>
        <v>3008775</v>
      </c>
      <c r="T67" s="169">
        <f t="shared" ref="T67" si="177">SUM(R67:S67)</f>
        <v>6066292</v>
      </c>
      <c r="U67" s="370">
        <f>+Lcc_BKK!U67+Lcc_DMK!U67+Lcc_CNX!U67+Lcc_HDY!U67+Lcc_HKT!U67+Lcc_CEI!U67</f>
        <v>2585</v>
      </c>
      <c r="V67" s="172">
        <f t="shared" ref="V67" si="178">T67+U67</f>
        <v>6068877</v>
      </c>
      <c r="W67" s="40">
        <f t="shared" ref="W67" si="179">IF(Q67=0,0,((V67/Q67)-1)*100)</f>
        <v>12.836641248624382</v>
      </c>
    </row>
    <row r="68" spans="1:23">
      <c r="A68" s="3" t="str">
        <f t="shared" ref="A68:A71" si="180">IF(ISERROR(F68/G68)," ",IF(F68/G68&gt;0.5,IF(F68/G68&lt;1.5," ","NOT OK"),"NOT OK"))</f>
        <v xml:space="preserve"> </v>
      </c>
      <c r="B68" s="108" t="s">
        <v>14</v>
      </c>
      <c r="C68" s="361">
        <f t="shared" si="173"/>
        <v>15412</v>
      </c>
      <c r="D68" s="362">
        <f t="shared" si="173"/>
        <v>15409</v>
      </c>
      <c r="E68" s="152">
        <f t="shared" si="173"/>
        <v>30821</v>
      </c>
      <c r="F68" s="122">
        <f t="shared" si="173"/>
        <v>17107</v>
      </c>
      <c r="G68" s="124">
        <f t="shared" si="173"/>
        <v>17116</v>
      </c>
      <c r="H68" s="152">
        <f t="shared" si="173"/>
        <v>34223</v>
      </c>
      <c r="I68" s="125">
        <f t="shared" ref="I68:I71" si="181">IF(E68=0,0,((H68/E68)-1)*100)</f>
        <v>11.03792868498752</v>
      </c>
      <c r="J68" s="3"/>
      <c r="L68" s="13" t="s">
        <v>14</v>
      </c>
      <c r="M68" s="371">
        <f>'Lcc_BKK+DMK'!M68+Lcc_CNX!M68+Lcc_HDY!M68+Lcc_HKT!M68+Lcc_CEI!M68</f>
        <v>2449434</v>
      </c>
      <c r="N68" s="369">
        <f>'Lcc_BKK+DMK'!N68+Lcc_CNX!N68+Lcc_HDY!N68+Lcc_HKT!N68+Lcc_CEI!N68</f>
        <v>2495755</v>
      </c>
      <c r="O68" s="169">
        <f>SUM(M68:N68)</f>
        <v>4945189</v>
      </c>
      <c r="P68" s="370">
        <f>+Lcc_BKK!P68+Lcc_DMK!P68+Lcc_CNX!P68+Lcc_HDY!P68+Lcc_HKT!P68+Lcc_CEI!P68</f>
        <v>2966</v>
      </c>
      <c r="Q68" s="172">
        <f>O68+P68</f>
        <v>4948155</v>
      </c>
      <c r="R68" s="371">
        <f>'Lcc_BKK+DMK'!R68+Lcc_CNX!R68+Lcc_HDY!R68+Lcc_HKT!R68+Lcc_CEI!R68</f>
        <v>2825428</v>
      </c>
      <c r="S68" s="369">
        <f>'Lcc_BKK+DMK'!S68+Lcc_CNX!S68+Lcc_HDY!S68+Lcc_HKT!S68+Lcc_CEI!S68</f>
        <v>2847500</v>
      </c>
      <c r="T68" s="169">
        <f>SUM(R68:S68)</f>
        <v>5672928</v>
      </c>
      <c r="U68" s="370">
        <f>+Lcc_BKK!U68+Lcc_DMK!U68+Lcc_CNX!U68+Lcc_HDY!U68+Lcc_HKT!U68+Lcc_CEI!U68</f>
        <v>4137</v>
      </c>
      <c r="V68" s="172">
        <f>T68+U68</f>
        <v>5677065</v>
      </c>
      <c r="W68" s="40">
        <f t="shared" ref="W68:W71" si="182">IF(Q68=0,0,((V68/Q68)-1)*100)</f>
        <v>14.730945170472619</v>
      </c>
    </row>
    <row r="69" spans="1:23" ht="13.5" thickBot="1">
      <c r="A69" s="3" t="str">
        <f t="shared" si="180"/>
        <v xml:space="preserve"> </v>
      </c>
      <c r="B69" s="108" t="s">
        <v>15</v>
      </c>
      <c r="C69" s="361">
        <f t="shared" si="173"/>
        <v>16961</v>
      </c>
      <c r="D69" s="362">
        <f t="shared" si="173"/>
        <v>16970</v>
      </c>
      <c r="E69" s="152">
        <f t="shared" si="173"/>
        <v>33931</v>
      </c>
      <c r="F69" s="361">
        <f t="shared" si="173"/>
        <v>19527</v>
      </c>
      <c r="G69" s="362">
        <f t="shared" si="173"/>
        <v>19508</v>
      </c>
      <c r="H69" s="152">
        <f t="shared" si="173"/>
        <v>39035</v>
      </c>
      <c r="I69" s="125">
        <f t="shared" si="181"/>
        <v>15.042291709646038</v>
      </c>
      <c r="J69" s="3"/>
      <c r="L69" s="13" t="s">
        <v>15</v>
      </c>
      <c r="M69" s="371">
        <f>'Lcc_BKK+DMK'!M69+Lcc_CNX!M69+Lcc_HDY!M69+Lcc_HKT!M69+Lcc_CEI!M69</f>
        <v>2665269</v>
      </c>
      <c r="N69" s="369">
        <f>'Lcc_BKK+DMK'!N69+Lcc_CNX!N69+Lcc_HDY!N69+Lcc_HKT!N69+Lcc_CEI!N69</f>
        <v>2683176</v>
      </c>
      <c r="O69" s="169">
        <f>SUM(M69:N69)</f>
        <v>5348445</v>
      </c>
      <c r="P69" s="370">
        <f>+Lcc_BKK!P69+Lcc_DMK!P69+Lcc_CNX!P69+Lcc_HDY!P69+Lcc_HKT!P69+Lcc_CEI!P69</f>
        <v>3686</v>
      </c>
      <c r="Q69" s="172">
        <f>O69+P69</f>
        <v>5352131</v>
      </c>
      <c r="R69" s="371">
        <f>'Lcc_BKK+DMK'!R69+Lcc_CNX!R69+Lcc_HDY!R69+Lcc_HKT!R69+Lcc_CEI!R69</f>
        <v>3054431</v>
      </c>
      <c r="S69" s="369">
        <f>'Lcc_BKK+DMK'!S69+Lcc_CNX!S69+Lcc_HDY!S69+Lcc_HKT!S69+Lcc_CEI!S69</f>
        <v>3068754</v>
      </c>
      <c r="T69" s="169">
        <f>SUM(R69:S69)</f>
        <v>6123185</v>
      </c>
      <c r="U69" s="370">
        <f>+Lcc_BKK!U69+Lcc_DMK!U69+Lcc_CNX!U69+Lcc_HDY!U69+Lcc_HKT!U69+Lcc_CEI!U69</f>
        <v>3697</v>
      </c>
      <c r="V69" s="172">
        <f>T69+U69</f>
        <v>6126882</v>
      </c>
      <c r="W69" s="40">
        <f t="shared" si="182"/>
        <v>14.475561229723265</v>
      </c>
    </row>
    <row r="70" spans="1:23" ht="14.25" thickTop="1" thickBot="1">
      <c r="A70" s="345" t="str">
        <f t="shared" si="180"/>
        <v xml:space="preserve"> </v>
      </c>
      <c r="B70" s="128" t="s">
        <v>61</v>
      </c>
      <c r="C70" s="129">
        <f>+C67+C68+C69</f>
        <v>49312</v>
      </c>
      <c r="D70" s="131">
        <f t="shared" ref="D70" si="183">+D67+D68+D69</f>
        <v>49335</v>
      </c>
      <c r="E70" s="155">
        <f t="shared" ref="E70" si="184">+E67+E68+E69</f>
        <v>98647</v>
      </c>
      <c r="F70" s="129">
        <f t="shared" ref="F70" si="185">+F67+F68+F69</f>
        <v>55374</v>
      </c>
      <c r="G70" s="131">
        <f t="shared" ref="G70" si="186">+G67+G68+G69</f>
        <v>55365</v>
      </c>
      <c r="H70" s="155">
        <f t="shared" ref="H70" si="187">+H67+H68+H69</f>
        <v>110739</v>
      </c>
      <c r="I70" s="132">
        <f t="shared" si="181"/>
        <v>12.257848692813766</v>
      </c>
      <c r="J70" s="3"/>
      <c r="L70" s="41" t="s">
        <v>61</v>
      </c>
      <c r="M70" s="45">
        <f>+M67+M68+M69</f>
        <v>7832839</v>
      </c>
      <c r="N70" s="43">
        <f t="shared" ref="N70" si="188">+N67+N68+N69</f>
        <v>7836094</v>
      </c>
      <c r="O70" s="312">
        <f t="shared" ref="O70" si="189">+O67+O68+O69</f>
        <v>15668933</v>
      </c>
      <c r="P70" s="43">
        <f t="shared" ref="P70" si="190">+P67+P68+P69</f>
        <v>9816</v>
      </c>
      <c r="Q70" s="312">
        <f t="shared" ref="Q70" si="191">+Q67+Q68+Q69</f>
        <v>15678749</v>
      </c>
      <c r="R70" s="45">
        <f t="shared" ref="R70" si="192">+R67+R68+R69</f>
        <v>8937376</v>
      </c>
      <c r="S70" s="43">
        <f t="shared" ref="S70" si="193">+S67+S68+S69</f>
        <v>8925029</v>
      </c>
      <c r="T70" s="170">
        <f t="shared" ref="T70" si="194">+T67+T68+T69</f>
        <v>17862405</v>
      </c>
      <c r="U70" s="43">
        <f t="shared" ref="U70" si="195">+U67+U68+U69</f>
        <v>10419</v>
      </c>
      <c r="V70" s="170">
        <f t="shared" ref="V70" si="196">+V67+V68+V69</f>
        <v>17872824</v>
      </c>
      <c r="W70" s="46">
        <f t="shared" si="182"/>
        <v>13.993941736040295</v>
      </c>
    </row>
    <row r="71" spans="1:23" ht="13.5" thickTop="1">
      <c r="A71" s="3" t="str">
        <f t="shared" si="180"/>
        <v xml:space="preserve"> </v>
      </c>
      <c r="B71" s="108" t="s">
        <v>16</v>
      </c>
      <c r="C71" s="134">
        <f t="shared" ref="C71:H73" si="197">+C17+C44</f>
        <v>16444</v>
      </c>
      <c r="D71" s="136">
        <f t="shared" si="197"/>
        <v>16437</v>
      </c>
      <c r="E71" s="152">
        <f t="shared" si="197"/>
        <v>32881</v>
      </c>
      <c r="F71" s="134">
        <f t="shared" si="197"/>
        <v>18827</v>
      </c>
      <c r="G71" s="136">
        <f t="shared" si="197"/>
        <v>18834</v>
      </c>
      <c r="H71" s="152">
        <f t="shared" si="197"/>
        <v>37661</v>
      </c>
      <c r="I71" s="125">
        <f t="shared" si="181"/>
        <v>14.53727076427116</v>
      </c>
      <c r="J71" s="7"/>
      <c r="L71" s="13" t="s">
        <v>16</v>
      </c>
      <c r="M71" s="371">
        <f>'Lcc_BKK+DMK'!M71+Lcc_CNX!M71+Lcc_HDY!M71+Lcc_HKT!M71+Lcc_CEI!M71</f>
        <v>2594221</v>
      </c>
      <c r="N71" s="369">
        <f>'Lcc_BKK+DMK'!N71+Lcc_CNX!N71+Lcc_HDY!N71+Lcc_HKT!N71+Lcc_CEI!N71</f>
        <v>2590921</v>
      </c>
      <c r="O71" s="169">
        <f>SUM(M71:N71)</f>
        <v>5185142</v>
      </c>
      <c r="P71" s="370">
        <f>+Lcc_BKK!P71+Lcc_DMK!P71+Lcc_CNX!P71+Lcc_HDY!P71+Lcc_HKT!P71+Lcc_CEI!P71</f>
        <v>1942</v>
      </c>
      <c r="Q71" s="172">
        <f>O71+P71</f>
        <v>5187084</v>
      </c>
      <c r="R71" s="371">
        <f>'Lcc_BKK+DMK'!R71+Lcc_CNX!R71+Lcc_HDY!R71+Lcc_HKT!R71+Lcc_CEI!R71</f>
        <v>2981024</v>
      </c>
      <c r="S71" s="369">
        <f>'Lcc_BKK+DMK'!S71+Lcc_CNX!S71+Lcc_HDY!S71+Lcc_HKT!S71+Lcc_CEI!S71</f>
        <v>2996671</v>
      </c>
      <c r="T71" s="169">
        <f>SUM(R71:S71)</f>
        <v>5977695</v>
      </c>
      <c r="U71" s="370">
        <f>+Lcc_BKK!U71+Lcc_DMK!U71+Lcc_CNX!U71+Lcc_HDY!U71+Lcc_HKT!U71+Lcc_CEI!U71</f>
        <v>3237</v>
      </c>
      <c r="V71" s="172">
        <f>T71+U71</f>
        <v>5980932</v>
      </c>
      <c r="W71" s="40">
        <f t="shared" si="182"/>
        <v>15.304321271835963</v>
      </c>
    </row>
    <row r="72" spans="1:23">
      <c r="A72" s="3" t="str">
        <f t="shared" ref="A72" si="198">IF(ISERROR(F72/G72)," ",IF(F72/G72&gt;0.5,IF(F72/G72&lt;1.5," ","NOT OK"),"NOT OK"))</f>
        <v xml:space="preserve"> </v>
      </c>
      <c r="B72" s="108" t="s">
        <v>17</v>
      </c>
      <c r="C72" s="134">
        <f t="shared" si="197"/>
        <v>16626</v>
      </c>
      <c r="D72" s="136">
        <f t="shared" si="197"/>
        <v>16629</v>
      </c>
      <c r="E72" s="152">
        <f t="shared" si="197"/>
        <v>33255</v>
      </c>
      <c r="F72" s="134">
        <f t="shared" si="197"/>
        <v>19094</v>
      </c>
      <c r="G72" s="136">
        <f t="shared" si="197"/>
        <v>19093</v>
      </c>
      <c r="H72" s="152">
        <f t="shared" si="197"/>
        <v>38187</v>
      </c>
      <c r="I72" s="125">
        <f t="shared" ref="I72" si="199">IF(E72=0,0,((H72/E72)-1)*100)</f>
        <v>14.830852503382941</v>
      </c>
      <c r="J72" s="3"/>
      <c r="L72" s="13" t="s">
        <v>17</v>
      </c>
      <c r="M72" s="371">
        <f>'Lcc_BKK+DMK'!M72+Lcc_CNX!M72+Lcc_HDY!M72+Lcc_HKT!M72+Lcc_CEI!M72</f>
        <v>2474650</v>
      </c>
      <c r="N72" s="369">
        <f>'Lcc_BKK+DMK'!N72+Lcc_CNX!N72+Lcc_HDY!N72+Lcc_HKT!N72+Lcc_CEI!N72</f>
        <v>2478077</v>
      </c>
      <c r="O72" s="169">
        <f t="shared" ref="O72" si="200">SUM(M72:N72)</f>
        <v>4952727</v>
      </c>
      <c r="P72" s="370">
        <f>+Lcc_BKK!P72+Lcc_DMK!P72+Lcc_CNX!P72+Lcc_HDY!P72+Lcc_HKT!P72+Lcc_CEI!P72</f>
        <v>2985</v>
      </c>
      <c r="Q72" s="172">
        <f t="shared" ref="Q72" si="201">O72+P72</f>
        <v>4955712</v>
      </c>
      <c r="R72" s="371">
        <f>'Lcc_BKK+DMK'!R72+Lcc_CNX!R72+Lcc_HDY!R72+Lcc_HKT!R72+Lcc_CEI!R72</f>
        <v>2878683</v>
      </c>
      <c r="S72" s="369">
        <f>'Lcc_BKK+DMK'!S72+Lcc_CNX!S72+Lcc_HDY!S72+Lcc_HKT!S72+Lcc_CEI!S72</f>
        <v>2898354</v>
      </c>
      <c r="T72" s="169">
        <f t="shared" ref="T72:T73" si="202">SUM(R72:S72)</f>
        <v>5777037</v>
      </c>
      <c r="U72" s="370">
        <f>+Lcc_BKK!U72+Lcc_DMK!U72+Lcc_CNX!U72+Lcc_HDY!U72+Lcc_HKT!U72+Lcc_CEI!U72</f>
        <v>3035</v>
      </c>
      <c r="V72" s="172">
        <f t="shared" ref="V72:V73" si="203">T72+U72</f>
        <v>5780072</v>
      </c>
      <c r="W72" s="40">
        <f t="shared" ref="W72" si="204">IF(Q72=0,0,((V72/Q72)-1)*100)</f>
        <v>16.634542120284635</v>
      </c>
    </row>
    <row r="73" spans="1:23" ht="13.5" thickBot="1">
      <c r="A73" s="3" t="str">
        <f>IF(ISERROR(F73/G73)," ",IF(F73/G73&gt;0.5,IF(F73/G73&lt;1.5," ","NOT OK"),"NOT OK"))</f>
        <v xml:space="preserve"> </v>
      </c>
      <c r="B73" s="108" t="s">
        <v>18</v>
      </c>
      <c r="C73" s="134">
        <f t="shared" si="197"/>
        <v>15858</v>
      </c>
      <c r="D73" s="136">
        <f t="shared" si="197"/>
        <v>15861</v>
      </c>
      <c r="E73" s="152">
        <f t="shared" si="197"/>
        <v>31719</v>
      </c>
      <c r="F73" s="134">
        <f t="shared" si="197"/>
        <v>18327</v>
      </c>
      <c r="G73" s="136">
        <f t="shared" si="197"/>
        <v>18325</v>
      </c>
      <c r="H73" s="152">
        <f t="shared" si="197"/>
        <v>36652</v>
      </c>
      <c r="I73" s="125">
        <f>IF(E73=0,0,((H73/E73)-1)*100)</f>
        <v>15.552192692077305</v>
      </c>
      <c r="J73" s="3"/>
      <c r="L73" s="13" t="s">
        <v>18</v>
      </c>
      <c r="M73" s="371">
        <f>'Lcc_BKK+DMK'!M73+Lcc_CNX!M73+Lcc_HDY!M73+Lcc_HKT!M73+Lcc_CEI!M73</f>
        <v>2394010</v>
      </c>
      <c r="N73" s="369">
        <f>'Lcc_BKK+DMK'!N73+Lcc_CNX!N73+Lcc_HDY!N73+Lcc_HKT!N73+Lcc_CEI!N73</f>
        <v>2373183</v>
      </c>
      <c r="O73" s="169">
        <f>SUM(M73:N73)</f>
        <v>4767193</v>
      </c>
      <c r="P73" s="370">
        <f>+Lcc_BKK!P73+Lcc_DMK!P73+Lcc_CNX!P73+Lcc_HDY!P73+Lcc_HKT!P73+Lcc_CEI!P73</f>
        <v>2560</v>
      </c>
      <c r="Q73" s="172">
        <f>O73+P73</f>
        <v>4769753</v>
      </c>
      <c r="R73" s="371">
        <f>'Lcc_BKK+DMK'!R73+Lcc_CNX!R73+Lcc_HDY!R73+Lcc_HKT!R73+Lcc_CEI!R73</f>
        <v>2754741</v>
      </c>
      <c r="S73" s="369">
        <f>'Lcc_BKK+DMK'!S73+Lcc_CNX!S73+Lcc_HDY!S73+Lcc_HKT!S73+Lcc_CEI!S73</f>
        <v>2735218</v>
      </c>
      <c r="T73" s="169">
        <f t="shared" si="202"/>
        <v>5489959</v>
      </c>
      <c r="U73" s="370">
        <f>+Lcc_BKK!U73+Lcc_DMK!U73+Lcc_CNX!U73+Lcc_HDY!U73+Lcc_HKT!U73+Lcc_CEI!U73</f>
        <v>3104</v>
      </c>
      <c r="V73" s="172">
        <f t="shared" si="203"/>
        <v>5493063</v>
      </c>
      <c r="W73" s="40">
        <f>IF(Q73=0,0,((V73/Q73)-1)*100)</f>
        <v>15.164516904753778</v>
      </c>
    </row>
    <row r="74" spans="1:23" ht="15.75" customHeight="1" thickTop="1" thickBot="1">
      <c r="A74" s="9" t="str">
        <f>IF(ISERROR(F74/G74)," ",IF(F74/G74&gt;0.5,IF(F74/G74&lt;1.5," ","NOT OK"),"NOT OK"))</f>
        <v xml:space="preserve"> </v>
      </c>
      <c r="B74" s="137" t="s">
        <v>19</v>
      </c>
      <c r="C74" s="129">
        <f>+C71+C72+C73</f>
        <v>48928</v>
      </c>
      <c r="D74" s="139">
        <f t="shared" ref="D74" si="205">+D71+D72+D73</f>
        <v>48927</v>
      </c>
      <c r="E74" s="153">
        <f t="shared" ref="E74" si="206">+E71+E72+E73</f>
        <v>97855</v>
      </c>
      <c r="F74" s="129">
        <f t="shared" ref="F74" si="207">+F71+F72+F73</f>
        <v>56248</v>
      </c>
      <c r="G74" s="139">
        <f t="shared" ref="G74" si="208">+G71+G72+G73</f>
        <v>56252</v>
      </c>
      <c r="H74" s="153">
        <f t="shared" ref="H74" si="209">+H71+H72+H73</f>
        <v>112500</v>
      </c>
      <c r="I74" s="132">
        <f>IF(E74=0,0,((H74/E74)-1)*100)</f>
        <v>14.966021153747899</v>
      </c>
      <c r="J74" s="9"/>
      <c r="K74" s="10"/>
      <c r="L74" s="47" t="s">
        <v>19</v>
      </c>
      <c r="M74" s="48">
        <f>+M71+M72+M73</f>
        <v>7462881</v>
      </c>
      <c r="N74" s="49">
        <f t="shared" ref="N74" si="210">+N71+N72+N73</f>
        <v>7442181</v>
      </c>
      <c r="O74" s="395">
        <f t="shared" ref="O74" si="211">+O71+O72+O73</f>
        <v>14905062</v>
      </c>
      <c r="P74" s="49">
        <f t="shared" ref="P74" si="212">+P71+P72+P73</f>
        <v>7487</v>
      </c>
      <c r="Q74" s="395">
        <f t="shared" ref="Q74" si="213">+Q71+Q72+Q73</f>
        <v>14912549</v>
      </c>
      <c r="R74" s="48">
        <f t="shared" ref="R74" si="214">+R71+R72+R73</f>
        <v>8614448</v>
      </c>
      <c r="S74" s="49">
        <f t="shared" ref="S74" si="215">+S71+S72+S73</f>
        <v>8630243</v>
      </c>
      <c r="T74" s="171">
        <f t="shared" ref="T74" si="216">+T71+T72+T73</f>
        <v>17244691</v>
      </c>
      <c r="U74" s="49">
        <f t="shared" ref="U74" si="217">+U71+U72+U73</f>
        <v>9376</v>
      </c>
      <c r="V74" s="171">
        <f t="shared" ref="V74" si="218">+V71+V72+V73</f>
        <v>17254067</v>
      </c>
      <c r="W74" s="50">
        <f>IF(Q74=0,0,((V74/Q74)-1)*100)</f>
        <v>15.701661734690697</v>
      </c>
    </row>
    <row r="75" spans="1:23" ht="13.5" thickTop="1">
      <c r="A75" s="3" t="str">
        <f>IF(ISERROR(F75/G75)," ",IF(F75/G75&gt;0.5,IF(F75/G75&lt;1.5," ","NOT OK"),"NOT OK"))</f>
        <v xml:space="preserve"> </v>
      </c>
      <c r="B75" s="108" t="s">
        <v>21</v>
      </c>
      <c r="C75" s="361">
        <f t="shared" ref="C75:H76" si="219">+C21+C48</f>
        <v>16861</v>
      </c>
      <c r="D75" s="362">
        <f t="shared" si="219"/>
        <v>16869</v>
      </c>
      <c r="E75" s="154">
        <f t="shared" si="219"/>
        <v>33730</v>
      </c>
      <c r="F75" s="122">
        <f t="shared" si="219"/>
        <v>18882</v>
      </c>
      <c r="G75" s="124">
        <f t="shared" si="219"/>
        <v>18887</v>
      </c>
      <c r="H75" s="154">
        <f t="shared" si="219"/>
        <v>37769</v>
      </c>
      <c r="I75" s="125">
        <f>IF(E75=0,0,((H75/E75)-1)*100)</f>
        <v>11.974503409427806</v>
      </c>
      <c r="J75" s="3"/>
      <c r="L75" s="13" t="s">
        <v>21</v>
      </c>
      <c r="M75" s="371">
        <f>'Lcc_BKK+DMK'!M75+Lcc_CNX!M75+Lcc_HDY!M75+Lcc_HKT!M75+Lcc_CEI!M75</f>
        <v>2615917</v>
      </c>
      <c r="N75" s="369">
        <f>'Lcc_BKK+DMK'!N75+Lcc_CNX!N75+Lcc_HDY!N75+Lcc_HKT!N75+Lcc_CEI!N75</f>
        <v>2611341</v>
      </c>
      <c r="O75" s="169">
        <f>SUM(M75:N75)</f>
        <v>5227258</v>
      </c>
      <c r="P75" s="370">
        <f>+Lcc_BKK!P75+Lcc_DMK!P75+Lcc_CNX!P75+Lcc_HDY!P75+Lcc_HKT!P75+Lcc_CEI!P75</f>
        <v>2158</v>
      </c>
      <c r="Q75" s="172">
        <f>O75+P75</f>
        <v>5229416</v>
      </c>
      <c r="R75" s="371">
        <f>'Lcc_BKK+DMK'!R75+Lcc_CNX!R75+Lcc_HDY!R75+Lcc_HKT!R75+Lcc_CEI!R75</f>
        <v>2854837</v>
      </c>
      <c r="S75" s="369">
        <f>'Lcc_BKK+DMK'!S75+Lcc_CNX!S75+Lcc_HDY!S75+Lcc_HKT!S75+Lcc_CEI!S75</f>
        <v>2869511</v>
      </c>
      <c r="T75" s="169">
        <f>SUM(R75:S75)</f>
        <v>5724348</v>
      </c>
      <c r="U75" s="370">
        <f>+Lcc_BKK!U75+Lcc_DMK!U75+Lcc_CNX!U75+Lcc_HDY!U75+Lcc_HKT!U75+Lcc_CEI!U75</f>
        <v>4038</v>
      </c>
      <c r="V75" s="172">
        <f>T75+U75</f>
        <v>5728386</v>
      </c>
      <c r="W75" s="40">
        <f>IF(Q75=0,0,((V75/Q75)-1)*100)</f>
        <v>9.5416008212006798</v>
      </c>
    </row>
    <row r="76" spans="1:23" ht="13.5" thickBot="1">
      <c r="A76" s="3" t="str">
        <f t="shared" ref="A76:A78" si="220">IF(ISERROR(F76/G76)," ",IF(F76/G76&gt;0.5,IF(F76/G76&lt;1.5," ","NOT OK"),"NOT OK"))</f>
        <v xml:space="preserve"> </v>
      </c>
      <c r="B76" s="108" t="s">
        <v>22</v>
      </c>
      <c r="C76" s="361">
        <f t="shared" si="219"/>
        <v>16933</v>
      </c>
      <c r="D76" s="362">
        <f t="shared" si="219"/>
        <v>16928</v>
      </c>
      <c r="E76" s="148">
        <f t="shared" si="219"/>
        <v>33861</v>
      </c>
      <c r="F76" s="361">
        <f t="shared" si="219"/>
        <v>18809</v>
      </c>
      <c r="G76" s="362">
        <f t="shared" si="219"/>
        <v>18815</v>
      </c>
      <c r="H76" s="148">
        <f t="shared" si="219"/>
        <v>37624</v>
      </c>
      <c r="I76" s="125">
        <f t="shared" ref="I76:I78" si="221">IF(E76=0,0,((H76/E76)-1)*100)</f>
        <v>11.113079944478898</v>
      </c>
      <c r="J76" s="3"/>
      <c r="L76" s="13" t="s">
        <v>22</v>
      </c>
      <c r="M76" s="371">
        <f>'Lcc_BKK+DMK'!M76+Lcc_CNX!M76+Lcc_HDY!M76+Lcc_HKT!M76+Lcc_CEI!M76</f>
        <v>2647196</v>
      </c>
      <c r="N76" s="369">
        <f>'Lcc_BKK+DMK'!N76+Lcc_CNX!N76+Lcc_HDY!N76+Lcc_HKT!N76+Lcc_CEI!N76</f>
        <v>2639977</v>
      </c>
      <c r="O76" s="169">
        <f t="shared" ref="O76" si="222">SUM(M76:N76)</f>
        <v>5287173</v>
      </c>
      <c r="P76" s="370">
        <f>+Lcc_BKK!P76+Lcc_DMK!P76+Lcc_CNX!P76+Lcc_HDY!P76+Lcc_HKT!P76+Lcc_CEI!P76</f>
        <v>1558</v>
      </c>
      <c r="Q76" s="172">
        <f t="shared" ref="Q76" si="223">O76+P76</f>
        <v>5288731</v>
      </c>
      <c r="R76" s="371">
        <f>'Lcc_BKK+DMK'!R76+Lcc_CNX!R76+Lcc_HDY!R76+Lcc_HKT!R76+Lcc_CEI!R76</f>
        <v>2876792</v>
      </c>
      <c r="S76" s="369">
        <f>'Lcc_BKK+DMK'!S76+Lcc_CNX!S76+Lcc_HDY!S76+Lcc_HKT!S76+Lcc_CEI!S76</f>
        <v>2868664</v>
      </c>
      <c r="T76" s="169">
        <f t="shared" ref="T76" si="224">SUM(R76:S76)</f>
        <v>5745456</v>
      </c>
      <c r="U76" s="370">
        <f>+Lcc_BKK!U76+Lcc_DMK!U76+Lcc_CNX!U76+Lcc_HDY!U76+Lcc_HKT!U76+Lcc_CEI!U76</f>
        <v>4892</v>
      </c>
      <c r="V76" s="172">
        <f t="shared" ref="V76" si="225">T76+U76</f>
        <v>5750348</v>
      </c>
      <c r="W76" s="40">
        <f t="shared" ref="W76:W78" si="226">IF(Q76=0,0,((V76/Q76)-1)*100)</f>
        <v>8.7283130868255565</v>
      </c>
    </row>
    <row r="77" spans="1:23" ht="14.25" thickTop="1" thickBot="1">
      <c r="A77" s="345" t="str">
        <f t="shared" si="220"/>
        <v xml:space="preserve"> </v>
      </c>
      <c r="B77" s="128" t="s">
        <v>66</v>
      </c>
      <c r="C77" s="129">
        <f>+C70+C74+C75+C76</f>
        <v>132034</v>
      </c>
      <c r="D77" s="130">
        <f t="shared" ref="D77" si="227">+D70+D74+D75+D76</f>
        <v>132059</v>
      </c>
      <c r="E77" s="615">
        <f t="shared" ref="E77" si="228">+E70+E74+E75+E76</f>
        <v>264093</v>
      </c>
      <c r="F77" s="129">
        <f t="shared" ref="F77" si="229">+F70+F74+F75+F76</f>
        <v>149313</v>
      </c>
      <c r="G77" s="131">
        <f t="shared" ref="G77" si="230">+G70+G74+G75+G76</f>
        <v>149319</v>
      </c>
      <c r="H77" s="310">
        <f t="shared" ref="H77" si="231">+H70+H74+H75+H76</f>
        <v>298632</v>
      </c>
      <c r="I77" s="132">
        <f t="shared" si="221"/>
        <v>13.078347400347612</v>
      </c>
      <c r="J77" s="3"/>
      <c r="L77" s="399" t="s">
        <v>66</v>
      </c>
      <c r="M77" s="42">
        <f>+M70+M74+M75+M76</f>
        <v>20558833</v>
      </c>
      <c r="N77" s="42">
        <f t="shared" ref="N77" si="232">+N70+N74+N75+N76</f>
        <v>20529593</v>
      </c>
      <c r="O77" s="396">
        <f t="shared" ref="O77" si="233">+O70+O74+O75+O76</f>
        <v>41088426</v>
      </c>
      <c r="P77" s="42">
        <f t="shared" ref="P77" si="234">+P70+P74+P75+P76</f>
        <v>21019</v>
      </c>
      <c r="Q77" s="396">
        <f t="shared" ref="Q77" si="235">+Q70+Q74+Q75+Q76</f>
        <v>41109445</v>
      </c>
      <c r="R77" s="42">
        <f t="shared" ref="R77" si="236">+R70+R74+R75+R76</f>
        <v>23283453</v>
      </c>
      <c r="S77" s="42">
        <f t="shared" ref="S77" si="237">+S70+S74+S75+S76</f>
        <v>23293447</v>
      </c>
      <c r="T77" s="396">
        <f t="shared" ref="T77" si="238">+T70+T74+T75+T76</f>
        <v>46576900</v>
      </c>
      <c r="U77" s="42">
        <f t="shared" ref="U77" si="239">+U70+U74+U75+U76</f>
        <v>28725</v>
      </c>
      <c r="V77" s="396">
        <f t="shared" ref="V77" si="240">+V70+V74+V75+V76</f>
        <v>46605625</v>
      </c>
      <c r="W77" s="46">
        <f t="shared" si="226"/>
        <v>13.369628317774662</v>
      </c>
    </row>
    <row r="78" spans="1:23" ht="14.25" thickTop="1" thickBot="1">
      <c r="A78" s="345" t="str">
        <f t="shared" si="220"/>
        <v xml:space="preserve"> </v>
      </c>
      <c r="B78" s="128" t="s">
        <v>67</v>
      </c>
      <c r="C78" s="129">
        <f>+C66+C70+C74+C75+C76</f>
        <v>180149</v>
      </c>
      <c r="D78" s="131">
        <f t="shared" ref="D78:H78" si="241">+D66+D70+D74+D75+D76</f>
        <v>180158</v>
      </c>
      <c r="E78" s="310">
        <f t="shared" si="241"/>
        <v>360307</v>
      </c>
      <c r="F78" s="129">
        <f t="shared" si="241"/>
        <v>202252</v>
      </c>
      <c r="G78" s="131">
        <f t="shared" si="241"/>
        <v>202259</v>
      </c>
      <c r="H78" s="310">
        <f t="shared" si="241"/>
        <v>404511</v>
      </c>
      <c r="I78" s="132">
        <f t="shared" si="221"/>
        <v>12.268426647275788</v>
      </c>
      <c r="J78" s="3"/>
      <c r="L78" s="399" t="s">
        <v>67</v>
      </c>
      <c r="M78" s="45">
        <f>+M66+M70+M74+M75+M76</f>
        <v>27668922</v>
      </c>
      <c r="N78" s="45">
        <f t="shared" ref="N78:V78" si="242">+N66+N70+N74+N75+N76</f>
        <v>27647474</v>
      </c>
      <c r="O78" s="616">
        <f t="shared" si="242"/>
        <v>55316396</v>
      </c>
      <c r="P78" s="45">
        <f t="shared" si="242"/>
        <v>31131</v>
      </c>
      <c r="Q78" s="616">
        <f t="shared" si="242"/>
        <v>55347527</v>
      </c>
      <c r="R78" s="45">
        <f t="shared" si="242"/>
        <v>31536762</v>
      </c>
      <c r="S78" s="45">
        <f t="shared" si="242"/>
        <v>31597328</v>
      </c>
      <c r="T78" s="616">
        <f t="shared" si="242"/>
        <v>63134090</v>
      </c>
      <c r="U78" s="45">
        <f t="shared" si="242"/>
        <v>39433</v>
      </c>
      <c r="V78" s="616">
        <f t="shared" si="242"/>
        <v>63173523</v>
      </c>
      <c r="W78" s="46">
        <f t="shared" si="226"/>
        <v>14.139739251583915</v>
      </c>
    </row>
    <row r="79" spans="1:23" ht="14.25" thickTop="1" thickBot="1">
      <c r="A79" s="3" t="str">
        <f t="shared" ref="A79" si="243">IF(ISERROR(F79/G79)," ",IF(F79/G79&gt;0.5,IF(F79/G79&lt;1.5," ","NOT OK"),"NOT OK"))</f>
        <v xml:space="preserve"> </v>
      </c>
      <c r="B79" s="108" t="s">
        <v>23</v>
      </c>
      <c r="C79" s="361">
        <f t="shared" ref="C79:H79" si="244">+C25+C52</f>
        <v>15735</v>
      </c>
      <c r="D79" s="140">
        <f t="shared" si="244"/>
        <v>15738</v>
      </c>
      <c r="E79" s="150">
        <f t="shared" si="244"/>
        <v>31473</v>
      </c>
      <c r="F79" s="122">
        <f t="shared" si="244"/>
        <v>0</v>
      </c>
      <c r="G79" s="140">
        <f t="shared" si="244"/>
        <v>0</v>
      </c>
      <c r="H79" s="150">
        <f t="shared" si="244"/>
        <v>0</v>
      </c>
      <c r="I79" s="141">
        <f>IF(E79=0,0,((H79/E79)-1)*100)</f>
        <v>-100</v>
      </c>
      <c r="J79" s="3"/>
      <c r="L79" s="13" t="s">
        <v>23</v>
      </c>
      <c r="M79" s="371">
        <f>'Lcc_BKK+DMK'!M79+Lcc_CNX!M79+Lcc_HDY!M79+Lcc_HKT!M79+Lcc_CEI!M79</f>
        <v>2357056</v>
      </c>
      <c r="N79" s="369">
        <f>'Lcc_BKK+DMK'!N79+Lcc_CNX!N79+Lcc_HDY!N79+Lcc_HKT!N79+Lcc_CEI!N79</f>
        <v>2362133</v>
      </c>
      <c r="O79" s="169">
        <f t="shared" ref="O79" si="245">SUM(M79:N79)</f>
        <v>4719189</v>
      </c>
      <c r="P79" s="370">
        <f>+Lcc_BKK!P79+Lcc_DMK!P79+Lcc_CNX!P79+Lcc_HDY!P79+Lcc_HKT!P79+Lcc_CEI!P79</f>
        <v>1036</v>
      </c>
      <c r="Q79" s="172">
        <f t="shared" ref="Q79" si="246">O79+P79</f>
        <v>4720225</v>
      </c>
      <c r="R79" s="371">
        <f>'Lcc_BKK+DMK'!R79+Lcc_CNX!R79+Lcc_HDY!R79+Lcc_HKT!R79+Lcc_CEI!R79</f>
        <v>0</v>
      </c>
      <c r="S79" s="369">
        <f>'Lcc_BKK+DMK'!S79+Lcc_CNX!S79+Lcc_HDY!S79+Lcc_HKT!S79+Lcc_CEI!S79</f>
        <v>0</v>
      </c>
      <c r="T79" s="169">
        <f t="shared" ref="T79" si="247">SUM(R79:S79)</f>
        <v>0</v>
      </c>
      <c r="U79" s="370">
        <f>+Lcc_BKK!U79+Lcc_DMK!U79+Lcc_CNX!U79+Lcc_HDY!U79+Lcc_HKT!U79+Lcc_CEI!U79</f>
        <v>0</v>
      </c>
      <c r="V79" s="172">
        <f t="shared" ref="V79" si="248">T79+U79</f>
        <v>0</v>
      </c>
      <c r="W79" s="40">
        <f t="shared" ref="W79:W81" si="249">IF(Q79=0,0,((V79/Q79)-1)*100)</f>
        <v>-100</v>
      </c>
    </row>
    <row r="80" spans="1:23" ht="14.25" thickTop="1" thickBot="1">
      <c r="A80" s="345" t="str">
        <f>IF(ISERROR(F80/G80)," ",IF(F80/G80&gt;0.5,IF(F80/G80&lt;1.5," ","NOT OK"),"NOT OK"))</f>
        <v xml:space="preserve"> </v>
      </c>
      <c r="B80" s="128" t="s">
        <v>40</v>
      </c>
      <c r="C80" s="129">
        <f t="shared" ref="C80:H80" si="250">+C75+C76+C79</f>
        <v>49529</v>
      </c>
      <c r="D80" s="129">
        <f t="shared" si="250"/>
        <v>49535</v>
      </c>
      <c r="E80" s="129">
        <f t="shared" si="250"/>
        <v>99064</v>
      </c>
      <c r="F80" s="129">
        <f t="shared" si="250"/>
        <v>37691</v>
      </c>
      <c r="G80" s="129">
        <f t="shared" si="250"/>
        <v>37702</v>
      </c>
      <c r="H80" s="129">
        <f t="shared" si="250"/>
        <v>75393</v>
      </c>
      <c r="I80" s="132">
        <f t="shared" ref="I80:I81" si="251">IF(E80=0,0,((H80/E80)-1)*100)</f>
        <v>-23.894653961075672</v>
      </c>
      <c r="J80" s="3"/>
      <c r="L80" s="399" t="s">
        <v>40</v>
      </c>
      <c r="M80" s="45">
        <f t="shared" ref="M80:V80" si="252">+M75+M76+M79</f>
        <v>7620169</v>
      </c>
      <c r="N80" s="43">
        <f t="shared" si="252"/>
        <v>7613451</v>
      </c>
      <c r="O80" s="312">
        <f t="shared" si="252"/>
        <v>15233620</v>
      </c>
      <c r="P80" s="43">
        <f t="shared" si="252"/>
        <v>4752</v>
      </c>
      <c r="Q80" s="312">
        <f t="shared" si="252"/>
        <v>15238372</v>
      </c>
      <c r="R80" s="45">
        <f t="shared" si="252"/>
        <v>5731629</v>
      </c>
      <c r="S80" s="43">
        <f t="shared" si="252"/>
        <v>5738175</v>
      </c>
      <c r="T80" s="170">
        <f t="shared" si="252"/>
        <v>11469804</v>
      </c>
      <c r="U80" s="43">
        <f t="shared" si="252"/>
        <v>8930</v>
      </c>
      <c r="V80" s="170">
        <f t="shared" si="252"/>
        <v>11478734</v>
      </c>
      <c r="W80" s="46">
        <f t="shared" si="249"/>
        <v>-24.672176266598555</v>
      </c>
    </row>
    <row r="81" spans="1:23" ht="14.25" thickTop="1" thickBot="1">
      <c r="A81" s="345" t="str">
        <f>IF(ISERROR(F81/G81)," ",IF(F81/G81&gt;0.5,IF(F81/G81&lt;1.5," ","NOT OK"),"NOT OK"))</f>
        <v xml:space="preserve"> </v>
      </c>
      <c r="B81" s="128" t="s">
        <v>63</v>
      </c>
      <c r="C81" s="129">
        <f t="shared" ref="C81:H81" si="253">+C66+C70+C74+C80</f>
        <v>195884</v>
      </c>
      <c r="D81" s="129">
        <f t="shared" si="253"/>
        <v>195896</v>
      </c>
      <c r="E81" s="129">
        <f t="shared" si="253"/>
        <v>391780</v>
      </c>
      <c r="F81" s="129">
        <f t="shared" si="253"/>
        <v>202252</v>
      </c>
      <c r="G81" s="129">
        <f t="shared" si="253"/>
        <v>202259</v>
      </c>
      <c r="H81" s="129">
        <f t="shared" si="253"/>
        <v>404511</v>
      </c>
      <c r="I81" s="132">
        <f t="shared" si="251"/>
        <v>3.2495277962121705</v>
      </c>
      <c r="J81" s="3"/>
      <c r="L81" s="399" t="s">
        <v>63</v>
      </c>
      <c r="M81" s="45">
        <f t="shared" ref="M81:V81" si="254">+M66+M70+M74+M80</f>
        <v>30025978</v>
      </c>
      <c r="N81" s="43">
        <f t="shared" si="254"/>
        <v>30009607</v>
      </c>
      <c r="O81" s="312">
        <f t="shared" si="254"/>
        <v>60035585</v>
      </c>
      <c r="P81" s="43">
        <f t="shared" si="254"/>
        <v>32167</v>
      </c>
      <c r="Q81" s="312">
        <f t="shared" si="254"/>
        <v>60067752</v>
      </c>
      <c r="R81" s="45">
        <f t="shared" si="254"/>
        <v>31536762</v>
      </c>
      <c r="S81" s="43">
        <f t="shared" si="254"/>
        <v>31597328</v>
      </c>
      <c r="T81" s="170">
        <f t="shared" si="254"/>
        <v>63134090</v>
      </c>
      <c r="U81" s="43">
        <f t="shared" si="254"/>
        <v>39433</v>
      </c>
      <c r="V81" s="170">
        <f t="shared" si="254"/>
        <v>63173523</v>
      </c>
      <c r="W81" s="46">
        <f t="shared" si="249"/>
        <v>5.1704465317763182</v>
      </c>
    </row>
    <row r="82" spans="1:23" ht="14.25" thickTop="1" thickBot="1">
      <c r="B82" s="142" t="s">
        <v>60</v>
      </c>
      <c r="C82" s="104"/>
      <c r="D82" s="104"/>
      <c r="E82" s="104"/>
      <c r="F82" s="104"/>
      <c r="G82" s="104"/>
      <c r="H82" s="104"/>
      <c r="I82" s="104"/>
      <c r="J82" s="104"/>
      <c r="L82" s="54" t="s">
        <v>60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3.5" thickTop="1">
      <c r="L83" s="877" t="s">
        <v>33</v>
      </c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9"/>
    </row>
    <row r="84" spans="1:23" ht="13.5" thickBot="1">
      <c r="L84" s="874" t="s">
        <v>43</v>
      </c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6"/>
    </row>
    <row r="85" spans="1:23" ht="14.25" thickTop="1" thickBot="1">
      <c r="L85" s="55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 t="s">
        <v>34</v>
      </c>
    </row>
    <row r="86" spans="1:23" ht="14.25" thickTop="1" thickBot="1">
      <c r="L86" s="58"/>
      <c r="M86" s="197" t="s">
        <v>64</v>
      </c>
      <c r="N86" s="196"/>
      <c r="O86" s="197"/>
      <c r="P86" s="195"/>
      <c r="Q86" s="196"/>
      <c r="R86" s="195" t="s">
        <v>65</v>
      </c>
      <c r="S86" s="196"/>
      <c r="T86" s="197"/>
      <c r="U86" s="195"/>
      <c r="V86" s="195"/>
      <c r="W86" s="323" t="s">
        <v>2</v>
      </c>
    </row>
    <row r="87" spans="1:23" ht="13.5" thickTop="1">
      <c r="L87" s="60" t="s">
        <v>3</v>
      </c>
      <c r="M87" s="61"/>
      <c r="N87" s="62"/>
      <c r="O87" s="63"/>
      <c r="P87" s="64"/>
      <c r="Q87" s="63"/>
      <c r="R87" s="61"/>
      <c r="S87" s="62"/>
      <c r="T87" s="63"/>
      <c r="U87" s="64"/>
      <c r="V87" s="63"/>
      <c r="W87" s="324" t="s">
        <v>4</v>
      </c>
    </row>
    <row r="88" spans="1:23" ht="13.5" thickBot="1">
      <c r="L88" s="66"/>
      <c r="M88" s="67" t="s">
        <v>35</v>
      </c>
      <c r="N88" s="68" t="s">
        <v>36</v>
      </c>
      <c r="O88" s="69" t="s">
        <v>37</v>
      </c>
      <c r="P88" s="70" t="s">
        <v>32</v>
      </c>
      <c r="Q88" s="69" t="s">
        <v>7</v>
      </c>
      <c r="R88" s="67" t="s">
        <v>35</v>
      </c>
      <c r="S88" s="68" t="s">
        <v>36</v>
      </c>
      <c r="T88" s="69" t="s">
        <v>37</v>
      </c>
      <c r="U88" s="70" t="s">
        <v>32</v>
      </c>
      <c r="V88" s="69" t="s">
        <v>7</v>
      </c>
      <c r="W88" s="322"/>
    </row>
    <row r="89" spans="1:23" ht="5.25" customHeight="1" thickTop="1">
      <c r="L89" s="60"/>
      <c r="M89" s="72"/>
      <c r="N89" s="73"/>
      <c r="O89" s="74"/>
      <c r="P89" s="75"/>
      <c r="Q89" s="74"/>
      <c r="R89" s="72"/>
      <c r="S89" s="73"/>
      <c r="T89" s="74"/>
      <c r="U89" s="75"/>
      <c r="V89" s="74"/>
      <c r="W89" s="76"/>
    </row>
    <row r="90" spans="1:23">
      <c r="A90" s="348"/>
      <c r="L90" s="60" t="s">
        <v>10</v>
      </c>
      <c r="M90" s="376">
        <f>'Lcc_BKK+DMK'!M90+Lcc_CNX!M90+Lcc_HDY!M90+Lcc_HKT!M90+Lcc_CEI!M90</f>
        <v>1740</v>
      </c>
      <c r="N90" s="377">
        <f>'Lcc_BKK+DMK'!N90+Lcc_CNX!N90+Lcc_HDY!N90+Lcc_HKT!N90+Lcc_CEI!N90</f>
        <v>4167</v>
      </c>
      <c r="O90" s="184">
        <f>SUM(M90:N90)</f>
        <v>5907</v>
      </c>
      <c r="P90" s="374">
        <f>'Lcc_BKK+DMK'!P90+Lcc_CNX!P90+Lcc_HDY!P90+Lcc_HKT!P90+Lcc_CEI!P90</f>
        <v>8</v>
      </c>
      <c r="Q90" s="182">
        <f>O90+P90</f>
        <v>5915</v>
      </c>
      <c r="R90" s="77">
        <f>'Lcc_BKK+DMK'!R90+Lcc_CNX!R90+Lcc_HDY!R90+Lcc_HKT!R90+Lcc_CEI!R90</f>
        <v>2041</v>
      </c>
      <c r="S90" s="78">
        <f>'Lcc_BKK+DMK'!S90+Lcc_CNX!S90+Lcc_HDY!S90+Lcc_HKT!S90+Lcc_CEI!S90</f>
        <v>4454</v>
      </c>
      <c r="T90" s="184">
        <f>SUM(R90:S90)</f>
        <v>6495</v>
      </c>
      <c r="U90" s="79">
        <f>'Lcc_BKK+DMK'!U90+Lcc_CNX!U90+Lcc_HDY!U90+Lcc_HKT!U90+Lcc_CEI!U90</f>
        <v>0</v>
      </c>
      <c r="V90" s="182">
        <f>T90+U90</f>
        <v>6495</v>
      </c>
      <c r="W90" s="80">
        <f>IF(Q90=0,0,((V90/Q90)-1)*100)</f>
        <v>9.8055790363482664</v>
      </c>
    </row>
    <row r="91" spans="1:23">
      <c r="A91" s="348"/>
      <c r="L91" s="60" t="s">
        <v>11</v>
      </c>
      <c r="M91" s="376">
        <f>'Lcc_BKK+DMK'!M91+Lcc_CNX!M91+Lcc_HDY!M91+Lcc_HKT!M91+Lcc_CEI!M91</f>
        <v>1761</v>
      </c>
      <c r="N91" s="377">
        <f>'Lcc_BKK+DMK'!N91+Lcc_CNX!N91+Lcc_HDY!N91+Lcc_HKT!N91+Lcc_CEI!N91</f>
        <v>4301</v>
      </c>
      <c r="O91" s="184">
        <f t="shared" ref="O91:O92" si="255">SUM(M91:N91)</f>
        <v>6062</v>
      </c>
      <c r="P91" s="374">
        <f>'Lcc_BKK+DMK'!P91+Lcc_CNX!P91+Lcc_HDY!P91+Lcc_HKT!P91+Lcc_CEI!P91</f>
        <v>14</v>
      </c>
      <c r="Q91" s="182">
        <f t="shared" ref="Q91:Q92" si="256">O91+P91</f>
        <v>6076</v>
      </c>
      <c r="R91" s="376">
        <f>'Lcc_BKK+DMK'!R91+Lcc_CNX!R91+Lcc_HDY!R91+Lcc_HKT!R91+Lcc_CEI!R91</f>
        <v>2380</v>
      </c>
      <c r="S91" s="377">
        <f>'Lcc_BKK+DMK'!S91+Lcc_CNX!S91+Lcc_HDY!S91+Lcc_HKT!S91+Lcc_CEI!S91</f>
        <v>4973</v>
      </c>
      <c r="T91" s="184">
        <f t="shared" ref="T91:T92" si="257">SUM(R91:S91)</f>
        <v>7353</v>
      </c>
      <c r="U91" s="374">
        <f>'Lcc_BKK+DMK'!U91+Lcc_CNX!U91+Lcc_HDY!U91+Lcc_HKT!U91+Lcc_CEI!U91</f>
        <v>0</v>
      </c>
      <c r="V91" s="182">
        <f t="shared" ref="V91:V92" si="258">T91+U91</f>
        <v>7353</v>
      </c>
      <c r="W91" s="80">
        <f t="shared" ref="W91:W92" si="259">IF(Q91=0,0,((V91/Q91)-1)*100)</f>
        <v>21.017116524028957</v>
      </c>
    </row>
    <row r="92" spans="1:23" ht="13.5" thickBot="1">
      <c r="A92" s="348"/>
      <c r="L92" s="66" t="s">
        <v>12</v>
      </c>
      <c r="M92" s="376">
        <f>'Lcc_BKK+DMK'!M92+Lcc_CNX!M92+Lcc_HDY!M92+Lcc_HKT!M92+Lcc_CEI!M92</f>
        <v>1702</v>
      </c>
      <c r="N92" s="377">
        <f>'Lcc_BKK+DMK'!N92+Lcc_CNX!N92+Lcc_HDY!N92+Lcc_HKT!N92+Lcc_CEI!N92</f>
        <v>4177</v>
      </c>
      <c r="O92" s="184">
        <f t="shared" si="255"/>
        <v>5879</v>
      </c>
      <c r="P92" s="374">
        <f>'Lcc_BKK+DMK'!P92+Lcc_CNX!P92+Lcc_HDY!P92+Lcc_HKT!P92+Lcc_CEI!P92</f>
        <v>2</v>
      </c>
      <c r="Q92" s="182">
        <f t="shared" si="256"/>
        <v>5881</v>
      </c>
      <c r="R92" s="376">
        <f>'Lcc_BKK+DMK'!R92+Lcc_CNX!R92+Lcc_HDY!R92+Lcc_HKT!R92+Lcc_CEI!R92</f>
        <v>2150</v>
      </c>
      <c r="S92" s="377">
        <f>'Lcc_BKK+DMK'!S92+Lcc_CNX!S92+Lcc_HDY!S92+Lcc_HKT!S92+Lcc_CEI!S92</f>
        <v>4834</v>
      </c>
      <c r="T92" s="184">
        <f t="shared" si="257"/>
        <v>6984</v>
      </c>
      <c r="U92" s="374">
        <f>'Lcc_BKK+DMK'!U92+Lcc_CNX!U92+Lcc_HDY!U92+Lcc_HKT!U92+Lcc_CEI!U92</f>
        <v>0</v>
      </c>
      <c r="V92" s="182">
        <f t="shared" si="258"/>
        <v>6984</v>
      </c>
      <c r="W92" s="80">
        <f t="shared" si="259"/>
        <v>18.755313722156085</v>
      </c>
    </row>
    <row r="93" spans="1:23" ht="14.25" thickTop="1" thickBot="1">
      <c r="A93" s="348"/>
      <c r="L93" s="81" t="s">
        <v>57</v>
      </c>
      <c r="M93" s="82">
        <f t="shared" ref="M93:Q93" si="260">+M90+M91+M92</f>
        <v>5203</v>
      </c>
      <c r="N93" s="83">
        <f t="shared" si="260"/>
        <v>12645</v>
      </c>
      <c r="O93" s="183">
        <f t="shared" si="260"/>
        <v>17848</v>
      </c>
      <c r="P93" s="82">
        <f t="shared" si="260"/>
        <v>24</v>
      </c>
      <c r="Q93" s="183">
        <f t="shared" si="260"/>
        <v>17872</v>
      </c>
      <c r="R93" s="82">
        <f t="shared" ref="R93:V93" si="261">+R90+R91+R92</f>
        <v>6571</v>
      </c>
      <c r="S93" s="83">
        <f t="shared" si="261"/>
        <v>14261</v>
      </c>
      <c r="T93" s="183">
        <f t="shared" si="261"/>
        <v>20832</v>
      </c>
      <c r="U93" s="82">
        <f t="shared" si="261"/>
        <v>0</v>
      </c>
      <c r="V93" s="183">
        <f t="shared" si="261"/>
        <v>20832</v>
      </c>
      <c r="W93" s="84">
        <f t="shared" ref="W93:W94" si="262">IF(Q93=0,0,((V93/Q93)-1)*100)</f>
        <v>16.562220232766343</v>
      </c>
    </row>
    <row r="94" spans="1:23" ht="13.5" thickTop="1">
      <c r="A94" s="348"/>
      <c r="L94" s="60" t="s">
        <v>13</v>
      </c>
      <c r="M94" s="376">
        <f>'Lcc_BKK+DMK'!M94+Lcc_CNX!M94+Lcc_HDY!M94+Lcc_HKT!M94+Lcc_CEI!M94</f>
        <v>1614</v>
      </c>
      <c r="N94" s="377">
        <f>'Lcc_BKK+DMK'!N94+Lcc_CNX!N94+Lcc_HDY!N94+Lcc_HKT!N94+Lcc_CEI!N94</f>
        <v>3755</v>
      </c>
      <c r="O94" s="184">
        <f t="shared" ref="O94" si="263">SUM(M94:N94)</f>
        <v>5369</v>
      </c>
      <c r="P94" s="374">
        <f>'Lcc_BKK+DMK'!P94+Lcc_CNX!P94+Lcc_HDY!P94+Lcc_HKT!P94+Lcc_CEI!P94</f>
        <v>0</v>
      </c>
      <c r="Q94" s="182">
        <f t="shared" ref="Q94" si="264">O94+P94</f>
        <v>5369</v>
      </c>
      <c r="R94" s="376">
        <f>'Lcc_BKK+DMK'!R94+Lcc_CNX!R94+Lcc_HDY!R94+Lcc_HKT!R94+Lcc_CEI!R94</f>
        <v>1896</v>
      </c>
      <c r="S94" s="377">
        <f>'Lcc_BKK+DMK'!S94+Lcc_CNX!S94+Lcc_HDY!S94+Lcc_HKT!S94+Lcc_CEI!S94</f>
        <v>4227</v>
      </c>
      <c r="T94" s="184">
        <f t="shared" ref="T94" si="265">SUM(R94:S94)</f>
        <v>6123</v>
      </c>
      <c r="U94" s="374">
        <f>'Lcc_BKK+DMK'!U94+Lcc_CNX!U94+Lcc_HDY!U94+Lcc_HKT!U94+Lcc_CEI!U94</f>
        <v>0</v>
      </c>
      <c r="V94" s="182">
        <f t="shared" ref="V94" si="266">T94+U94</f>
        <v>6123</v>
      </c>
      <c r="W94" s="80">
        <f t="shared" si="262"/>
        <v>14.043583535108951</v>
      </c>
    </row>
    <row r="95" spans="1:23">
      <c r="A95" s="348"/>
      <c r="L95" s="60" t="s">
        <v>14</v>
      </c>
      <c r="M95" s="376">
        <f>'Lcc_BKK+DMK'!M95+Lcc_CNX!M95+Lcc_HDY!M95+Lcc_HKT!M95+Lcc_CEI!M95</f>
        <v>1491</v>
      </c>
      <c r="N95" s="377">
        <f>'Lcc_BKK+DMK'!N95+Lcc_CNX!N95+Lcc_HDY!N95+Lcc_HKT!N95+Lcc_CEI!N95</f>
        <v>3585</v>
      </c>
      <c r="O95" s="184">
        <f>SUM(M95:N95)</f>
        <v>5076</v>
      </c>
      <c r="P95" s="374">
        <f>'Lcc_BKK+DMK'!P95+Lcc_CNX!P95+Lcc_HDY!P95+Lcc_HKT!P95+Lcc_CEI!P95</f>
        <v>13</v>
      </c>
      <c r="Q95" s="182">
        <f>O95+P95</f>
        <v>5089</v>
      </c>
      <c r="R95" s="376">
        <f>'Lcc_BKK+DMK'!R95+Lcc_CNX!R95+Lcc_HDY!R95+Lcc_HKT!R95+Lcc_CEI!R95</f>
        <v>1750</v>
      </c>
      <c r="S95" s="377">
        <f>'Lcc_BKK+DMK'!S95+Lcc_CNX!S95+Lcc_HDY!S95+Lcc_HKT!S95+Lcc_CEI!S95</f>
        <v>4194</v>
      </c>
      <c r="T95" s="184">
        <f>SUM(R95:S95)</f>
        <v>5944</v>
      </c>
      <c r="U95" s="374">
        <f>'Lcc_BKK+DMK'!U95+Lcc_CNX!U95+Lcc_HDY!U95+Lcc_HKT!U95+Lcc_CEI!U95</f>
        <v>2</v>
      </c>
      <c r="V95" s="182">
        <f>T95+U95</f>
        <v>5946</v>
      </c>
      <c r="W95" s="80">
        <f>IF(Q95=0,0,((V95/Q95)-1)*100)</f>
        <v>16.840243662802123</v>
      </c>
    </row>
    <row r="96" spans="1:23" ht="13.5" thickBot="1">
      <c r="A96" s="348"/>
      <c r="L96" s="60" t="s">
        <v>15</v>
      </c>
      <c r="M96" s="376">
        <f>'Lcc_BKK+DMK'!M96+Lcc_CNX!M96+Lcc_HDY!M96+Lcc_HKT!M96+Lcc_CEI!M96</f>
        <v>2198</v>
      </c>
      <c r="N96" s="377">
        <f>'Lcc_BKK+DMK'!N96+Lcc_CNX!N96+Lcc_HDY!N96+Lcc_HKT!N96+Lcc_CEI!N96</f>
        <v>4738</v>
      </c>
      <c r="O96" s="184">
        <f>SUM(M96:N96)</f>
        <v>6936</v>
      </c>
      <c r="P96" s="374">
        <f>'Lcc_BKK+DMK'!P96+Lcc_CNX!P96+Lcc_HDY!P96+Lcc_HKT!P96+Lcc_CEI!P96</f>
        <v>21</v>
      </c>
      <c r="Q96" s="182">
        <f>O96+P96</f>
        <v>6957</v>
      </c>
      <c r="R96" s="376">
        <f>'Lcc_BKK+DMK'!R96+Lcc_CNX!R96+Lcc_HDY!R96+Lcc_HKT!R96+Lcc_CEI!R96</f>
        <v>2099</v>
      </c>
      <c r="S96" s="377">
        <f>'Lcc_BKK+DMK'!S96+Lcc_CNX!S96+Lcc_HDY!S96+Lcc_HKT!S96+Lcc_CEI!S96</f>
        <v>5628</v>
      </c>
      <c r="T96" s="184">
        <f>SUM(R96:S96)</f>
        <v>7727</v>
      </c>
      <c r="U96" s="374">
        <f>'Lcc_BKK+DMK'!U96+Lcc_CNX!U96+Lcc_HDY!U96+Lcc_HKT!U96+Lcc_CEI!U96</f>
        <v>0</v>
      </c>
      <c r="V96" s="182">
        <f>T96+U96</f>
        <v>7727</v>
      </c>
      <c r="W96" s="80">
        <f>IF(Q96=0,0,((V96/Q96)-1)*100)</f>
        <v>11.06798907575104</v>
      </c>
    </row>
    <row r="97" spans="1:23" ht="14.25" thickTop="1" thickBot="1">
      <c r="A97" s="348"/>
      <c r="L97" s="81" t="s">
        <v>61</v>
      </c>
      <c r="M97" s="82">
        <f>+M94+M95+M96</f>
        <v>5303</v>
      </c>
      <c r="N97" s="83">
        <f t="shared" ref="N97:V97" si="267">+N94+N95+N96</f>
        <v>12078</v>
      </c>
      <c r="O97" s="183">
        <f t="shared" si="267"/>
        <v>17381</v>
      </c>
      <c r="P97" s="82">
        <f t="shared" si="267"/>
        <v>34</v>
      </c>
      <c r="Q97" s="183">
        <f t="shared" si="267"/>
        <v>17415</v>
      </c>
      <c r="R97" s="82">
        <f t="shared" si="267"/>
        <v>5745</v>
      </c>
      <c r="S97" s="83">
        <f t="shared" si="267"/>
        <v>14049</v>
      </c>
      <c r="T97" s="183">
        <f t="shared" si="267"/>
        <v>19794</v>
      </c>
      <c r="U97" s="82">
        <f t="shared" si="267"/>
        <v>2</v>
      </c>
      <c r="V97" s="183">
        <f t="shared" si="267"/>
        <v>19796</v>
      </c>
      <c r="W97" s="84">
        <f>IF(Q97=0,0,((V97/Q97)-1)*100)</f>
        <v>13.672121734137232</v>
      </c>
    </row>
    <row r="98" spans="1:23" ht="13.5" thickTop="1">
      <c r="A98" s="348"/>
      <c r="L98" s="60" t="s">
        <v>16</v>
      </c>
      <c r="M98" s="376">
        <f>'Lcc_BKK+DMK'!M98+Lcc_CNX!M98+Lcc_HDY!M98+Lcc_HKT!M98+Lcc_CEI!M98</f>
        <v>2147</v>
      </c>
      <c r="N98" s="377">
        <f>'Lcc_BKK+DMK'!N98+Lcc_CNX!N98+Lcc_HDY!N98+Lcc_HKT!N98+Lcc_CEI!N98</f>
        <v>4625</v>
      </c>
      <c r="O98" s="184">
        <f>SUM(M98:N98)</f>
        <v>6772</v>
      </c>
      <c r="P98" s="374">
        <f>'Lcc_BKK+DMK'!P98+Lcc_CNX!P98+Lcc_HDY!P98+Lcc_HKT!P98+Lcc_CEI!P98</f>
        <v>0</v>
      </c>
      <c r="Q98" s="182">
        <f>O98+P98</f>
        <v>6772</v>
      </c>
      <c r="R98" s="376">
        <f>'Lcc_BKK+DMK'!R98+Lcc_CNX!R98+Lcc_HDY!R98+Lcc_HKT!R98+Lcc_CEI!R98</f>
        <v>2047</v>
      </c>
      <c r="S98" s="377">
        <f>'Lcc_BKK+DMK'!S98+Lcc_CNX!S98+Lcc_HDY!S98+Lcc_HKT!S98+Lcc_CEI!S98</f>
        <v>5807</v>
      </c>
      <c r="T98" s="184">
        <f>SUM(R98:S98)</f>
        <v>7854</v>
      </c>
      <c r="U98" s="374">
        <f>'Lcc_BKK+DMK'!U98+Lcc_CNX!U98+Lcc_HDY!U98+Lcc_HKT!U98+Lcc_CEI!U98</f>
        <v>0</v>
      </c>
      <c r="V98" s="182">
        <f>T98+U98</f>
        <v>7854</v>
      </c>
      <c r="W98" s="80">
        <f>IF(Q98=0,0,((V98/Q98)-1)*100)</f>
        <v>15.97755463673951</v>
      </c>
    </row>
    <row r="99" spans="1:23">
      <c r="A99" s="348"/>
      <c r="L99" s="60" t="s">
        <v>17</v>
      </c>
      <c r="M99" s="376">
        <f>'Lcc_BKK+DMK'!M99+Lcc_CNX!M99+Lcc_HDY!M99+Lcc_HKT!M99+Lcc_CEI!M99</f>
        <v>1981</v>
      </c>
      <c r="N99" s="377">
        <f>'Lcc_BKK+DMK'!N99+Lcc_CNX!N99+Lcc_HDY!N99+Lcc_HKT!N99+Lcc_CEI!N99</f>
        <v>4858</v>
      </c>
      <c r="O99" s="184">
        <f t="shared" ref="O99" si="268">SUM(M99:N99)</f>
        <v>6839</v>
      </c>
      <c r="P99" s="374">
        <f>'Lcc_BKK+DMK'!P99+Lcc_CNX!P99+Lcc_HDY!P99+Lcc_HKT!P99+Lcc_CEI!P99</f>
        <v>1</v>
      </c>
      <c r="Q99" s="182">
        <f t="shared" ref="Q99" si="269">O99+P99</f>
        <v>6840</v>
      </c>
      <c r="R99" s="376">
        <f>'Lcc_BKK+DMK'!R99+Lcc_CNX!R99+Lcc_HDY!R99+Lcc_HKT!R99+Lcc_CEI!R99</f>
        <v>1916</v>
      </c>
      <c r="S99" s="377">
        <f>'Lcc_BKK+DMK'!S99+Lcc_CNX!S99+Lcc_HDY!S99+Lcc_HKT!S99+Lcc_CEI!S99</f>
        <v>5823</v>
      </c>
      <c r="T99" s="184">
        <f t="shared" ref="T99" si="270">SUM(R99:S99)</f>
        <v>7739</v>
      </c>
      <c r="U99" s="374">
        <f>'Lcc_BKK+DMK'!U99+Lcc_CNX!U99+Lcc_HDY!U99+Lcc_HKT!U99+Lcc_CEI!U99</f>
        <v>2</v>
      </c>
      <c r="V99" s="182">
        <f t="shared" ref="V99" si="271">T99+U99</f>
        <v>7741</v>
      </c>
      <c r="W99" s="80">
        <f t="shared" ref="W99" si="272">IF(Q99=0,0,((V99/Q99)-1)*100)</f>
        <v>13.172514619883046</v>
      </c>
    </row>
    <row r="100" spans="1:23" ht="13.5" thickBot="1">
      <c r="A100" s="348"/>
      <c r="L100" s="60" t="s">
        <v>18</v>
      </c>
      <c r="M100" s="376">
        <f>'Lcc_BKK+DMK'!M100+Lcc_CNX!M100+Lcc_HDY!M100+Lcc_HKT!M100+Lcc_CEI!M100</f>
        <v>1948</v>
      </c>
      <c r="N100" s="377">
        <f>'Lcc_BKK+DMK'!N100+Lcc_CNX!N100+Lcc_HDY!N100+Lcc_HKT!N100+Lcc_CEI!N100</f>
        <v>4452</v>
      </c>
      <c r="O100" s="184">
        <f>SUM(M100:N100)</f>
        <v>6400</v>
      </c>
      <c r="P100" s="374">
        <f>'Lcc_BKK+DMK'!P100+Lcc_CNX!P100+Lcc_HDY!P100+Lcc_HKT!P100+Lcc_CEI!P100</f>
        <v>1</v>
      </c>
      <c r="Q100" s="182">
        <f>O100+P100</f>
        <v>6401</v>
      </c>
      <c r="R100" s="376">
        <f>'Lcc_BKK+DMK'!R100+Lcc_CNX!R100+Lcc_HDY!R100+Lcc_HKT!R100+Lcc_CEI!R100</f>
        <v>1751</v>
      </c>
      <c r="S100" s="377">
        <f>'Lcc_BKK+DMK'!S100+Lcc_CNX!S100+Lcc_HDY!S100+Lcc_HKT!S100+Lcc_CEI!S100</f>
        <v>5306</v>
      </c>
      <c r="T100" s="184">
        <f>SUM(R100:S100)</f>
        <v>7057</v>
      </c>
      <c r="U100" s="374">
        <f>'Lcc_BKK+DMK'!U100+Lcc_CNX!U100+Lcc_HDY!U100+Lcc_HKT!U100+Lcc_CEI!U100</f>
        <v>0</v>
      </c>
      <c r="V100" s="182">
        <f>T100+U100</f>
        <v>7057</v>
      </c>
      <c r="W100" s="80">
        <f>IF(Q100=0,0,((V100/Q100)-1)*100)</f>
        <v>10.248398687705041</v>
      </c>
    </row>
    <row r="101" spans="1:23" ht="14.25" thickTop="1" thickBot="1">
      <c r="A101" s="348" t="str">
        <f>IF(ISERROR(F101/G101)," ",IF(F101/G101&gt;0.5,IF(F101/G101&lt;1.5," ","NOT OK"),"NOT OK"))</f>
        <v xml:space="preserve"> </v>
      </c>
      <c r="L101" s="86" t="s">
        <v>19</v>
      </c>
      <c r="M101" s="87">
        <f>+M98+M99+M100</f>
        <v>6076</v>
      </c>
      <c r="N101" s="87">
        <f t="shared" ref="N101:V101" si="273">+N98+N99+N100</f>
        <v>13935</v>
      </c>
      <c r="O101" s="185">
        <f t="shared" si="273"/>
        <v>20011</v>
      </c>
      <c r="P101" s="88">
        <f t="shared" si="273"/>
        <v>2</v>
      </c>
      <c r="Q101" s="185">
        <f t="shared" si="273"/>
        <v>20013</v>
      </c>
      <c r="R101" s="87">
        <f t="shared" si="273"/>
        <v>5714</v>
      </c>
      <c r="S101" s="87">
        <f t="shared" si="273"/>
        <v>16936</v>
      </c>
      <c r="T101" s="185">
        <f t="shared" si="273"/>
        <v>22650</v>
      </c>
      <c r="U101" s="88">
        <f t="shared" si="273"/>
        <v>2</v>
      </c>
      <c r="V101" s="185">
        <f t="shared" si="273"/>
        <v>22652</v>
      </c>
      <c r="W101" s="89">
        <f>IF(Q101=0,0,((V101/Q101)-1)*100)</f>
        <v>13.186428821266173</v>
      </c>
    </row>
    <row r="102" spans="1:23" ht="13.5" thickTop="1">
      <c r="A102" s="348"/>
      <c r="L102" s="60" t="s">
        <v>21</v>
      </c>
      <c r="M102" s="376">
        <f>'Lcc_BKK+DMK'!M102+Lcc_CNX!M102+Lcc_HDY!M102+Lcc_HKT!M102+Lcc_CEI!M102</f>
        <v>2139</v>
      </c>
      <c r="N102" s="377">
        <f>'Lcc_BKK+DMK'!N102+Lcc_CNX!N102+Lcc_HDY!N102+Lcc_HKT!N102+Lcc_CEI!N102</f>
        <v>4047</v>
      </c>
      <c r="O102" s="184">
        <f>SUM(M102:N102)</f>
        <v>6186</v>
      </c>
      <c r="P102" s="374">
        <f>'Lcc_BKK+DMK'!P102+Lcc_CNX!P102+Lcc_HDY!P102+Lcc_HKT!P102+Lcc_CEI!P102</f>
        <v>0</v>
      </c>
      <c r="Q102" s="182">
        <f>O102+P102</f>
        <v>6186</v>
      </c>
      <c r="R102" s="376">
        <f>'Lcc_BKK+DMK'!R102+Lcc_CNX!R102+Lcc_HDY!R102+Lcc_HKT!R102+Lcc_CEI!R102</f>
        <v>1869</v>
      </c>
      <c r="S102" s="377">
        <f>'Lcc_BKK+DMK'!S102+Lcc_CNX!S102+Lcc_HDY!S102+Lcc_HKT!S102+Lcc_CEI!S102</f>
        <v>4897</v>
      </c>
      <c r="T102" s="184">
        <f t="shared" ref="T102:T103" si="274">SUM(R102:S102)</f>
        <v>6766</v>
      </c>
      <c r="U102" s="374">
        <f>'Lcc_BKK+DMK'!U102+Lcc_CNX!U102+Lcc_HDY!U102+Lcc_HKT!U102+Lcc_CEI!U102</f>
        <v>4</v>
      </c>
      <c r="V102" s="182">
        <f t="shared" ref="V102:V103" si="275">T102+U102</f>
        <v>6770</v>
      </c>
      <c r="W102" s="80">
        <f>IF(Q102=0,0,((V102/Q102)-1)*100)</f>
        <v>9.4406724862593059</v>
      </c>
    </row>
    <row r="103" spans="1:23" ht="13.5" thickBot="1">
      <c r="A103" s="348"/>
      <c r="L103" s="60" t="s">
        <v>22</v>
      </c>
      <c r="M103" s="376">
        <f>'Lcc_BKK+DMK'!M103+Lcc_CNX!M103+Lcc_HDY!M103+Lcc_HKT!M103+Lcc_CEI!M103</f>
        <v>1982</v>
      </c>
      <c r="N103" s="377">
        <f>'Lcc_BKK+DMK'!N103+Lcc_CNX!N103+Lcc_HDY!N103+Lcc_HKT!N103+Lcc_CEI!N103</f>
        <v>3590</v>
      </c>
      <c r="O103" s="184">
        <f t="shared" ref="O103" si="276">SUM(M103:N103)</f>
        <v>5572</v>
      </c>
      <c r="P103" s="374">
        <f>'Lcc_BKK+DMK'!P103+Lcc_CNX!P103+Lcc_HDY!P103+Lcc_HKT!P103+Lcc_CEI!P103</f>
        <v>6</v>
      </c>
      <c r="Q103" s="182">
        <f t="shared" ref="Q103" si="277">O103+P103</f>
        <v>5578</v>
      </c>
      <c r="R103" s="376">
        <f>'Lcc_BKK+DMK'!R103+Lcc_CNX!R103+Lcc_HDY!R103+Lcc_HKT!R103+Lcc_CEI!R103</f>
        <v>1856</v>
      </c>
      <c r="S103" s="377">
        <f>'Lcc_BKK+DMK'!S103+Lcc_CNX!S103+Lcc_HDY!S103+Lcc_HKT!S103+Lcc_CEI!S103</f>
        <v>4584.7150000000001</v>
      </c>
      <c r="T103" s="184">
        <f t="shared" si="274"/>
        <v>6440.7150000000001</v>
      </c>
      <c r="U103" s="374">
        <f>'Lcc_BKK+DMK'!U103+Lcc_CNX!U103+Lcc_HDY!U103+Lcc_HKT!U103+Lcc_CEI!U103</f>
        <v>0</v>
      </c>
      <c r="V103" s="182">
        <f t="shared" si="275"/>
        <v>6440.7150000000001</v>
      </c>
      <c r="W103" s="80">
        <f t="shared" ref="W103" si="278">IF(Q103=0,0,((V103/Q103)-1)*100)</f>
        <v>15.466385801362502</v>
      </c>
    </row>
    <row r="104" spans="1:23" ht="14.25" thickTop="1" thickBot="1">
      <c r="A104" s="348"/>
      <c r="L104" s="81" t="s">
        <v>66</v>
      </c>
      <c r="M104" s="82">
        <f>+M97+M101+M102+M103</f>
        <v>15500</v>
      </c>
      <c r="N104" s="83">
        <f t="shared" ref="N104:Q104" si="279">+N97+N101+N102+N103</f>
        <v>33650</v>
      </c>
      <c r="O104" s="179">
        <f t="shared" si="279"/>
        <v>49150</v>
      </c>
      <c r="P104" s="82">
        <f t="shared" si="279"/>
        <v>42</v>
      </c>
      <c r="Q104" s="179">
        <f t="shared" si="279"/>
        <v>49192</v>
      </c>
      <c r="R104" s="82">
        <f>+R97+R101+R102+R103</f>
        <v>15184</v>
      </c>
      <c r="S104" s="83">
        <f t="shared" ref="S104" si="280">+S97+S101+S102+S103</f>
        <v>40466.714999999997</v>
      </c>
      <c r="T104" s="179">
        <f t="shared" ref="T104" si="281">+T97+T101+T102+T103</f>
        <v>55650.714999999997</v>
      </c>
      <c r="U104" s="82">
        <f t="shared" ref="U104" si="282">+U97+U101+U102+U103</f>
        <v>8</v>
      </c>
      <c r="V104" s="179">
        <f t="shared" ref="V104" si="283">+V97+V101+V102+V103</f>
        <v>55658.714999999997</v>
      </c>
      <c r="W104" s="84">
        <f t="shared" ref="W104" si="284">IF(Q104=0,0,((V104/Q104)-1)*100)</f>
        <v>13.145867214181163</v>
      </c>
    </row>
    <row r="105" spans="1:23" ht="14.25" thickTop="1" thickBot="1">
      <c r="A105" s="348"/>
      <c r="L105" s="81" t="s">
        <v>67</v>
      </c>
      <c r="M105" s="82">
        <f>+M93+M97+M101+M102+M103</f>
        <v>20703</v>
      </c>
      <c r="N105" s="83">
        <f t="shared" ref="N105:V105" si="285">+N93+N97+N101+N102+N103</f>
        <v>46295</v>
      </c>
      <c r="O105" s="179">
        <f t="shared" si="285"/>
        <v>66998</v>
      </c>
      <c r="P105" s="82">
        <f t="shared" si="285"/>
        <v>66</v>
      </c>
      <c r="Q105" s="179">
        <f t="shared" si="285"/>
        <v>67064</v>
      </c>
      <c r="R105" s="82">
        <f>+R93+R97+R101+R102+R103</f>
        <v>21755</v>
      </c>
      <c r="S105" s="83">
        <f t="shared" si="285"/>
        <v>54727.714999999997</v>
      </c>
      <c r="T105" s="179">
        <f t="shared" si="285"/>
        <v>76482.714999999997</v>
      </c>
      <c r="U105" s="82">
        <f t="shared" si="285"/>
        <v>8</v>
      </c>
      <c r="V105" s="179">
        <f t="shared" si="285"/>
        <v>76490.714999999997</v>
      </c>
      <c r="W105" s="84">
        <f>IF(Q105=0,0,((V105/Q105)-1)*100)</f>
        <v>14.056296970058458</v>
      </c>
    </row>
    <row r="106" spans="1:23" ht="14.25" thickTop="1" thickBot="1">
      <c r="A106" s="349"/>
      <c r="L106" s="60" t="s">
        <v>23</v>
      </c>
      <c r="M106" s="376">
        <f>'Lcc_BKK+DMK'!M106+Lcc_CNX!M106+Lcc_HDY!M106+Lcc_HKT!M106+Lcc_CEI!M106</f>
        <v>2066</v>
      </c>
      <c r="N106" s="377">
        <f>'Lcc_BKK+DMK'!N106+Lcc_CNX!N106+Lcc_HDY!N106+Lcc_HKT!N106+Lcc_CEI!N106</f>
        <v>3828</v>
      </c>
      <c r="O106" s="184">
        <f t="shared" ref="O106" si="286">SUM(M106:N106)</f>
        <v>5894</v>
      </c>
      <c r="P106" s="374">
        <f>'Lcc_BKK+DMK'!P106+Lcc_CNX!P106+Lcc_HDY!P106+Lcc_HKT!P106+Lcc_CEI!P106</f>
        <v>0</v>
      </c>
      <c r="Q106" s="182">
        <f t="shared" ref="Q106" si="287">O106+P106</f>
        <v>5894</v>
      </c>
      <c r="R106" s="376">
        <f>'Lcc_BKK+DMK'!R106+Lcc_CNX!R106+Lcc_HDY!R106+Lcc_HKT!R106+Lcc_CEI!R106</f>
        <v>0</v>
      </c>
      <c r="S106" s="377">
        <f>'Lcc_BKK+DMK'!S106+Lcc_CNX!S106+Lcc_HDY!S106+Lcc_HKT!S106+Lcc_CEI!S106</f>
        <v>0</v>
      </c>
      <c r="T106" s="184">
        <f t="shared" ref="T106" si="288">SUM(R106:S106)</f>
        <v>0</v>
      </c>
      <c r="U106" s="374">
        <f>'Lcc_BKK+DMK'!U106+Lcc_CNX!U106+Lcc_HDY!U106+Lcc_HKT!U106+Lcc_CEI!U106</f>
        <v>0</v>
      </c>
      <c r="V106" s="182">
        <f t="shared" ref="V106" si="289">T106+U106</f>
        <v>0</v>
      </c>
      <c r="W106" s="80">
        <f t="shared" ref="W106:W108" si="290">IF(Q106=0,0,((V106/Q106)-1)*100)</f>
        <v>-100</v>
      </c>
    </row>
    <row r="107" spans="1:23" ht="14.25" thickTop="1" thickBot="1">
      <c r="A107" s="348"/>
      <c r="L107" s="81" t="s">
        <v>24</v>
      </c>
      <c r="M107" s="82">
        <f t="shared" ref="M107:V107" si="291">+M102+M103+M106</f>
        <v>6187</v>
      </c>
      <c r="N107" s="83">
        <f t="shared" si="291"/>
        <v>11465</v>
      </c>
      <c r="O107" s="183">
        <f t="shared" si="291"/>
        <v>17652</v>
      </c>
      <c r="P107" s="82">
        <f t="shared" si="291"/>
        <v>6</v>
      </c>
      <c r="Q107" s="183">
        <f t="shared" si="291"/>
        <v>17658</v>
      </c>
      <c r="R107" s="82">
        <f t="shared" si="291"/>
        <v>3725</v>
      </c>
      <c r="S107" s="83">
        <f t="shared" si="291"/>
        <v>9481.7150000000001</v>
      </c>
      <c r="T107" s="183">
        <f t="shared" si="291"/>
        <v>13206.715</v>
      </c>
      <c r="U107" s="82">
        <f t="shared" si="291"/>
        <v>4</v>
      </c>
      <c r="V107" s="183">
        <f t="shared" si="291"/>
        <v>13210.715</v>
      </c>
      <c r="W107" s="84">
        <f t="shared" si="290"/>
        <v>-25.18566655340355</v>
      </c>
    </row>
    <row r="108" spans="1:23" ht="14.25" thickTop="1" thickBot="1">
      <c r="A108" s="348"/>
      <c r="L108" s="81" t="s">
        <v>63</v>
      </c>
      <c r="M108" s="82">
        <f t="shared" ref="M108:V108" si="292">+M93+M97+M101+M107</f>
        <v>22769</v>
      </c>
      <c r="N108" s="83">
        <f t="shared" si="292"/>
        <v>50123</v>
      </c>
      <c r="O108" s="183">
        <f t="shared" si="292"/>
        <v>72892</v>
      </c>
      <c r="P108" s="82">
        <f t="shared" si="292"/>
        <v>66</v>
      </c>
      <c r="Q108" s="183">
        <f t="shared" si="292"/>
        <v>72958</v>
      </c>
      <c r="R108" s="82">
        <f t="shared" si="292"/>
        <v>21755</v>
      </c>
      <c r="S108" s="83">
        <f t="shared" si="292"/>
        <v>54727.714999999997</v>
      </c>
      <c r="T108" s="183">
        <f t="shared" si="292"/>
        <v>76482.714999999997</v>
      </c>
      <c r="U108" s="82">
        <f t="shared" si="292"/>
        <v>8</v>
      </c>
      <c r="V108" s="183">
        <f t="shared" si="292"/>
        <v>76490.714999999997</v>
      </c>
      <c r="W108" s="84">
        <f t="shared" si="290"/>
        <v>4.8421214945585156</v>
      </c>
    </row>
    <row r="109" spans="1:23" ht="14.25" thickTop="1" thickBot="1">
      <c r="A109" s="348"/>
      <c r="L109" s="91" t="s">
        <v>60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1:23" ht="13.5" thickTop="1">
      <c r="L110" s="877" t="s">
        <v>41</v>
      </c>
      <c r="M110" s="878"/>
      <c r="N110" s="878"/>
      <c r="O110" s="878"/>
      <c r="P110" s="878"/>
      <c r="Q110" s="878"/>
      <c r="R110" s="878"/>
      <c r="S110" s="878"/>
      <c r="T110" s="878"/>
      <c r="U110" s="878"/>
      <c r="V110" s="878"/>
      <c r="W110" s="879"/>
    </row>
    <row r="111" spans="1:23" ht="13.5" thickBot="1">
      <c r="L111" s="874" t="s">
        <v>44</v>
      </c>
      <c r="M111" s="875"/>
      <c r="N111" s="875"/>
      <c r="O111" s="875"/>
      <c r="P111" s="875"/>
      <c r="Q111" s="875"/>
      <c r="R111" s="875"/>
      <c r="S111" s="875"/>
      <c r="T111" s="875"/>
      <c r="U111" s="875"/>
      <c r="V111" s="875"/>
      <c r="W111" s="876"/>
    </row>
    <row r="112" spans="1:23" ht="14.25" thickTop="1" thickBot="1">
      <c r="L112" s="55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 t="s">
        <v>34</v>
      </c>
    </row>
    <row r="113" spans="1:23" ht="14.25" thickTop="1" thickBot="1">
      <c r="L113" s="58"/>
      <c r="M113" s="197" t="s">
        <v>64</v>
      </c>
      <c r="N113" s="196"/>
      <c r="O113" s="197"/>
      <c r="P113" s="195"/>
      <c r="Q113" s="196"/>
      <c r="R113" s="195" t="s">
        <v>65</v>
      </c>
      <c r="S113" s="196"/>
      <c r="T113" s="197"/>
      <c r="U113" s="195"/>
      <c r="V113" s="195"/>
      <c r="W113" s="323" t="s">
        <v>2</v>
      </c>
    </row>
    <row r="114" spans="1:23" ht="13.5" thickTop="1">
      <c r="L114" s="60" t="s">
        <v>3</v>
      </c>
      <c r="M114" s="61"/>
      <c r="N114" s="62"/>
      <c r="O114" s="63"/>
      <c r="P114" s="64"/>
      <c r="Q114" s="63"/>
      <c r="R114" s="61"/>
      <c r="S114" s="62"/>
      <c r="T114" s="63"/>
      <c r="U114" s="64"/>
      <c r="V114" s="63"/>
      <c r="W114" s="324" t="s">
        <v>4</v>
      </c>
    </row>
    <row r="115" spans="1:23" ht="13.5" thickBot="1">
      <c r="L115" s="66"/>
      <c r="M115" s="67" t="s">
        <v>35</v>
      </c>
      <c r="N115" s="68" t="s">
        <v>36</v>
      </c>
      <c r="O115" s="69" t="s">
        <v>37</v>
      </c>
      <c r="P115" s="70" t="s">
        <v>32</v>
      </c>
      <c r="Q115" s="69" t="s">
        <v>7</v>
      </c>
      <c r="R115" s="67" t="s">
        <v>35</v>
      </c>
      <c r="S115" s="68" t="s">
        <v>36</v>
      </c>
      <c r="T115" s="69" t="s">
        <v>37</v>
      </c>
      <c r="U115" s="70" t="s">
        <v>32</v>
      </c>
      <c r="V115" s="69" t="s">
        <v>7</v>
      </c>
      <c r="W115" s="325"/>
    </row>
    <row r="116" spans="1:23" ht="6" customHeight="1" thickTop="1">
      <c r="L116" s="60"/>
      <c r="M116" s="72"/>
      <c r="N116" s="73"/>
      <c r="O116" s="74"/>
      <c r="P116" s="75"/>
      <c r="Q116" s="74"/>
      <c r="R116" s="72"/>
      <c r="S116" s="73"/>
      <c r="T116" s="74"/>
      <c r="U116" s="75"/>
      <c r="V116" s="74"/>
      <c r="W116" s="76"/>
    </row>
    <row r="117" spans="1:23">
      <c r="L117" s="60" t="s">
        <v>10</v>
      </c>
      <c r="M117" s="376">
        <f>+'Lcc_BKK+DMK'!M117+Lcc_CNX!M117+Lcc_HDY!M117+Lcc_HKT!M117+Lcc_CEI!M117</f>
        <v>700</v>
      </c>
      <c r="N117" s="377">
        <f>+'Lcc_BKK+DMK'!N117+Lcc_CNX!N117+Lcc_HDY!N117+Lcc_HKT!N117+Lcc_CEI!N117</f>
        <v>833</v>
      </c>
      <c r="O117" s="184">
        <f>SUM(M117:N117)</f>
        <v>1533</v>
      </c>
      <c r="P117" s="374">
        <f>+'Lcc_BKK+DMK'!P117+Lcc_CNX!P117+Lcc_HDY!P117+Lcc_HKT!P117+Lcc_CEI!P117</f>
        <v>1</v>
      </c>
      <c r="Q117" s="182">
        <f>O117+P117</f>
        <v>1534</v>
      </c>
      <c r="R117" s="77">
        <f>+'Lcc_BKK+DMK'!R117+Lcc_CNX!R117+Lcc_HDY!R117+Lcc_HKT!R117+Lcc_CEI!R117</f>
        <v>891.36799999999994</v>
      </c>
      <c r="S117" s="78">
        <f>+'Lcc_BKK+DMK'!S117+Lcc_CNX!S117+Lcc_HDY!S117+Lcc_HKT!S117+Lcc_CEI!S117</f>
        <v>1027.194</v>
      </c>
      <c r="T117" s="184">
        <f>SUM(R117:S117)</f>
        <v>1918.5619999999999</v>
      </c>
      <c r="U117" s="79">
        <f>+'Lcc_BKK+DMK'!U117+Lcc_CNX!U117+Lcc_HDY!U117+Lcc_HKT!U117+Lcc_CEI!U117</f>
        <v>0</v>
      </c>
      <c r="V117" s="182">
        <f>T117+U117</f>
        <v>1918.5619999999999</v>
      </c>
      <c r="W117" s="80">
        <f>IF(Q117=0,0,((V117/Q117)-1)*100)</f>
        <v>25.069230769230757</v>
      </c>
    </row>
    <row r="118" spans="1:23">
      <c r="L118" s="60" t="s">
        <v>11</v>
      </c>
      <c r="M118" s="376">
        <f>+'Lcc_BKK+DMK'!M118+Lcc_CNX!M118+Lcc_HDY!M118+Lcc_HKT!M118+Lcc_CEI!M118</f>
        <v>796</v>
      </c>
      <c r="N118" s="377">
        <f>+'Lcc_BKK+DMK'!N118+Lcc_CNX!N118+Lcc_HDY!N118+Lcc_HKT!N118+Lcc_CEI!N118</f>
        <v>953</v>
      </c>
      <c r="O118" s="184">
        <f t="shared" ref="O118:O119" si="293">SUM(M118:N118)</f>
        <v>1749</v>
      </c>
      <c r="P118" s="374">
        <f>+'Lcc_BKK+DMK'!P118+Lcc_CNX!P118+Lcc_HDY!P118+Lcc_HKT!P118+Lcc_CEI!P118</f>
        <v>0</v>
      </c>
      <c r="Q118" s="182">
        <f t="shared" ref="Q118:Q119" si="294">O118+P118</f>
        <v>1749</v>
      </c>
      <c r="R118" s="376">
        <f>+'Lcc_BKK+DMK'!R118+Lcc_CNX!R118+Lcc_HDY!R118+Lcc_HKT!R118+Lcc_CEI!R118</f>
        <v>792</v>
      </c>
      <c r="S118" s="377">
        <f>+'Lcc_BKK+DMK'!S118+Lcc_CNX!S118+Lcc_HDY!S118+Lcc_HKT!S118+Lcc_CEI!S118</f>
        <v>939</v>
      </c>
      <c r="T118" s="184">
        <f t="shared" ref="T118:T119" si="295">SUM(R118:S118)</f>
        <v>1731</v>
      </c>
      <c r="U118" s="374">
        <f>+'Lcc_BKK+DMK'!U118+Lcc_CNX!U118+Lcc_HDY!U118+Lcc_HKT!U118+Lcc_CEI!U118</f>
        <v>0</v>
      </c>
      <c r="V118" s="182">
        <f t="shared" ref="V118:V119" si="296">T118+U118</f>
        <v>1731</v>
      </c>
      <c r="W118" s="80">
        <f t="shared" ref="W118:W119" si="297">IF(Q118=0,0,((V118/Q118)-1)*100)</f>
        <v>-1.0291595197255532</v>
      </c>
    </row>
    <row r="119" spans="1:23" ht="13.5" thickBot="1">
      <c r="L119" s="66" t="s">
        <v>12</v>
      </c>
      <c r="M119" s="376">
        <f>+'Lcc_BKK+DMK'!M119+Lcc_CNX!M119+Lcc_HDY!M119+Lcc_HKT!M119+Lcc_CEI!M119</f>
        <v>925</v>
      </c>
      <c r="N119" s="377">
        <f>+'Lcc_BKK+DMK'!N119+Lcc_CNX!N119+Lcc_HDY!N119+Lcc_HKT!N119+Lcc_CEI!N119</f>
        <v>1075</v>
      </c>
      <c r="O119" s="184">
        <f t="shared" si="293"/>
        <v>2000</v>
      </c>
      <c r="P119" s="374">
        <f>+'Lcc_BKK+DMK'!P119+Lcc_CNX!P119+Lcc_HDY!P119+Lcc_HKT!P119+Lcc_CEI!P119</f>
        <v>1</v>
      </c>
      <c r="Q119" s="182">
        <f t="shared" si="294"/>
        <v>2001</v>
      </c>
      <c r="R119" s="376">
        <f>+'Lcc_BKK+DMK'!R119+Lcc_CNX!R119+Lcc_HDY!R119+Lcc_HKT!R119+Lcc_CEI!R119</f>
        <v>907</v>
      </c>
      <c r="S119" s="377">
        <f>+'Lcc_BKK+DMK'!S119+Lcc_CNX!S119+Lcc_HDY!S119+Lcc_HKT!S119+Lcc_CEI!S119</f>
        <v>1147</v>
      </c>
      <c r="T119" s="184">
        <f t="shared" si="295"/>
        <v>2054</v>
      </c>
      <c r="U119" s="374">
        <f>+'Lcc_BKK+DMK'!U119+Lcc_CNX!U119+Lcc_HDY!U119+Lcc_HKT!U119+Lcc_CEI!U119</f>
        <v>0</v>
      </c>
      <c r="V119" s="182">
        <f t="shared" si="296"/>
        <v>2054</v>
      </c>
      <c r="W119" s="80">
        <f t="shared" si="297"/>
        <v>2.6486756621689089</v>
      </c>
    </row>
    <row r="120" spans="1:23" ht="14.25" thickTop="1" thickBot="1">
      <c r="L120" s="81" t="s">
        <v>57</v>
      </c>
      <c r="M120" s="82">
        <f t="shared" ref="M120:Q120" si="298">+M117+M118+M119</f>
        <v>2421</v>
      </c>
      <c r="N120" s="83">
        <f t="shared" si="298"/>
        <v>2861</v>
      </c>
      <c r="O120" s="183">
        <f t="shared" si="298"/>
        <v>5282</v>
      </c>
      <c r="P120" s="82">
        <f t="shared" si="298"/>
        <v>2</v>
      </c>
      <c r="Q120" s="183">
        <f t="shared" si="298"/>
        <v>5284</v>
      </c>
      <c r="R120" s="82">
        <f t="shared" ref="R120:V120" si="299">+R117+R118+R119</f>
        <v>2590.3679999999999</v>
      </c>
      <c r="S120" s="83">
        <f t="shared" si="299"/>
        <v>3113.194</v>
      </c>
      <c r="T120" s="183">
        <f t="shared" si="299"/>
        <v>5703.5619999999999</v>
      </c>
      <c r="U120" s="82">
        <f t="shared" si="299"/>
        <v>0</v>
      </c>
      <c r="V120" s="183">
        <f t="shared" si="299"/>
        <v>5703.5619999999999</v>
      </c>
      <c r="W120" s="84">
        <f t="shared" ref="W120:W121" si="300">IF(Q120=0,0,((V120/Q120)-1)*100)</f>
        <v>7.9402346707040161</v>
      </c>
    </row>
    <row r="121" spans="1:23" ht="13.5" thickTop="1">
      <c r="L121" s="60" t="s">
        <v>13</v>
      </c>
      <c r="M121" s="376">
        <f>+'Lcc_BKK+DMK'!M121+Lcc_CNX!M121+Lcc_HDY!M121+Lcc_HKT!M121+Lcc_CEI!M121</f>
        <v>1109</v>
      </c>
      <c r="N121" s="377">
        <f>+'Lcc_BKK+DMK'!N121+Lcc_CNX!N121+Lcc_HDY!N121+Lcc_HKT!N121+Lcc_CEI!N121</f>
        <v>1151</v>
      </c>
      <c r="O121" s="184">
        <f t="shared" ref="O121" si="301">SUM(M121:N121)</f>
        <v>2260</v>
      </c>
      <c r="P121" s="374">
        <f>+'Lcc_BKK+DMK'!P121+Lcc_CNX!P121+Lcc_HDY!P121+Lcc_HKT!P121+Lcc_CEI!P121</f>
        <v>0</v>
      </c>
      <c r="Q121" s="182">
        <f t="shared" ref="Q121" si="302">O121+P121</f>
        <v>2260</v>
      </c>
      <c r="R121" s="376">
        <f>+'Lcc_BKK+DMK'!R121+Lcc_CNX!R121+Lcc_HDY!R121+Lcc_HKT!R121+Lcc_CEI!R121</f>
        <v>800</v>
      </c>
      <c r="S121" s="377">
        <f>+'Lcc_BKK+DMK'!S121+Lcc_CNX!S121+Lcc_HDY!S121+Lcc_HKT!S121+Lcc_CEI!S121</f>
        <v>962</v>
      </c>
      <c r="T121" s="184">
        <f t="shared" ref="T121" si="303">SUM(R121:S121)</f>
        <v>1762</v>
      </c>
      <c r="U121" s="374">
        <f>+'Lcc_BKK+DMK'!U121+Lcc_CNX!U121+Lcc_HDY!U121+Lcc_HKT!U121+Lcc_CEI!U121</f>
        <v>0</v>
      </c>
      <c r="V121" s="182">
        <f t="shared" ref="V121" si="304">T121+U121</f>
        <v>1762</v>
      </c>
      <c r="W121" s="80">
        <f t="shared" si="300"/>
        <v>-22.0353982300885</v>
      </c>
    </row>
    <row r="122" spans="1:23">
      <c r="L122" s="60" t="s">
        <v>14</v>
      </c>
      <c r="M122" s="376">
        <f>+'Lcc_BKK+DMK'!M122+Lcc_CNX!M122+Lcc_HDY!M122+Lcc_HKT!M122+Lcc_CEI!M122</f>
        <v>1010</v>
      </c>
      <c r="N122" s="377">
        <f>+'Lcc_BKK+DMK'!N122+Lcc_CNX!N122+Lcc_HDY!N122+Lcc_HKT!N122+Lcc_CEI!N122</f>
        <v>1221</v>
      </c>
      <c r="O122" s="184">
        <f>SUM(M122:N122)</f>
        <v>2231</v>
      </c>
      <c r="P122" s="374">
        <f>+'Lcc_BKK+DMK'!P122+Lcc_CNX!P122+Lcc_HDY!P122+Lcc_HKT!P122+Lcc_CEI!P122</f>
        <v>0</v>
      </c>
      <c r="Q122" s="182">
        <f>O122+P122</f>
        <v>2231</v>
      </c>
      <c r="R122" s="376">
        <f>+'Lcc_BKK+DMK'!R122+Lcc_CNX!R122+Lcc_HDY!R122+Lcc_HKT!R122+Lcc_CEI!R122</f>
        <v>877</v>
      </c>
      <c r="S122" s="377">
        <f>+'Lcc_BKK+DMK'!S122+Lcc_CNX!S122+Lcc_HDY!S122+Lcc_HKT!S122+Lcc_CEI!S122</f>
        <v>1140</v>
      </c>
      <c r="T122" s="184">
        <f>SUM(R122:S122)</f>
        <v>2017</v>
      </c>
      <c r="U122" s="374">
        <f>+'Lcc_BKK+DMK'!U122+Lcc_CNX!U122+Lcc_HDY!U122+Lcc_HKT!U122+Lcc_CEI!U122</f>
        <v>1</v>
      </c>
      <c r="V122" s="182">
        <f>T122+U122</f>
        <v>2018</v>
      </c>
      <c r="W122" s="80">
        <f>IF(Q122=0,0,((V122/Q122)-1)*100)</f>
        <v>-9.5472882115643198</v>
      </c>
    </row>
    <row r="123" spans="1:23" ht="13.5" thickBot="1">
      <c r="L123" s="60" t="s">
        <v>15</v>
      </c>
      <c r="M123" s="376">
        <f>+'Lcc_BKK+DMK'!M123+Lcc_CNX!M123+Lcc_HDY!M123+Lcc_HKT!M123+Lcc_CEI!M123</f>
        <v>1107</v>
      </c>
      <c r="N123" s="377">
        <f>+'Lcc_BKK+DMK'!N123+Lcc_CNX!N123+Lcc_HDY!N123+Lcc_HKT!N123+Lcc_CEI!N123</f>
        <v>1187</v>
      </c>
      <c r="O123" s="184">
        <f>SUM(M123:N123)</f>
        <v>2294</v>
      </c>
      <c r="P123" s="374">
        <f>+'Lcc_BKK+DMK'!P123+Lcc_CNX!P123+Lcc_HDY!P123+Lcc_HKT!P123+Lcc_CEI!P123</f>
        <v>0</v>
      </c>
      <c r="Q123" s="182">
        <f>O123+P123</f>
        <v>2294</v>
      </c>
      <c r="R123" s="376">
        <f>+'Lcc_BKK+DMK'!R123+Lcc_CNX!R123+Lcc_HDY!R123+Lcc_HKT!R123+Lcc_CEI!R123</f>
        <v>771</v>
      </c>
      <c r="S123" s="377">
        <f>+'Lcc_BKK+DMK'!S123+Lcc_CNX!S123+Lcc_HDY!S123+Lcc_HKT!S123+Lcc_CEI!S123</f>
        <v>976</v>
      </c>
      <c r="T123" s="184">
        <f>SUM(R123:S123)</f>
        <v>1747</v>
      </c>
      <c r="U123" s="374">
        <f>+'Lcc_BKK+DMK'!U123+Lcc_CNX!U123+Lcc_HDY!U123+Lcc_HKT!U123+Lcc_CEI!U123</f>
        <v>0</v>
      </c>
      <c r="V123" s="182">
        <f>T123+U123</f>
        <v>1747</v>
      </c>
      <c r="W123" s="80">
        <f>IF(Q123=0,0,((V123/Q123)-1)*100)</f>
        <v>-23.84481255448997</v>
      </c>
    </row>
    <row r="124" spans="1:23" ht="14.25" thickTop="1" thickBot="1">
      <c r="A124" s="348"/>
      <c r="L124" s="81" t="s">
        <v>61</v>
      </c>
      <c r="M124" s="82">
        <f>+M121+M122+M123</f>
        <v>3226</v>
      </c>
      <c r="N124" s="83">
        <f t="shared" ref="N124" si="305">+N121+N122+N123</f>
        <v>3559</v>
      </c>
      <c r="O124" s="183">
        <f t="shared" ref="O124" si="306">+O121+O122+O123</f>
        <v>6785</v>
      </c>
      <c r="P124" s="82">
        <f t="shared" ref="P124" si="307">+P121+P122+P123</f>
        <v>0</v>
      </c>
      <c r="Q124" s="183">
        <f t="shared" ref="Q124" si="308">+Q121+Q122+Q123</f>
        <v>6785</v>
      </c>
      <c r="R124" s="82">
        <f t="shared" ref="R124" si="309">+R121+R122+R123</f>
        <v>2448</v>
      </c>
      <c r="S124" s="83">
        <f t="shared" ref="S124" si="310">+S121+S122+S123</f>
        <v>3078</v>
      </c>
      <c r="T124" s="183">
        <f t="shared" ref="T124" si="311">+T121+T122+T123</f>
        <v>5526</v>
      </c>
      <c r="U124" s="82">
        <f t="shared" ref="U124" si="312">+U121+U122+U123</f>
        <v>1</v>
      </c>
      <c r="V124" s="183">
        <f t="shared" ref="V124" si="313">+V121+V122+V123</f>
        <v>5527</v>
      </c>
      <c r="W124" s="84">
        <f>IF(Q124=0,0,((V124/Q124)-1)*100)</f>
        <v>-18.540899042004423</v>
      </c>
    </row>
    <row r="125" spans="1:23" ht="13.5" thickTop="1">
      <c r="L125" s="60" t="s">
        <v>16</v>
      </c>
      <c r="M125" s="376">
        <f>+'Lcc_BKK+DMK'!M125+Lcc_CNX!M125+Lcc_HDY!M125+Lcc_HKT!M125+Lcc_CEI!M125</f>
        <v>846</v>
      </c>
      <c r="N125" s="377">
        <f>+'Lcc_BKK+DMK'!N125+Lcc_CNX!N125+Lcc_HDY!N125+Lcc_HKT!N125+Lcc_CEI!N125</f>
        <v>916</v>
      </c>
      <c r="O125" s="184">
        <f>SUM(M125:N125)</f>
        <v>1762</v>
      </c>
      <c r="P125" s="374">
        <f>+'Lcc_BKK+DMK'!P125+Lcc_CNX!P125+Lcc_HDY!P125+Lcc_HKT!P125+Lcc_CEI!P125</f>
        <v>0</v>
      </c>
      <c r="Q125" s="182">
        <f>O125+P125</f>
        <v>1762</v>
      </c>
      <c r="R125" s="376">
        <f>+'Lcc_BKK+DMK'!R125+Lcc_CNX!R125+Lcc_HDY!R125+Lcc_HKT!R125+Lcc_CEI!R125</f>
        <v>586</v>
      </c>
      <c r="S125" s="377">
        <f>+'Lcc_BKK+DMK'!S125+Lcc_CNX!S125+Lcc_HDY!S125+Lcc_HKT!S125+Lcc_CEI!S125</f>
        <v>691</v>
      </c>
      <c r="T125" s="184">
        <f>SUM(R125:S125)</f>
        <v>1277</v>
      </c>
      <c r="U125" s="374">
        <f>+'Lcc_BKK+DMK'!U125+Lcc_CNX!U125+Lcc_HDY!U125+Lcc_HKT!U125+Lcc_CEI!U125</f>
        <v>0</v>
      </c>
      <c r="V125" s="182">
        <f>T125+U125</f>
        <v>1277</v>
      </c>
      <c r="W125" s="80">
        <f>IF(Q125=0,0,((V125/Q125)-1)*100)</f>
        <v>-27.525539160045398</v>
      </c>
    </row>
    <row r="126" spans="1:23">
      <c r="L126" s="60" t="s">
        <v>17</v>
      </c>
      <c r="M126" s="376">
        <f>+'Lcc_BKK+DMK'!M126+Lcc_CNX!M126+Lcc_HDY!M126+Lcc_HKT!M126+Lcc_CEI!M126</f>
        <v>868</v>
      </c>
      <c r="N126" s="377">
        <f>+'Lcc_BKK+DMK'!N126+Lcc_CNX!N126+Lcc_HDY!N126+Lcc_HKT!N126+Lcc_CEI!N126</f>
        <v>937</v>
      </c>
      <c r="O126" s="184">
        <f t="shared" ref="O126" si="314">SUM(M126:N126)</f>
        <v>1805</v>
      </c>
      <c r="P126" s="374">
        <f>+'Lcc_BKK+DMK'!P126+Lcc_CNX!P126+Lcc_HDY!P126+Lcc_HKT!P126+Lcc_CEI!P126</f>
        <v>1</v>
      </c>
      <c r="Q126" s="182">
        <f t="shared" ref="Q126" si="315">O126+P126</f>
        <v>1806</v>
      </c>
      <c r="R126" s="376">
        <f>+'Lcc_BKK+DMK'!R126+Lcc_CNX!R126+Lcc_HDY!R126+Lcc_HKT!R126+Lcc_CEI!R126</f>
        <v>536</v>
      </c>
      <c r="S126" s="377">
        <f>+'Lcc_BKK+DMK'!S126+Lcc_CNX!S126+Lcc_HDY!S126+Lcc_HKT!S126+Lcc_CEI!S126</f>
        <v>699</v>
      </c>
      <c r="T126" s="184">
        <f t="shared" ref="T126" si="316">SUM(R126:S126)</f>
        <v>1235</v>
      </c>
      <c r="U126" s="374">
        <f>+'Lcc_BKK+DMK'!U126+Lcc_CNX!U126+Lcc_HDY!U126+Lcc_HKT!U126+Lcc_CEI!U126</f>
        <v>0</v>
      </c>
      <c r="V126" s="182">
        <f t="shared" ref="V126" si="317">T126+U126</f>
        <v>1235</v>
      </c>
      <c r="W126" s="80">
        <f t="shared" ref="W126" si="318">IF(Q126=0,0,((V126/Q126)-1)*100)</f>
        <v>-31.616832779623483</v>
      </c>
    </row>
    <row r="127" spans="1:23" ht="13.5" thickBot="1">
      <c r="L127" s="60" t="s">
        <v>18</v>
      </c>
      <c r="M127" s="376">
        <f>+'Lcc_BKK+DMK'!M127+Lcc_CNX!M127+Lcc_HDY!M127+Lcc_HKT!M127+Lcc_CEI!M127</f>
        <v>875</v>
      </c>
      <c r="N127" s="377">
        <f>+'Lcc_BKK+DMK'!N127+Lcc_CNX!N127+Lcc_HDY!N127+Lcc_HKT!N127+Lcc_CEI!N127</f>
        <v>901</v>
      </c>
      <c r="O127" s="184">
        <f>SUM(M127:N127)</f>
        <v>1776</v>
      </c>
      <c r="P127" s="374">
        <f>+'Lcc_BKK+DMK'!P127+Lcc_CNX!P127+Lcc_HDY!P127+Lcc_HKT!P127+Lcc_CEI!P127</f>
        <v>0</v>
      </c>
      <c r="Q127" s="182">
        <f>O127+P127</f>
        <v>1776</v>
      </c>
      <c r="R127" s="376">
        <f>+'Lcc_BKK+DMK'!R127+Lcc_CNX!R127+Lcc_HDY!R127+Lcc_HKT!R127+Lcc_CEI!R127</f>
        <v>492</v>
      </c>
      <c r="S127" s="377">
        <f>+'Lcc_BKK+DMK'!S127+Lcc_CNX!S127+Lcc_HDY!S127+Lcc_HKT!S127+Lcc_CEI!S127</f>
        <v>684</v>
      </c>
      <c r="T127" s="184">
        <f>SUM(R127:S127)</f>
        <v>1176</v>
      </c>
      <c r="U127" s="374">
        <f>+'Lcc_BKK+DMK'!U127+Lcc_CNX!U127+Lcc_HDY!U127+Lcc_HKT!U127+Lcc_CEI!U127</f>
        <v>0</v>
      </c>
      <c r="V127" s="182">
        <f>T127+U127</f>
        <v>1176</v>
      </c>
      <c r="W127" s="80">
        <f>IF(Q127=0,0,((V127/Q127)-1)*100)</f>
        <v>-33.783783783783782</v>
      </c>
    </row>
    <row r="128" spans="1:23" ht="14.25" thickTop="1" thickBot="1">
      <c r="A128" s="348" t="str">
        <f>IF(ISERROR(F128/G128)," ",IF(F128/G128&gt;0.5,IF(F128/G128&lt;1.5," ","NOT OK"),"NOT OK"))</f>
        <v xml:space="preserve"> </v>
      </c>
      <c r="L128" s="86" t="s">
        <v>19</v>
      </c>
      <c r="M128" s="87">
        <f>+M125+M126+M127</f>
        <v>2589</v>
      </c>
      <c r="N128" s="87">
        <f t="shared" ref="N128" si="319">+N125+N126+N127</f>
        <v>2754</v>
      </c>
      <c r="O128" s="185">
        <f t="shared" ref="O128" si="320">+O125+O126+O127</f>
        <v>5343</v>
      </c>
      <c r="P128" s="88">
        <f t="shared" ref="P128" si="321">+P125+P126+P127</f>
        <v>1</v>
      </c>
      <c r="Q128" s="185">
        <f t="shared" ref="Q128" si="322">+Q125+Q126+Q127</f>
        <v>5344</v>
      </c>
      <c r="R128" s="87">
        <f t="shared" ref="R128" si="323">+R125+R126+R127</f>
        <v>1614</v>
      </c>
      <c r="S128" s="87">
        <f t="shared" ref="S128" si="324">+S125+S126+S127</f>
        <v>2074</v>
      </c>
      <c r="T128" s="185">
        <f t="shared" ref="T128" si="325">+T125+T126+T127</f>
        <v>3688</v>
      </c>
      <c r="U128" s="88">
        <f t="shared" ref="U128" si="326">+U125+U126+U127</f>
        <v>0</v>
      </c>
      <c r="V128" s="185">
        <f t="shared" ref="V128" si="327">+V125+V126+V127</f>
        <v>3688</v>
      </c>
      <c r="W128" s="89">
        <f>IF(Q128=0,0,((V128/Q128)-1)*100)</f>
        <v>-30.988023952095812</v>
      </c>
    </row>
    <row r="129" spans="1:23" ht="13.5" thickTop="1">
      <c r="A129" s="350"/>
      <c r="K129" s="350"/>
      <c r="L129" s="60" t="s">
        <v>21</v>
      </c>
      <c r="M129" s="376">
        <f>+'Lcc_BKK+DMK'!M129+Lcc_CNX!M129+Lcc_HDY!M129+Lcc_HKT!M129+Lcc_CEI!M129</f>
        <v>898</v>
      </c>
      <c r="N129" s="377">
        <f>+'Lcc_BKK+DMK'!N129+Lcc_CNX!N129+Lcc_HDY!N129+Lcc_HKT!N129+Lcc_CEI!N129</f>
        <v>925</v>
      </c>
      <c r="O129" s="184">
        <f>SUM(M129:N129)</f>
        <v>1823</v>
      </c>
      <c r="P129" s="374">
        <f>+'Lcc_BKK+DMK'!P129+Lcc_CNX!P129+Lcc_HDY!P129+Lcc_HKT!P129+Lcc_CEI!P129</f>
        <v>0</v>
      </c>
      <c r="Q129" s="182">
        <f>O129+P129</f>
        <v>1823</v>
      </c>
      <c r="R129" s="376">
        <f>+'Lcc_BKK+DMK'!R129+Lcc_CNX!R129+Lcc_HDY!R129+Lcc_HKT!R129+Lcc_CEI!R129</f>
        <v>598</v>
      </c>
      <c r="S129" s="377">
        <f>+'Lcc_BKK+DMK'!S129+Lcc_CNX!S129+Lcc_HDY!S129+Lcc_HKT!S129+Lcc_CEI!S129</f>
        <v>764</v>
      </c>
      <c r="T129" s="184">
        <f>SUM(R129:S129)</f>
        <v>1362</v>
      </c>
      <c r="U129" s="374">
        <f>+'Lcc_BKK+DMK'!U129+Lcc_CNX!U129+Lcc_HDY!U129+Lcc_HKT!U129+Lcc_CEI!U129</f>
        <v>0</v>
      </c>
      <c r="V129" s="182">
        <f>T129+U129</f>
        <v>1362</v>
      </c>
      <c r="W129" s="80">
        <f>IF(Q129=0,0,((V129/Q129)-1)*100)</f>
        <v>-25.287986834887544</v>
      </c>
    </row>
    <row r="130" spans="1:23" ht="13.5" thickBot="1">
      <c r="A130" s="350"/>
      <c r="K130" s="350"/>
      <c r="L130" s="60" t="s">
        <v>22</v>
      </c>
      <c r="M130" s="376">
        <f>+'Lcc_BKK+DMK'!M130+Lcc_CNX!M130+Lcc_HDY!M130+Lcc_HKT!M130+Lcc_CEI!M130</f>
        <v>970</v>
      </c>
      <c r="N130" s="377">
        <f>+'Lcc_BKK+DMK'!N130+Lcc_CNX!N130+Lcc_HDY!N130+Lcc_HKT!N130+Lcc_CEI!N130</f>
        <v>991</v>
      </c>
      <c r="O130" s="184">
        <f t="shared" ref="O130" si="328">SUM(M130:N130)</f>
        <v>1961</v>
      </c>
      <c r="P130" s="374">
        <f>+'Lcc_BKK+DMK'!P130+Lcc_CNX!P130+Lcc_HDY!P130+Lcc_HKT!P130+Lcc_CEI!P130</f>
        <v>0</v>
      </c>
      <c r="Q130" s="182">
        <f t="shared" ref="Q130" si="329">O130+P130</f>
        <v>1961</v>
      </c>
      <c r="R130" s="376">
        <f>+'Lcc_BKK+DMK'!R130+Lcc_CNX!R130+Lcc_HDY!R130+Lcc_HKT!R130+Lcc_CEI!R130</f>
        <v>653</v>
      </c>
      <c r="S130" s="377">
        <f>+'Lcc_BKK+DMK'!S130+Lcc_CNX!S130+Lcc_HDY!S130+Lcc_HKT!S130+Lcc_CEI!S130</f>
        <v>754</v>
      </c>
      <c r="T130" s="184">
        <f t="shared" ref="T130" si="330">SUM(R130:S130)</f>
        <v>1407</v>
      </c>
      <c r="U130" s="374">
        <f>+'Lcc_BKK+DMK'!U130+Lcc_CNX!U130+Lcc_HDY!U130+Lcc_HKT!U130+Lcc_CEI!U130</f>
        <v>2</v>
      </c>
      <c r="V130" s="182">
        <f t="shared" ref="V130" si="331">T130+U130</f>
        <v>1409</v>
      </c>
      <c r="W130" s="80">
        <f t="shared" ref="W130:W131" si="332">IF(Q130=0,0,((V130/Q130)-1)*100)</f>
        <v>-28.148903620601729</v>
      </c>
    </row>
    <row r="131" spans="1:23" ht="14.25" thickTop="1" thickBot="1">
      <c r="A131" s="348"/>
      <c r="L131" s="81" t="s">
        <v>66</v>
      </c>
      <c r="M131" s="82">
        <f>+M124+M128+M129+M130</f>
        <v>7683</v>
      </c>
      <c r="N131" s="83">
        <f t="shared" ref="N131" si="333">+N124+N128+N129+N130</f>
        <v>8229</v>
      </c>
      <c r="O131" s="179">
        <f t="shared" ref="O131" si="334">+O124+O128+O129+O130</f>
        <v>15912</v>
      </c>
      <c r="P131" s="82">
        <f t="shared" ref="P131" si="335">+P124+P128+P129+P130</f>
        <v>1</v>
      </c>
      <c r="Q131" s="179">
        <f t="shared" ref="Q131" si="336">+Q124+Q128+Q129+Q130</f>
        <v>15913</v>
      </c>
      <c r="R131" s="82">
        <f t="shared" ref="R131" si="337">+R124+R128+R129+R130</f>
        <v>5313</v>
      </c>
      <c r="S131" s="83">
        <f t="shared" ref="S131" si="338">+S124+S128+S129+S130</f>
        <v>6670</v>
      </c>
      <c r="T131" s="179">
        <f t="shared" ref="T131" si="339">+T124+T128+T129+T130</f>
        <v>11983</v>
      </c>
      <c r="U131" s="82">
        <f t="shared" ref="U131" si="340">+U124+U128+U129+U130</f>
        <v>3</v>
      </c>
      <c r="V131" s="179">
        <f t="shared" ref="V131" si="341">+V124+V128+V129+V130</f>
        <v>11986</v>
      </c>
      <c r="W131" s="84">
        <f t="shared" si="332"/>
        <v>-24.677936278514423</v>
      </c>
    </row>
    <row r="132" spans="1:23" ht="14.25" thickTop="1" thickBot="1">
      <c r="A132" s="348"/>
      <c r="L132" s="81" t="s">
        <v>67</v>
      </c>
      <c r="M132" s="82">
        <f>+M120+M124+M128+M129+M130</f>
        <v>10104</v>
      </c>
      <c r="N132" s="83">
        <f t="shared" ref="N132:V132" si="342">+N120+N124+N128+N129+N130</f>
        <v>11090</v>
      </c>
      <c r="O132" s="179">
        <f t="shared" si="342"/>
        <v>21194</v>
      </c>
      <c r="P132" s="82">
        <f t="shared" si="342"/>
        <v>3</v>
      </c>
      <c r="Q132" s="179">
        <f t="shared" si="342"/>
        <v>21197</v>
      </c>
      <c r="R132" s="82">
        <f t="shared" si="342"/>
        <v>7903.3680000000004</v>
      </c>
      <c r="S132" s="83">
        <f t="shared" si="342"/>
        <v>9783.1939999999995</v>
      </c>
      <c r="T132" s="179">
        <f t="shared" si="342"/>
        <v>17686.561999999998</v>
      </c>
      <c r="U132" s="82">
        <f t="shared" si="342"/>
        <v>3</v>
      </c>
      <c r="V132" s="179">
        <f t="shared" si="342"/>
        <v>17689.561999999998</v>
      </c>
      <c r="W132" s="84">
        <f>IF(Q132=0,0,((V132/Q132)-1)*100)</f>
        <v>-16.546860404774264</v>
      </c>
    </row>
    <row r="133" spans="1:23" ht="14.25" thickTop="1" thickBot="1">
      <c r="A133" s="350"/>
      <c r="K133" s="350"/>
      <c r="L133" s="60" t="s">
        <v>23</v>
      </c>
      <c r="M133" s="376">
        <f>+'Lcc_BKK+DMK'!M133+Lcc_CNX!M133+Lcc_HDY!M133+Lcc_HKT!M133+Lcc_CEI!M133</f>
        <v>875</v>
      </c>
      <c r="N133" s="377">
        <f>+'Lcc_BKK+DMK'!N133+Lcc_CNX!N133+Lcc_HDY!N133+Lcc_HKT!N133+Lcc_CEI!N133</f>
        <v>939</v>
      </c>
      <c r="O133" s="184">
        <f t="shared" ref="O133" si="343">SUM(M133:N133)</f>
        <v>1814</v>
      </c>
      <c r="P133" s="374">
        <f>+'Lcc_BKK+DMK'!P133+Lcc_CNX!P133+Lcc_HDY!P133+Lcc_HKT!P133+Lcc_CEI!P133</f>
        <v>0</v>
      </c>
      <c r="Q133" s="182">
        <f t="shared" ref="Q133" si="344">O133+P133</f>
        <v>1814</v>
      </c>
      <c r="R133" s="376">
        <f>+'Lcc_BKK+DMK'!R133+Lcc_CNX!R133+Lcc_HDY!R133+Lcc_HKT!R133+Lcc_CEI!R133</f>
        <v>0</v>
      </c>
      <c r="S133" s="377">
        <f>+'Lcc_BKK+DMK'!S133+Lcc_CNX!S133+Lcc_HDY!S133+Lcc_HKT!S133+Lcc_CEI!S133</f>
        <v>0</v>
      </c>
      <c r="T133" s="184">
        <f t="shared" ref="T133" si="345">SUM(R133:S133)</f>
        <v>0</v>
      </c>
      <c r="U133" s="374">
        <f>+'Lcc_BKK+DMK'!U133+Lcc_CNX!U133+Lcc_HDY!U133+Lcc_HKT!U133+Lcc_CEI!U133</f>
        <v>0</v>
      </c>
      <c r="V133" s="182">
        <f t="shared" ref="V133" si="346">T133+U133</f>
        <v>0</v>
      </c>
      <c r="W133" s="80">
        <f t="shared" ref="W133:W135" si="347">IF(Q133=0,0,((V133/Q133)-1)*100)</f>
        <v>-100</v>
      </c>
    </row>
    <row r="134" spans="1:23" ht="14.25" thickTop="1" thickBot="1">
      <c r="A134" s="348"/>
      <c r="L134" s="81" t="s">
        <v>24</v>
      </c>
      <c r="M134" s="82">
        <f t="shared" ref="M134:V134" si="348">+M129+M130+M133</f>
        <v>2743</v>
      </c>
      <c r="N134" s="83">
        <f t="shared" si="348"/>
        <v>2855</v>
      </c>
      <c r="O134" s="183">
        <f t="shared" si="348"/>
        <v>5598</v>
      </c>
      <c r="P134" s="82">
        <f t="shared" si="348"/>
        <v>0</v>
      </c>
      <c r="Q134" s="183">
        <f t="shared" si="348"/>
        <v>5598</v>
      </c>
      <c r="R134" s="82">
        <f t="shared" si="348"/>
        <v>1251</v>
      </c>
      <c r="S134" s="83">
        <f t="shared" si="348"/>
        <v>1518</v>
      </c>
      <c r="T134" s="183">
        <f t="shared" si="348"/>
        <v>2769</v>
      </c>
      <c r="U134" s="82">
        <f t="shared" si="348"/>
        <v>2</v>
      </c>
      <c r="V134" s="183">
        <f t="shared" si="348"/>
        <v>2771</v>
      </c>
      <c r="W134" s="84">
        <f t="shared" si="347"/>
        <v>-50.500178635226867</v>
      </c>
    </row>
    <row r="135" spans="1:23" ht="14.25" thickTop="1" thickBot="1">
      <c r="A135" s="348"/>
      <c r="L135" s="81" t="s">
        <v>63</v>
      </c>
      <c r="M135" s="82">
        <f t="shared" ref="M135:V135" si="349">+M120+M124+M128+M134</f>
        <v>10979</v>
      </c>
      <c r="N135" s="83">
        <f t="shared" si="349"/>
        <v>12029</v>
      </c>
      <c r="O135" s="183">
        <f t="shared" si="349"/>
        <v>23008</v>
      </c>
      <c r="P135" s="82">
        <f t="shared" si="349"/>
        <v>3</v>
      </c>
      <c r="Q135" s="183">
        <f t="shared" si="349"/>
        <v>23011</v>
      </c>
      <c r="R135" s="82">
        <f t="shared" si="349"/>
        <v>7903.3680000000004</v>
      </c>
      <c r="S135" s="83">
        <f t="shared" si="349"/>
        <v>9783.1939999999995</v>
      </c>
      <c r="T135" s="183">
        <f t="shared" si="349"/>
        <v>17686.561999999998</v>
      </c>
      <c r="U135" s="82">
        <f t="shared" si="349"/>
        <v>3</v>
      </c>
      <c r="V135" s="183">
        <f t="shared" si="349"/>
        <v>17689.561999999998</v>
      </c>
      <c r="W135" s="84">
        <f t="shared" si="347"/>
        <v>-23.125626874103698</v>
      </c>
    </row>
    <row r="136" spans="1:23" ht="14.25" thickTop="1" thickBot="1">
      <c r="L136" s="91" t="s">
        <v>60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1:23" ht="13.5" thickTop="1">
      <c r="L137" s="877" t="s">
        <v>42</v>
      </c>
      <c r="M137" s="878"/>
      <c r="N137" s="878"/>
      <c r="O137" s="878"/>
      <c r="P137" s="878"/>
      <c r="Q137" s="878"/>
      <c r="R137" s="878"/>
      <c r="S137" s="878"/>
      <c r="T137" s="878"/>
      <c r="U137" s="878"/>
      <c r="V137" s="878"/>
      <c r="W137" s="879"/>
    </row>
    <row r="138" spans="1:23" ht="13.5" thickBot="1">
      <c r="L138" s="874" t="s">
        <v>45</v>
      </c>
      <c r="M138" s="875"/>
      <c r="N138" s="875"/>
      <c r="O138" s="875"/>
      <c r="P138" s="875"/>
      <c r="Q138" s="875"/>
      <c r="R138" s="875"/>
      <c r="S138" s="875"/>
      <c r="T138" s="875"/>
      <c r="U138" s="875"/>
      <c r="V138" s="875"/>
      <c r="W138" s="876"/>
    </row>
    <row r="139" spans="1:23" ht="14.25" thickTop="1" thickBot="1">
      <c r="L139" s="55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 t="s">
        <v>34</v>
      </c>
    </row>
    <row r="140" spans="1:23" ht="14.25" thickTop="1" thickBot="1">
      <c r="L140" s="58"/>
      <c r="M140" s="197" t="s">
        <v>64</v>
      </c>
      <c r="N140" s="196"/>
      <c r="O140" s="197"/>
      <c r="P140" s="195"/>
      <c r="Q140" s="196"/>
      <c r="R140" s="195" t="s">
        <v>65</v>
      </c>
      <c r="S140" s="196"/>
      <c r="T140" s="197"/>
      <c r="U140" s="195"/>
      <c r="V140" s="195"/>
      <c r="W140" s="323" t="s">
        <v>2</v>
      </c>
    </row>
    <row r="141" spans="1:23" ht="13.5" thickTop="1">
      <c r="L141" s="60" t="s">
        <v>3</v>
      </c>
      <c r="M141" s="61"/>
      <c r="N141" s="62"/>
      <c r="O141" s="63"/>
      <c r="P141" s="64"/>
      <c r="Q141" s="100"/>
      <c r="R141" s="61"/>
      <c r="S141" s="62"/>
      <c r="T141" s="63"/>
      <c r="U141" s="64"/>
      <c r="V141" s="100"/>
      <c r="W141" s="324" t="s">
        <v>4</v>
      </c>
    </row>
    <row r="142" spans="1:23" ht="13.5" thickBot="1">
      <c r="L142" s="66"/>
      <c r="M142" s="67" t="s">
        <v>35</v>
      </c>
      <c r="N142" s="68" t="s">
        <v>36</v>
      </c>
      <c r="O142" s="69" t="s">
        <v>37</v>
      </c>
      <c r="P142" s="70" t="s">
        <v>32</v>
      </c>
      <c r="Q142" s="389" t="s">
        <v>7</v>
      </c>
      <c r="R142" s="67" t="s">
        <v>35</v>
      </c>
      <c r="S142" s="68" t="s">
        <v>36</v>
      </c>
      <c r="T142" s="69" t="s">
        <v>37</v>
      </c>
      <c r="U142" s="70" t="s">
        <v>32</v>
      </c>
      <c r="V142" s="193" t="s">
        <v>7</v>
      </c>
      <c r="W142" s="325"/>
    </row>
    <row r="143" spans="1:23" ht="5.25" customHeight="1" thickTop="1">
      <c r="L143" s="60"/>
      <c r="M143" s="72"/>
      <c r="N143" s="73"/>
      <c r="O143" s="74"/>
      <c r="P143" s="75"/>
      <c r="Q143" s="146"/>
      <c r="R143" s="72"/>
      <c r="S143" s="73"/>
      <c r="T143" s="74"/>
      <c r="U143" s="75"/>
      <c r="V143" s="146"/>
      <c r="W143" s="76"/>
    </row>
    <row r="144" spans="1:23">
      <c r="L144" s="60" t="s">
        <v>10</v>
      </c>
      <c r="M144" s="376">
        <f t="shared" ref="M144:N150" si="350">+M90+M117</f>
        <v>2440</v>
      </c>
      <c r="N144" s="377">
        <f t="shared" si="350"/>
        <v>5000</v>
      </c>
      <c r="O144" s="182">
        <f>M144+N144</f>
        <v>7440</v>
      </c>
      <c r="P144" s="374">
        <f t="shared" ref="P144:P150" si="351">+P90+P117</f>
        <v>9</v>
      </c>
      <c r="Q144" s="190">
        <f>O144+P144</f>
        <v>7449</v>
      </c>
      <c r="R144" s="77">
        <f t="shared" ref="R144:S150" si="352">+R90+R117</f>
        <v>2932.3679999999999</v>
      </c>
      <c r="S144" s="78">
        <f t="shared" si="352"/>
        <v>5481.1939999999995</v>
      </c>
      <c r="T144" s="182">
        <f>R144+S144</f>
        <v>8413.5619999999999</v>
      </c>
      <c r="U144" s="79">
        <f t="shared" ref="U144:U150" si="353">+U90+U117</f>
        <v>0</v>
      </c>
      <c r="V144" s="190">
        <f>T144+U144</f>
        <v>8413.5619999999999</v>
      </c>
      <c r="W144" s="80">
        <f>IF(Q144=0,0,((V144/Q144)-1)*100)</f>
        <v>12.948879044166993</v>
      </c>
    </row>
    <row r="145" spans="1:23">
      <c r="L145" s="60" t="s">
        <v>11</v>
      </c>
      <c r="M145" s="376">
        <f t="shared" si="350"/>
        <v>2557</v>
      </c>
      <c r="N145" s="377">
        <f t="shared" si="350"/>
        <v>5254</v>
      </c>
      <c r="O145" s="182">
        <f>M145+N145</f>
        <v>7811</v>
      </c>
      <c r="P145" s="374">
        <f t="shared" si="351"/>
        <v>14</v>
      </c>
      <c r="Q145" s="190">
        <f>O145+P145</f>
        <v>7825</v>
      </c>
      <c r="R145" s="77">
        <f t="shared" si="352"/>
        <v>3172</v>
      </c>
      <c r="S145" s="78">
        <f t="shared" si="352"/>
        <v>5912</v>
      </c>
      <c r="T145" s="182">
        <f>R145+S145</f>
        <v>9084</v>
      </c>
      <c r="U145" s="79">
        <f t="shared" si="353"/>
        <v>0</v>
      </c>
      <c r="V145" s="190">
        <f>T145+U145</f>
        <v>9084</v>
      </c>
      <c r="W145" s="80">
        <f>IF(Q145=0,0,((V145/Q145)-1)*100)</f>
        <v>16.089456869009577</v>
      </c>
    </row>
    <row r="146" spans="1:23" ht="13.5" thickBot="1">
      <c r="L146" s="66" t="s">
        <v>12</v>
      </c>
      <c r="M146" s="376">
        <f t="shared" si="350"/>
        <v>2627</v>
      </c>
      <c r="N146" s="377">
        <f t="shared" si="350"/>
        <v>5252</v>
      </c>
      <c r="O146" s="182">
        <f>M146+N146</f>
        <v>7879</v>
      </c>
      <c r="P146" s="374">
        <f t="shared" si="351"/>
        <v>3</v>
      </c>
      <c r="Q146" s="190">
        <f>O146+P146</f>
        <v>7882</v>
      </c>
      <c r="R146" s="77">
        <f t="shared" si="352"/>
        <v>3057</v>
      </c>
      <c r="S146" s="78">
        <f t="shared" si="352"/>
        <v>5981</v>
      </c>
      <c r="T146" s="182">
        <f>R146+S146</f>
        <v>9038</v>
      </c>
      <c r="U146" s="79">
        <f t="shared" si="353"/>
        <v>0</v>
      </c>
      <c r="V146" s="190">
        <f>T146+U146</f>
        <v>9038</v>
      </c>
      <c r="W146" s="80">
        <f>IF(Q146=0,0,((V146/Q146)-1)*100)</f>
        <v>14.666328343060142</v>
      </c>
    </row>
    <row r="147" spans="1:23" ht="14.25" thickTop="1" thickBot="1">
      <c r="L147" s="81" t="s">
        <v>57</v>
      </c>
      <c r="M147" s="82">
        <f t="shared" si="350"/>
        <v>7624</v>
      </c>
      <c r="N147" s="83">
        <f t="shared" si="350"/>
        <v>15506</v>
      </c>
      <c r="O147" s="183">
        <f>M147+N147</f>
        <v>23130</v>
      </c>
      <c r="P147" s="82">
        <f t="shared" si="351"/>
        <v>26</v>
      </c>
      <c r="Q147" s="183">
        <f>O147+P147</f>
        <v>23156</v>
      </c>
      <c r="R147" s="82">
        <f t="shared" si="352"/>
        <v>9161.3680000000004</v>
      </c>
      <c r="S147" s="83">
        <f t="shared" si="352"/>
        <v>17374.194</v>
      </c>
      <c r="T147" s="183">
        <f>R147+S147</f>
        <v>26535.561999999998</v>
      </c>
      <c r="U147" s="82">
        <f t="shared" si="353"/>
        <v>0</v>
      </c>
      <c r="V147" s="183">
        <f>T147+U147</f>
        <v>26535.561999999998</v>
      </c>
      <c r="W147" s="84">
        <f>IF(Q147=0,0,((V147/Q147)-1)*100)</f>
        <v>14.594757298324401</v>
      </c>
    </row>
    <row r="148" spans="1:23" ht="13.5" thickTop="1">
      <c r="L148" s="60" t="s">
        <v>13</v>
      </c>
      <c r="M148" s="376">
        <f t="shared" si="350"/>
        <v>2723</v>
      </c>
      <c r="N148" s="377">
        <f t="shared" si="350"/>
        <v>4906</v>
      </c>
      <c r="O148" s="182">
        <f t="shared" ref="O148" si="354">M148+N148</f>
        <v>7629</v>
      </c>
      <c r="P148" s="374">
        <f t="shared" si="351"/>
        <v>0</v>
      </c>
      <c r="Q148" s="190">
        <f t="shared" ref="Q148" si="355">O148+P148</f>
        <v>7629</v>
      </c>
      <c r="R148" s="77">
        <f t="shared" si="352"/>
        <v>2696</v>
      </c>
      <c r="S148" s="78">
        <f t="shared" si="352"/>
        <v>5189</v>
      </c>
      <c r="T148" s="182">
        <f t="shared" ref="T148" si="356">R148+S148</f>
        <v>7885</v>
      </c>
      <c r="U148" s="79">
        <f t="shared" si="353"/>
        <v>0</v>
      </c>
      <c r="V148" s="190">
        <f t="shared" ref="V148" si="357">T148+U148</f>
        <v>7885</v>
      </c>
      <c r="W148" s="80">
        <f t="shared" ref="W148" si="358">IF(Q148=0,0,((V148/Q148)-1)*100)</f>
        <v>3.3556167256521219</v>
      </c>
    </row>
    <row r="149" spans="1:23">
      <c r="L149" s="60" t="s">
        <v>14</v>
      </c>
      <c r="M149" s="376">
        <f t="shared" si="350"/>
        <v>2501</v>
      </c>
      <c r="N149" s="377">
        <f t="shared" si="350"/>
        <v>4806</v>
      </c>
      <c r="O149" s="182">
        <f>M149+N149</f>
        <v>7307</v>
      </c>
      <c r="P149" s="374">
        <f t="shared" si="351"/>
        <v>13</v>
      </c>
      <c r="Q149" s="190">
        <f>O149+P149</f>
        <v>7320</v>
      </c>
      <c r="R149" s="77">
        <f t="shared" si="352"/>
        <v>2627</v>
      </c>
      <c r="S149" s="78">
        <f t="shared" si="352"/>
        <v>5334</v>
      </c>
      <c r="T149" s="182">
        <f>R149+S149</f>
        <v>7961</v>
      </c>
      <c r="U149" s="79">
        <f t="shared" si="353"/>
        <v>3</v>
      </c>
      <c r="V149" s="190">
        <f>T149+U149</f>
        <v>7964</v>
      </c>
      <c r="W149" s="80">
        <f>IF(Q149=0,0,((V149/Q149)-1)*100)</f>
        <v>8.7978142076502674</v>
      </c>
    </row>
    <row r="150" spans="1:23" ht="13.5" thickBot="1">
      <c r="L150" s="60" t="s">
        <v>15</v>
      </c>
      <c r="M150" s="376">
        <f t="shared" si="350"/>
        <v>3305</v>
      </c>
      <c r="N150" s="377">
        <f t="shared" si="350"/>
        <v>5925</v>
      </c>
      <c r="O150" s="182">
        <f>M150+N150</f>
        <v>9230</v>
      </c>
      <c r="P150" s="374">
        <f t="shared" si="351"/>
        <v>21</v>
      </c>
      <c r="Q150" s="190">
        <f>O150+P150</f>
        <v>9251</v>
      </c>
      <c r="R150" s="376">
        <f t="shared" si="352"/>
        <v>2870</v>
      </c>
      <c r="S150" s="377">
        <f t="shared" si="352"/>
        <v>6604</v>
      </c>
      <c r="T150" s="182">
        <f>R150+S150</f>
        <v>9474</v>
      </c>
      <c r="U150" s="374">
        <f t="shared" si="353"/>
        <v>0</v>
      </c>
      <c r="V150" s="190">
        <f>T150+U150</f>
        <v>9474</v>
      </c>
      <c r="W150" s="80">
        <f>IF(Q150=0,0,((V150/Q150)-1)*100)</f>
        <v>2.4105502107880206</v>
      </c>
    </row>
    <row r="151" spans="1:23" ht="14.25" thickTop="1" thickBot="1">
      <c r="A151" s="348"/>
      <c r="L151" s="81" t="s">
        <v>61</v>
      </c>
      <c r="M151" s="82">
        <f>+M148+M149+M150</f>
        <v>8529</v>
      </c>
      <c r="N151" s="83">
        <f t="shared" ref="N151" si="359">+N148+N149+N150</f>
        <v>15637</v>
      </c>
      <c r="O151" s="183">
        <f t="shared" ref="O151" si="360">+O148+O149+O150</f>
        <v>24166</v>
      </c>
      <c r="P151" s="82">
        <f t="shared" ref="P151" si="361">+P148+P149+P150</f>
        <v>34</v>
      </c>
      <c r="Q151" s="183">
        <f t="shared" ref="Q151" si="362">+Q148+Q149+Q150</f>
        <v>24200</v>
      </c>
      <c r="R151" s="82">
        <f t="shared" ref="R151" si="363">+R148+R149+R150</f>
        <v>8193</v>
      </c>
      <c r="S151" s="83">
        <f t="shared" ref="S151" si="364">+S148+S149+S150</f>
        <v>17127</v>
      </c>
      <c r="T151" s="183">
        <f t="shared" ref="T151" si="365">+T148+T149+T150</f>
        <v>25320</v>
      </c>
      <c r="U151" s="82">
        <f t="shared" ref="U151" si="366">+U148+U149+U150</f>
        <v>3</v>
      </c>
      <c r="V151" s="183">
        <f t="shared" ref="V151" si="367">+V148+V149+V150</f>
        <v>25323</v>
      </c>
      <c r="W151" s="84">
        <f>IF(Q151=0,0,((V151/Q151)-1)*100)</f>
        <v>4.6404958677686015</v>
      </c>
    </row>
    <row r="152" spans="1:23" ht="13.5" thickTop="1">
      <c r="L152" s="60" t="s">
        <v>16</v>
      </c>
      <c r="M152" s="376">
        <f t="shared" ref="M152:N154" si="368">+M98+M125</f>
        <v>2993</v>
      </c>
      <c r="N152" s="377">
        <f t="shared" si="368"/>
        <v>5541</v>
      </c>
      <c r="O152" s="182">
        <f t="shared" ref="O152" si="369">M152+N152</f>
        <v>8534</v>
      </c>
      <c r="P152" s="374">
        <f>+P98+P125</f>
        <v>0</v>
      </c>
      <c r="Q152" s="190">
        <f t="shared" ref="Q152" si="370">O152+P152</f>
        <v>8534</v>
      </c>
      <c r="R152" s="77">
        <f t="shared" ref="R152:S154" si="371">+R98+R125</f>
        <v>2633</v>
      </c>
      <c r="S152" s="78">
        <f t="shared" si="371"/>
        <v>6498</v>
      </c>
      <c r="T152" s="182">
        <f>R152+S152</f>
        <v>9131</v>
      </c>
      <c r="U152" s="79">
        <f>+U98+U125</f>
        <v>0</v>
      </c>
      <c r="V152" s="190">
        <f>T152+U152</f>
        <v>9131</v>
      </c>
      <c r="W152" s="80">
        <f>IF(Q152=0,0,((V152/Q152)-1)*100)</f>
        <v>6.9955472228732107</v>
      </c>
    </row>
    <row r="153" spans="1:23">
      <c r="L153" s="60" t="s">
        <v>17</v>
      </c>
      <c r="M153" s="376">
        <f t="shared" si="368"/>
        <v>2849</v>
      </c>
      <c r="N153" s="377">
        <f t="shared" si="368"/>
        <v>5795</v>
      </c>
      <c r="O153" s="182">
        <f>M153+N153</f>
        <v>8644</v>
      </c>
      <c r="P153" s="374">
        <f>+P99+P126</f>
        <v>2</v>
      </c>
      <c r="Q153" s="190">
        <f>O153+P153</f>
        <v>8646</v>
      </c>
      <c r="R153" s="77">
        <f t="shared" si="371"/>
        <v>2452</v>
      </c>
      <c r="S153" s="78">
        <f t="shared" si="371"/>
        <v>6522</v>
      </c>
      <c r="T153" s="182">
        <f>R153+S153</f>
        <v>8974</v>
      </c>
      <c r="U153" s="79">
        <f>+U99+U126</f>
        <v>2</v>
      </c>
      <c r="V153" s="190">
        <f>T153+U153</f>
        <v>8976</v>
      </c>
      <c r="W153" s="80">
        <f t="shared" ref="W153" si="372">IF(Q153=0,0,((V153/Q153)-1)*100)</f>
        <v>3.8167938931297662</v>
      </c>
    </row>
    <row r="154" spans="1:23" ht="13.5" thickBot="1">
      <c r="L154" s="60" t="s">
        <v>18</v>
      </c>
      <c r="M154" s="376">
        <f t="shared" si="368"/>
        <v>2823</v>
      </c>
      <c r="N154" s="377">
        <f t="shared" si="368"/>
        <v>5353</v>
      </c>
      <c r="O154" s="184">
        <f>M154+N154</f>
        <v>8176</v>
      </c>
      <c r="P154" s="85">
        <f>+P100+P127</f>
        <v>1</v>
      </c>
      <c r="Q154" s="190">
        <f>O154+P154</f>
        <v>8177</v>
      </c>
      <c r="R154" s="77">
        <f t="shared" si="371"/>
        <v>2243</v>
      </c>
      <c r="S154" s="78">
        <f t="shared" si="371"/>
        <v>5990</v>
      </c>
      <c r="T154" s="184">
        <f>R154+S154</f>
        <v>8233</v>
      </c>
      <c r="U154" s="85">
        <f>+U100+U127</f>
        <v>0</v>
      </c>
      <c r="V154" s="190">
        <f>T154+U154</f>
        <v>8233</v>
      </c>
      <c r="W154" s="80">
        <f>IF(Q154=0,0,((V154/Q154)-1)*100)</f>
        <v>0.68484774367127965</v>
      </c>
    </row>
    <row r="155" spans="1:23" ht="14.25" thickTop="1" thickBot="1">
      <c r="A155" s="348" t="str">
        <f>IF(ISERROR(F155/G155)," ",IF(F155/G155&gt;0.5,IF(F155/G155&lt;1.5," ","NOT OK"),"NOT OK"))</f>
        <v xml:space="preserve"> </v>
      </c>
      <c r="L155" s="86" t="s">
        <v>19</v>
      </c>
      <c r="M155" s="87">
        <f>+M152+M153+M154</f>
        <v>8665</v>
      </c>
      <c r="N155" s="87">
        <f t="shared" ref="N155" si="373">+N152+N153+N154</f>
        <v>16689</v>
      </c>
      <c r="O155" s="185">
        <f t="shared" ref="O155" si="374">+O152+O153+O154</f>
        <v>25354</v>
      </c>
      <c r="P155" s="88">
        <f t="shared" ref="P155" si="375">+P152+P153+P154</f>
        <v>3</v>
      </c>
      <c r="Q155" s="185">
        <f t="shared" ref="Q155" si="376">+Q152+Q153+Q154</f>
        <v>25357</v>
      </c>
      <c r="R155" s="87">
        <f t="shared" ref="R155" si="377">+R152+R153+R154</f>
        <v>7328</v>
      </c>
      <c r="S155" s="87">
        <f t="shared" ref="S155" si="378">+S152+S153+S154</f>
        <v>19010</v>
      </c>
      <c r="T155" s="185">
        <f t="shared" ref="T155" si="379">+T152+T153+T154</f>
        <v>26338</v>
      </c>
      <c r="U155" s="88">
        <f t="shared" ref="U155" si="380">+U152+U153+U154</f>
        <v>2</v>
      </c>
      <c r="V155" s="185">
        <f t="shared" ref="V155" si="381">+V152+V153+V154</f>
        <v>26340</v>
      </c>
      <c r="W155" s="89">
        <f>IF(Q155=0,0,((V155/Q155)-1)*100)</f>
        <v>3.8766415585439917</v>
      </c>
    </row>
    <row r="156" spans="1:23" ht="13.5" thickTop="1">
      <c r="A156" s="348"/>
      <c r="L156" s="60" t="s">
        <v>21</v>
      </c>
      <c r="M156" s="376">
        <f>+M102+M129</f>
        <v>3037</v>
      </c>
      <c r="N156" s="377">
        <f>+N102+N129</f>
        <v>4972</v>
      </c>
      <c r="O156" s="184">
        <f>M156+N156</f>
        <v>8009</v>
      </c>
      <c r="P156" s="90">
        <f>+P102+P129</f>
        <v>0</v>
      </c>
      <c r="Q156" s="190">
        <f>O156+P156</f>
        <v>8009</v>
      </c>
      <c r="R156" s="77">
        <f>+R102+R129</f>
        <v>2467</v>
      </c>
      <c r="S156" s="78">
        <f>+S102+S129</f>
        <v>5661</v>
      </c>
      <c r="T156" s="184">
        <f>R156+S156</f>
        <v>8128</v>
      </c>
      <c r="U156" s="90">
        <f>+U102+U129</f>
        <v>4</v>
      </c>
      <c r="V156" s="190">
        <f>T156+U156</f>
        <v>8132</v>
      </c>
      <c r="W156" s="80">
        <f>IF(Q156=0,0,((V156/Q156)-1)*100)</f>
        <v>1.5357722562117537</v>
      </c>
    </row>
    <row r="157" spans="1:23" ht="13.5" thickBot="1">
      <c r="A157" s="348"/>
      <c r="L157" s="60" t="s">
        <v>22</v>
      </c>
      <c r="M157" s="376">
        <f>+M103+M130</f>
        <v>2952</v>
      </c>
      <c r="N157" s="377">
        <f>+N103+N130</f>
        <v>4581</v>
      </c>
      <c r="O157" s="184">
        <f t="shared" ref="O157" si="382">M157+N157</f>
        <v>7533</v>
      </c>
      <c r="P157" s="374">
        <f>+P103+P130</f>
        <v>6</v>
      </c>
      <c r="Q157" s="190">
        <f t="shared" ref="Q157" si="383">O157+P157</f>
        <v>7539</v>
      </c>
      <c r="R157" s="376">
        <f>+R103+R130</f>
        <v>2509</v>
      </c>
      <c r="S157" s="377">
        <f>+S103+S130</f>
        <v>5338.7150000000001</v>
      </c>
      <c r="T157" s="184">
        <f t="shared" ref="T157" si="384">R157+S157</f>
        <v>7847.7150000000001</v>
      </c>
      <c r="U157" s="374">
        <f>+U103+U130</f>
        <v>2</v>
      </c>
      <c r="V157" s="190">
        <f t="shared" ref="V157" si="385">T157+U157</f>
        <v>7849.7150000000001</v>
      </c>
      <c r="W157" s="80">
        <f t="shared" ref="W157:W158" si="386">IF(Q157=0,0,((V157/Q157)-1)*100)</f>
        <v>4.1214352036079038</v>
      </c>
    </row>
    <row r="158" spans="1:23" ht="14.25" thickTop="1" thickBot="1">
      <c r="A158" s="348"/>
      <c r="L158" s="81" t="s">
        <v>66</v>
      </c>
      <c r="M158" s="82">
        <f>+M151+M155+M156+M157</f>
        <v>23183</v>
      </c>
      <c r="N158" s="83">
        <f t="shared" ref="N158" si="387">+N151+N155+N156+N157</f>
        <v>41879</v>
      </c>
      <c r="O158" s="179">
        <f t="shared" ref="O158" si="388">+O151+O155+O156+O157</f>
        <v>65062</v>
      </c>
      <c r="P158" s="82">
        <f t="shared" ref="P158" si="389">+P151+P155+P156+P157</f>
        <v>43</v>
      </c>
      <c r="Q158" s="179">
        <f t="shared" ref="Q158" si="390">+Q151+Q155+Q156+Q157</f>
        <v>65105</v>
      </c>
      <c r="R158" s="82">
        <f t="shared" ref="R158" si="391">+R151+R155+R156+R157</f>
        <v>20497</v>
      </c>
      <c r="S158" s="83">
        <f t="shared" ref="S158" si="392">+S151+S155+S156+S157</f>
        <v>47136.714999999997</v>
      </c>
      <c r="T158" s="179">
        <f t="shared" ref="T158" si="393">+T151+T155+T156+T157</f>
        <v>67633.714999999997</v>
      </c>
      <c r="U158" s="82">
        <f t="shared" ref="U158" si="394">+U151+U155+U156+U157</f>
        <v>11</v>
      </c>
      <c r="V158" s="179">
        <f t="shared" ref="V158" si="395">+V151+V155+V156+V157</f>
        <v>67644.714999999997</v>
      </c>
      <c r="W158" s="84">
        <f t="shared" si="386"/>
        <v>3.9009523078104458</v>
      </c>
    </row>
    <row r="159" spans="1:23" ht="14.25" thickTop="1" thickBot="1">
      <c r="A159" s="348"/>
      <c r="L159" s="81" t="s">
        <v>67</v>
      </c>
      <c r="M159" s="82">
        <f>+M147+M151+M155+M156+M157</f>
        <v>30807</v>
      </c>
      <c r="N159" s="83">
        <f t="shared" ref="N159:V159" si="396">+N147+N151+N155+N156+N157</f>
        <v>57385</v>
      </c>
      <c r="O159" s="179">
        <f t="shared" si="396"/>
        <v>88192</v>
      </c>
      <c r="P159" s="82">
        <f t="shared" si="396"/>
        <v>69</v>
      </c>
      <c r="Q159" s="179">
        <f t="shared" si="396"/>
        <v>88261</v>
      </c>
      <c r="R159" s="82">
        <f t="shared" si="396"/>
        <v>29658.368000000002</v>
      </c>
      <c r="S159" s="83">
        <f t="shared" si="396"/>
        <v>64510.909</v>
      </c>
      <c r="T159" s="179">
        <f t="shared" si="396"/>
        <v>94169.277000000002</v>
      </c>
      <c r="U159" s="82">
        <f t="shared" si="396"/>
        <v>11</v>
      </c>
      <c r="V159" s="179">
        <f t="shared" si="396"/>
        <v>94180.277000000002</v>
      </c>
      <c r="W159" s="84">
        <f>IF(Q159=0,0,((V159/Q159)-1)*100)</f>
        <v>6.7065600888274624</v>
      </c>
    </row>
    <row r="160" spans="1:23" ht="14.25" thickTop="1" thickBot="1">
      <c r="A160" s="350"/>
      <c r="K160" s="350"/>
      <c r="L160" s="60" t="s">
        <v>23</v>
      </c>
      <c r="M160" s="376">
        <f>+M106+M133</f>
        <v>2941</v>
      </c>
      <c r="N160" s="377">
        <f>+N106+N133</f>
        <v>4767</v>
      </c>
      <c r="O160" s="184">
        <f t="shared" ref="O160" si="397">M160+N160</f>
        <v>7708</v>
      </c>
      <c r="P160" s="374">
        <f>+P106+P133</f>
        <v>0</v>
      </c>
      <c r="Q160" s="190">
        <f t="shared" ref="Q160" si="398">O160+P160</f>
        <v>7708</v>
      </c>
      <c r="R160" s="77">
        <f>+R106+R133</f>
        <v>0</v>
      </c>
      <c r="S160" s="78">
        <f>+S106+S133</f>
        <v>0</v>
      </c>
      <c r="T160" s="184">
        <f>R160+S160</f>
        <v>0</v>
      </c>
      <c r="U160" s="79">
        <f>+U106+U133</f>
        <v>0</v>
      </c>
      <c r="V160" s="190">
        <f>T160+U160</f>
        <v>0</v>
      </c>
      <c r="W160" s="80">
        <f>IF(Q160=0,0,((V160/Q160)-1)*100)</f>
        <v>-100</v>
      </c>
    </row>
    <row r="161" spans="1:23" ht="14.25" thickTop="1" thickBot="1">
      <c r="A161" s="348"/>
      <c r="L161" s="81" t="s">
        <v>24</v>
      </c>
      <c r="M161" s="82">
        <f t="shared" ref="M161:V161" si="399">+M156+M157+M160</f>
        <v>8930</v>
      </c>
      <c r="N161" s="83">
        <f t="shared" si="399"/>
        <v>14320</v>
      </c>
      <c r="O161" s="183">
        <f t="shared" si="399"/>
        <v>23250</v>
      </c>
      <c r="P161" s="82">
        <f t="shared" si="399"/>
        <v>6</v>
      </c>
      <c r="Q161" s="183">
        <f t="shared" si="399"/>
        <v>23256</v>
      </c>
      <c r="R161" s="82">
        <f t="shared" si="399"/>
        <v>4976</v>
      </c>
      <c r="S161" s="83">
        <f t="shared" si="399"/>
        <v>10999.715</v>
      </c>
      <c r="T161" s="183">
        <f t="shared" si="399"/>
        <v>15975.715</v>
      </c>
      <c r="U161" s="82">
        <f t="shared" si="399"/>
        <v>6</v>
      </c>
      <c r="V161" s="183">
        <f t="shared" si="399"/>
        <v>15981.715</v>
      </c>
      <c r="W161" s="84">
        <f t="shared" ref="W161:W162" si="400">IF(Q161=0,0,((V161/Q161)-1)*100)</f>
        <v>-31.279175266597868</v>
      </c>
    </row>
    <row r="162" spans="1:23" ht="14.25" thickTop="1" thickBot="1">
      <c r="A162" s="348"/>
      <c r="L162" s="81" t="s">
        <v>63</v>
      </c>
      <c r="M162" s="82">
        <f t="shared" ref="M162:V162" si="401">+M147+M151+M155+M161</f>
        <v>33748</v>
      </c>
      <c r="N162" s="83">
        <f t="shared" si="401"/>
        <v>62152</v>
      </c>
      <c r="O162" s="183">
        <f t="shared" si="401"/>
        <v>95900</v>
      </c>
      <c r="P162" s="82">
        <f t="shared" si="401"/>
        <v>69</v>
      </c>
      <c r="Q162" s="183">
        <f t="shared" si="401"/>
        <v>95969</v>
      </c>
      <c r="R162" s="82">
        <f t="shared" si="401"/>
        <v>29658.368000000002</v>
      </c>
      <c r="S162" s="83">
        <f t="shared" si="401"/>
        <v>64510.909</v>
      </c>
      <c r="T162" s="183">
        <f t="shared" si="401"/>
        <v>94169.277000000002</v>
      </c>
      <c r="U162" s="82">
        <f t="shared" si="401"/>
        <v>11</v>
      </c>
      <c r="V162" s="183">
        <f t="shared" si="401"/>
        <v>94180.277000000002</v>
      </c>
      <c r="W162" s="84">
        <f t="shared" si="400"/>
        <v>-1.8638549948420846</v>
      </c>
    </row>
    <row r="163" spans="1:23" ht="14.25" thickTop="1" thickBot="1">
      <c r="L163" s="91" t="s">
        <v>60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</row>
    <row r="164" spans="1:23" ht="13.5" thickTop="1">
      <c r="L164" s="898" t="s">
        <v>54</v>
      </c>
      <c r="M164" s="899"/>
      <c r="N164" s="899"/>
      <c r="O164" s="899"/>
      <c r="P164" s="899"/>
      <c r="Q164" s="899"/>
      <c r="R164" s="899"/>
      <c r="S164" s="899"/>
      <c r="T164" s="899"/>
      <c r="U164" s="899"/>
      <c r="V164" s="899"/>
      <c r="W164" s="900"/>
    </row>
    <row r="165" spans="1:23" ht="13.5" customHeight="1" thickBot="1">
      <c r="L165" s="901" t="s">
        <v>51</v>
      </c>
      <c r="M165" s="902"/>
      <c r="N165" s="902"/>
      <c r="O165" s="902"/>
      <c r="P165" s="902"/>
      <c r="Q165" s="902"/>
      <c r="R165" s="902"/>
      <c r="S165" s="902"/>
      <c r="T165" s="902"/>
      <c r="U165" s="902"/>
      <c r="V165" s="902"/>
      <c r="W165" s="903"/>
    </row>
    <row r="166" spans="1:23" ht="14.25" thickTop="1" thickBot="1">
      <c r="L166" s="219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 t="s">
        <v>34</v>
      </c>
    </row>
    <row r="167" spans="1:23" ht="14.25" thickTop="1" thickBot="1">
      <c r="L167" s="222"/>
      <c r="M167" s="223" t="s">
        <v>64</v>
      </c>
      <c r="N167" s="224"/>
      <c r="O167" s="262"/>
      <c r="P167" s="223"/>
      <c r="Q167" s="223"/>
      <c r="R167" s="223" t="s">
        <v>65</v>
      </c>
      <c r="S167" s="224"/>
      <c r="T167" s="262"/>
      <c r="U167" s="223"/>
      <c r="V167" s="223"/>
      <c r="W167" s="320" t="s">
        <v>2</v>
      </c>
    </row>
    <row r="168" spans="1:23" ht="13.5" thickTop="1">
      <c r="L168" s="226" t="s">
        <v>3</v>
      </c>
      <c r="M168" s="227"/>
      <c r="N168" s="228"/>
      <c r="O168" s="229"/>
      <c r="P168" s="230"/>
      <c r="Q168" s="229"/>
      <c r="R168" s="227"/>
      <c r="S168" s="228"/>
      <c r="T168" s="229"/>
      <c r="U168" s="230"/>
      <c r="V168" s="229"/>
      <c r="W168" s="321" t="s">
        <v>4</v>
      </c>
    </row>
    <row r="169" spans="1:23" ht="13.5" thickBot="1">
      <c r="L169" s="232"/>
      <c r="M169" s="233" t="s">
        <v>35</v>
      </c>
      <c r="N169" s="234" t="s">
        <v>36</v>
      </c>
      <c r="O169" s="235" t="s">
        <v>37</v>
      </c>
      <c r="P169" s="236" t="s">
        <v>32</v>
      </c>
      <c r="Q169" s="235" t="s">
        <v>7</v>
      </c>
      <c r="R169" s="233" t="s">
        <v>35</v>
      </c>
      <c r="S169" s="234" t="s">
        <v>36</v>
      </c>
      <c r="T169" s="235" t="s">
        <v>37</v>
      </c>
      <c r="U169" s="236" t="s">
        <v>32</v>
      </c>
      <c r="V169" s="235" t="s">
        <v>7</v>
      </c>
      <c r="W169" s="322"/>
    </row>
    <row r="170" spans="1:23" ht="5.25" customHeight="1" thickTop="1">
      <c r="L170" s="226"/>
      <c r="M170" s="238"/>
      <c r="N170" s="239"/>
      <c r="O170" s="240"/>
      <c r="P170" s="241"/>
      <c r="Q170" s="240"/>
      <c r="R170" s="238"/>
      <c r="S170" s="239"/>
      <c r="T170" s="240"/>
      <c r="U170" s="241"/>
      <c r="V170" s="240"/>
      <c r="W170" s="242"/>
    </row>
    <row r="171" spans="1:23">
      <c r="L171" s="226" t="s">
        <v>10</v>
      </c>
      <c r="M171" s="384">
        <f>'Lcc_BKK+DMK'!M171+Lcc_CNX!M171+Lcc_HDY!M171+Lcc_HKT!M171+Lcc_CEI!M171</f>
        <v>0</v>
      </c>
      <c r="N171" s="385">
        <f>'Lcc_BKK+DMK'!N171+Lcc_CNX!N171+Lcc_HDY!N171+Lcc_HKT!N171+Lcc_CEI!N171</f>
        <v>1</v>
      </c>
      <c r="O171" s="253">
        <f>SUM(M171:N171)</f>
        <v>1</v>
      </c>
      <c r="P171" s="387">
        <f>+'Lcc_BKK+DMK'!P171+Lcc_CNX!P171+Lcc_HDY!P171+Lcc_HKT!P171+Lcc_CEI!P171</f>
        <v>0</v>
      </c>
      <c r="Q171" s="386">
        <f>O171+P171</f>
        <v>1</v>
      </c>
      <c r="R171" s="243">
        <f>'Lcc_BKK+DMK'!R171+Lcc_CNX!R171+Lcc_HDY!R171+Lcc_HKT!R171+Lcc_CEI!R171</f>
        <v>2</v>
      </c>
      <c r="S171" s="244">
        <f>'Lcc_BKK+DMK'!S171+Lcc_CNX!S171+Lcc_HDY!S171+Lcc_HKT!S171+Lcc_CEI!S171</f>
        <v>0</v>
      </c>
      <c r="T171" s="253">
        <f>SUM(R171:S171)</f>
        <v>2</v>
      </c>
      <c r="U171" s="246">
        <f>+'Lcc_BKK+DMK'!U171+Lcc_CNX!U171+Lcc_HDY!U171+Lcc_HKT!U171+Lcc_CEI!U171</f>
        <v>0</v>
      </c>
      <c r="V171" s="245">
        <f>T171+U171</f>
        <v>2</v>
      </c>
      <c r="W171" s="247">
        <f>IF(Q171=0,0,((V171/Q171)-1)*100)</f>
        <v>100</v>
      </c>
    </row>
    <row r="172" spans="1:23">
      <c r="L172" s="226" t="s">
        <v>11</v>
      </c>
      <c r="M172" s="384">
        <f>'Lcc_BKK+DMK'!M172+Lcc_CNX!M172+Lcc_HDY!M172+Lcc_HKT!M172+Lcc_CEI!M172</f>
        <v>0</v>
      </c>
      <c r="N172" s="385">
        <f>'Lcc_BKK+DMK'!N172+Lcc_CNX!N172+Lcc_HDY!N172+Lcc_HKT!N172+Lcc_CEI!N172</f>
        <v>14</v>
      </c>
      <c r="O172" s="253">
        <f t="shared" ref="O172:O173" si="402">SUM(M172:N172)</f>
        <v>14</v>
      </c>
      <c r="P172" s="387">
        <f>+'Lcc_BKK+DMK'!P172+Lcc_CNX!P172+Lcc_HDY!P172+Lcc_HKT!P172+Lcc_CEI!P172</f>
        <v>0</v>
      </c>
      <c r="Q172" s="386">
        <f t="shared" ref="Q172:Q173" si="403">O172+P172</f>
        <v>14</v>
      </c>
      <c r="R172" s="384">
        <f>'Lcc_BKK+DMK'!R172+Lcc_CNX!R172+Lcc_HDY!R172+Lcc_HKT!R172+Lcc_CEI!R172</f>
        <v>2</v>
      </c>
      <c r="S172" s="385">
        <f>'Lcc_BKK+DMK'!S172+Lcc_CNX!S172+Lcc_HDY!S172+Lcc_HKT!S172+Lcc_CEI!S172</f>
        <v>7</v>
      </c>
      <c r="T172" s="253">
        <f t="shared" ref="T172:T173" si="404">SUM(R172:S172)</f>
        <v>9</v>
      </c>
      <c r="U172" s="387">
        <f>+'Lcc_BKK+DMK'!U172+Lcc_CNX!U172+Lcc_HDY!U172+Lcc_HKT!U172+Lcc_CEI!U172</f>
        <v>0</v>
      </c>
      <c r="V172" s="386">
        <f t="shared" ref="V172:V173" si="405">T172+U172</f>
        <v>9</v>
      </c>
      <c r="W172" s="247">
        <f t="shared" ref="W172:W173" si="406">IF(Q172=0,0,((V172/Q172)-1)*100)</f>
        <v>-35.714285714285708</v>
      </c>
    </row>
    <row r="173" spans="1:23" ht="13.5" thickBot="1">
      <c r="L173" s="232" t="s">
        <v>12</v>
      </c>
      <c r="M173" s="384">
        <f>'Lcc_BKK+DMK'!M173+Lcc_CNX!M173+Lcc_HDY!M173+Lcc_HKT!M173+Lcc_CEI!M173</f>
        <v>0</v>
      </c>
      <c r="N173" s="385">
        <f>'Lcc_BKK+DMK'!N173+Lcc_CNX!N173+Lcc_HDY!N173+Lcc_HKT!N173+Lcc_CEI!N173</f>
        <v>0</v>
      </c>
      <c r="O173" s="253">
        <f t="shared" si="402"/>
        <v>0</v>
      </c>
      <c r="P173" s="387">
        <f>+'Lcc_BKK+DMK'!P173+Lcc_CNX!P173+Lcc_HDY!P173+Lcc_HKT!P173+Lcc_CEI!P173</f>
        <v>0</v>
      </c>
      <c r="Q173" s="386">
        <f t="shared" si="403"/>
        <v>0</v>
      </c>
      <c r="R173" s="384">
        <f>'Lcc_BKK+DMK'!R173+Lcc_CNX!R173+Lcc_HDY!R173+Lcc_HKT!R173+Lcc_CEI!R173</f>
        <v>3</v>
      </c>
      <c r="S173" s="385">
        <f>'Lcc_BKK+DMK'!S173+Lcc_CNX!S173+Lcc_HDY!S173+Lcc_HKT!S173+Lcc_CEI!S173</f>
        <v>9</v>
      </c>
      <c r="T173" s="253">
        <f t="shared" si="404"/>
        <v>12</v>
      </c>
      <c r="U173" s="387">
        <f>+'Lcc_BKK+DMK'!U173+Lcc_CNX!U173+Lcc_HDY!U173+Lcc_HKT!U173+Lcc_CEI!U173</f>
        <v>0</v>
      </c>
      <c r="V173" s="386">
        <f t="shared" si="405"/>
        <v>12</v>
      </c>
      <c r="W173" s="247">
        <f t="shared" si="406"/>
        <v>0</v>
      </c>
    </row>
    <row r="174" spans="1:23" ht="14.25" thickTop="1" thickBot="1">
      <c r="L174" s="248" t="s">
        <v>57</v>
      </c>
      <c r="M174" s="249">
        <f t="shared" ref="M174:Q174" si="407">+M171+M172+M173</f>
        <v>0</v>
      </c>
      <c r="N174" s="250">
        <f t="shared" si="407"/>
        <v>15</v>
      </c>
      <c r="O174" s="251">
        <f t="shared" si="407"/>
        <v>15</v>
      </c>
      <c r="P174" s="249">
        <f t="shared" si="407"/>
        <v>0</v>
      </c>
      <c r="Q174" s="251">
        <f t="shared" si="407"/>
        <v>15</v>
      </c>
      <c r="R174" s="249">
        <f t="shared" ref="R174:V174" si="408">+R171+R172+R173</f>
        <v>7</v>
      </c>
      <c r="S174" s="250">
        <f t="shared" si="408"/>
        <v>16</v>
      </c>
      <c r="T174" s="251">
        <f>+T171+T172+T173</f>
        <v>23</v>
      </c>
      <c r="U174" s="249">
        <f t="shared" si="408"/>
        <v>0</v>
      </c>
      <c r="V174" s="251">
        <f t="shared" si="408"/>
        <v>23</v>
      </c>
      <c r="W174" s="252">
        <f t="shared" ref="W174:W175" si="409">IF(Q174=0,0,((V174/Q174)-1)*100)</f>
        <v>53.333333333333343</v>
      </c>
    </row>
    <row r="175" spans="1:23" ht="13.5" thickTop="1">
      <c r="L175" s="226" t="s">
        <v>13</v>
      </c>
      <c r="M175" s="384">
        <f>'Lcc_BKK+DMK'!M175+Lcc_CNX!M175+Lcc_HDY!M175+Lcc_HKT!M175+Lcc_CEI!M175</f>
        <v>0</v>
      </c>
      <c r="N175" s="385">
        <f>'Lcc_BKK+DMK'!N175+Lcc_CNX!N175+Lcc_HDY!N175+Lcc_HKT!N175+Lcc_CEI!N175</f>
        <v>1</v>
      </c>
      <c r="O175" s="253">
        <f t="shared" ref="O175" si="410">SUM(M175:N175)</f>
        <v>1</v>
      </c>
      <c r="P175" s="387">
        <f>+'Lcc_BKK+DMK'!P175+Lcc_CNX!P175+Lcc_HDY!P175+Lcc_HKT!P175+Lcc_CEI!P175</f>
        <v>0</v>
      </c>
      <c r="Q175" s="386">
        <f t="shared" ref="Q175" si="411">O175+P175</f>
        <v>1</v>
      </c>
      <c r="R175" s="384">
        <f>'Lcc_BKK+DMK'!R175+Lcc_CNX!R175+Lcc_HDY!R175+Lcc_HKT!R175+Lcc_CEI!R175</f>
        <v>3</v>
      </c>
      <c r="S175" s="385">
        <f>'Lcc_BKK+DMK'!S175+Lcc_CNX!S175+Lcc_HDY!S175+Lcc_HKT!S175+Lcc_CEI!S175</f>
        <v>0</v>
      </c>
      <c r="T175" s="253">
        <f t="shared" ref="T175" si="412">SUM(R175:S175)</f>
        <v>3</v>
      </c>
      <c r="U175" s="387">
        <f>+'Lcc_BKK+DMK'!U175+Lcc_CNX!U175+Lcc_HDY!U175+Lcc_HKT!U175+Lcc_CEI!U175</f>
        <v>0</v>
      </c>
      <c r="V175" s="386">
        <f t="shared" ref="V175" si="413">T175+U175</f>
        <v>3</v>
      </c>
      <c r="W175" s="247">
        <f t="shared" si="409"/>
        <v>200</v>
      </c>
    </row>
    <row r="176" spans="1:23">
      <c r="L176" s="226" t="s">
        <v>14</v>
      </c>
      <c r="M176" s="384">
        <f>'Lcc_BKK+DMK'!M176+Lcc_CNX!M176+Lcc_HDY!M176+Lcc_HKT!M176+Lcc_CEI!M176</f>
        <v>0</v>
      </c>
      <c r="N176" s="385">
        <f>'Lcc_BKK+DMK'!N176+Lcc_CNX!N176+Lcc_HDY!N176+Lcc_HKT!N176+Lcc_CEI!N176</f>
        <v>1</v>
      </c>
      <c r="O176" s="253">
        <f>SUM(M176:N176)</f>
        <v>1</v>
      </c>
      <c r="P176" s="387">
        <f>+'Lcc_BKK+DMK'!P176+Lcc_CNX!P176+Lcc_HDY!P176+Lcc_HKT!P176+Lcc_CEI!P176</f>
        <v>0</v>
      </c>
      <c r="Q176" s="386">
        <f>O176+P176</f>
        <v>1</v>
      </c>
      <c r="R176" s="384">
        <f>'Lcc_BKK+DMK'!R176+Lcc_CNX!R176+Lcc_HDY!R176+Lcc_HKT!R176+Lcc_CEI!R176</f>
        <v>3</v>
      </c>
      <c r="S176" s="385">
        <f>'Lcc_BKK+DMK'!S176+Lcc_CNX!S176+Lcc_HDY!S176+Lcc_HKT!S176+Lcc_CEI!S176</f>
        <v>0</v>
      </c>
      <c r="T176" s="253">
        <f t="shared" ref="T176:T188" si="414">SUM(R176:S176)</f>
        <v>3</v>
      </c>
      <c r="U176" s="387">
        <f>+'Lcc_BKK+DMK'!U176+Lcc_CNX!U176+Lcc_HDY!U176+Lcc_HKT!U176+Lcc_CEI!U176</f>
        <v>0</v>
      </c>
      <c r="V176" s="386">
        <f t="shared" ref="V176:V188" si="415">T176+U176</f>
        <v>3</v>
      </c>
      <c r="W176" s="247">
        <f>IF(Q176=0,0,((V176/Q176)-1)*100)</f>
        <v>200</v>
      </c>
    </row>
    <row r="177" spans="1:23" ht="13.5" thickBot="1">
      <c r="L177" s="226" t="s">
        <v>15</v>
      </c>
      <c r="M177" s="384">
        <f>'Lcc_BKK+DMK'!M177+Lcc_CNX!M177+Lcc_HDY!M177+Lcc_HKT!M177+Lcc_CEI!M177</f>
        <v>0</v>
      </c>
      <c r="N177" s="385">
        <f>'Lcc_BKK+DMK'!N177+Lcc_CNX!N177+Lcc_HDY!N177+Lcc_HKT!N177+Lcc_CEI!N177</f>
        <v>4</v>
      </c>
      <c r="O177" s="253">
        <f>SUM(M177:N177)</f>
        <v>4</v>
      </c>
      <c r="P177" s="387">
        <f>+'Lcc_BKK+DMK'!P177+Lcc_CNX!P177+Lcc_HDY!P177+Lcc_HKT!P177+Lcc_CEI!P177</f>
        <v>0</v>
      </c>
      <c r="Q177" s="386">
        <f>O177+P177</f>
        <v>4</v>
      </c>
      <c r="R177" s="384">
        <f>'Lcc_BKK+DMK'!R177+Lcc_CNX!R177+Lcc_HDY!R177+Lcc_HKT!R177+Lcc_CEI!R177</f>
        <v>11</v>
      </c>
      <c r="S177" s="385">
        <f>'Lcc_BKK+DMK'!S177+Lcc_CNX!S177+Lcc_HDY!S177+Lcc_HKT!S177+Lcc_CEI!S177</f>
        <v>0</v>
      </c>
      <c r="T177" s="253">
        <f t="shared" ref="T177" si="416">SUM(R177:S177)</f>
        <v>11</v>
      </c>
      <c r="U177" s="387">
        <f>+'Lcc_BKK+DMK'!U177+Lcc_CNX!U177+Lcc_HDY!U177+Lcc_HKT!U177+Lcc_CEI!U177</f>
        <v>0</v>
      </c>
      <c r="V177" s="386">
        <f t="shared" ref="V177" si="417">T177+U177</f>
        <v>11</v>
      </c>
      <c r="W177" s="247">
        <f>IF(Q177=0,0,((V177/Q177)-1)*100)</f>
        <v>175</v>
      </c>
    </row>
    <row r="178" spans="1:23" ht="14.25" thickTop="1" thickBot="1">
      <c r="L178" s="248" t="s">
        <v>61</v>
      </c>
      <c r="M178" s="249">
        <f>+M175+M176+M177</f>
        <v>0</v>
      </c>
      <c r="N178" s="250">
        <f t="shared" ref="N178:V178" si="418">+N175+N176+N177</f>
        <v>6</v>
      </c>
      <c r="O178" s="251">
        <f t="shared" si="418"/>
        <v>6</v>
      </c>
      <c r="P178" s="249">
        <f t="shared" si="418"/>
        <v>0</v>
      </c>
      <c r="Q178" s="251">
        <f t="shared" si="418"/>
        <v>6</v>
      </c>
      <c r="R178" s="249">
        <f t="shared" si="418"/>
        <v>17</v>
      </c>
      <c r="S178" s="250">
        <f t="shared" si="418"/>
        <v>0</v>
      </c>
      <c r="T178" s="251">
        <f t="shared" si="418"/>
        <v>17</v>
      </c>
      <c r="U178" s="249">
        <f t="shared" si="418"/>
        <v>0</v>
      </c>
      <c r="V178" s="251">
        <f t="shared" si="418"/>
        <v>17</v>
      </c>
      <c r="W178" s="252">
        <f>IF(Q178=0,0,((V178/Q178)-1)*100)</f>
        <v>183.33333333333334</v>
      </c>
    </row>
    <row r="179" spans="1:23" ht="13.5" thickTop="1">
      <c r="L179" s="226" t="s">
        <v>16</v>
      </c>
      <c r="M179" s="384">
        <f>'Lcc_BKK+DMK'!M179+Lcc_CNX!M179+Lcc_HDY!M179+Lcc_HKT!M179+Lcc_CEI!M179</f>
        <v>0</v>
      </c>
      <c r="N179" s="385">
        <f>'Lcc_BKK+DMK'!N179+Lcc_CNX!N179+Lcc_HDY!N179+Lcc_HKT!N179+Lcc_CEI!N179</f>
        <v>0</v>
      </c>
      <c r="O179" s="253">
        <f>SUM(M179:N179)</f>
        <v>0</v>
      </c>
      <c r="P179" s="387">
        <f>+'Lcc_BKK+DMK'!P179+Lcc_CNX!P179+Lcc_HDY!P179+Lcc_HKT!P179+Lcc_CEI!P179</f>
        <v>0</v>
      </c>
      <c r="Q179" s="386">
        <f>O179+P179</f>
        <v>0</v>
      </c>
      <c r="R179" s="384">
        <f>'Lcc_BKK+DMK'!R179+Lcc_CNX!R179+Lcc_HDY!R179+Lcc_HKT!R179+Lcc_CEI!R179</f>
        <v>17</v>
      </c>
      <c r="S179" s="385">
        <f>'Lcc_BKK+DMK'!S179+Lcc_CNX!S179+Lcc_HDY!S179+Lcc_HKT!S179+Lcc_CEI!S179</f>
        <v>0</v>
      </c>
      <c r="T179" s="253">
        <f>SUM(R179:S179)</f>
        <v>17</v>
      </c>
      <c r="U179" s="387">
        <f>+'Lcc_BKK+DMK'!U179+Lcc_CNX!U179+Lcc_HDY!U179+Lcc_HKT!U179+Lcc_CEI!U179</f>
        <v>0</v>
      </c>
      <c r="V179" s="386">
        <f>T179+U179</f>
        <v>17</v>
      </c>
      <c r="W179" s="247">
        <f>IF(Q179=0,0,((V179/Q179)-1)*100)</f>
        <v>0</v>
      </c>
    </row>
    <row r="180" spans="1:23">
      <c r="L180" s="226" t="s">
        <v>17</v>
      </c>
      <c r="M180" s="384">
        <f>'Lcc_BKK+DMK'!M180+Lcc_CNX!M180+Lcc_HDY!M180+Lcc_HKT!M180+Lcc_CEI!M180</f>
        <v>0</v>
      </c>
      <c r="N180" s="385">
        <f>'Lcc_BKK+DMK'!N180+Lcc_CNX!N180+Lcc_HDY!N180+Lcc_HKT!N180+Lcc_CEI!N180</f>
        <v>1</v>
      </c>
      <c r="O180" s="253">
        <f t="shared" ref="O180" si="419">SUM(M180:N180)</f>
        <v>1</v>
      </c>
      <c r="P180" s="387">
        <f>+'Lcc_BKK+DMK'!P180+Lcc_CNX!P180+Lcc_HDY!P180+Lcc_HKT!P180+Lcc_CEI!P180</f>
        <v>0</v>
      </c>
      <c r="Q180" s="386">
        <f t="shared" ref="Q180" si="420">O180+P180</f>
        <v>1</v>
      </c>
      <c r="R180" s="384">
        <f>'Lcc_BKK+DMK'!R180+Lcc_CNX!R180+Lcc_HDY!R180+Lcc_HKT!R180+Lcc_CEI!R180</f>
        <v>6</v>
      </c>
      <c r="S180" s="385">
        <f>'Lcc_BKK+DMK'!S180+Lcc_CNX!S180+Lcc_HDY!S180+Lcc_HKT!S180+Lcc_CEI!S180</f>
        <v>0</v>
      </c>
      <c r="T180" s="253">
        <f>SUM(R180:S180)</f>
        <v>6</v>
      </c>
      <c r="U180" s="387">
        <f>+'Lcc_BKK+DMK'!U180+Lcc_CNX!U180+Lcc_HDY!U180+Lcc_HKT!U180+Lcc_CEI!U180</f>
        <v>0</v>
      </c>
      <c r="V180" s="386">
        <f>T180+U180</f>
        <v>6</v>
      </c>
      <c r="W180" s="247">
        <f t="shared" ref="W180" si="421">IF(Q180=0,0,((V180/Q180)-1)*100)</f>
        <v>500</v>
      </c>
    </row>
    <row r="181" spans="1:23" ht="13.5" thickBot="1">
      <c r="L181" s="226" t="s">
        <v>18</v>
      </c>
      <c r="M181" s="384">
        <f>'Lcc_BKK+DMK'!M181+Lcc_CNX!M181+Lcc_HDY!M181+Lcc_HKT!M181+Lcc_CEI!M181</f>
        <v>0</v>
      </c>
      <c r="N181" s="385">
        <f>'Lcc_BKK+DMK'!N181+Lcc_CNX!N181+Lcc_HDY!N181+Lcc_HKT!N181+Lcc_CEI!N181</f>
        <v>0</v>
      </c>
      <c r="O181" s="253">
        <f>SUM(M181:N181)</f>
        <v>0</v>
      </c>
      <c r="P181" s="387">
        <f>+'Lcc_BKK+DMK'!P181+Lcc_CNX!P181+Lcc_HDY!P181+Lcc_HKT!P181+Lcc_CEI!P181</f>
        <v>0</v>
      </c>
      <c r="Q181" s="386">
        <f>O181+P181</f>
        <v>0</v>
      </c>
      <c r="R181" s="384">
        <f>'Lcc_BKK+DMK'!R181+Lcc_CNX!R181+Lcc_HDY!R181+Lcc_HKT!R181+Lcc_CEI!R181</f>
        <v>1</v>
      </c>
      <c r="S181" s="385">
        <f>'Lcc_BKK+DMK'!S181+Lcc_CNX!S181+Lcc_HDY!S181+Lcc_HKT!S181+Lcc_CEI!S181</f>
        <v>0</v>
      </c>
      <c r="T181" s="253">
        <f>SUM(R181:S181)</f>
        <v>1</v>
      </c>
      <c r="U181" s="387">
        <f>+'Lcc_BKK+DMK'!U181+Lcc_CNX!U181+Lcc_HDY!U181+Lcc_HKT!U181+Lcc_CEI!U181</f>
        <v>0</v>
      </c>
      <c r="V181" s="386">
        <f>T181+U181</f>
        <v>1</v>
      </c>
      <c r="W181" s="247">
        <f>IF(Q181=0,0,((V181/Q181)-1)*100)</f>
        <v>0</v>
      </c>
    </row>
    <row r="182" spans="1:23" ht="14.25" thickTop="1" thickBot="1">
      <c r="L182" s="255" t="s">
        <v>19</v>
      </c>
      <c r="M182" s="256">
        <f>+M179+M180+M181</f>
        <v>0</v>
      </c>
      <c r="N182" s="256">
        <f t="shared" ref="N182:V182" si="422">+N179+N180+N181</f>
        <v>1</v>
      </c>
      <c r="O182" s="257">
        <f t="shared" si="422"/>
        <v>1</v>
      </c>
      <c r="P182" s="258">
        <f t="shared" si="422"/>
        <v>0</v>
      </c>
      <c r="Q182" s="257">
        <f t="shared" si="422"/>
        <v>1</v>
      </c>
      <c r="R182" s="256">
        <f t="shared" si="422"/>
        <v>24</v>
      </c>
      <c r="S182" s="256">
        <f t="shared" si="422"/>
        <v>0</v>
      </c>
      <c r="T182" s="257">
        <f t="shared" si="422"/>
        <v>24</v>
      </c>
      <c r="U182" s="258">
        <f t="shared" si="422"/>
        <v>0</v>
      </c>
      <c r="V182" s="257">
        <f t="shared" si="422"/>
        <v>24</v>
      </c>
      <c r="W182" s="259">
        <f>IF(Q182=0,0,((V182/Q182)-1)*100)</f>
        <v>2300</v>
      </c>
    </row>
    <row r="183" spans="1:23" ht="13.5" thickTop="1">
      <c r="A183" s="350"/>
      <c r="K183" s="350"/>
      <c r="L183" s="226" t="s">
        <v>21</v>
      </c>
      <c r="M183" s="384">
        <f>'Lcc_BKK+DMK'!M183+Lcc_CNX!M183+Lcc_HDY!M183+Lcc_HKT!M183+Lcc_CEI!M183</f>
        <v>0</v>
      </c>
      <c r="N183" s="385">
        <f>'Lcc_BKK+DMK'!N183+Lcc_CNX!N183+Lcc_HDY!N183+Lcc_HKT!N183+Lcc_CEI!N183</f>
        <v>0</v>
      </c>
      <c r="O183" s="253">
        <f>SUM(M183:N183)</f>
        <v>0</v>
      </c>
      <c r="P183" s="387">
        <f>+'Lcc_BKK+DMK'!P183+Lcc_CNX!P183+Lcc_HDY!P183+Lcc_HKT!P183+Lcc_CEI!P183</f>
        <v>0</v>
      </c>
      <c r="Q183" s="386">
        <f>O183+P183</f>
        <v>0</v>
      </c>
      <c r="R183" s="384">
        <f>'Lcc_BKK+DMK'!R183+Lcc_CNX!R183+Lcc_HDY!R183+Lcc_HKT!R183+Lcc_CEI!R183</f>
        <v>0</v>
      </c>
      <c r="S183" s="385">
        <f>'Lcc_BKK+DMK'!S183+Lcc_CNX!S183+Lcc_HDY!S183+Lcc_HKT!S183+Lcc_CEI!S183</f>
        <v>0</v>
      </c>
      <c r="T183" s="253">
        <f>SUM(R183:S183)</f>
        <v>0</v>
      </c>
      <c r="U183" s="387">
        <f>+'Lcc_BKK+DMK'!U183+Lcc_CNX!U183+Lcc_HDY!U183+Lcc_HKT!U183+Lcc_CEI!U183</f>
        <v>0</v>
      </c>
      <c r="V183" s="386">
        <f>T183+U183</f>
        <v>0</v>
      </c>
      <c r="W183" s="247">
        <f>IF(Q183=0,0,((V183/Q183)-1)*100)</f>
        <v>0</v>
      </c>
    </row>
    <row r="184" spans="1:23" ht="13.5" thickBot="1">
      <c r="A184" s="350"/>
      <c r="K184" s="350"/>
      <c r="L184" s="226" t="s">
        <v>22</v>
      </c>
      <c r="M184" s="384">
        <f>'Lcc_BKK+DMK'!M184+Lcc_CNX!M184+Lcc_HDY!M184+Lcc_HKT!M184+Lcc_CEI!M184</f>
        <v>0</v>
      </c>
      <c r="N184" s="385">
        <f>'Lcc_BKK+DMK'!N184+Lcc_CNX!N184+Lcc_HDY!N184+Lcc_HKT!N184+Lcc_CEI!N184</f>
        <v>6</v>
      </c>
      <c r="O184" s="253">
        <f t="shared" ref="O184" si="423">SUM(M184:N184)</f>
        <v>6</v>
      </c>
      <c r="P184" s="387">
        <f>+'Lcc_BKK+DMK'!P184+Lcc_CNX!P184+Lcc_HDY!P184+Lcc_HKT!P184+Lcc_CEI!P184</f>
        <v>0</v>
      </c>
      <c r="Q184" s="386">
        <f t="shared" ref="Q184" si="424">O184+P184</f>
        <v>6</v>
      </c>
      <c r="R184" s="384">
        <f>'Lcc_BKK+DMK'!R184+Lcc_CNX!R184+Lcc_HDY!R184+Lcc_HKT!R184+Lcc_CEI!R184</f>
        <v>0</v>
      </c>
      <c r="S184" s="385">
        <f>'Lcc_BKK+DMK'!S184+Lcc_CNX!S184+Lcc_HDY!S184+Lcc_HKT!S184+Lcc_CEI!S184</f>
        <v>0</v>
      </c>
      <c r="T184" s="253">
        <f>SUM(R184:S184)</f>
        <v>0</v>
      </c>
      <c r="U184" s="387">
        <f>+'Lcc_BKK+DMK'!U184+Lcc_CNX!U184+Lcc_HDY!U184+Lcc_HKT!U184+Lcc_CEI!U184</f>
        <v>0</v>
      </c>
      <c r="V184" s="386">
        <f>T184+U184</f>
        <v>0</v>
      </c>
      <c r="W184" s="247">
        <f t="shared" ref="W184" si="425">IF(Q184=0,0,((V184/Q184)-1)*100)</f>
        <v>-100</v>
      </c>
    </row>
    <row r="185" spans="1:23" ht="14.25" thickTop="1" thickBot="1">
      <c r="L185" s="248" t="s">
        <v>66</v>
      </c>
      <c r="M185" s="249">
        <f>+M178+M182+M183+M184</f>
        <v>0</v>
      </c>
      <c r="N185" s="250">
        <f t="shared" ref="N185:V185" si="426">+N178+N182+N183+N184</f>
        <v>13</v>
      </c>
      <c r="O185" s="251">
        <f t="shared" si="426"/>
        <v>13</v>
      </c>
      <c r="P185" s="249">
        <f t="shared" si="426"/>
        <v>0</v>
      </c>
      <c r="Q185" s="251">
        <f t="shared" si="426"/>
        <v>13</v>
      </c>
      <c r="R185" s="249">
        <f t="shared" si="426"/>
        <v>41</v>
      </c>
      <c r="S185" s="250">
        <f t="shared" si="426"/>
        <v>0</v>
      </c>
      <c r="T185" s="251">
        <f>+T178+T182+T183+T184</f>
        <v>41</v>
      </c>
      <c r="U185" s="249">
        <f t="shared" si="426"/>
        <v>0</v>
      </c>
      <c r="V185" s="251">
        <f t="shared" si="426"/>
        <v>41</v>
      </c>
      <c r="W185" s="252">
        <f t="shared" ref="W185" si="427">IF(Q185=0,0,((V185/Q185)-1)*100)</f>
        <v>215.38461538461539</v>
      </c>
    </row>
    <row r="186" spans="1:23" ht="14.25" thickTop="1" thickBot="1">
      <c r="L186" s="248" t="s">
        <v>67</v>
      </c>
      <c r="M186" s="249">
        <f>+M174+M178+M182+M183+M184</f>
        <v>0</v>
      </c>
      <c r="N186" s="250">
        <f t="shared" ref="N186:V186" si="428">+N174+N178+N182+N183+N184</f>
        <v>28</v>
      </c>
      <c r="O186" s="251">
        <f t="shared" si="428"/>
        <v>28</v>
      </c>
      <c r="P186" s="249">
        <f t="shared" si="428"/>
        <v>0</v>
      </c>
      <c r="Q186" s="251">
        <f t="shared" si="428"/>
        <v>28</v>
      </c>
      <c r="R186" s="249">
        <f t="shared" si="428"/>
        <v>48</v>
      </c>
      <c r="S186" s="250">
        <f t="shared" si="428"/>
        <v>16</v>
      </c>
      <c r="T186" s="251">
        <f>+T174+T178+T182+T183+T184</f>
        <v>64</v>
      </c>
      <c r="U186" s="249">
        <f t="shared" si="428"/>
        <v>0</v>
      </c>
      <c r="V186" s="251">
        <f t="shared" si="428"/>
        <v>64</v>
      </c>
      <c r="W186" s="252">
        <f>IF(Q186=0,0,((V186/Q186)-1)*100)</f>
        <v>128.57142857142856</v>
      </c>
    </row>
    <row r="187" spans="1:23" ht="14.25" thickTop="1" thickBot="1">
      <c r="A187" s="350"/>
      <c r="K187" s="350"/>
      <c r="L187" s="226" t="s">
        <v>23</v>
      </c>
      <c r="M187" s="384">
        <f>'Lcc_BKK+DMK'!M187+Lcc_CNX!M187+Lcc_HDY!M187+Lcc_HKT!M187+Lcc_CEI!M187</f>
        <v>0</v>
      </c>
      <c r="N187" s="385">
        <f>'Lcc_BKK+DMK'!N187+Lcc_CNX!N187+Lcc_HDY!N187+Lcc_HKT!N187+Lcc_CEI!N187</f>
        <v>0</v>
      </c>
      <c r="O187" s="253">
        <f t="shared" ref="O187" si="429">SUM(M187:N187)</f>
        <v>0</v>
      </c>
      <c r="P187" s="387">
        <f>+'Lcc_BKK+DMK'!P187+Lcc_CNX!P187+Lcc_HDY!P187+Lcc_HKT!P187+Lcc_CEI!P187</f>
        <v>0</v>
      </c>
      <c r="Q187" s="386">
        <f t="shared" ref="Q187" si="430">O187+P187</f>
        <v>0</v>
      </c>
      <c r="R187" s="384">
        <f>'Lcc_BKK+DMK'!R187+Lcc_CNX!R187+Lcc_HDY!R187+Lcc_HKT!R187+Lcc_CEI!R187</f>
        <v>0</v>
      </c>
      <c r="S187" s="385">
        <f>'Lcc_BKK+DMK'!S187+Lcc_CNX!S187+Lcc_HDY!S187+Lcc_HKT!S187+Lcc_CEI!S187</f>
        <v>0</v>
      </c>
      <c r="T187" s="253">
        <f t="shared" si="414"/>
        <v>0</v>
      </c>
      <c r="U187" s="387">
        <f>+'Lcc_BKK+DMK'!U187+Lcc_CNX!U187+Lcc_HDY!U187+Lcc_HKT!U187+Lcc_CEI!U187</f>
        <v>0</v>
      </c>
      <c r="V187" s="386">
        <f t="shared" si="415"/>
        <v>0</v>
      </c>
      <c r="W187" s="247">
        <f t="shared" ref="W187:W189" si="431">IF(Q187=0,0,((V187/Q187)-1)*100)</f>
        <v>0</v>
      </c>
    </row>
    <row r="188" spans="1:23" ht="14.25" thickTop="1" thickBot="1">
      <c r="L188" s="248" t="s">
        <v>40</v>
      </c>
      <c r="M188" s="249">
        <f>+M183+M184+M187</f>
        <v>0</v>
      </c>
      <c r="N188" s="250">
        <f>+N183+N184+N187</f>
        <v>6</v>
      </c>
      <c r="O188" s="251">
        <f>+O183+O184+O187</f>
        <v>6</v>
      </c>
      <c r="P188" s="249">
        <f>+P183+P184+P187</f>
        <v>0</v>
      </c>
      <c r="Q188" s="251">
        <f>+Q183+Q184+Q187</f>
        <v>6</v>
      </c>
      <c r="R188" s="249">
        <f>'Lcc_BKK+DMK'!R188+Lcc_CNX!R188+Lcc_HDY!R188+Lcc_HKT!R188+Lcc_CEI!R188</f>
        <v>0</v>
      </c>
      <c r="S188" s="250">
        <f>'Lcc_BKK+DMK'!S188+Lcc_CNX!S188+Lcc_HDY!S188+Lcc_HKT!S188+Lcc_CEI!S188</f>
        <v>0</v>
      </c>
      <c r="T188" s="251">
        <f t="shared" si="414"/>
        <v>0</v>
      </c>
      <c r="U188" s="249">
        <f>+'Lcc_BKK+DMK'!U188+Lcc_CNX!U188+Lcc_HDY!U188+Lcc_HKT!U188+Lcc_CEI!U188</f>
        <v>0</v>
      </c>
      <c r="V188" s="251">
        <f t="shared" si="415"/>
        <v>0</v>
      </c>
      <c r="W188" s="252">
        <f t="shared" si="431"/>
        <v>-100</v>
      </c>
    </row>
    <row r="189" spans="1:23" ht="14.25" thickTop="1" thickBot="1">
      <c r="L189" s="248" t="s">
        <v>63</v>
      </c>
      <c r="M189" s="249">
        <f t="shared" ref="M189:V189" si="432">+M174+M178+M182+M188</f>
        <v>0</v>
      </c>
      <c r="N189" s="250">
        <f t="shared" si="432"/>
        <v>28</v>
      </c>
      <c r="O189" s="251">
        <f t="shared" si="432"/>
        <v>28</v>
      </c>
      <c r="P189" s="249">
        <f t="shared" si="432"/>
        <v>0</v>
      </c>
      <c r="Q189" s="251">
        <f t="shared" si="432"/>
        <v>28</v>
      </c>
      <c r="R189" s="249">
        <f t="shared" si="432"/>
        <v>48</v>
      </c>
      <c r="S189" s="250">
        <f t="shared" si="432"/>
        <v>16</v>
      </c>
      <c r="T189" s="251">
        <f t="shared" si="432"/>
        <v>64</v>
      </c>
      <c r="U189" s="249">
        <f t="shared" si="432"/>
        <v>0</v>
      </c>
      <c r="V189" s="251">
        <f t="shared" si="432"/>
        <v>64</v>
      </c>
      <c r="W189" s="252">
        <f t="shared" si="431"/>
        <v>128.57142857142856</v>
      </c>
    </row>
    <row r="190" spans="1:23" ht="14.25" thickTop="1" thickBot="1">
      <c r="L190" s="261" t="s">
        <v>60</v>
      </c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1:23" ht="13.5" customHeight="1" thickTop="1">
      <c r="L191" s="898" t="s">
        <v>55</v>
      </c>
      <c r="M191" s="899"/>
      <c r="N191" s="899"/>
      <c r="O191" s="899"/>
      <c r="P191" s="899"/>
      <c r="Q191" s="899"/>
      <c r="R191" s="899"/>
      <c r="S191" s="899"/>
      <c r="T191" s="899"/>
      <c r="U191" s="899"/>
      <c r="V191" s="899"/>
      <c r="W191" s="900"/>
    </row>
    <row r="192" spans="1:23" ht="13.5" thickBot="1">
      <c r="L192" s="901" t="s">
        <v>52</v>
      </c>
      <c r="M192" s="902"/>
      <c r="N192" s="902"/>
      <c r="O192" s="902"/>
      <c r="P192" s="902"/>
      <c r="Q192" s="902"/>
      <c r="R192" s="902"/>
      <c r="S192" s="902"/>
      <c r="T192" s="902"/>
      <c r="U192" s="902"/>
      <c r="V192" s="902"/>
      <c r="W192" s="903"/>
    </row>
    <row r="193" spans="12:23" ht="14.25" thickTop="1" thickBot="1">
      <c r="L193" s="219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 t="s">
        <v>34</v>
      </c>
    </row>
    <row r="194" spans="12:23" ht="14.25" thickTop="1" thickBot="1">
      <c r="L194" s="222"/>
      <c r="M194" s="223" t="s">
        <v>64</v>
      </c>
      <c r="N194" s="224"/>
      <c r="O194" s="262"/>
      <c r="P194" s="223"/>
      <c r="Q194" s="223"/>
      <c r="R194" s="223" t="s">
        <v>65</v>
      </c>
      <c r="S194" s="224"/>
      <c r="T194" s="262"/>
      <c r="U194" s="223"/>
      <c r="V194" s="223"/>
      <c r="W194" s="320" t="s">
        <v>2</v>
      </c>
    </row>
    <row r="195" spans="12:23" ht="13.5" thickTop="1">
      <c r="L195" s="226" t="s">
        <v>3</v>
      </c>
      <c r="M195" s="227"/>
      <c r="N195" s="228"/>
      <c r="O195" s="229"/>
      <c r="P195" s="230"/>
      <c r="Q195" s="229"/>
      <c r="R195" s="227"/>
      <c r="S195" s="228"/>
      <c r="T195" s="229"/>
      <c r="U195" s="230"/>
      <c r="V195" s="229"/>
      <c r="W195" s="321" t="s">
        <v>4</v>
      </c>
    </row>
    <row r="196" spans="12:23" ht="13.5" thickBot="1">
      <c r="L196" s="232"/>
      <c r="M196" s="233" t="s">
        <v>35</v>
      </c>
      <c r="N196" s="234" t="s">
        <v>36</v>
      </c>
      <c r="O196" s="235" t="s">
        <v>37</v>
      </c>
      <c r="P196" s="236" t="s">
        <v>32</v>
      </c>
      <c r="Q196" s="235" t="s">
        <v>7</v>
      </c>
      <c r="R196" s="233" t="s">
        <v>35</v>
      </c>
      <c r="S196" s="234" t="s">
        <v>36</v>
      </c>
      <c r="T196" s="235" t="s">
        <v>37</v>
      </c>
      <c r="U196" s="236" t="s">
        <v>32</v>
      </c>
      <c r="V196" s="235" t="s">
        <v>7</v>
      </c>
      <c r="W196" s="322"/>
    </row>
    <row r="197" spans="12:23" ht="6" customHeight="1" thickTop="1">
      <c r="L197" s="226"/>
      <c r="M197" s="238"/>
      <c r="N197" s="239"/>
      <c r="O197" s="240"/>
      <c r="P197" s="241"/>
      <c r="Q197" s="240"/>
      <c r="R197" s="238"/>
      <c r="S197" s="239"/>
      <c r="T197" s="240"/>
      <c r="U197" s="241"/>
      <c r="V197" s="240"/>
      <c r="W197" s="242"/>
    </row>
    <row r="198" spans="12:23">
      <c r="L198" s="226" t="s">
        <v>10</v>
      </c>
      <c r="M198" s="384">
        <f>+'Lcc_BKK+DMK'!M198+Lcc_CNX!M198+Lcc_HDY!M198+Lcc_HKT!M198+Lcc_CEI!M198</f>
        <v>293</v>
      </c>
      <c r="N198" s="385">
        <f>+'Lcc_BKK+DMK'!N198+Lcc_CNX!N198+Lcc_HDY!N198+Lcc_HKT!N198+Lcc_CEI!N198</f>
        <v>1021</v>
      </c>
      <c r="O198" s="253">
        <f>SUM(M198:N198)</f>
        <v>1314</v>
      </c>
      <c r="P198" s="387">
        <f>+'Lcc_BKK+DMK'!P198+Lcc_CNX!P198+Lcc_HDY!P198+Lcc_HKT!P198+Lcc_CEI!P198</f>
        <v>1</v>
      </c>
      <c r="Q198" s="386">
        <f>O198+P198</f>
        <v>1315</v>
      </c>
      <c r="R198" s="243">
        <f>+'Lcc_BKK+DMK'!R198+Lcc_CNX!R198+Lcc_HDY!R198+Lcc_HKT!R198+Lcc_CEI!R198</f>
        <v>4</v>
      </c>
      <c r="S198" s="244">
        <f>+'Lcc_BKK+DMK'!S198+Lcc_CNX!S198+Lcc_HDY!S198+Lcc_HKT!S198+Lcc_CEI!S198</f>
        <v>6</v>
      </c>
      <c r="T198" s="253">
        <f>SUM(R198:S198)</f>
        <v>10</v>
      </c>
      <c r="U198" s="246">
        <f>+'Lcc_BKK+DMK'!U198+Lcc_CNX!U198+Lcc_HDY!U198+Lcc_HKT!U198+Lcc_CEI!U198</f>
        <v>0</v>
      </c>
      <c r="V198" s="245">
        <f>T198+U198</f>
        <v>10</v>
      </c>
      <c r="W198" s="247">
        <f>IF(Q198=0,0,((V198/Q198)-1)*100)</f>
        <v>-99.239543726235752</v>
      </c>
    </row>
    <row r="199" spans="12:23">
      <c r="L199" s="226" t="s">
        <v>11</v>
      </c>
      <c r="M199" s="384">
        <f>+'Lcc_BKK+DMK'!M199+Lcc_CNX!M199+Lcc_HDY!M199+Lcc_HKT!M199+Lcc_CEI!M199</f>
        <v>337</v>
      </c>
      <c r="N199" s="385">
        <f>+'Lcc_BKK+DMK'!N199+Lcc_CNX!N199+Lcc_HDY!N199+Lcc_HKT!N199+Lcc_CEI!N199</f>
        <v>1106</v>
      </c>
      <c r="O199" s="253">
        <f t="shared" ref="O199:O200" si="433">SUM(M199:N199)</f>
        <v>1443</v>
      </c>
      <c r="P199" s="387">
        <f>+'Lcc_BKK+DMK'!P199+Lcc_CNX!P199+Lcc_HDY!P199+Lcc_HKT!P199+Lcc_CEI!P199</f>
        <v>0</v>
      </c>
      <c r="Q199" s="386">
        <f t="shared" ref="Q199:Q200" si="434">O199+P199</f>
        <v>1443</v>
      </c>
      <c r="R199" s="384">
        <f>+'Lcc_BKK+DMK'!R199+Lcc_CNX!R199+Lcc_HDY!R199+Lcc_HKT!R199+Lcc_CEI!R199</f>
        <v>2</v>
      </c>
      <c r="S199" s="385">
        <f>+'Lcc_BKK+DMK'!S199+Lcc_CNX!S199+Lcc_HDY!S199+Lcc_HKT!S199+Lcc_CEI!S199</f>
        <v>0</v>
      </c>
      <c r="T199" s="253">
        <f t="shared" ref="T199:T200" si="435">SUM(R199:S199)</f>
        <v>2</v>
      </c>
      <c r="U199" s="387">
        <f>+'Lcc_BKK+DMK'!U199+Lcc_CNX!U199+Lcc_HDY!U199+Lcc_HKT!U199+Lcc_CEI!U199</f>
        <v>0</v>
      </c>
      <c r="V199" s="386">
        <f t="shared" ref="V199:V200" si="436">T199+U199</f>
        <v>2</v>
      </c>
      <c r="W199" s="247">
        <f t="shared" ref="W199:W200" si="437">IF(Q199=0,0,((V199/Q199)-1)*100)</f>
        <v>-99.86139986139986</v>
      </c>
    </row>
    <row r="200" spans="12:23" ht="13.5" thickBot="1">
      <c r="L200" s="232" t="s">
        <v>12</v>
      </c>
      <c r="M200" s="384">
        <f>+'Lcc_BKK+DMK'!M200+Lcc_CNX!M200+Lcc_HDY!M200+Lcc_HKT!M200+Lcc_CEI!M200</f>
        <v>330</v>
      </c>
      <c r="N200" s="385">
        <f>+'Lcc_BKK+DMK'!N200+Lcc_CNX!N200+Lcc_HDY!N200+Lcc_HKT!N200+Lcc_CEI!N200</f>
        <v>1082</v>
      </c>
      <c r="O200" s="253">
        <f t="shared" si="433"/>
        <v>1412</v>
      </c>
      <c r="P200" s="387">
        <f>+'Lcc_BKK+DMK'!P200+Lcc_CNX!P200+Lcc_HDY!P200+Lcc_HKT!P200+Lcc_CEI!P200</f>
        <v>0</v>
      </c>
      <c r="Q200" s="386">
        <f t="shared" si="434"/>
        <v>1412</v>
      </c>
      <c r="R200" s="384">
        <f>+'Lcc_BKK+DMK'!R200+Lcc_CNX!R200+Lcc_HDY!R200+Lcc_HKT!R200+Lcc_CEI!R200</f>
        <v>4</v>
      </c>
      <c r="S200" s="385">
        <f>+'Lcc_BKK+DMK'!S200+Lcc_CNX!S200+Lcc_HDY!S200+Lcc_HKT!S200+Lcc_CEI!S200</f>
        <v>0</v>
      </c>
      <c r="T200" s="253">
        <f t="shared" si="435"/>
        <v>4</v>
      </c>
      <c r="U200" s="387">
        <f>+'Lcc_BKK+DMK'!U200+Lcc_CNX!U200+Lcc_HDY!U200+Lcc_HKT!U200+Lcc_CEI!U200</f>
        <v>0</v>
      </c>
      <c r="V200" s="386">
        <f t="shared" si="436"/>
        <v>4</v>
      </c>
      <c r="W200" s="247">
        <f t="shared" si="437"/>
        <v>-99.716713881019828</v>
      </c>
    </row>
    <row r="201" spans="12:23" ht="14.25" thickTop="1" thickBot="1">
      <c r="L201" s="248" t="s">
        <v>57</v>
      </c>
      <c r="M201" s="249">
        <f t="shared" ref="M201:Q201" si="438">+M198+M199+M200</f>
        <v>960</v>
      </c>
      <c r="N201" s="250">
        <f t="shared" si="438"/>
        <v>3209</v>
      </c>
      <c r="O201" s="251">
        <f t="shared" si="438"/>
        <v>4169</v>
      </c>
      <c r="P201" s="249">
        <f t="shared" si="438"/>
        <v>1</v>
      </c>
      <c r="Q201" s="251">
        <f t="shared" si="438"/>
        <v>4170</v>
      </c>
      <c r="R201" s="249">
        <f t="shared" ref="R201:V201" si="439">+R198+R199+R200</f>
        <v>10</v>
      </c>
      <c r="S201" s="250">
        <f t="shared" si="439"/>
        <v>6</v>
      </c>
      <c r="T201" s="251">
        <f t="shared" si="439"/>
        <v>16</v>
      </c>
      <c r="U201" s="249">
        <f t="shared" si="439"/>
        <v>0</v>
      </c>
      <c r="V201" s="251">
        <f t="shared" si="439"/>
        <v>16</v>
      </c>
      <c r="W201" s="252">
        <f t="shared" ref="W201:W202" si="440">IF(Q201=0,0,((V201/Q201)-1)*100)</f>
        <v>-99.616306954436453</v>
      </c>
    </row>
    <row r="202" spans="12:23" ht="13.5" thickTop="1">
      <c r="L202" s="226" t="s">
        <v>13</v>
      </c>
      <c r="M202" s="384">
        <f>+'Lcc_BKK+DMK'!M202+Lcc_CNX!M202+Lcc_HDY!M202+Lcc_HKT!M202+Lcc_CEI!M202</f>
        <v>331</v>
      </c>
      <c r="N202" s="385">
        <f>+'Lcc_BKK+DMK'!N202+Lcc_CNX!N202+Lcc_HDY!N202+Lcc_HKT!N202+Lcc_CEI!N202</f>
        <v>1104</v>
      </c>
      <c r="O202" s="253">
        <f t="shared" ref="O202" si="441">SUM(M202:N202)</f>
        <v>1435</v>
      </c>
      <c r="P202" s="387">
        <f>+'Lcc_BKK+DMK'!P202+Lcc_CNX!P202+Lcc_HDY!P202+Lcc_HKT!P202+Lcc_CEI!P202</f>
        <v>0</v>
      </c>
      <c r="Q202" s="386">
        <f t="shared" ref="Q202" si="442">O202+P202</f>
        <v>1435</v>
      </c>
      <c r="R202" s="384">
        <f>+'Lcc_BKK+DMK'!R202+Lcc_CNX!R202+Lcc_HDY!R202+Lcc_HKT!R202+Lcc_CEI!R202</f>
        <v>1</v>
      </c>
      <c r="S202" s="385">
        <f>+'Lcc_BKK+DMK'!S202+Lcc_CNX!S202+Lcc_HDY!S202+Lcc_HKT!S202+Lcc_CEI!S202</f>
        <v>0</v>
      </c>
      <c r="T202" s="253">
        <f t="shared" ref="T202" si="443">SUM(R202:S202)</f>
        <v>1</v>
      </c>
      <c r="U202" s="387">
        <f>+'Lcc_BKK+DMK'!U202+Lcc_CNX!U202+Lcc_HDY!U202+Lcc_HKT!U202+Lcc_CEI!U202</f>
        <v>0</v>
      </c>
      <c r="V202" s="386">
        <f t="shared" ref="V202" si="444">T202+U202</f>
        <v>1</v>
      </c>
      <c r="W202" s="247">
        <f t="shared" si="440"/>
        <v>-99.930313588850169</v>
      </c>
    </row>
    <row r="203" spans="12:23">
      <c r="L203" s="226" t="s">
        <v>14</v>
      </c>
      <c r="M203" s="384">
        <f>+'Lcc_BKK+DMK'!M203+Lcc_CNX!M203+Lcc_HDY!M203+Lcc_HKT!M203+Lcc_CEI!M203</f>
        <v>312</v>
      </c>
      <c r="N203" s="385">
        <f>+'Lcc_BKK+DMK'!N203+Lcc_CNX!N203+Lcc_HDY!N203+Lcc_HKT!N203+Lcc_CEI!N203</f>
        <v>1050</v>
      </c>
      <c r="O203" s="253">
        <f>SUM(M203:N203)</f>
        <v>1362</v>
      </c>
      <c r="P203" s="387">
        <f>+'Lcc_BKK+DMK'!P203+Lcc_CNX!P203+Lcc_HDY!P203+Lcc_HKT!P203+Lcc_CEI!P203</f>
        <v>0</v>
      </c>
      <c r="Q203" s="386">
        <f>O203+P203</f>
        <v>1362</v>
      </c>
      <c r="R203" s="384">
        <f>+'Lcc_BKK+DMK'!R203+Lcc_CNX!R203+Lcc_HDY!R203+Lcc_HKT!R203+Lcc_CEI!R203</f>
        <v>1</v>
      </c>
      <c r="S203" s="385">
        <f>+'Lcc_BKK+DMK'!S203+Lcc_CNX!S203+Lcc_HDY!S203+Lcc_HKT!S203+Lcc_CEI!S203</f>
        <v>1</v>
      </c>
      <c r="T203" s="253">
        <f t="shared" ref="T203:T215" si="445">SUM(R203:S203)</f>
        <v>2</v>
      </c>
      <c r="U203" s="387">
        <f>+'Lcc_BKK+DMK'!U203+Lcc_CNX!U203+Lcc_HDY!U203+Lcc_HKT!U203+Lcc_CEI!U203</f>
        <v>0</v>
      </c>
      <c r="V203" s="386">
        <f t="shared" ref="V203:V215" si="446">T203+U203</f>
        <v>2</v>
      </c>
      <c r="W203" s="247">
        <f>IF(Q203=0,0,((V203/Q203)-1)*100)</f>
        <v>-99.85315712187959</v>
      </c>
    </row>
    <row r="204" spans="12:23" ht="13.5" thickBot="1">
      <c r="L204" s="226" t="s">
        <v>15</v>
      </c>
      <c r="M204" s="384">
        <f>+'Lcc_BKK+DMK'!M204+Lcc_CNX!M204+Lcc_HDY!M204+Lcc_HKT!M204+Lcc_CEI!M204</f>
        <v>356</v>
      </c>
      <c r="N204" s="385">
        <f>+'Lcc_BKK+DMK'!N204+Lcc_CNX!N204+Lcc_HDY!N204+Lcc_HKT!N204+Lcc_CEI!N204</f>
        <v>1183</v>
      </c>
      <c r="O204" s="253">
        <f>SUM(M204:N204)</f>
        <v>1539</v>
      </c>
      <c r="P204" s="387">
        <f>+'Lcc_BKK+DMK'!P204+Lcc_CNX!P204+Lcc_HDY!P204+Lcc_HKT!P204+Lcc_CEI!P204</f>
        <v>0</v>
      </c>
      <c r="Q204" s="386">
        <f>O204+P204</f>
        <v>1539</v>
      </c>
      <c r="R204" s="384">
        <f>+'Lcc_BKK+DMK'!R204+Lcc_CNX!R204+Lcc_HDY!R204+Lcc_HKT!R204+Lcc_CEI!R204</f>
        <v>0</v>
      </c>
      <c r="S204" s="385">
        <f>+'Lcc_BKK+DMK'!S204+Lcc_CNX!S204+Lcc_HDY!S204+Lcc_HKT!S204+Lcc_CEI!S204</f>
        <v>0</v>
      </c>
      <c r="T204" s="253">
        <f t="shared" ref="T204" si="447">SUM(R204:S204)</f>
        <v>0</v>
      </c>
      <c r="U204" s="387">
        <f>+'Lcc_BKK+DMK'!U204+Lcc_CNX!U204+Lcc_HDY!U204+Lcc_HKT!U204+Lcc_CEI!U204</f>
        <v>0</v>
      </c>
      <c r="V204" s="386">
        <f t="shared" ref="V204" si="448">T204+U204</f>
        <v>0</v>
      </c>
      <c r="W204" s="247">
        <f>IF(Q204=0,0,((V204/Q204)-1)*100)</f>
        <v>-100</v>
      </c>
    </row>
    <row r="205" spans="12:23" ht="14.25" thickTop="1" thickBot="1">
      <c r="L205" s="248" t="s">
        <v>61</v>
      </c>
      <c r="M205" s="249">
        <f>+M202+M203+M204</f>
        <v>999</v>
      </c>
      <c r="N205" s="250">
        <f t="shared" ref="N205" si="449">+N202+N203+N204</f>
        <v>3337</v>
      </c>
      <c r="O205" s="251">
        <f t="shared" ref="O205" si="450">+O202+O203+O204</f>
        <v>4336</v>
      </c>
      <c r="P205" s="249">
        <f t="shared" ref="P205" si="451">+P202+P203+P204</f>
        <v>0</v>
      </c>
      <c r="Q205" s="251">
        <f t="shared" ref="Q205" si="452">+Q202+Q203+Q204</f>
        <v>4336</v>
      </c>
      <c r="R205" s="249">
        <f t="shared" ref="R205" si="453">+R202+R203+R204</f>
        <v>2</v>
      </c>
      <c r="S205" s="250">
        <f t="shared" ref="S205" si="454">+S202+S203+S204</f>
        <v>1</v>
      </c>
      <c r="T205" s="251">
        <f t="shared" ref="T205" si="455">+T202+T203+T204</f>
        <v>3</v>
      </c>
      <c r="U205" s="249">
        <f t="shared" ref="U205" si="456">+U202+U203+U204</f>
        <v>0</v>
      </c>
      <c r="V205" s="251">
        <f t="shared" ref="V205" si="457">+V202+V203+V204</f>
        <v>3</v>
      </c>
      <c r="W205" s="252">
        <f>IF(Q205=0,0,((V205/Q205)-1)*100)</f>
        <v>-99.930811808118079</v>
      </c>
    </row>
    <row r="206" spans="12:23" ht="13.5" thickTop="1">
      <c r="L206" s="226" t="s">
        <v>16</v>
      </c>
      <c r="M206" s="384">
        <f>+'Lcc_BKK+DMK'!M206+Lcc_CNX!M206+Lcc_HDY!M206+Lcc_HKT!M206+Lcc_CEI!M206</f>
        <v>255</v>
      </c>
      <c r="N206" s="385">
        <f>+'Lcc_BKK+DMK'!N206+Lcc_CNX!N206+Lcc_HDY!N206+Lcc_HKT!N206+Lcc_CEI!N206</f>
        <v>870</v>
      </c>
      <c r="O206" s="253">
        <f>SUM(M206:N206)</f>
        <v>1125</v>
      </c>
      <c r="P206" s="387">
        <f>+'Lcc_BKK+DMK'!P206+Lcc_CNX!P206+Lcc_HDY!P206+Lcc_HKT!P206+Lcc_CEI!P206</f>
        <v>0</v>
      </c>
      <c r="Q206" s="386">
        <f>O206+P206</f>
        <v>1125</v>
      </c>
      <c r="R206" s="384">
        <f>+'Lcc_BKK+DMK'!R206+Lcc_CNX!R206+Lcc_HDY!R206+Lcc_HKT!R206+Lcc_CEI!R206</f>
        <v>0</v>
      </c>
      <c r="S206" s="385">
        <f>+'Lcc_BKK+DMK'!S206+Lcc_CNX!S206+Lcc_HDY!S206+Lcc_HKT!S206+Lcc_CEI!S206</f>
        <v>0</v>
      </c>
      <c r="T206" s="253">
        <f>SUM(R206:S206)</f>
        <v>0</v>
      </c>
      <c r="U206" s="387">
        <f>+'Lcc_BKK+DMK'!U206+Lcc_CNX!U206+Lcc_HDY!U206+Lcc_HKT!U206+Lcc_CEI!U206</f>
        <v>0</v>
      </c>
      <c r="V206" s="386">
        <f>T206+U206</f>
        <v>0</v>
      </c>
      <c r="W206" s="247">
        <f>IF(Q206=0,0,((V206/Q206)-1)*100)</f>
        <v>-100</v>
      </c>
    </row>
    <row r="207" spans="12:23">
      <c r="L207" s="226" t="s">
        <v>17</v>
      </c>
      <c r="M207" s="384">
        <f>+'Lcc_BKK+DMK'!M207+Lcc_CNX!M207+Lcc_HDY!M207+Lcc_HKT!M207+Lcc_CEI!M207</f>
        <v>278</v>
      </c>
      <c r="N207" s="385">
        <f>+'Lcc_BKK+DMK'!N207+Lcc_CNX!N207+Lcc_HDY!N207+Lcc_HKT!N207+Lcc_CEI!N207</f>
        <v>1062</v>
      </c>
      <c r="O207" s="253">
        <f t="shared" ref="O207" si="458">SUM(M207:N207)</f>
        <v>1340</v>
      </c>
      <c r="P207" s="387">
        <f>+'Lcc_BKK+DMK'!P207+Lcc_CNX!P207+Lcc_HDY!P207+Lcc_HKT!P207+Lcc_CEI!P207</f>
        <v>0</v>
      </c>
      <c r="Q207" s="386">
        <f t="shared" ref="Q207" si="459">O207+P207</f>
        <v>1340</v>
      </c>
      <c r="R207" s="384">
        <f>+'Lcc_BKK+DMK'!R207+Lcc_CNX!R207+Lcc_HDY!R207+Lcc_HKT!R207+Lcc_CEI!R207</f>
        <v>2</v>
      </c>
      <c r="S207" s="385">
        <f>+'Lcc_BKK+DMK'!S207+Lcc_CNX!S207+Lcc_HDY!S207+Lcc_HKT!S207+Lcc_CEI!S207</f>
        <v>0</v>
      </c>
      <c r="T207" s="253">
        <f>SUM(R207:S207)</f>
        <v>2</v>
      </c>
      <c r="U207" s="387">
        <f>+'Lcc_BKK+DMK'!U207+Lcc_CNX!U207+Lcc_HDY!U207+Lcc_HKT!U207+Lcc_CEI!U207</f>
        <v>0</v>
      </c>
      <c r="V207" s="386">
        <f>T207+U207</f>
        <v>2</v>
      </c>
      <c r="W207" s="247">
        <f t="shared" ref="W207" si="460">IF(Q207=0,0,((V207/Q207)-1)*100)</f>
        <v>-99.850746268656721</v>
      </c>
    </row>
    <row r="208" spans="12:23" ht="13.5" thickBot="1">
      <c r="L208" s="226" t="s">
        <v>18</v>
      </c>
      <c r="M208" s="384">
        <f>+'Lcc_BKK+DMK'!M208+Lcc_CNX!M208+Lcc_HDY!M208+Lcc_HKT!M208+Lcc_CEI!M208</f>
        <v>280</v>
      </c>
      <c r="N208" s="385">
        <f>+'Lcc_BKK+DMK'!N208+Lcc_CNX!N208+Lcc_HDY!N208+Lcc_HKT!N208+Lcc_CEI!N208</f>
        <v>1072</v>
      </c>
      <c r="O208" s="253">
        <f>SUM(M208:N208)</f>
        <v>1352</v>
      </c>
      <c r="P208" s="387">
        <f>+'Lcc_BKK+DMK'!P208+Lcc_CNX!P208+Lcc_HDY!P208+Lcc_HKT!P208+Lcc_CEI!P208</f>
        <v>0</v>
      </c>
      <c r="Q208" s="386">
        <f>O208+P208</f>
        <v>1352</v>
      </c>
      <c r="R208" s="384">
        <f>+'Lcc_BKK+DMK'!R208+Lcc_CNX!R208+Lcc_HDY!R208+Lcc_HKT!R208+Lcc_CEI!R208</f>
        <v>1</v>
      </c>
      <c r="S208" s="385">
        <f>+'Lcc_BKK+DMK'!S208+Lcc_CNX!S208+Lcc_HDY!S208+Lcc_HKT!S208+Lcc_CEI!S208</f>
        <v>0</v>
      </c>
      <c r="T208" s="253">
        <f>SUM(R208:S208)</f>
        <v>1</v>
      </c>
      <c r="U208" s="387">
        <f>+'Lcc_BKK+DMK'!U208+Lcc_CNX!U208+Lcc_HDY!U208+Lcc_HKT!U208+Lcc_CEI!U208</f>
        <v>0</v>
      </c>
      <c r="V208" s="386">
        <f>T208+U208</f>
        <v>1</v>
      </c>
      <c r="W208" s="247">
        <f>IF(Q208=0,0,((V208/Q208)-1)*100)</f>
        <v>-99.92603550295857</v>
      </c>
    </row>
    <row r="209" spans="1:23" ht="14.25" thickTop="1" thickBot="1">
      <c r="L209" s="255" t="s">
        <v>19</v>
      </c>
      <c r="M209" s="256">
        <f>+M206+M207+M208</f>
        <v>813</v>
      </c>
      <c r="N209" s="256">
        <f t="shared" ref="N209" si="461">+N206+N207+N208</f>
        <v>3004</v>
      </c>
      <c r="O209" s="257">
        <f t="shared" ref="O209" si="462">+O206+O207+O208</f>
        <v>3817</v>
      </c>
      <c r="P209" s="258">
        <f t="shared" ref="P209" si="463">+P206+P207+P208</f>
        <v>0</v>
      </c>
      <c r="Q209" s="257">
        <f t="shared" ref="Q209" si="464">+Q206+Q207+Q208</f>
        <v>3817</v>
      </c>
      <c r="R209" s="256">
        <f t="shared" ref="R209" si="465">+R206+R207+R208</f>
        <v>3</v>
      </c>
      <c r="S209" s="256">
        <f t="shared" ref="S209" si="466">+S206+S207+S208</f>
        <v>0</v>
      </c>
      <c r="T209" s="257">
        <f t="shared" ref="T209" si="467">+T206+T207+T208</f>
        <v>3</v>
      </c>
      <c r="U209" s="258">
        <f t="shared" ref="U209" si="468">+U206+U207+U208</f>
        <v>0</v>
      </c>
      <c r="V209" s="257">
        <f t="shared" ref="V209" si="469">+V206+V207+V208</f>
        <v>3</v>
      </c>
      <c r="W209" s="259">
        <f>IF(Q209=0,0,((V209/Q209)-1)*100)</f>
        <v>-99.921404244170816</v>
      </c>
    </row>
    <row r="210" spans="1:23" ht="13.5" thickTop="1">
      <c r="A210" s="350"/>
      <c r="K210" s="350"/>
      <c r="L210" s="226" t="s">
        <v>21</v>
      </c>
      <c r="M210" s="384">
        <f>+'Lcc_BKK+DMK'!M210+Lcc_CNX!M210+Lcc_HDY!M210+Lcc_HKT!M210+Lcc_CEI!M210</f>
        <v>260</v>
      </c>
      <c r="N210" s="385">
        <f>+'Lcc_BKK+DMK'!N210+Lcc_CNX!N210+Lcc_HDY!N210+Lcc_HKT!N210+Lcc_CEI!N210</f>
        <v>1004</v>
      </c>
      <c r="O210" s="253">
        <f>SUM(M210:N210)</f>
        <v>1264</v>
      </c>
      <c r="P210" s="387">
        <f>+'Lcc_BKK+DMK'!P210+Lcc_CNX!P210+Lcc_HDY!P210+Lcc_HKT!P210+Lcc_CEI!P210</f>
        <v>0</v>
      </c>
      <c r="Q210" s="386">
        <f>O210+P210</f>
        <v>1264</v>
      </c>
      <c r="R210" s="384">
        <f>+'Lcc_BKK+DMK'!R210+Lcc_CNX!R210+Lcc_HDY!R210+Lcc_HKT!R210+Lcc_CEI!R210</f>
        <v>2</v>
      </c>
      <c r="S210" s="385">
        <f>+'Lcc_BKK+DMK'!S210+Lcc_CNX!S210+Lcc_HDY!S210+Lcc_HKT!S210+Lcc_CEI!S210</f>
        <v>0</v>
      </c>
      <c r="T210" s="253">
        <f>SUM(R210:S210)</f>
        <v>2</v>
      </c>
      <c r="U210" s="387">
        <f>+'Lcc_BKK+DMK'!U210+Lcc_CNX!U210+Lcc_HDY!U210+Lcc_HKT!U210+Lcc_CEI!U210</f>
        <v>0</v>
      </c>
      <c r="V210" s="386">
        <f>T210+U210</f>
        <v>2</v>
      </c>
      <c r="W210" s="247">
        <f>IF(Q210=0,0,((V210/Q210)-1)*100)</f>
        <v>-99.841772151898738</v>
      </c>
    </row>
    <row r="211" spans="1:23" ht="13.5" thickBot="1">
      <c r="A211" s="350"/>
      <c r="K211" s="350"/>
      <c r="L211" s="226" t="s">
        <v>22</v>
      </c>
      <c r="M211" s="384">
        <f>+'Lcc_BKK+DMK'!M211+Lcc_CNX!M211+Lcc_HDY!M211+Lcc_HKT!M211+Lcc_CEI!M211</f>
        <v>271</v>
      </c>
      <c r="N211" s="385">
        <f>+'Lcc_BKK+DMK'!N211+Lcc_CNX!N211+Lcc_HDY!N211+Lcc_HKT!N211+Lcc_CEI!N211</f>
        <v>1154</v>
      </c>
      <c r="O211" s="253">
        <f t="shared" ref="O211" si="470">SUM(M211:N211)</f>
        <v>1425</v>
      </c>
      <c r="P211" s="387">
        <f>+'Lcc_BKK+DMK'!P211+Lcc_CNX!P211+Lcc_HDY!P211+Lcc_HKT!P211+Lcc_CEI!P211</f>
        <v>0</v>
      </c>
      <c r="Q211" s="386">
        <f t="shared" ref="Q211" si="471">O211+P211</f>
        <v>1425</v>
      </c>
      <c r="R211" s="384">
        <f>+'Lcc_BKK+DMK'!R211+Lcc_CNX!R211+Lcc_HDY!R211+Lcc_HKT!R211+Lcc_CEI!R211</f>
        <v>2</v>
      </c>
      <c r="S211" s="385">
        <f>+'Lcc_BKK+DMK'!S211+Lcc_CNX!S211+Lcc_HDY!S211+Lcc_HKT!S211+Lcc_CEI!S211</f>
        <v>0</v>
      </c>
      <c r="T211" s="253">
        <f>SUM(R211:S211)</f>
        <v>2</v>
      </c>
      <c r="U211" s="387">
        <f>+'Lcc_BKK+DMK'!U211+Lcc_CNX!U211+Lcc_HDY!U211+Lcc_HKT!U211+Lcc_CEI!U211</f>
        <v>0</v>
      </c>
      <c r="V211" s="386">
        <f>T211+U211</f>
        <v>2</v>
      </c>
      <c r="W211" s="247">
        <f t="shared" ref="W211:W212" si="472">IF(Q211=0,0,((V211/Q211)-1)*100)</f>
        <v>-99.859649122807014</v>
      </c>
    </row>
    <row r="212" spans="1:23" ht="14.25" thickTop="1" thickBot="1">
      <c r="L212" s="248" t="s">
        <v>66</v>
      </c>
      <c r="M212" s="249">
        <f>+M205+M209+M210+M211</f>
        <v>2343</v>
      </c>
      <c r="N212" s="250">
        <f t="shared" ref="N212" si="473">+N205+N209+N210+N211</f>
        <v>8499</v>
      </c>
      <c r="O212" s="251">
        <f t="shared" ref="O212" si="474">+O205+O209+O210+O211</f>
        <v>10842</v>
      </c>
      <c r="P212" s="249">
        <f t="shared" ref="P212" si="475">+P205+P209+P210+P211</f>
        <v>0</v>
      </c>
      <c r="Q212" s="251">
        <f t="shared" ref="Q212" si="476">+Q205+Q209+Q210+Q211</f>
        <v>10842</v>
      </c>
      <c r="R212" s="249">
        <f t="shared" ref="R212" si="477">+R205+R209+R210+R211</f>
        <v>9</v>
      </c>
      <c r="S212" s="250">
        <f t="shared" ref="S212" si="478">+S205+S209+S210+S211</f>
        <v>1</v>
      </c>
      <c r="T212" s="251">
        <f>+T205+T209+T210+T211</f>
        <v>10</v>
      </c>
      <c r="U212" s="249">
        <f t="shared" ref="U212" si="479">+U205+U209+U210+U211</f>
        <v>0</v>
      </c>
      <c r="V212" s="251">
        <f t="shared" ref="V212" si="480">+V205+V209+V210+V211</f>
        <v>10</v>
      </c>
      <c r="W212" s="252">
        <f t="shared" si="472"/>
        <v>-99.907766094816452</v>
      </c>
    </row>
    <row r="213" spans="1:23" ht="14.25" thickTop="1" thickBot="1">
      <c r="L213" s="248" t="s">
        <v>67</v>
      </c>
      <c r="M213" s="249">
        <f>+M201+M205+M209+M210+M211</f>
        <v>3303</v>
      </c>
      <c r="N213" s="250">
        <f t="shared" ref="N213:V213" si="481">+N201+N205+N209+N210+N211</f>
        <v>11708</v>
      </c>
      <c r="O213" s="251">
        <f t="shared" si="481"/>
        <v>15011</v>
      </c>
      <c r="P213" s="249">
        <f t="shared" si="481"/>
        <v>1</v>
      </c>
      <c r="Q213" s="251">
        <f t="shared" si="481"/>
        <v>15012</v>
      </c>
      <c r="R213" s="249">
        <f t="shared" si="481"/>
        <v>19</v>
      </c>
      <c r="S213" s="250">
        <f t="shared" si="481"/>
        <v>7</v>
      </c>
      <c r="T213" s="251">
        <f>+T201+T205+T209+T210+T211</f>
        <v>26</v>
      </c>
      <c r="U213" s="249">
        <f t="shared" si="481"/>
        <v>0</v>
      </c>
      <c r="V213" s="251">
        <f t="shared" si="481"/>
        <v>26</v>
      </c>
      <c r="W213" s="252">
        <f>IF(Q213=0,0,((V213/Q213)-1)*100)</f>
        <v>-99.826805222488673</v>
      </c>
    </row>
    <row r="214" spans="1:23" ht="14.25" thickTop="1" thickBot="1">
      <c r="A214" s="350"/>
      <c r="K214" s="350"/>
      <c r="L214" s="226" t="s">
        <v>23</v>
      </c>
      <c r="M214" s="384">
        <f>+'Lcc_BKK+DMK'!M214+Lcc_CNX!M214+Lcc_HDY!M214+Lcc_HKT!M214+Lcc_CEI!M214</f>
        <v>70</v>
      </c>
      <c r="N214" s="385">
        <f>+'Lcc_BKK+DMK'!N214+Lcc_CNX!N214+Lcc_HDY!N214+Lcc_HKT!N214+Lcc_CEI!N214</f>
        <v>297</v>
      </c>
      <c r="O214" s="253">
        <f t="shared" ref="O214" si="482">SUM(M214:N214)</f>
        <v>367</v>
      </c>
      <c r="P214" s="387">
        <f>+'Lcc_BKK+DMK'!P214+Lcc_CNX!P214+Lcc_HDY!P214+Lcc_HKT!P214+Lcc_CEI!P214</f>
        <v>0</v>
      </c>
      <c r="Q214" s="386">
        <f t="shared" ref="Q214" si="483">O214+P214</f>
        <v>367</v>
      </c>
      <c r="R214" s="384">
        <f>+'Lcc_BKK+DMK'!R214+Lcc_CNX!R214+Lcc_HDY!R214+Lcc_HKT!R214+Lcc_CEI!R214</f>
        <v>0</v>
      </c>
      <c r="S214" s="385">
        <f>+'Lcc_BKK+DMK'!S214+Lcc_CNX!S214+Lcc_HDY!S214+Lcc_HKT!S214+Lcc_CEI!S214</f>
        <v>0</v>
      </c>
      <c r="T214" s="253">
        <f t="shared" si="445"/>
        <v>0</v>
      </c>
      <c r="U214" s="387">
        <f>+'Lcc_BKK+DMK'!U214+Lcc_CNX!U214+Lcc_HDY!U214+Lcc_HKT!U214+Lcc_CEI!U214</f>
        <v>0</v>
      </c>
      <c r="V214" s="386">
        <f t="shared" si="446"/>
        <v>0</v>
      </c>
      <c r="W214" s="247">
        <f t="shared" ref="W214:W216" si="484">IF(Q214=0,0,((V214/Q214)-1)*100)</f>
        <v>-100</v>
      </c>
    </row>
    <row r="215" spans="1:23" ht="14.25" thickTop="1" thickBot="1">
      <c r="L215" s="248" t="s">
        <v>40</v>
      </c>
      <c r="M215" s="249">
        <f>+M210+M211+M214</f>
        <v>601</v>
      </c>
      <c r="N215" s="250">
        <f>+N210+N211+N214</f>
        <v>2455</v>
      </c>
      <c r="O215" s="251">
        <f>+O210+O211+O214</f>
        <v>3056</v>
      </c>
      <c r="P215" s="249">
        <f>+P210+P211+P214</f>
        <v>0</v>
      </c>
      <c r="Q215" s="251">
        <f>+Q210+Q211+Q214</f>
        <v>3056</v>
      </c>
      <c r="R215" s="249">
        <f>+'Lcc_BKK+DMK'!R215+Lcc_CNX!R215+Lcc_HDY!R215+Lcc_HKT!R215+Lcc_CEI!R215</f>
        <v>4</v>
      </c>
      <c r="S215" s="250">
        <f>+'Lcc_BKK+DMK'!S215+Lcc_CNX!S215+Lcc_HDY!S215+Lcc_HKT!S215+Lcc_CEI!S215</f>
        <v>0</v>
      </c>
      <c r="T215" s="251">
        <f t="shared" si="445"/>
        <v>4</v>
      </c>
      <c r="U215" s="249">
        <f>+'Lcc_BKK+DMK'!U215+Lcc_CNX!U215+Lcc_HDY!U215+Lcc_HKT!U215+Lcc_CEI!U215</f>
        <v>0</v>
      </c>
      <c r="V215" s="251">
        <f t="shared" si="446"/>
        <v>4</v>
      </c>
      <c r="W215" s="252">
        <f t="shared" si="484"/>
        <v>-99.869109947643977</v>
      </c>
    </row>
    <row r="216" spans="1:23" ht="14.25" thickTop="1" thickBot="1">
      <c r="L216" s="248" t="s">
        <v>63</v>
      </c>
      <c r="M216" s="249">
        <f t="shared" ref="M216:V216" si="485">+M201+M205+M209+M215</f>
        <v>3373</v>
      </c>
      <c r="N216" s="250">
        <f t="shared" si="485"/>
        <v>12005</v>
      </c>
      <c r="O216" s="251">
        <f t="shared" si="485"/>
        <v>15378</v>
      </c>
      <c r="P216" s="249">
        <f t="shared" si="485"/>
        <v>1</v>
      </c>
      <c r="Q216" s="251">
        <f t="shared" si="485"/>
        <v>15379</v>
      </c>
      <c r="R216" s="249">
        <f t="shared" si="485"/>
        <v>19</v>
      </c>
      <c r="S216" s="250">
        <f t="shared" si="485"/>
        <v>7</v>
      </c>
      <c r="T216" s="251">
        <f t="shared" si="485"/>
        <v>26</v>
      </c>
      <c r="U216" s="249">
        <f t="shared" si="485"/>
        <v>0</v>
      </c>
      <c r="V216" s="251">
        <f t="shared" si="485"/>
        <v>26</v>
      </c>
      <c r="W216" s="252">
        <f t="shared" si="484"/>
        <v>-99.830938292476759</v>
      </c>
    </row>
    <row r="217" spans="1:23" ht="13.5" customHeight="1" thickTop="1" thickBot="1">
      <c r="L217" s="261" t="s">
        <v>60</v>
      </c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1:23" ht="13.5" thickTop="1">
      <c r="L218" s="868" t="s">
        <v>56</v>
      </c>
      <c r="M218" s="869"/>
      <c r="N218" s="869"/>
      <c r="O218" s="869"/>
      <c r="P218" s="869"/>
      <c r="Q218" s="869"/>
      <c r="R218" s="869"/>
      <c r="S218" s="869"/>
      <c r="T218" s="869"/>
      <c r="U218" s="869"/>
      <c r="V218" s="869"/>
      <c r="W218" s="870"/>
    </row>
    <row r="219" spans="1:23" ht="13.5" thickBot="1">
      <c r="L219" s="871" t="s">
        <v>53</v>
      </c>
      <c r="M219" s="872"/>
      <c r="N219" s="872"/>
      <c r="O219" s="872"/>
      <c r="P219" s="872"/>
      <c r="Q219" s="872"/>
      <c r="R219" s="872"/>
      <c r="S219" s="872"/>
      <c r="T219" s="872"/>
      <c r="U219" s="872"/>
      <c r="V219" s="872"/>
      <c r="W219" s="873"/>
    </row>
    <row r="220" spans="1:23" ht="14.25" thickTop="1" thickBot="1">
      <c r="L220" s="219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 t="s">
        <v>34</v>
      </c>
    </row>
    <row r="221" spans="1:23" ht="14.25" thickTop="1" thickBot="1">
      <c r="L221" s="222"/>
      <c r="M221" s="223" t="s">
        <v>64</v>
      </c>
      <c r="N221" s="224"/>
      <c r="O221" s="262"/>
      <c r="P221" s="223"/>
      <c r="Q221" s="223"/>
      <c r="R221" s="223" t="s">
        <v>65</v>
      </c>
      <c r="S221" s="224"/>
      <c r="T221" s="262"/>
      <c r="U221" s="223"/>
      <c r="V221" s="223"/>
      <c r="W221" s="320" t="s">
        <v>2</v>
      </c>
    </row>
    <row r="222" spans="1:23" ht="13.5" thickTop="1">
      <c r="L222" s="226" t="s">
        <v>3</v>
      </c>
      <c r="M222" s="227"/>
      <c r="N222" s="228"/>
      <c r="O222" s="229"/>
      <c r="P222" s="230"/>
      <c r="Q222" s="319"/>
      <c r="R222" s="227"/>
      <c r="S222" s="228"/>
      <c r="T222" s="229"/>
      <c r="U222" s="230"/>
      <c r="V222" s="319"/>
      <c r="W222" s="321" t="s">
        <v>4</v>
      </c>
    </row>
    <row r="223" spans="1:23" ht="13.5" thickBot="1">
      <c r="L223" s="232"/>
      <c r="M223" s="233" t="s">
        <v>35</v>
      </c>
      <c r="N223" s="234" t="s">
        <v>36</v>
      </c>
      <c r="O223" s="235" t="s">
        <v>37</v>
      </c>
      <c r="P223" s="236" t="s">
        <v>32</v>
      </c>
      <c r="Q223" s="391" t="s">
        <v>7</v>
      </c>
      <c r="R223" s="233" t="s">
        <v>35</v>
      </c>
      <c r="S223" s="234" t="s">
        <v>36</v>
      </c>
      <c r="T223" s="235" t="s">
        <v>37</v>
      </c>
      <c r="U223" s="236" t="s">
        <v>32</v>
      </c>
      <c r="V223" s="315" t="s">
        <v>7</v>
      </c>
      <c r="W223" s="322"/>
    </row>
    <row r="224" spans="1:23" ht="4.5" customHeight="1" thickTop="1">
      <c r="L224" s="226"/>
      <c r="M224" s="238"/>
      <c r="N224" s="239"/>
      <c r="O224" s="240"/>
      <c r="P224" s="241"/>
      <c r="Q224" s="273"/>
      <c r="R224" s="238"/>
      <c r="S224" s="239"/>
      <c r="T224" s="240"/>
      <c r="U224" s="241"/>
      <c r="V224" s="273"/>
      <c r="W224" s="242"/>
    </row>
    <row r="225" spans="1:23" ht="12.75" customHeight="1">
      <c r="L225" s="226" t="s">
        <v>10</v>
      </c>
      <c r="M225" s="384">
        <f t="shared" ref="M225:N231" si="486">+M171+M198</f>
        <v>293</v>
      </c>
      <c r="N225" s="385">
        <f t="shared" si="486"/>
        <v>1022</v>
      </c>
      <c r="O225" s="386">
        <f>M225+N225</f>
        <v>1315</v>
      </c>
      <c r="P225" s="387">
        <f t="shared" ref="P225:P231" si="487">+P171+P198</f>
        <v>1</v>
      </c>
      <c r="Q225" s="274">
        <f>O225+P225</f>
        <v>1316</v>
      </c>
      <c r="R225" s="243">
        <f t="shared" ref="R225:S231" si="488">+R171+R198</f>
        <v>6</v>
      </c>
      <c r="S225" s="244">
        <f t="shared" si="488"/>
        <v>6</v>
      </c>
      <c r="T225" s="245">
        <f>R225+S225</f>
        <v>12</v>
      </c>
      <c r="U225" s="246">
        <f t="shared" ref="U225:U231" si="489">+U171+U198</f>
        <v>0</v>
      </c>
      <c r="V225" s="274">
        <f>T225+U225</f>
        <v>12</v>
      </c>
      <c r="W225" s="247">
        <f>IF(Q225=0,0,((V225/Q225)-1)*100)</f>
        <v>-99.088145896656528</v>
      </c>
    </row>
    <row r="226" spans="1:23" ht="12.75" customHeight="1">
      <c r="L226" s="226" t="s">
        <v>11</v>
      </c>
      <c r="M226" s="384">
        <f t="shared" si="486"/>
        <v>337</v>
      </c>
      <c r="N226" s="385">
        <f t="shared" si="486"/>
        <v>1120</v>
      </c>
      <c r="O226" s="386">
        <f>M226+N226</f>
        <v>1457</v>
      </c>
      <c r="P226" s="387">
        <f t="shared" si="487"/>
        <v>0</v>
      </c>
      <c r="Q226" s="274">
        <f>O226+P226</f>
        <v>1457</v>
      </c>
      <c r="R226" s="243">
        <f t="shared" si="488"/>
        <v>4</v>
      </c>
      <c r="S226" s="244">
        <f t="shared" si="488"/>
        <v>7</v>
      </c>
      <c r="T226" s="245">
        <f>R226+S226</f>
        <v>11</v>
      </c>
      <c r="U226" s="246">
        <f t="shared" si="489"/>
        <v>0</v>
      </c>
      <c r="V226" s="274">
        <f>T226+U226</f>
        <v>11</v>
      </c>
      <c r="W226" s="247">
        <f>IF(Q226=0,0,((V226/Q226)-1)*100)</f>
        <v>-99.245024021962934</v>
      </c>
    </row>
    <row r="227" spans="1:23" ht="12.75" customHeight="1" thickBot="1">
      <c r="L227" s="232" t="s">
        <v>12</v>
      </c>
      <c r="M227" s="384">
        <f t="shared" si="486"/>
        <v>330</v>
      </c>
      <c r="N227" s="385">
        <f t="shared" si="486"/>
        <v>1082</v>
      </c>
      <c r="O227" s="386">
        <f>M227+N227</f>
        <v>1412</v>
      </c>
      <c r="P227" s="387">
        <f t="shared" si="487"/>
        <v>0</v>
      </c>
      <c r="Q227" s="274">
        <f>O227+P227</f>
        <v>1412</v>
      </c>
      <c r="R227" s="243">
        <f t="shared" si="488"/>
        <v>7</v>
      </c>
      <c r="S227" s="244">
        <f t="shared" si="488"/>
        <v>9</v>
      </c>
      <c r="T227" s="245">
        <f>R227+S227</f>
        <v>16</v>
      </c>
      <c r="U227" s="246">
        <f t="shared" si="489"/>
        <v>0</v>
      </c>
      <c r="V227" s="274">
        <f>T227+U227</f>
        <v>16</v>
      </c>
      <c r="W227" s="247">
        <f>IF(Q227=0,0,((V227/Q227)-1)*100)</f>
        <v>-98.866855524079327</v>
      </c>
    </row>
    <row r="228" spans="1:23" ht="12.75" customHeight="1" thickTop="1" thickBot="1">
      <c r="L228" s="248" t="s">
        <v>57</v>
      </c>
      <c r="M228" s="249">
        <f t="shared" si="486"/>
        <v>960</v>
      </c>
      <c r="N228" s="250">
        <f t="shared" si="486"/>
        <v>3224</v>
      </c>
      <c r="O228" s="251">
        <f>M228+N228</f>
        <v>4184</v>
      </c>
      <c r="P228" s="249">
        <f t="shared" si="487"/>
        <v>1</v>
      </c>
      <c r="Q228" s="251">
        <f>O228+P228</f>
        <v>4185</v>
      </c>
      <c r="R228" s="249">
        <f t="shared" si="488"/>
        <v>17</v>
      </c>
      <c r="S228" s="250">
        <f t="shared" si="488"/>
        <v>22</v>
      </c>
      <c r="T228" s="251">
        <f>R228+S228</f>
        <v>39</v>
      </c>
      <c r="U228" s="249">
        <f t="shared" si="489"/>
        <v>0</v>
      </c>
      <c r="V228" s="251">
        <f>T228+U228</f>
        <v>39</v>
      </c>
      <c r="W228" s="252">
        <f>IF(Q228=0,0,((V228/Q228)-1)*100)</f>
        <v>-99.068100358422939</v>
      </c>
    </row>
    <row r="229" spans="1:23" ht="12.75" customHeight="1" thickTop="1">
      <c r="L229" s="226" t="s">
        <v>13</v>
      </c>
      <c r="M229" s="384">
        <f t="shared" si="486"/>
        <v>331</v>
      </c>
      <c r="N229" s="385">
        <f t="shared" si="486"/>
        <v>1105</v>
      </c>
      <c r="O229" s="386">
        <f t="shared" ref="O229" si="490">M229+N229</f>
        <v>1436</v>
      </c>
      <c r="P229" s="267">
        <f t="shared" si="487"/>
        <v>0</v>
      </c>
      <c r="Q229" s="611">
        <f t="shared" ref="Q229" si="491">O229+P229</f>
        <v>1436</v>
      </c>
      <c r="R229" s="243">
        <f t="shared" si="488"/>
        <v>4</v>
      </c>
      <c r="S229" s="244">
        <f t="shared" si="488"/>
        <v>0</v>
      </c>
      <c r="T229" s="245">
        <f t="shared" ref="T229" si="492">R229+S229</f>
        <v>4</v>
      </c>
      <c r="U229" s="267">
        <f t="shared" si="489"/>
        <v>0</v>
      </c>
      <c r="V229" s="611">
        <f t="shared" ref="V229" si="493">T229+U229</f>
        <v>4</v>
      </c>
      <c r="W229" s="247">
        <f t="shared" ref="W229" si="494">IF(Q229=0,0,((V229/Q229)-1)*100)</f>
        <v>-99.721448467966582</v>
      </c>
    </row>
    <row r="230" spans="1:23" ht="12.75" customHeight="1">
      <c r="L230" s="226" t="s">
        <v>14</v>
      </c>
      <c r="M230" s="384">
        <f t="shared" si="486"/>
        <v>312</v>
      </c>
      <c r="N230" s="385">
        <f t="shared" si="486"/>
        <v>1051</v>
      </c>
      <c r="O230" s="253">
        <f t="shared" ref="O230" si="495">M230+N230</f>
        <v>1363</v>
      </c>
      <c r="P230" s="267">
        <f t="shared" si="487"/>
        <v>0</v>
      </c>
      <c r="Q230" s="386">
        <f t="shared" ref="Q230" si="496">O230+P230</f>
        <v>1363</v>
      </c>
      <c r="R230" s="384">
        <f t="shared" si="488"/>
        <v>4</v>
      </c>
      <c r="S230" s="385">
        <f t="shared" si="488"/>
        <v>1</v>
      </c>
      <c r="T230" s="253">
        <f t="shared" ref="T230:T242" si="497">R230+S230</f>
        <v>5</v>
      </c>
      <c r="U230" s="267">
        <f t="shared" si="489"/>
        <v>0</v>
      </c>
      <c r="V230" s="386">
        <f t="shared" ref="V230:V242" si="498">T230+U230</f>
        <v>5</v>
      </c>
      <c r="W230" s="247">
        <f t="shared" ref="W230:W231" si="499">IF(Q230=0,0,((V230/Q230)-1)*100)</f>
        <v>-99.633162142333092</v>
      </c>
    </row>
    <row r="231" spans="1:23" ht="12.75" customHeight="1" thickBot="1">
      <c r="L231" s="226" t="s">
        <v>15</v>
      </c>
      <c r="M231" s="384">
        <f t="shared" si="486"/>
        <v>356</v>
      </c>
      <c r="N231" s="385">
        <f t="shared" si="486"/>
        <v>1187</v>
      </c>
      <c r="O231" s="386">
        <f t="shared" ref="O231" si="500">M231+N231</f>
        <v>1543</v>
      </c>
      <c r="P231" s="387">
        <f t="shared" si="487"/>
        <v>0</v>
      </c>
      <c r="Q231" s="626">
        <f t="shared" ref="Q231" si="501">O231+P231</f>
        <v>1543</v>
      </c>
      <c r="R231" s="317">
        <f t="shared" si="488"/>
        <v>11</v>
      </c>
      <c r="S231" s="627">
        <f t="shared" si="488"/>
        <v>0</v>
      </c>
      <c r="T231" s="275">
        <f t="shared" ref="T231" si="502">R231+S231</f>
        <v>11</v>
      </c>
      <c r="U231" s="254">
        <f t="shared" si="489"/>
        <v>0</v>
      </c>
      <c r="V231" s="628">
        <f t="shared" ref="V231" si="503">T231+U231</f>
        <v>11</v>
      </c>
      <c r="W231" s="247">
        <f t="shared" si="499"/>
        <v>-99.287103046014252</v>
      </c>
    </row>
    <row r="232" spans="1:23" ht="14.25" thickTop="1" thickBot="1">
      <c r="L232" s="248" t="s">
        <v>61</v>
      </c>
      <c r="M232" s="249">
        <f>+M229+M230+M231</f>
        <v>999</v>
      </c>
      <c r="N232" s="250">
        <f t="shared" ref="N232" si="504">+N229+N230+N231</f>
        <v>3343</v>
      </c>
      <c r="O232" s="251">
        <f t="shared" ref="O232" si="505">+O229+O230+O231</f>
        <v>4342</v>
      </c>
      <c r="P232" s="249">
        <f t="shared" ref="P232" si="506">+P229+P230+P231</f>
        <v>0</v>
      </c>
      <c r="Q232" s="251">
        <f t="shared" ref="Q232" si="507">+Q229+Q230+Q231</f>
        <v>4342</v>
      </c>
      <c r="R232" s="249">
        <f t="shared" ref="R232" si="508">+R229+R230+R231</f>
        <v>19</v>
      </c>
      <c r="S232" s="250">
        <f t="shared" ref="S232" si="509">+S229+S230+S231</f>
        <v>1</v>
      </c>
      <c r="T232" s="251">
        <f t="shared" ref="T232" si="510">+T229+T230+T231</f>
        <v>20</v>
      </c>
      <c r="U232" s="249">
        <f t="shared" ref="U232" si="511">+U229+U230+U231</f>
        <v>0</v>
      </c>
      <c r="V232" s="251">
        <f t="shared" ref="V232" si="512">+V229+V230+V231</f>
        <v>20</v>
      </c>
      <c r="W232" s="252">
        <f>IF(Q232=0,0,((V232/Q232)-1)*100)</f>
        <v>-99.539382772915701</v>
      </c>
    </row>
    <row r="233" spans="1:23" ht="12.75" customHeight="1" thickTop="1">
      <c r="L233" s="226" t="s">
        <v>16</v>
      </c>
      <c r="M233" s="384">
        <f t="shared" ref="M233:N235" si="513">+M179+M206</f>
        <v>255</v>
      </c>
      <c r="N233" s="385">
        <f t="shared" si="513"/>
        <v>870</v>
      </c>
      <c r="O233" s="386">
        <f t="shared" ref="O233" si="514">M233+N233</f>
        <v>1125</v>
      </c>
      <c r="P233" s="387">
        <f>+P179+P206</f>
        <v>0</v>
      </c>
      <c r="Q233" s="274">
        <f t="shared" ref="Q233" si="515">O233+P233</f>
        <v>1125</v>
      </c>
      <c r="R233" s="243">
        <f t="shared" ref="R233:S235" si="516">+R179+R206</f>
        <v>17</v>
      </c>
      <c r="S233" s="244">
        <f t="shared" si="516"/>
        <v>0</v>
      </c>
      <c r="T233" s="245">
        <f>R233+S233</f>
        <v>17</v>
      </c>
      <c r="U233" s="246">
        <f>+U179+U206</f>
        <v>0</v>
      </c>
      <c r="V233" s="274">
        <f>T233+U233</f>
        <v>17</v>
      </c>
      <c r="W233" s="247">
        <f>IF(Q233=0,0,((V233/Q233)-1)*100)</f>
        <v>-98.488888888888894</v>
      </c>
    </row>
    <row r="234" spans="1:23" ht="12.75" customHeight="1">
      <c r="L234" s="226" t="s">
        <v>17</v>
      </c>
      <c r="M234" s="384">
        <f t="shared" si="513"/>
        <v>278</v>
      </c>
      <c r="N234" s="385">
        <f t="shared" si="513"/>
        <v>1063</v>
      </c>
      <c r="O234" s="386">
        <f>M234+N234</f>
        <v>1341</v>
      </c>
      <c r="P234" s="387">
        <f>+P180+P207</f>
        <v>0</v>
      </c>
      <c r="Q234" s="274">
        <f>O234+P234</f>
        <v>1341</v>
      </c>
      <c r="R234" s="243">
        <f t="shared" si="516"/>
        <v>8</v>
      </c>
      <c r="S234" s="244">
        <f t="shared" si="516"/>
        <v>0</v>
      </c>
      <c r="T234" s="245">
        <f>R234+S234</f>
        <v>8</v>
      </c>
      <c r="U234" s="246">
        <f>+U180+U207</f>
        <v>0</v>
      </c>
      <c r="V234" s="274">
        <f>T234+U234</f>
        <v>8</v>
      </c>
      <c r="W234" s="247">
        <f t="shared" ref="W234" si="517">IF(Q234=0,0,((V234/Q234)-1)*100)</f>
        <v>-99.403430275913493</v>
      </c>
    </row>
    <row r="235" spans="1:23" ht="12.75" customHeight="1" thickBot="1">
      <c r="L235" s="226" t="s">
        <v>18</v>
      </c>
      <c r="M235" s="384">
        <f t="shared" si="513"/>
        <v>280</v>
      </c>
      <c r="N235" s="385">
        <f t="shared" si="513"/>
        <v>1072</v>
      </c>
      <c r="O235" s="253">
        <f>M235+N235</f>
        <v>1352</v>
      </c>
      <c r="P235" s="254">
        <f>+P181+P208</f>
        <v>0</v>
      </c>
      <c r="Q235" s="274">
        <f>O235+P235</f>
        <v>1352</v>
      </c>
      <c r="R235" s="243">
        <f t="shared" si="516"/>
        <v>2</v>
      </c>
      <c r="S235" s="244">
        <f t="shared" si="516"/>
        <v>0</v>
      </c>
      <c r="T235" s="253">
        <f>R235+S235</f>
        <v>2</v>
      </c>
      <c r="U235" s="254">
        <f>+U181+U208</f>
        <v>0</v>
      </c>
      <c r="V235" s="274">
        <f>T235+U235</f>
        <v>2</v>
      </c>
      <c r="W235" s="247">
        <f>IF(Q235=0,0,((V235/Q235)-1)*100)</f>
        <v>-99.852071005917168</v>
      </c>
    </row>
    <row r="236" spans="1:23" ht="14.25" thickTop="1" thickBot="1">
      <c r="L236" s="255" t="s">
        <v>19</v>
      </c>
      <c r="M236" s="256">
        <f>+M233+M234+M235</f>
        <v>813</v>
      </c>
      <c r="N236" s="256">
        <f t="shared" ref="N236" si="518">+N233+N234+N235</f>
        <v>3005</v>
      </c>
      <c r="O236" s="257">
        <f t="shared" ref="O236" si="519">+O233+O234+O235</f>
        <v>3818</v>
      </c>
      <c r="P236" s="258">
        <f t="shared" ref="P236" si="520">+P233+P234+P235</f>
        <v>0</v>
      </c>
      <c r="Q236" s="257">
        <f t="shared" ref="Q236" si="521">+Q233+Q234+Q235</f>
        <v>3818</v>
      </c>
      <c r="R236" s="256">
        <f t="shared" ref="R236" si="522">+R233+R234+R235</f>
        <v>27</v>
      </c>
      <c r="S236" s="256">
        <f t="shared" ref="S236" si="523">+S233+S234+S235</f>
        <v>0</v>
      </c>
      <c r="T236" s="257">
        <f t="shared" ref="T236" si="524">+T233+T234+T235</f>
        <v>27</v>
      </c>
      <c r="U236" s="258">
        <f t="shared" ref="U236" si="525">+U233+U234+U235</f>
        <v>0</v>
      </c>
      <c r="V236" s="257">
        <f t="shared" ref="V236" si="526">+V233+V234+V235</f>
        <v>27</v>
      </c>
      <c r="W236" s="259">
        <f>IF(Q236=0,0,((V236/Q236)-1)*100)</f>
        <v>-99.292823467784174</v>
      </c>
    </row>
    <row r="237" spans="1:23" ht="12.75" customHeight="1" thickTop="1">
      <c r="A237" s="350"/>
      <c r="K237" s="350"/>
      <c r="L237" s="226" t="s">
        <v>21</v>
      </c>
      <c r="M237" s="384">
        <f>+M183+M210</f>
        <v>260</v>
      </c>
      <c r="N237" s="385">
        <f>+N183+N210</f>
        <v>1004</v>
      </c>
      <c r="O237" s="253">
        <f>M237+N237</f>
        <v>1264</v>
      </c>
      <c r="P237" s="260">
        <f>+P183+P210</f>
        <v>0</v>
      </c>
      <c r="Q237" s="274">
        <f>O237+P237</f>
        <v>1264</v>
      </c>
      <c r="R237" s="243">
        <f>+R183+R210</f>
        <v>2</v>
      </c>
      <c r="S237" s="244">
        <f>+S183+S210</f>
        <v>0</v>
      </c>
      <c r="T237" s="253">
        <f>R237+S237</f>
        <v>2</v>
      </c>
      <c r="U237" s="260">
        <f>+U183+U210</f>
        <v>0</v>
      </c>
      <c r="V237" s="274">
        <f>T237+U237</f>
        <v>2</v>
      </c>
      <c r="W237" s="247">
        <f>IF(Q237=0,0,((V237/Q237)-1)*100)</f>
        <v>-99.841772151898738</v>
      </c>
    </row>
    <row r="238" spans="1:23" ht="12.75" customHeight="1" thickBot="1">
      <c r="A238" s="350"/>
      <c r="K238" s="350"/>
      <c r="L238" s="226" t="s">
        <v>22</v>
      </c>
      <c r="M238" s="384">
        <f>+M184+M211</f>
        <v>271</v>
      </c>
      <c r="N238" s="385">
        <f>+N184+N211</f>
        <v>1160</v>
      </c>
      <c r="O238" s="253">
        <f t="shared" ref="O238" si="527">M238+N238</f>
        <v>1431</v>
      </c>
      <c r="P238" s="387">
        <f>+P184+P211</f>
        <v>0</v>
      </c>
      <c r="Q238" s="274">
        <f t="shared" ref="Q238" si="528">O238+P238</f>
        <v>1431</v>
      </c>
      <c r="R238" s="384">
        <f>+R184+R211</f>
        <v>2</v>
      </c>
      <c r="S238" s="385">
        <f>+S184+S211</f>
        <v>0</v>
      </c>
      <c r="T238" s="253">
        <f>R238+S238</f>
        <v>2</v>
      </c>
      <c r="U238" s="387">
        <f>+U184+U211</f>
        <v>0</v>
      </c>
      <c r="V238" s="274">
        <f>T238+U238</f>
        <v>2</v>
      </c>
      <c r="W238" s="247">
        <f t="shared" ref="W238:W239" si="529">IF(Q238=0,0,((V238/Q238)-1)*100)</f>
        <v>-99.860237596086648</v>
      </c>
    </row>
    <row r="239" spans="1:23" ht="14.25" thickTop="1" thickBot="1">
      <c r="L239" s="248" t="s">
        <v>66</v>
      </c>
      <c r="M239" s="249">
        <f>+M232+M236+M237+M238</f>
        <v>2343</v>
      </c>
      <c r="N239" s="250">
        <f t="shared" ref="N239" si="530">+N232+N236+N237+N238</f>
        <v>8512</v>
      </c>
      <c r="O239" s="251">
        <f t="shared" ref="O239" si="531">+O232+O236+O237+O238</f>
        <v>10855</v>
      </c>
      <c r="P239" s="249">
        <f t="shared" ref="P239" si="532">+P232+P236+P237+P238</f>
        <v>0</v>
      </c>
      <c r="Q239" s="251">
        <f t="shared" ref="Q239" si="533">+Q232+Q236+Q237+Q238</f>
        <v>10855</v>
      </c>
      <c r="R239" s="249">
        <f t="shared" ref="R239" si="534">+R232+R236+R237+R238</f>
        <v>50</v>
      </c>
      <c r="S239" s="250">
        <f t="shared" ref="S239" si="535">+S232+S236+S237+S238</f>
        <v>1</v>
      </c>
      <c r="T239" s="251">
        <f>+T232+T236+T237+T238</f>
        <v>51</v>
      </c>
      <c r="U239" s="249">
        <f t="shared" ref="U239" si="536">+U232+U236+U237+U238</f>
        <v>0</v>
      </c>
      <c r="V239" s="251">
        <f t="shared" ref="V239" si="537">+V232+V236+V237+V238</f>
        <v>51</v>
      </c>
      <c r="W239" s="252">
        <f t="shared" si="529"/>
        <v>-99.530170428374021</v>
      </c>
    </row>
    <row r="240" spans="1:23" ht="14.25" thickTop="1" thickBot="1">
      <c r="L240" s="248" t="s">
        <v>67</v>
      </c>
      <c r="M240" s="249">
        <f>+M228+M232+M236+M237+M238</f>
        <v>3303</v>
      </c>
      <c r="N240" s="250">
        <f t="shared" ref="N240:V240" si="538">+N228+N232+N236+N237+N238</f>
        <v>11736</v>
      </c>
      <c r="O240" s="251">
        <f t="shared" si="538"/>
        <v>15039</v>
      </c>
      <c r="P240" s="249">
        <f t="shared" si="538"/>
        <v>1</v>
      </c>
      <c r="Q240" s="251">
        <f t="shared" si="538"/>
        <v>15040</v>
      </c>
      <c r="R240" s="249">
        <f t="shared" si="538"/>
        <v>67</v>
      </c>
      <c r="S240" s="250">
        <f t="shared" si="538"/>
        <v>23</v>
      </c>
      <c r="T240" s="251">
        <f>+T228+T232+T236+T237+T238</f>
        <v>90</v>
      </c>
      <c r="U240" s="249">
        <f t="shared" si="538"/>
        <v>0</v>
      </c>
      <c r="V240" s="251">
        <f t="shared" si="538"/>
        <v>90</v>
      </c>
      <c r="W240" s="252">
        <f>IF(Q240=0,0,((V240/Q240)-1)*100)</f>
        <v>-99.401595744680847</v>
      </c>
    </row>
    <row r="241" spans="1:23" ht="12.75" customHeight="1" thickTop="1" thickBot="1">
      <c r="A241" s="350"/>
      <c r="K241" s="350"/>
      <c r="L241" s="226" t="s">
        <v>23</v>
      </c>
      <c r="M241" s="384">
        <f>+M187+M214</f>
        <v>70</v>
      </c>
      <c r="N241" s="385">
        <f>+N187+N214</f>
        <v>297</v>
      </c>
      <c r="O241" s="253">
        <f t="shared" ref="O241" si="539">M241+N241</f>
        <v>367</v>
      </c>
      <c r="P241" s="387">
        <f>+P187+P214</f>
        <v>0</v>
      </c>
      <c r="Q241" s="274">
        <f t="shared" ref="Q241" si="540">O241+P241</f>
        <v>367</v>
      </c>
      <c r="R241" s="243">
        <f>+R187+R214</f>
        <v>0</v>
      </c>
      <c r="S241" s="244">
        <f>+S187+S214</f>
        <v>0</v>
      </c>
      <c r="T241" s="253">
        <f t="shared" si="497"/>
        <v>0</v>
      </c>
      <c r="U241" s="246">
        <f>+U187+U214</f>
        <v>0</v>
      </c>
      <c r="V241" s="274">
        <f t="shared" si="498"/>
        <v>0</v>
      </c>
      <c r="W241" s="247">
        <f>IF(Q241=0,0,((V241/Q241)-1)*100)</f>
        <v>-100</v>
      </c>
    </row>
    <row r="242" spans="1:23" ht="14.25" thickTop="1" thickBot="1">
      <c r="L242" s="248" t="s">
        <v>40</v>
      </c>
      <c r="M242" s="249">
        <f>+M237+M238+M241</f>
        <v>601</v>
      </c>
      <c r="N242" s="250">
        <f>+N237+N238+N241</f>
        <v>2461</v>
      </c>
      <c r="O242" s="251">
        <f>+O237+O238+O241</f>
        <v>3062</v>
      </c>
      <c r="P242" s="249">
        <f>+P237+P238+P241</f>
        <v>0</v>
      </c>
      <c r="Q242" s="251">
        <f>+Q237+Q238+Q241</f>
        <v>3062</v>
      </c>
      <c r="R242" s="249">
        <f>+R188+R215</f>
        <v>4</v>
      </c>
      <c r="S242" s="250">
        <f>+S188+S215</f>
        <v>0</v>
      </c>
      <c r="T242" s="251">
        <f t="shared" si="497"/>
        <v>4</v>
      </c>
      <c r="U242" s="249">
        <f>+U188+U215</f>
        <v>0</v>
      </c>
      <c r="V242" s="251">
        <f t="shared" si="498"/>
        <v>4</v>
      </c>
      <c r="W242" s="252">
        <f t="shared" ref="W242:W243" si="541">IF(Q242=0,0,((V242/Q242)-1)*100)</f>
        <v>-99.869366427171784</v>
      </c>
    </row>
    <row r="243" spans="1:23" ht="14.25" thickTop="1" thickBot="1">
      <c r="L243" s="248" t="s">
        <v>63</v>
      </c>
      <c r="M243" s="249">
        <f t="shared" ref="M243:V243" si="542">+M228+M232+M236+M242</f>
        <v>3373</v>
      </c>
      <c r="N243" s="250">
        <f t="shared" si="542"/>
        <v>12033</v>
      </c>
      <c r="O243" s="251">
        <f t="shared" si="542"/>
        <v>15406</v>
      </c>
      <c r="P243" s="249">
        <f t="shared" si="542"/>
        <v>1</v>
      </c>
      <c r="Q243" s="251">
        <f t="shared" si="542"/>
        <v>15407</v>
      </c>
      <c r="R243" s="249">
        <f t="shared" si="542"/>
        <v>67</v>
      </c>
      <c r="S243" s="250">
        <f t="shared" si="542"/>
        <v>23</v>
      </c>
      <c r="T243" s="251">
        <f t="shared" si="542"/>
        <v>90</v>
      </c>
      <c r="U243" s="249">
        <f t="shared" si="542"/>
        <v>0</v>
      </c>
      <c r="V243" s="251">
        <f t="shared" si="542"/>
        <v>90</v>
      </c>
      <c r="W243" s="252">
        <f t="shared" si="541"/>
        <v>-99.415849938339719</v>
      </c>
    </row>
    <row r="244" spans="1:23" ht="13.5" thickTop="1">
      <c r="L244" s="261" t="s">
        <v>60</v>
      </c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</sheetData>
  <sheetProtection password="CF53" sheet="1" objects="1" scenarios="1"/>
  <mergeCells count="36">
    <mergeCell ref="L192:W192"/>
    <mergeCell ref="L218:W218"/>
    <mergeCell ref="L219:W219"/>
    <mergeCell ref="L137:W137"/>
    <mergeCell ref="L138:W138"/>
    <mergeCell ref="L164:W164"/>
    <mergeCell ref="L165:W165"/>
    <mergeCell ref="L191:W191"/>
    <mergeCell ref="B2:I2"/>
    <mergeCell ref="L2:W2"/>
    <mergeCell ref="B3:I3"/>
    <mergeCell ref="L3:W3"/>
    <mergeCell ref="C5:E5"/>
    <mergeCell ref="F5:H5"/>
    <mergeCell ref="M5:Q5"/>
    <mergeCell ref="R5:V5"/>
    <mergeCell ref="B29:I29"/>
    <mergeCell ref="L29:W29"/>
    <mergeCell ref="B30:I30"/>
    <mergeCell ref="L30:W30"/>
    <mergeCell ref="C32:E32"/>
    <mergeCell ref="F32:H32"/>
    <mergeCell ref="M32:Q32"/>
    <mergeCell ref="R32:V32"/>
    <mergeCell ref="L83:W83"/>
    <mergeCell ref="L84:W84"/>
    <mergeCell ref="L110:W110"/>
    <mergeCell ref="L111:W111"/>
    <mergeCell ref="B56:I56"/>
    <mergeCell ref="L56:W56"/>
    <mergeCell ref="B57:I57"/>
    <mergeCell ref="L57:W57"/>
    <mergeCell ref="C59:E59"/>
    <mergeCell ref="F59:H59"/>
    <mergeCell ref="M59:Q59"/>
    <mergeCell ref="R59:V59"/>
  </mergeCells>
  <conditionalFormatting sqref="A55:A58 K55:K58 K217:K220 A217:A220 K244:K1048576 A244:A1048576 A1:A14 K1:K14 K33:K41 A33:A41 K60:K68 A60:A68 K82:K95 A82:A95 A136:A139 K136:K139 A163:A176 K163:K176 A114:A122 K114:K122 K141:K149 A141:A149 K195:K203 A195:A203 A222:A230 K222:K230 K44:K46 A44:A46 K71:K73 A71:A73 K125:K127 A125:A127 K151:K154 A151:A154 K206:K208 A206:A208 K233:K235 A233:A235 K25:K31 K17:K22 A25:A31 A17:A22 A52 A48:A49 K52 K48:K49 A79 A75:A76 K79 K75:K76 A106:A112 A98:A103 K106:K112 K98:K103 K133 K129:K130 A133 A129:A130 K160 K156:K157 A160 A156:A157 K187:K193 K179:K184 A187:A193 A179:A184 K214 K210:K211 A214 A210:A211 K241 K237:K238 A241 A237:A238">
    <cfRule type="containsText" dxfId="66" priority="292" operator="containsText" text="NOT OK">
      <formula>NOT(ISERROR(SEARCH("NOT OK",A1)))</formula>
    </cfRule>
  </conditionalFormatting>
  <conditionalFormatting sqref="K53:K54 A53:A54">
    <cfRule type="containsText" dxfId="65" priority="187" operator="containsText" text="NOT OK">
      <formula>NOT(ISERROR(SEARCH("NOT OK",A53)))</formula>
    </cfRule>
  </conditionalFormatting>
  <conditionalFormatting sqref="K53 A53">
    <cfRule type="containsText" dxfId="64" priority="185" operator="containsText" text="NOT OK">
      <formula>NOT(ISERROR(SEARCH("NOT OK",A53)))</formula>
    </cfRule>
  </conditionalFormatting>
  <conditionalFormatting sqref="K80 A80">
    <cfRule type="containsText" dxfId="63" priority="184" operator="containsText" text="NOT OK">
      <formula>NOT(ISERROR(SEARCH("NOT OK",A80)))</formula>
    </cfRule>
  </conditionalFormatting>
  <conditionalFormatting sqref="K80 A80">
    <cfRule type="containsText" dxfId="62" priority="182" operator="containsText" text="NOT OK">
      <formula>NOT(ISERROR(SEARCH("NOT OK",A80)))</formula>
    </cfRule>
  </conditionalFormatting>
  <conditionalFormatting sqref="A134 K134">
    <cfRule type="containsText" dxfId="61" priority="181" operator="containsText" text="NOT OK">
      <formula>NOT(ISERROR(SEARCH("NOT OK",A134)))</formula>
    </cfRule>
  </conditionalFormatting>
  <conditionalFormatting sqref="A134 K134">
    <cfRule type="containsText" dxfId="60" priority="179" operator="containsText" text="NOT OK">
      <formula>NOT(ISERROR(SEARCH("NOT OK",A134)))</formula>
    </cfRule>
  </conditionalFormatting>
  <conditionalFormatting sqref="A161 K161">
    <cfRule type="containsText" dxfId="59" priority="178" operator="containsText" text="NOT OK">
      <formula>NOT(ISERROR(SEARCH("NOT OK",A161)))</formula>
    </cfRule>
  </conditionalFormatting>
  <conditionalFormatting sqref="A161 K161">
    <cfRule type="containsText" dxfId="58" priority="176" operator="containsText" text="NOT OK">
      <formula>NOT(ISERROR(SEARCH("NOT OK",A161)))</formula>
    </cfRule>
  </conditionalFormatting>
  <conditionalFormatting sqref="K215 A215">
    <cfRule type="containsText" dxfId="57" priority="175" operator="containsText" text="NOT OK">
      <formula>NOT(ISERROR(SEARCH("NOT OK",A215)))</formula>
    </cfRule>
  </conditionalFormatting>
  <conditionalFormatting sqref="K215 A215">
    <cfRule type="containsText" dxfId="56" priority="173" operator="containsText" text="NOT OK">
      <formula>NOT(ISERROR(SEARCH("NOT OK",A215)))</formula>
    </cfRule>
  </conditionalFormatting>
  <conditionalFormatting sqref="K242 A242">
    <cfRule type="containsText" dxfId="55" priority="172" operator="containsText" text="NOT OK">
      <formula>NOT(ISERROR(SEARCH("NOT OK",A242)))</formula>
    </cfRule>
  </conditionalFormatting>
  <conditionalFormatting sqref="K242 A242">
    <cfRule type="containsText" dxfId="54" priority="170" operator="containsText" text="NOT OK">
      <formula>NOT(ISERROR(SEARCH("NOT OK",A242)))</formula>
    </cfRule>
  </conditionalFormatting>
  <conditionalFormatting sqref="A32 K32">
    <cfRule type="containsText" dxfId="53" priority="133" operator="containsText" text="NOT OK">
      <formula>NOT(ISERROR(SEARCH("NOT OK",A32)))</formula>
    </cfRule>
  </conditionalFormatting>
  <conditionalFormatting sqref="A59 K59">
    <cfRule type="containsText" dxfId="52" priority="132" operator="containsText" text="NOT OK">
      <formula>NOT(ISERROR(SEARCH("NOT OK",A59)))</formula>
    </cfRule>
  </conditionalFormatting>
  <conditionalFormatting sqref="A194 K194">
    <cfRule type="containsText" dxfId="51" priority="129" operator="containsText" text="NOT OK">
      <formula>NOT(ISERROR(SEARCH("NOT OK",A194)))</formula>
    </cfRule>
  </conditionalFormatting>
  <conditionalFormatting sqref="K113 A113">
    <cfRule type="containsText" dxfId="50" priority="131" operator="containsText" text="NOT OK">
      <formula>NOT(ISERROR(SEARCH("NOT OK",A113)))</formula>
    </cfRule>
  </conditionalFormatting>
  <conditionalFormatting sqref="K140 A140">
    <cfRule type="containsText" dxfId="49" priority="130" operator="containsText" text="NOT OK">
      <formula>NOT(ISERROR(SEARCH("NOT OK",A140)))</formula>
    </cfRule>
  </conditionalFormatting>
  <conditionalFormatting sqref="A221 K221">
    <cfRule type="containsText" dxfId="48" priority="128" operator="containsText" text="NOT OK">
      <formula>NOT(ISERROR(SEARCH("NOT OK",A221)))</formula>
    </cfRule>
  </conditionalFormatting>
  <conditionalFormatting sqref="A15:A16 K15:K16">
    <cfRule type="containsText" dxfId="47" priority="127" operator="containsText" text="NOT OK">
      <formula>NOT(ISERROR(SEARCH("NOT OK",A15)))</formula>
    </cfRule>
  </conditionalFormatting>
  <conditionalFormatting sqref="K42 A42">
    <cfRule type="containsText" dxfId="46" priority="126" operator="containsText" text="NOT OK">
      <formula>NOT(ISERROR(SEARCH("NOT OK",A42)))</formula>
    </cfRule>
  </conditionalFormatting>
  <conditionalFormatting sqref="K69 A69">
    <cfRule type="containsText" dxfId="45" priority="124" operator="containsText" text="NOT OK">
      <formula>NOT(ISERROR(SEARCH("NOT OK",A69)))</formula>
    </cfRule>
  </conditionalFormatting>
  <conditionalFormatting sqref="K96:K103 A96:A103">
    <cfRule type="containsText" dxfId="44" priority="122" operator="containsText" text="NOT OK">
      <formula>NOT(ISERROR(SEARCH("NOT OK",A96)))</formula>
    </cfRule>
  </conditionalFormatting>
  <conditionalFormatting sqref="K123 A123">
    <cfRule type="containsText" dxfId="43" priority="121" operator="containsText" text="NOT OK">
      <formula>NOT(ISERROR(SEARCH("NOT OK",A123)))</formula>
    </cfRule>
  </conditionalFormatting>
  <conditionalFormatting sqref="A150 K150">
    <cfRule type="containsText" dxfId="42" priority="119" operator="containsText" text="NOT OK">
      <formula>NOT(ISERROR(SEARCH("NOT OK",A150)))</formula>
    </cfRule>
  </conditionalFormatting>
  <conditionalFormatting sqref="A177:A184 K177:K184">
    <cfRule type="containsText" dxfId="41" priority="117" operator="containsText" text="NOT OK">
      <formula>NOT(ISERROR(SEARCH("NOT OK",A177)))</formula>
    </cfRule>
  </conditionalFormatting>
  <conditionalFormatting sqref="A204 K204">
    <cfRule type="containsText" dxfId="40" priority="116" operator="containsText" text="NOT OK">
      <formula>NOT(ISERROR(SEARCH("NOT OK",A204)))</formula>
    </cfRule>
  </conditionalFormatting>
  <conditionalFormatting sqref="A231 K231">
    <cfRule type="containsText" dxfId="39" priority="114" operator="containsText" text="NOT OK">
      <formula>NOT(ISERROR(SEARCH("NOT OK",A231)))</formula>
    </cfRule>
  </conditionalFormatting>
  <conditionalFormatting sqref="A231 K231">
    <cfRule type="containsText" dxfId="38" priority="112" operator="containsText" text="NOT OK">
      <formula>NOT(ISERROR(SEARCH("NOT OK",A231)))</formula>
    </cfRule>
  </conditionalFormatting>
  <conditionalFormatting sqref="A43:A46 K43:K46">
    <cfRule type="containsText" dxfId="37" priority="110" operator="containsText" text="NOT OK">
      <formula>NOT(ISERROR(SEARCH("NOT OK",A43)))</formula>
    </cfRule>
  </conditionalFormatting>
  <conditionalFormatting sqref="A70:A73 K70:K73">
    <cfRule type="containsText" dxfId="36" priority="108" operator="containsText" text="NOT OK">
      <formula>NOT(ISERROR(SEARCH("NOT OK",A70)))</formula>
    </cfRule>
  </conditionalFormatting>
  <conditionalFormatting sqref="K81 A81">
    <cfRule type="containsText" dxfId="35" priority="107" operator="containsText" text="NOT OK">
      <formula>NOT(ISERROR(SEARCH("NOT OK",A81)))</formula>
    </cfRule>
  </conditionalFormatting>
  <conditionalFormatting sqref="K135 A135">
    <cfRule type="containsText" dxfId="34" priority="105" operator="containsText" text="NOT OK">
      <formula>NOT(ISERROR(SEARCH("NOT OK",A135)))</formula>
    </cfRule>
  </conditionalFormatting>
  <conditionalFormatting sqref="K162 A162">
    <cfRule type="containsText" dxfId="33" priority="103" operator="containsText" text="NOT OK">
      <formula>NOT(ISERROR(SEARCH("NOT OK",A162)))</formula>
    </cfRule>
  </conditionalFormatting>
  <conditionalFormatting sqref="K124:K127 A124:A127">
    <cfRule type="containsText" dxfId="32" priority="100" operator="containsText" text="NOT OK">
      <formula>NOT(ISERROR(SEARCH("NOT OK",A124)))</formula>
    </cfRule>
  </conditionalFormatting>
  <conditionalFormatting sqref="A205:A208 K205:K208">
    <cfRule type="containsText" dxfId="31" priority="96" operator="containsText" text="NOT OK">
      <formula>NOT(ISERROR(SEARCH("NOT OK",A205)))</formula>
    </cfRule>
  </conditionalFormatting>
  <conditionalFormatting sqref="A232:A235 K232:K235">
    <cfRule type="containsText" dxfId="30" priority="94" operator="containsText" text="NOT OK">
      <formula>NOT(ISERROR(SEARCH("NOT OK",A232)))</formula>
    </cfRule>
  </conditionalFormatting>
  <conditionalFormatting sqref="A216 K216">
    <cfRule type="containsText" dxfId="29" priority="93" operator="containsText" text="NOT OK">
      <formula>NOT(ISERROR(SEARCH("NOT OK",A216)))</formula>
    </cfRule>
  </conditionalFormatting>
  <conditionalFormatting sqref="A243 K243">
    <cfRule type="containsText" dxfId="28" priority="91" operator="containsText" text="NOT OK">
      <formula>NOT(ISERROR(SEARCH("NOT OK",A243)))</formula>
    </cfRule>
  </conditionalFormatting>
  <conditionalFormatting sqref="K23 A23">
    <cfRule type="containsText" dxfId="27" priority="88" operator="containsText" text="NOT OK">
      <formula>NOT(ISERROR(SEARCH("NOT OK",A23)))</formula>
    </cfRule>
  </conditionalFormatting>
  <conditionalFormatting sqref="A24 K24">
    <cfRule type="containsText" dxfId="26" priority="87" operator="containsText" text="NOT OK">
      <formula>NOT(ISERROR(SEARCH("NOT OK",A24)))</formula>
    </cfRule>
  </conditionalFormatting>
  <conditionalFormatting sqref="K105 A105">
    <cfRule type="containsText" dxfId="25" priority="82" operator="containsText" text="NOT OK">
      <formula>NOT(ISERROR(SEARCH("NOT OK",A105)))</formula>
    </cfRule>
  </conditionalFormatting>
  <conditionalFormatting sqref="K104 A104">
    <cfRule type="containsText" dxfId="24" priority="81" operator="containsText" text="NOT OK">
      <formula>NOT(ISERROR(SEARCH("NOT OK",A104)))</formula>
    </cfRule>
  </conditionalFormatting>
  <conditionalFormatting sqref="A186 K186">
    <cfRule type="containsText" dxfId="23" priority="76" operator="containsText" text="NOT OK">
      <formula>NOT(ISERROR(SEARCH("NOT OK",A186)))</formula>
    </cfRule>
  </conditionalFormatting>
  <conditionalFormatting sqref="K185 A185">
    <cfRule type="containsText" dxfId="22" priority="75" operator="containsText" text="NOT OK">
      <formula>NOT(ISERROR(SEARCH("NOT OK",A185)))</formula>
    </cfRule>
  </conditionalFormatting>
  <conditionalFormatting sqref="A47:A49 K47:K49">
    <cfRule type="containsText" dxfId="21" priority="46" operator="containsText" text="NOT OK">
      <formula>NOT(ISERROR(SEARCH("NOT OK",A47)))</formula>
    </cfRule>
  </conditionalFormatting>
  <conditionalFormatting sqref="A74:A76 K74:K76">
    <cfRule type="containsText" dxfId="20" priority="43" operator="containsText" text="NOT OK">
      <formula>NOT(ISERROR(SEARCH("NOT OK",A74)))</formula>
    </cfRule>
  </conditionalFormatting>
  <conditionalFormatting sqref="K128:K130 A128:A130">
    <cfRule type="containsText" dxfId="19" priority="40" operator="containsText" text="NOT OK">
      <formula>NOT(ISERROR(SEARCH("NOT OK",A128)))</formula>
    </cfRule>
  </conditionalFormatting>
  <conditionalFormatting sqref="K128:K130 A128:A130">
    <cfRule type="containsText" dxfId="18" priority="39" operator="containsText" text="NOT OK">
      <formula>NOT(ISERROR(SEARCH("NOT OK",A128)))</formula>
    </cfRule>
  </conditionalFormatting>
  <conditionalFormatting sqref="K155:K157 A155:A157">
    <cfRule type="containsText" dxfId="17" priority="36" operator="containsText" text="NOT OK">
      <formula>NOT(ISERROR(SEARCH("NOT OK",A155)))</formula>
    </cfRule>
  </conditionalFormatting>
  <conditionalFormatting sqref="K155:K157 A155:A157">
    <cfRule type="containsText" dxfId="16" priority="35" operator="containsText" text="NOT OK">
      <formula>NOT(ISERROR(SEARCH("NOT OK",A155)))</formula>
    </cfRule>
  </conditionalFormatting>
  <conditionalFormatting sqref="A209:A211 K209:K211">
    <cfRule type="containsText" dxfId="15" priority="32" operator="containsText" text="NOT OK">
      <formula>NOT(ISERROR(SEARCH("NOT OK",A209)))</formula>
    </cfRule>
  </conditionalFormatting>
  <conditionalFormatting sqref="A209:A211 K209:K211">
    <cfRule type="containsText" dxfId="14" priority="31" operator="containsText" text="NOT OK">
      <formula>NOT(ISERROR(SEARCH("NOT OK",A209)))</formula>
    </cfRule>
  </conditionalFormatting>
  <conditionalFormatting sqref="A236:A238 K236:K238">
    <cfRule type="containsText" dxfId="13" priority="28" operator="containsText" text="NOT OK">
      <formula>NOT(ISERROR(SEARCH("NOT OK",A236)))</formula>
    </cfRule>
  </conditionalFormatting>
  <conditionalFormatting sqref="A236:A238 K236:K238">
    <cfRule type="containsText" dxfId="12" priority="27" operator="containsText" text="NOT OK">
      <formula>NOT(ISERROR(SEARCH("NOT OK",A236)))</formula>
    </cfRule>
  </conditionalFormatting>
  <conditionalFormatting sqref="K50 A50">
    <cfRule type="containsText" dxfId="11" priority="12" operator="containsText" text="NOT OK">
      <formula>NOT(ISERROR(SEARCH("NOT OK",A50)))</formula>
    </cfRule>
  </conditionalFormatting>
  <conditionalFormatting sqref="A51 K51">
    <cfRule type="containsText" dxfId="10" priority="11" operator="containsText" text="NOT OK">
      <formula>NOT(ISERROR(SEARCH("NOT OK",A51)))</formula>
    </cfRule>
  </conditionalFormatting>
  <conditionalFormatting sqref="K77 A77">
    <cfRule type="containsText" dxfId="9" priority="10" operator="containsText" text="NOT OK">
      <formula>NOT(ISERROR(SEARCH("NOT OK",A77)))</formula>
    </cfRule>
  </conditionalFormatting>
  <conditionalFormatting sqref="A78 K78">
    <cfRule type="containsText" dxfId="8" priority="9" operator="containsText" text="NOT OK">
      <formula>NOT(ISERROR(SEARCH("NOT OK",A78)))</formula>
    </cfRule>
  </conditionalFormatting>
  <conditionalFormatting sqref="K132 A132">
    <cfRule type="containsText" dxfId="7" priority="8" operator="containsText" text="NOT OK">
      <formula>NOT(ISERROR(SEARCH("NOT OK",A132)))</formula>
    </cfRule>
  </conditionalFormatting>
  <conditionalFormatting sqref="K131 A131">
    <cfRule type="containsText" dxfId="6" priority="7" operator="containsText" text="NOT OK">
      <formula>NOT(ISERROR(SEARCH("NOT OK",A131)))</formula>
    </cfRule>
  </conditionalFormatting>
  <conditionalFormatting sqref="K159 A159">
    <cfRule type="containsText" dxfId="5" priority="6" operator="containsText" text="NOT OK">
      <formula>NOT(ISERROR(SEARCH("NOT OK",A159)))</formula>
    </cfRule>
  </conditionalFormatting>
  <conditionalFormatting sqref="K158 A158">
    <cfRule type="containsText" dxfId="4" priority="5" operator="containsText" text="NOT OK">
      <formula>NOT(ISERROR(SEARCH("NOT OK",A158)))</formula>
    </cfRule>
  </conditionalFormatting>
  <conditionalFormatting sqref="A213 K213">
    <cfRule type="containsText" dxfId="3" priority="4" operator="containsText" text="NOT OK">
      <formula>NOT(ISERROR(SEARCH("NOT OK",A213)))</formula>
    </cfRule>
  </conditionalFormatting>
  <conditionalFormatting sqref="K212 A212">
    <cfRule type="containsText" dxfId="2" priority="3" operator="containsText" text="NOT OK">
      <formula>NOT(ISERROR(SEARCH("NOT OK",A212)))</formula>
    </cfRule>
  </conditionalFormatting>
  <conditionalFormatting sqref="A240 K240">
    <cfRule type="containsText" dxfId="1" priority="2" operator="containsText" text="NOT OK">
      <formula>NOT(ISERROR(SEARCH("NOT OK",A240)))</formula>
    </cfRule>
  </conditionalFormatting>
  <conditionalFormatting sqref="K239 A239">
    <cfRule type="containsText" dxfId="0" priority="1" operator="containsText" text="NOT OK">
      <formula>NOT(ISERROR(SEARCH("NOT OK",A239)))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2" min="11" max="22" man="1"/>
    <brk id="163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Penporn.b</cp:lastModifiedBy>
  <cp:lastPrinted>2018-09-20T03:38:48Z</cp:lastPrinted>
  <dcterms:created xsi:type="dcterms:W3CDTF">2013-10-03T09:45:59Z</dcterms:created>
  <dcterms:modified xsi:type="dcterms:W3CDTF">2018-09-20T07:53:50Z</dcterms:modified>
</cp:coreProperties>
</file>