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-15" yWindow="-15" windowWidth="10920" windowHeight="11580" tabRatio="599" activeTab="8"/>
  </bookViews>
  <sheets>
    <sheet name="Lcc_BKK+DMK" sheetId="20" r:id="rId1"/>
    <sheet name="Lcc_BKK" sheetId="1" r:id="rId2"/>
    <sheet name="Lcc_DMK" sheetId="13" r:id="rId3"/>
    <sheet name="Lcc_CNX" sheetId="14" r:id="rId4"/>
    <sheet name="Lcc_CNX (2)" sheetId="24" state="hidden" r:id="rId5"/>
    <sheet name="Lcc_HDY" sheetId="15" r:id="rId6"/>
    <sheet name="Lcc_HKT" sheetId="16" r:id="rId7"/>
    <sheet name="Lcc_CEI" sheetId="17" r:id="rId8"/>
    <sheet name="Lcc_TOTAL" sheetId="19" r:id="rId9"/>
  </sheets>
  <definedNames>
    <definedName name="\D">#REF!</definedName>
    <definedName name="\I">#REF!</definedName>
    <definedName name="\R">#REF!</definedName>
    <definedName name="_Order1" hidden="1">0</definedName>
    <definedName name="j">#REF!</definedName>
    <definedName name="_xlnm.Print_Area" localSheetId="1">Lcc_BKK!$B$2:$I$85,Lcc_BKK!$L$2:$W$253</definedName>
    <definedName name="_xlnm.Print_Area" localSheetId="0">'Lcc_BKK+DMK'!$B$2:$I$85,'Lcc_BKK+DMK'!$L$2:$W$253</definedName>
    <definedName name="_xlnm.Print_Area" localSheetId="7">Lcc_CEI!$B$2:$I$88,Lcc_CEI!$L$2:$W$262</definedName>
    <definedName name="_xlnm.Print_Area" localSheetId="3">Lcc_CNX!$B$2:$I$85,Lcc_CNX!$L$2:$W$253</definedName>
    <definedName name="_xlnm.Print_Area" localSheetId="2">Lcc_DMK!$B$2:$I$85,Lcc_DMK!$L$2:$W$253</definedName>
    <definedName name="_xlnm.Print_Area" localSheetId="5">Lcc_HDY!$B$2:$I$85,Lcc_HDY!$L$2:$W$253</definedName>
    <definedName name="_xlnm.Print_Area" localSheetId="6">Lcc_HKT!$B$2:$I$85,Lcc_HKT!$L$2:$W$253</definedName>
    <definedName name="_xlnm.Print_Area" localSheetId="8">Lcc_TOTAL!$B$2:$I$85,Lcc_TOTAL!$L$2:$W$253</definedName>
  </definedNames>
  <calcPr calcId="125725"/>
</workbook>
</file>

<file path=xl/calcChain.xml><?xml version="1.0" encoding="utf-8"?>
<calcChain xmlns="http://schemas.openxmlformats.org/spreadsheetml/2006/main">
  <c r="M243" i="1"/>
  <c r="M243" i="13"/>
  <c r="M243" i="14"/>
  <c r="M243" i="15"/>
  <c r="M243" i="16"/>
  <c r="M243" i="17"/>
  <c r="M215" i="1"/>
  <c r="M215" i="13"/>
  <c r="M215" i="14"/>
  <c r="M215" i="15"/>
  <c r="M215" i="16"/>
  <c r="M215" i="17"/>
  <c r="Q244" i="1"/>
  <c r="W244" s="1"/>
  <c r="P244"/>
  <c r="O244"/>
  <c r="N244"/>
  <c r="M244"/>
  <c r="W243"/>
  <c r="Q243"/>
  <c r="P243"/>
  <c r="O243"/>
  <c r="N243"/>
  <c r="Q244" i="13"/>
  <c r="P244"/>
  <c r="O244"/>
  <c r="N244"/>
  <c r="M244"/>
  <c r="Q243"/>
  <c r="P243"/>
  <c r="O243"/>
  <c r="N243"/>
  <c r="V244" i="14"/>
  <c r="U244"/>
  <c r="T244"/>
  <c r="S244"/>
  <c r="R244"/>
  <c r="Q244"/>
  <c r="W244" s="1"/>
  <c r="P244"/>
  <c r="O244"/>
  <c r="N244"/>
  <c r="M244"/>
  <c r="W243"/>
  <c r="V243"/>
  <c r="U243"/>
  <c r="T243"/>
  <c r="S243"/>
  <c r="R243"/>
  <c r="Q243"/>
  <c r="P243"/>
  <c r="O243"/>
  <c r="N243"/>
  <c r="Q244" i="15"/>
  <c r="P244"/>
  <c r="O244"/>
  <c r="N244"/>
  <c r="M244"/>
  <c r="Q243"/>
  <c r="P243"/>
  <c r="O243"/>
  <c r="N243"/>
  <c r="Q244" i="16"/>
  <c r="P244"/>
  <c r="O244"/>
  <c r="N244"/>
  <c r="M244"/>
  <c r="Q243"/>
  <c r="P243"/>
  <c r="O243"/>
  <c r="N243"/>
  <c r="V244" i="17"/>
  <c r="W244" s="1"/>
  <c r="U244"/>
  <c r="T244"/>
  <c r="S244"/>
  <c r="R244"/>
  <c r="Q244"/>
  <c r="P244"/>
  <c r="O244"/>
  <c r="N244"/>
  <c r="M244"/>
  <c r="V243"/>
  <c r="U243"/>
  <c r="T243"/>
  <c r="S243"/>
  <c r="R243"/>
  <c r="Q243"/>
  <c r="W243" s="1"/>
  <c r="P243"/>
  <c r="O243"/>
  <c r="N243"/>
  <c r="W216" i="1"/>
  <c r="U216"/>
  <c r="S216"/>
  <c r="R216"/>
  <c r="Q216"/>
  <c r="P216"/>
  <c r="O216"/>
  <c r="N216"/>
  <c r="M216"/>
  <c r="U215"/>
  <c r="S215"/>
  <c r="R215"/>
  <c r="Q215"/>
  <c r="W215" s="1"/>
  <c r="P215"/>
  <c r="O215"/>
  <c r="N215"/>
  <c r="U216" i="13"/>
  <c r="S216"/>
  <c r="R216"/>
  <c r="Q216"/>
  <c r="P216"/>
  <c r="O216"/>
  <c r="N216"/>
  <c r="M216"/>
  <c r="U215"/>
  <c r="S215"/>
  <c r="R215"/>
  <c r="Q215"/>
  <c r="P215"/>
  <c r="O215"/>
  <c r="N215"/>
  <c r="W216" i="14"/>
  <c r="V216"/>
  <c r="U216"/>
  <c r="T216"/>
  <c r="S216"/>
  <c r="R216"/>
  <c r="Q216"/>
  <c r="P216"/>
  <c r="O216"/>
  <c r="N216"/>
  <c r="M216"/>
  <c r="V215"/>
  <c r="U215"/>
  <c r="T215"/>
  <c r="S215"/>
  <c r="R215"/>
  <c r="Q215"/>
  <c r="W215" s="1"/>
  <c r="P215"/>
  <c r="O215"/>
  <c r="N215"/>
  <c r="U216" i="15"/>
  <c r="S216"/>
  <c r="R216"/>
  <c r="Q216"/>
  <c r="P216"/>
  <c r="O216"/>
  <c r="N216"/>
  <c r="M216"/>
  <c r="U215"/>
  <c r="S215"/>
  <c r="R215"/>
  <c r="Q215"/>
  <c r="P215"/>
  <c r="O215"/>
  <c r="N215"/>
  <c r="U216" i="16"/>
  <c r="S216"/>
  <c r="R216"/>
  <c r="Q216"/>
  <c r="P216"/>
  <c r="O216"/>
  <c r="N216"/>
  <c r="M216"/>
  <c r="U215"/>
  <c r="S215"/>
  <c r="R215"/>
  <c r="Q215"/>
  <c r="P215"/>
  <c r="O215"/>
  <c r="N215"/>
  <c r="V216" i="17"/>
  <c r="U216"/>
  <c r="T216"/>
  <c r="S216"/>
  <c r="R216"/>
  <c r="Q216"/>
  <c r="W216" s="1"/>
  <c r="P216"/>
  <c r="O216"/>
  <c r="N216"/>
  <c r="M216"/>
  <c r="V215"/>
  <c r="U215"/>
  <c r="T215"/>
  <c r="S215"/>
  <c r="R215"/>
  <c r="Q215"/>
  <c r="W215" s="1"/>
  <c r="P215"/>
  <c r="O215"/>
  <c r="N215"/>
  <c r="U187" i="1"/>
  <c r="S187"/>
  <c r="R187"/>
  <c r="Q187"/>
  <c r="P187"/>
  <c r="O187"/>
  <c r="N187"/>
  <c r="U187" i="13"/>
  <c r="S187"/>
  <c r="R187"/>
  <c r="Q187"/>
  <c r="P187"/>
  <c r="O187"/>
  <c r="N187"/>
  <c r="V187" i="14"/>
  <c r="U187"/>
  <c r="T187"/>
  <c r="S187"/>
  <c r="R187"/>
  <c r="Q187"/>
  <c r="P187"/>
  <c r="O187"/>
  <c r="N187"/>
  <c r="U187" i="15"/>
  <c r="S187"/>
  <c r="R187"/>
  <c r="Q187"/>
  <c r="P187"/>
  <c r="O187"/>
  <c r="N187"/>
  <c r="U187" i="16"/>
  <c r="S187"/>
  <c r="R187"/>
  <c r="Q187"/>
  <c r="P187"/>
  <c r="O187"/>
  <c r="N187"/>
  <c r="V187" i="17"/>
  <c r="U187"/>
  <c r="T187"/>
  <c r="S187"/>
  <c r="R187"/>
  <c r="Q187"/>
  <c r="P187"/>
  <c r="O187"/>
  <c r="N187"/>
  <c r="M187" i="1"/>
  <c r="M187" i="13"/>
  <c r="M187" i="14"/>
  <c r="M187" i="15"/>
  <c r="M187" i="16"/>
  <c r="M187" i="17"/>
  <c r="Q160" i="1"/>
  <c r="P160"/>
  <c r="O160"/>
  <c r="N160"/>
  <c r="M160"/>
  <c r="Q159"/>
  <c r="P159"/>
  <c r="O159"/>
  <c r="N159"/>
  <c r="M159"/>
  <c r="Q160" i="13"/>
  <c r="P160"/>
  <c r="O160"/>
  <c r="N160"/>
  <c r="M160"/>
  <c r="Q159"/>
  <c r="P159"/>
  <c r="O159"/>
  <c r="N159"/>
  <c r="M159"/>
  <c r="W160" i="14"/>
  <c r="V160"/>
  <c r="U160"/>
  <c r="T160"/>
  <c r="S160"/>
  <c r="R160"/>
  <c r="Q160"/>
  <c r="P160"/>
  <c r="O160"/>
  <c r="N160"/>
  <c r="M160"/>
  <c r="V159"/>
  <c r="U159"/>
  <c r="T159"/>
  <c r="S159"/>
  <c r="R159"/>
  <c r="Q159"/>
  <c r="W159" s="1"/>
  <c r="P159"/>
  <c r="O159"/>
  <c r="N159"/>
  <c r="M159"/>
  <c r="Q160" i="15"/>
  <c r="P160"/>
  <c r="O160"/>
  <c r="N160"/>
  <c r="M160"/>
  <c r="Q159"/>
  <c r="P159"/>
  <c r="O159"/>
  <c r="N159"/>
  <c r="M159"/>
  <c r="Q160" i="16"/>
  <c r="P160"/>
  <c r="O160"/>
  <c r="N160"/>
  <c r="M160"/>
  <c r="Q159"/>
  <c r="P159"/>
  <c r="O159"/>
  <c r="N159"/>
  <c r="M159"/>
  <c r="V160" i="17"/>
  <c r="U160"/>
  <c r="T160"/>
  <c r="S160"/>
  <c r="R160"/>
  <c r="Q160"/>
  <c r="W160" s="1"/>
  <c r="P160"/>
  <c r="O160"/>
  <c r="N160"/>
  <c r="M160"/>
  <c r="W159"/>
  <c r="V159"/>
  <c r="U159"/>
  <c r="T159"/>
  <c r="S159"/>
  <c r="R159"/>
  <c r="Q159"/>
  <c r="P159"/>
  <c r="O159"/>
  <c r="N159"/>
  <c r="M159"/>
  <c r="U132" i="1"/>
  <c r="S132"/>
  <c r="R132"/>
  <c r="Q132"/>
  <c r="W132" s="1"/>
  <c r="P132"/>
  <c r="O132"/>
  <c r="N132"/>
  <c r="M132"/>
  <c r="W131"/>
  <c r="U131"/>
  <c r="S131"/>
  <c r="R131"/>
  <c r="Q131"/>
  <c r="P131"/>
  <c r="O131"/>
  <c r="N131"/>
  <c r="M131"/>
  <c r="U132" i="13"/>
  <c r="S132"/>
  <c r="R132"/>
  <c r="Q132"/>
  <c r="P132"/>
  <c r="O132"/>
  <c r="N132"/>
  <c r="M132"/>
  <c r="U131"/>
  <c r="S131"/>
  <c r="R131"/>
  <c r="Q131"/>
  <c r="P131"/>
  <c r="O131"/>
  <c r="N131"/>
  <c r="M131"/>
  <c r="W132" i="14"/>
  <c r="V132"/>
  <c r="U132"/>
  <c r="T132"/>
  <c r="S132"/>
  <c r="R132"/>
  <c r="Q132"/>
  <c r="P132"/>
  <c r="O132"/>
  <c r="N132"/>
  <c r="M132"/>
  <c r="V131"/>
  <c r="U131"/>
  <c r="T131"/>
  <c r="S131"/>
  <c r="R131"/>
  <c r="Q131"/>
  <c r="W131" s="1"/>
  <c r="P131"/>
  <c r="O131"/>
  <c r="N131"/>
  <c r="M131"/>
  <c r="U132" i="15"/>
  <c r="S132"/>
  <c r="R132"/>
  <c r="Q132"/>
  <c r="P132"/>
  <c r="O132"/>
  <c r="N132"/>
  <c r="M132"/>
  <c r="U131"/>
  <c r="S131"/>
  <c r="R131"/>
  <c r="Q131"/>
  <c r="P131"/>
  <c r="O131"/>
  <c r="N131"/>
  <c r="M131"/>
  <c r="U132" i="16"/>
  <c r="S132"/>
  <c r="R132"/>
  <c r="Q132"/>
  <c r="P132"/>
  <c r="O132"/>
  <c r="N132"/>
  <c r="M132"/>
  <c r="U131"/>
  <c r="S131"/>
  <c r="R131"/>
  <c r="Q131"/>
  <c r="P131"/>
  <c r="O131"/>
  <c r="N131"/>
  <c r="M131"/>
  <c r="V132" i="17"/>
  <c r="U132"/>
  <c r="T132"/>
  <c r="S132"/>
  <c r="R132"/>
  <c r="Q132"/>
  <c r="W132" s="1"/>
  <c r="P132"/>
  <c r="O132"/>
  <c r="N132"/>
  <c r="M132"/>
  <c r="W131"/>
  <c r="V131"/>
  <c r="U131"/>
  <c r="T131"/>
  <c r="S131"/>
  <c r="R131"/>
  <c r="Q131"/>
  <c r="P131"/>
  <c r="O131"/>
  <c r="N131"/>
  <c r="M131"/>
  <c r="U103" i="1"/>
  <c r="S103"/>
  <c r="R103"/>
  <c r="Q103"/>
  <c r="P103"/>
  <c r="O103"/>
  <c r="N103"/>
  <c r="U103" i="13"/>
  <c r="S103"/>
  <c r="R103"/>
  <c r="Q103"/>
  <c r="P103"/>
  <c r="O103"/>
  <c r="N103"/>
  <c r="V103" i="14"/>
  <c r="U103"/>
  <c r="T103"/>
  <c r="S103"/>
  <c r="R103"/>
  <c r="Q103"/>
  <c r="P103"/>
  <c r="O103"/>
  <c r="N103"/>
  <c r="U103" i="15"/>
  <c r="S103"/>
  <c r="R103"/>
  <c r="Q103"/>
  <c r="P103"/>
  <c r="O103"/>
  <c r="N103"/>
  <c r="U103" i="16"/>
  <c r="S103"/>
  <c r="R103"/>
  <c r="Q103"/>
  <c r="P103"/>
  <c r="O103"/>
  <c r="N103"/>
  <c r="V103" i="17"/>
  <c r="U103"/>
  <c r="T103"/>
  <c r="S103"/>
  <c r="R103"/>
  <c r="Q103"/>
  <c r="P103"/>
  <c r="O103"/>
  <c r="N103"/>
  <c r="M103" i="1"/>
  <c r="M103" i="13"/>
  <c r="M103" i="14"/>
  <c r="M103" i="15"/>
  <c r="M103" i="16"/>
  <c r="M103" i="17"/>
  <c r="Q76" i="1"/>
  <c r="P76"/>
  <c r="O76"/>
  <c r="N76"/>
  <c r="M76"/>
  <c r="E76"/>
  <c r="D76"/>
  <c r="C76"/>
  <c r="Q75"/>
  <c r="P75"/>
  <c r="O75"/>
  <c r="N75"/>
  <c r="M75"/>
  <c r="E75"/>
  <c r="D75"/>
  <c r="C75"/>
  <c r="Q76" i="13"/>
  <c r="P76"/>
  <c r="O76"/>
  <c r="N76"/>
  <c r="M76"/>
  <c r="E76"/>
  <c r="D76"/>
  <c r="C76"/>
  <c r="Q75"/>
  <c r="P75"/>
  <c r="O75"/>
  <c r="N75"/>
  <c r="M75"/>
  <c r="E75"/>
  <c r="D75"/>
  <c r="C75"/>
  <c r="W76" i="14"/>
  <c r="V76"/>
  <c r="U76"/>
  <c r="T76"/>
  <c r="S76"/>
  <c r="R76"/>
  <c r="Q76"/>
  <c r="P76"/>
  <c r="O76"/>
  <c r="N76"/>
  <c r="M76"/>
  <c r="H76"/>
  <c r="G76"/>
  <c r="F76"/>
  <c r="E76"/>
  <c r="I76" s="1"/>
  <c r="D76"/>
  <c r="C76"/>
  <c r="A76"/>
  <c r="W75"/>
  <c r="V75"/>
  <c r="U75"/>
  <c r="T75"/>
  <c r="S75"/>
  <c r="R75"/>
  <c r="Q75"/>
  <c r="P75"/>
  <c r="O75"/>
  <c r="N75"/>
  <c r="M75"/>
  <c r="H75"/>
  <c r="G75"/>
  <c r="A75" s="1"/>
  <c r="F75"/>
  <c r="E75"/>
  <c r="I75" s="1"/>
  <c r="D75"/>
  <c r="C75"/>
  <c r="Q76" i="15"/>
  <c r="P76"/>
  <c r="O76"/>
  <c r="N76"/>
  <c r="M76"/>
  <c r="E76"/>
  <c r="D76"/>
  <c r="C76"/>
  <c r="Q75"/>
  <c r="P75"/>
  <c r="O75"/>
  <c r="N75"/>
  <c r="M75"/>
  <c r="E75"/>
  <c r="D75"/>
  <c r="C75"/>
  <c r="Q76" i="16"/>
  <c r="P76"/>
  <c r="O76"/>
  <c r="N76"/>
  <c r="M76"/>
  <c r="E76"/>
  <c r="D76"/>
  <c r="C76"/>
  <c r="Q75"/>
  <c r="P75"/>
  <c r="O75"/>
  <c r="N75"/>
  <c r="M75"/>
  <c r="E75"/>
  <c r="D75"/>
  <c r="C75"/>
  <c r="U76" i="17"/>
  <c r="R76"/>
  <c r="Q76"/>
  <c r="P76"/>
  <c r="O76"/>
  <c r="N76"/>
  <c r="M76"/>
  <c r="H76"/>
  <c r="G76"/>
  <c r="A76" s="1"/>
  <c r="F76"/>
  <c r="E76"/>
  <c r="I76" s="1"/>
  <c r="D76"/>
  <c r="C76"/>
  <c r="U75"/>
  <c r="R75"/>
  <c r="Q75"/>
  <c r="P75"/>
  <c r="O75"/>
  <c r="N75"/>
  <c r="M75"/>
  <c r="H75"/>
  <c r="G75"/>
  <c r="F75"/>
  <c r="A75" s="1"/>
  <c r="E75"/>
  <c r="I75" s="1"/>
  <c r="D75"/>
  <c r="C75"/>
  <c r="U48" i="1"/>
  <c r="S48"/>
  <c r="R48"/>
  <c r="Q48"/>
  <c r="P48"/>
  <c r="O48"/>
  <c r="N48"/>
  <c r="M48"/>
  <c r="G48"/>
  <c r="A48" s="1"/>
  <c r="F48"/>
  <c r="E48"/>
  <c r="D48"/>
  <c r="C48"/>
  <c r="U47"/>
  <c r="S47"/>
  <c r="R47"/>
  <c r="Q47"/>
  <c r="P47"/>
  <c r="O47"/>
  <c r="N47"/>
  <c r="M47"/>
  <c r="G47"/>
  <c r="A47" s="1"/>
  <c r="F47"/>
  <c r="E47"/>
  <c r="D47"/>
  <c r="C47"/>
  <c r="U48" i="13"/>
  <c r="S48"/>
  <c r="R48"/>
  <c r="Q48"/>
  <c r="P48"/>
  <c r="O48"/>
  <c r="N48"/>
  <c r="M48"/>
  <c r="G48"/>
  <c r="F48"/>
  <c r="E48"/>
  <c r="D48"/>
  <c r="C48"/>
  <c r="U47"/>
  <c r="S47"/>
  <c r="R47"/>
  <c r="Q47"/>
  <c r="P47"/>
  <c r="O47"/>
  <c r="N47"/>
  <c r="M47"/>
  <c r="G47"/>
  <c r="F47"/>
  <c r="A47" s="1"/>
  <c r="E47"/>
  <c r="D47"/>
  <c r="C47"/>
  <c r="V48" i="14"/>
  <c r="U48"/>
  <c r="T48"/>
  <c r="S48"/>
  <c r="R48"/>
  <c r="Q48"/>
  <c r="W48" s="1"/>
  <c r="P48"/>
  <c r="O48"/>
  <c r="N48"/>
  <c r="M48"/>
  <c r="H48"/>
  <c r="G48"/>
  <c r="F48"/>
  <c r="E48"/>
  <c r="I48" s="1"/>
  <c r="D48"/>
  <c r="C48"/>
  <c r="A48"/>
  <c r="W47"/>
  <c r="V47"/>
  <c r="U47"/>
  <c r="T47"/>
  <c r="S47"/>
  <c r="R47"/>
  <c r="Q47"/>
  <c r="P47"/>
  <c r="O47"/>
  <c r="N47"/>
  <c r="M47"/>
  <c r="H47"/>
  <c r="G47"/>
  <c r="F47"/>
  <c r="E47"/>
  <c r="I47" s="1"/>
  <c r="D47"/>
  <c r="C47"/>
  <c r="A47"/>
  <c r="U48" i="15"/>
  <c r="S48"/>
  <c r="R48"/>
  <c r="Q48"/>
  <c r="P48"/>
  <c r="O48"/>
  <c r="N48"/>
  <c r="M48"/>
  <c r="G48"/>
  <c r="F48"/>
  <c r="E48"/>
  <c r="D48"/>
  <c r="C48"/>
  <c r="U47"/>
  <c r="S47"/>
  <c r="R47"/>
  <c r="Q47"/>
  <c r="P47"/>
  <c r="O47"/>
  <c r="N47"/>
  <c r="M47"/>
  <c r="G47"/>
  <c r="F47"/>
  <c r="A47" s="1"/>
  <c r="E47"/>
  <c r="D47"/>
  <c r="C47"/>
  <c r="U48" i="16"/>
  <c r="S48"/>
  <c r="R48"/>
  <c r="Q48"/>
  <c r="P48"/>
  <c r="O48"/>
  <c r="N48"/>
  <c r="M48"/>
  <c r="G48"/>
  <c r="A48" s="1"/>
  <c r="F48"/>
  <c r="E48"/>
  <c r="D48"/>
  <c r="C48"/>
  <c r="U47"/>
  <c r="S47"/>
  <c r="R47"/>
  <c r="Q47"/>
  <c r="P47"/>
  <c r="O47"/>
  <c r="N47"/>
  <c r="M47"/>
  <c r="G47"/>
  <c r="A47" s="1"/>
  <c r="F47"/>
  <c r="E47"/>
  <c r="D47"/>
  <c r="C47"/>
  <c r="U48" i="17"/>
  <c r="S48"/>
  <c r="R48"/>
  <c r="Q48"/>
  <c r="P48"/>
  <c r="O48"/>
  <c r="N48"/>
  <c r="M48"/>
  <c r="H48"/>
  <c r="G48"/>
  <c r="A48" s="1"/>
  <c r="F48"/>
  <c r="E48"/>
  <c r="I48" s="1"/>
  <c r="D48"/>
  <c r="C48"/>
  <c r="U47"/>
  <c r="S47"/>
  <c r="R47"/>
  <c r="Q47"/>
  <c r="P47"/>
  <c r="O47"/>
  <c r="N47"/>
  <c r="M47"/>
  <c r="H47"/>
  <c r="G47"/>
  <c r="F47"/>
  <c r="A47" s="1"/>
  <c r="E47"/>
  <c r="I47" s="1"/>
  <c r="D47"/>
  <c r="C47"/>
  <c r="U19" i="1"/>
  <c r="S19"/>
  <c r="R19"/>
  <c r="Q19"/>
  <c r="P19"/>
  <c r="O19"/>
  <c r="N19"/>
  <c r="U19" i="13"/>
  <c r="S19"/>
  <c r="R19"/>
  <c r="Q19"/>
  <c r="P19"/>
  <c r="O19"/>
  <c r="N19"/>
  <c r="V19" i="14"/>
  <c r="U19"/>
  <c r="T19"/>
  <c r="S19"/>
  <c r="R19"/>
  <c r="Q19"/>
  <c r="P19"/>
  <c r="O19"/>
  <c r="N19"/>
  <c r="U19" i="15"/>
  <c r="S19"/>
  <c r="R19"/>
  <c r="Q19"/>
  <c r="P19"/>
  <c r="O19"/>
  <c r="N19"/>
  <c r="U19" i="16"/>
  <c r="S19"/>
  <c r="R19"/>
  <c r="Q19"/>
  <c r="P19"/>
  <c r="O19"/>
  <c r="N19"/>
  <c r="V19" i="17"/>
  <c r="U19"/>
  <c r="T19"/>
  <c r="S19"/>
  <c r="R19"/>
  <c r="Q19"/>
  <c r="P19"/>
  <c r="O19"/>
  <c r="N19"/>
  <c r="M19" i="1"/>
  <c r="M19" i="13"/>
  <c r="M19" i="14"/>
  <c r="M19" i="15"/>
  <c r="M19" i="16"/>
  <c r="M19" i="17"/>
  <c r="G19" i="1"/>
  <c r="F19"/>
  <c r="E19"/>
  <c r="D19"/>
  <c r="G19" i="13"/>
  <c r="F19"/>
  <c r="E19"/>
  <c r="D19"/>
  <c r="H19" i="14"/>
  <c r="G19"/>
  <c r="F19"/>
  <c r="E19"/>
  <c r="D19"/>
  <c r="G19" i="15"/>
  <c r="F19"/>
  <c r="E19"/>
  <c r="D19"/>
  <c r="G19" i="16"/>
  <c r="F19"/>
  <c r="E19"/>
  <c r="D19"/>
  <c r="H19" i="17"/>
  <c r="G19"/>
  <c r="F19"/>
  <c r="E19"/>
  <c r="D19"/>
  <c r="C19" i="1"/>
  <c r="C19" i="13"/>
  <c r="C19" i="14"/>
  <c r="C19" i="15"/>
  <c r="C19" i="16"/>
  <c r="C19" i="17"/>
  <c r="A48" i="15" l="1"/>
  <c r="A48" i="13"/>
  <c r="U188" i="1"/>
  <c r="S188"/>
  <c r="R188"/>
  <c r="Q188"/>
  <c r="P188"/>
  <c r="O188"/>
  <c r="N188"/>
  <c r="U188" i="13"/>
  <c r="S188"/>
  <c r="R188"/>
  <c r="Q188"/>
  <c r="P188"/>
  <c r="O188"/>
  <c r="N188"/>
  <c r="U188" i="15"/>
  <c r="S188"/>
  <c r="R188"/>
  <c r="Q188"/>
  <c r="P188"/>
  <c r="O188"/>
  <c r="N188"/>
  <c r="U188" i="16"/>
  <c r="S188"/>
  <c r="R188"/>
  <c r="Q188"/>
  <c r="P188"/>
  <c r="O188"/>
  <c r="N188"/>
  <c r="U188" i="17"/>
  <c r="S188"/>
  <c r="R188"/>
  <c r="Q188"/>
  <c r="P188"/>
  <c r="O188"/>
  <c r="N188"/>
  <c r="M188" i="1"/>
  <c r="M188" i="13"/>
  <c r="M188" i="15"/>
  <c r="M188" i="16"/>
  <c r="M188" i="17"/>
  <c r="U104" i="1"/>
  <c r="S104"/>
  <c r="R104"/>
  <c r="Q104"/>
  <c r="P104"/>
  <c r="O104"/>
  <c r="N104"/>
  <c r="U104" i="13"/>
  <c r="S104"/>
  <c r="R104"/>
  <c r="Q104"/>
  <c r="P104"/>
  <c r="O104"/>
  <c r="N104"/>
  <c r="U104" i="15"/>
  <c r="S104"/>
  <c r="R104"/>
  <c r="Q104"/>
  <c r="P104"/>
  <c r="O104"/>
  <c r="N104"/>
  <c r="U104" i="16"/>
  <c r="S104"/>
  <c r="R104"/>
  <c r="Q104"/>
  <c r="P104"/>
  <c r="O104"/>
  <c r="N104"/>
  <c r="U104" i="17"/>
  <c r="S104"/>
  <c r="R104"/>
  <c r="Q104"/>
  <c r="P104"/>
  <c r="O104"/>
  <c r="N104"/>
  <c r="M104" i="1"/>
  <c r="M104" i="13"/>
  <c r="M104" i="15"/>
  <c r="M104" i="16"/>
  <c r="M104" i="17"/>
  <c r="U20" i="1"/>
  <c r="S20"/>
  <c r="R20"/>
  <c r="Q20"/>
  <c r="P20"/>
  <c r="O20"/>
  <c r="N20"/>
  <c r="U20" i="13"/>
  <c r="S20"/>
  <c r="R20"/>
  <c r="Q20"/>
  <c r="P20"/>
  <c r="O20"/>
  <c r="N20"/>
  <c r="U20" i="15"/>
  <c r="S20"/>
  <c r="R20"/>
  <c r="Q20"/>
  <c r="P20"/>
  <c r="O20"/>
  <c r="N20"/>
  <c r="U20" i="16"/>
  <c r="S20"/>
  <c r="R20"/>
  <c r="Q20"/>
  <c r="P20"/>
  <c r="O20"/>
  <c r="N20"/>
  <c r="U20" i="17"/>
  <c r="S20"/>
  <c r="R20"/>
  <c r="Q20"/>
  <c r="P20"/>
  <c r="O20"/>
  <c r="N20"/>
  <c r="M20" i="1"/>
  <c r="M20" i="13"/>
  <c r="M20" i="15"/>
  <c r="M20" i="16"/>
  <c r="M20" i="17"/>
  <c r="G20" i="1"/>
  <c r="F20"/>
  <c r="E20"/>
  <c r="D20"/>
  <c r="G20" i="13"/>
  <c r="F20"/>
  <c r="E20"/>
  <c r="D20"/>
  <c r="G20" i="15"/>
  <c r="F20"/>
  <c r="E20"/>
  <c r="D20"/>
  <c r="G20" i="16"/>
  <c r="F20"/>
  <c r="E20"/>
  <c r="D20"/>
  <c r="G20" i="17"/>
  <c r="F20"/>
  <c r="E20"/>
  <c r="D20"/>
  <c r="C20" i="1"/>
  <c r="C20" i="13"/>
  <c r="C20" i="15"/>
  <c r="C20" i="16"/>
  <c r="C20" i="17"/>
  <c r="P249" i="13" l="1"/>
  <c r="N249"/>
  <c r="M249"/>
  <c r="P248"/>
  <c r="N248"/>
  <c r="M248"/>
  <c r="O248" s="1"/>
  <c r="Q248" s="1"/>
  <c r="P247"/>
  <c r="N247"/>
  <c r="M247"/>
  <c r="P245"/>
  <c r="N245"/>
  <c r="M245"/>
  <c r="O245" s="1"/>
  <c r="Q245" s="1"/>
  <c r="U242"/>
  <c r="S242"/>
  <c r="R242"/>
  <c r="P242"/>
  <c r="N242"/>
  <c r="M242"/>
  <c r="U241"/>
  <c r="T241"/>
  <c r="V241" s="1"/>
  <c r="S241"/>
  <c r="R241"/>
  <c r="P241"/>
  <c r="N241"/>
  <c r="M241"/>
  <c r="U239"/>
  <c r="S239"/>
  <c r="R239"/>
  <c r="T239" s="1"/>
  <c r="V239" s="1"/>
  <c r="P239"/>
  <c r="N239"/>
  <c r="M239"/>
  <c r="U238"/>
  <c r="S238"/>
  <c r="R238"/>
  <c r="P238"/>
  <c r="N238"/>
  <c r="M238"/>
  <c r="U237"/>
  <c r="S237"/>
  <c r="R237"/>
  <c r="P237"/>
  <c r="N237"/>
  <c r="M237"/>
  <c r="U235"/>
  <c r="S235"/>
  <c r="R235"/>
  <c r="P235"/>
  <c r="N235"/>
  <c r="M235"/>
  <c r="U234"/>
  <c r="S234"/>
  <c r="R234"/>
  <c r="P234"/>
  <c r="N234"/>
  <c r="M234"/>
  <c r="U233"/>
  <c r="U236" s="1"/>
  <c r="S233"/>
  <c r="R233"/>
  <c r="P233"/>
  <c r="N233"/>
  <c r="N236" s="1"/>
  <c r="M233"/>
  <c r="P222"/>
  <c r="N222"/>
  <c r="M222"/>
  <c r="O221"/>
  <c r="Q221" s="1"/>
  <c r="O220"/>
  <c r="Q220" s="1"/>
  <c r="O219"/>
  <c r="P218"/>
  <c r="N218"/>
  <c r="M218"/>
  <c r="O217"/>
  <c r="Q217" s="1"/>
  <c r="T214"/>
  <c r="O214"/>
  <c r="Q214" s="1"/>
  <c r="T213"/>
  <c r="O213"/>
  <c r="U212"/>
  <c r="S212"/>
  <c r="R212"/>
  <c r="P212"/>
  <c r="N212"/>
  <c r="M212"/>
  <c r="T211"/>
  <c r="V211" s="1"/>
  <c r="O211"/>
  <c r="Q211" s="1"/>
  <c r="T210"/>
  <c r="O210"/>
  <c r="Q210" s="1"/>
  <c r="T209"/>
  <c r="V209" s="1"/>
  <c r="O209"/>
  <c r="U208"/>
  <c r="S208"/>
  <c r="R208"/>
  <c r="P208"/>
  <c r="N208"/>
  <c r="M208"/>
  <c r="T207"/>
  <c r="V207" s="1"/>
  <c r="O207"/>
  <c r="Q207" s="1"/>
  <c r="T206"/>
  <c r="V206" s="1"/>
  <c r="O206"/>
  <c r="Q206" s="1"/>
  <c r="T205"/>
  <c r="Q205"/>
  <c r="O205"/>
  <c r="P194"/>
  <c r="N194"/>
  <c r="M194"/>
  <c r="O193"/>
  <c r="Q193" s="1"/>
  <c r="O192"/>
  <c r="Q192" s="1"/>
  <c r="O191"/>
  <c r="Q191" s="1"/>
  <c r="P190"/>
  <c r="N190"/>
  <c r="M190"/>
  <c r="O189"/>
  <c r="Q189" s="1"/>
  <c r="T186"/>
  <c r="O186"/>
  <c r="Q186" s="1"/>
  <c r="T185"/>
  <c r="V185" s="1"/>
  <c r="O185"/>
  <c r="Q185" s="1"/>
  <c r="U184"/>
  <c r="S184"/>
  <c r="R184"/>
  <c r="P184"/>
  <c r="P195" s="1"/>
  <c r="N184"/>
  <c r="M184"/>
  <c r="T183"/>
  <c r="V183" s="1"/>
  <c r="O183"/>
  <c r="Q183" s="1"/>
  <c r="T182"/>
  <c r="V182" s="1"/>
  <c r="O182"/>
  <c r="Q182" s="1"/>
  <c r="T181"/>
  <c r="O181"/>
  <c r="Q181" s="1"/>
  <c r="U180"/>
  <c r="S180"/>
  <c r="R180"/>
  <c r="P180"/>
  <c r="N180"/>
  <c r="M180"/>
  <c r="T179"/>
  <c r="V179" s="1"/>
  <c r="O179"/>
  <c r="Q179" s="1"/>
  <c r="W179" s="1"/>
  <c r="T178"/>
  <c r="V178" s="1"/>
  <c r="O178"/>
  <c r="Q178" s="1"/>
  <c r="T177"/>
  <c r="V177" s="1"/>
  <c r="O177"/>
  <c r="A167"/>
  <c r="P165"/>
  <c r="N165"/>
  <c r="M165"/>
  <c r="P164"/>
  <c r="N164"/>
  <c r="M164"/>
  <c r="P163"/>
  <c r="N163"/>
  <c r="M163"/>
  <c r="P161"/>
  <c r="N161"/>
  <c r="M161"/>
  <c r="U158"/>
  <c r="S158"/>
  <c r="R158"/>
  <c r="P158"/>
  <c r="N158"/>
  <c r="M158"/>
  <c r="U157"/>
  <c r="S157"/>
  <c r="R157"/>
  <c r="P157"/>
  <c r="N157"/>
  <c r="M157"/>
  <c r="U155"/>
  <c r="S155"/>
  <c r="R155"/>
  <c r="P155"/>
  <c r="N155"/>
  <c r="M155"/>
  <c r="U154"/>
  <c r="S154"/>
  <c r="R154"/>
  <c r="P154"/>
  <c r="N154"/>
  <c r="M154"/>
  <c r="U153"/>
  <c r="S153"/>
  <c r="R153"/>
  <c r="P153"/>
  <c r="N153"/>
  <c r="M153"/>
  <c r="U151"/>
  <c r="S151"/>
  <c r="R151"/>
  <c r="P151"/>
  <c r="N151"/>
  <c r="M151"/>
  <c r="U150"/>
  <c r="S150"/>
  <c r="R150"/>
  <c r="P150"/>
  <c r="N150"/>
  <c r="M150"/>
  <c r="U149"/>
  <c r="S149"/>
  <c r="R149"/>
  <c r="P149"/>
  <c r="N149"/>
  <c r="M149"/>
  <c r="A139"/>
  <c r="P138"/>
  <c r="N138"/>
  <c r="M138"/>
  <c r="O137"/>
  <c r="Q137" s="1"/>
  <c r="O136"/>
  <c r="Q136" s="1"/>
  <c r="O135"/>
  <c r="P134"/>
  <c r="N134"/>
  <c r="M134"/>
  <c r="O133"/>
  <c r="Q133" s="1"/>
  <c r="T130"/>
  <c r="O130"/>
  <c r="Q130" s="1"/>
  <c r="T129"/>
  <c r="O129"/>
  <c r="U128"/>
  <c r="S128"/>
  <c r="R128"/>
  <c r="P128"/>
  <c r="N128"/>
  <c r="M128"/>
  <c r="T127"/>
  <c r="V127" s="1"/>
  <c r="O127"/>
  <c r="Q127" s="1"/>
  <c r="T126"/>
  <c r="V126" s="1"/>
  <c r="O126"/>
  <c r="Q126" s="1"/>
  <c r="T125"/>
  <c r="V125" s="1"/>
  <c r="O125"/>
  <c r="U124"/>
  <c r="S124"/>
  <c r="R124"/>
  <c r="P124"/>
  <c r="N124"/>
  <c r="M124"/>
  <c r="T123"/>
  <c r="V123" s="1"/>
  <c r="O123"/>
  <c r="Q123" s="1"/>
  <c r="T122"/>
  <c r="V122" s="1"/>
  <c r="O122"/>
  <c r="Q122" s="1"/>
  <c r="T121"/>
  <c r="O121"/>
  <c r="Q121" s="1"/>
  <c r="A111"/>
  <c r="P110"/>
  <c r="N110"/>
  <c r="M110"/>
  <c r="O109"/>
  <c r="Q109" s="1"/>
  <c r="O108"/>
  <c r="Q108" s="1"/>
  <c r="O107"/>
  <c r="P106"/>
  <c r="N106"/>
  <c r="M106"/>
  <c r="A106"/>
  <c r="O105"/>
  <c r="Q105" s="1"/>
  <c r="T102"/>
  <c r="O102"/>
  <c r="Q102" s="1"/>
  <c r="T101"/>
  <c r="O101"/>
  <c r="Q101" s="1"/>
  <c r="U100"/>
  <c r="S100"/>
  <c r="R100"/>
  <c r="P100"/>
  <c r="N100"/>
  <c r="M100"/>
  <c r="T99"/>
  <c r="V99" s="1"/>
  <c r="O99"/>
  <c r="Q99" s="1"/>
  <c r="T98"/>
  <c r="V98" s="1"/>
  <c r="O98"/>
  <c r="Q98" s="1"/>
  <c r="T97"/>
  <c r="V97" s="1"/>
  <c r="O97"/>
  <c r="Q97" s="1"/>
  <c r="U96"/>
  <c r="S96"/>
  <c r="R96"/>
  <c r="P96"/>
  <c r="N96"/>
  <c r="M96"/>
  <c r="T95"/>
  <c r="V95" s="1"/>
  <c r="O95"/>
  <c r="Q95" s="1"/>
  <c r="T94"/>
  <c r="V94" s="1"/>
  <c r="O94"/>
  <c r="Q94" s="1"/>
  <c r="T93"/>
  <c r="V93" s="1"/>
  <c r="O93"/>
  <c r="Q93" s="1"/>
  <c r="P81"/>
  <c r="N81"/>
  <c r="M81"/>
  <c r="D81"/>
  <c r="C81"/>
  <c r="P80"/>
  <c r="N80"/>
  <c r="M80"/>
  <c r="D80"/>
  <c r="C80"/>
  <c r="P79"/>
  <c r="N79"/>
  <c r="M79"/>
  <c r="D79"/>
  <c r="C79"/>
  <c r="P77"/>
  <c r="N77"/>
  <c r="M77"/>
  <c r="D77"/>
  <c r="C77"/>
  <c r="U74"/>
  <c r="S74"/>
  <c r="R74"/>
  <c r="P74"/>
  <c r="N74"/>
  <c r="M74"/>
  <c r="G74"/>
  <c r="F74"/>
  <c r="D74"/>
  <c r="C74"/>
  <c r="U73"/>
  <c r="S73"/>
  <c r="R73"/>
  <c r="P73"/>
  <c r="P78" s="1"/>
  <c r="N73"/>
  <c r="M73"/>
  <c r="G73"/>
  <c r="F73"/>
  <c r="D73"/>
  <c r="C73"/>
  <c r="U71"/>
  <c r="S71"/>
  <c r="R71"/>
  <c r="P71"/>
  <c r="N71"/>
  <c r="M71"/>
  <c r="G71"/>
  <c r="F71"/>
  <c r="D71"/>
  <c r="C71"/>
  <c r="U70"/>
  <c r="S70"/>
  <c r="R70"/>
  <c r="P70"/>
  <c r="N70"/>
  <c r="M70"/>
  <c r="G70"/>
  <c r="F70"/>
  <c r="D70"/>
  <c r="C70"/>
  <c r="U69"/>
  <c r="S69"/>
  <c r="R69"/>
  <c r="P69"/>
  <c r="N69"/>
  <c r="M69"/>
  <c r="G69"/>
  <c r="F69"/>
  <c r="D69"/>
  <c r="C69"/>
  <c r="U67"/>
  <c r="S67"/>
  <c r="R67"/>
  <c r="P67"/>
  <c r="N67"/>
  <c r="M67"/>
  <c r="G67"/>
  <c r="F67"/>
  <c r="D67"/>
  <c r="C67"/>
  <c r="U66"/>
  <c r="S66"/>
  <c r="R66"/>
  <c r="P66"/>
  <c r="N66"/>
  <c r="M66"/>
  <c r="G66"/>
  <c r="F66"/>
  <c r="D66"/>
  <c r="C66"/>
  <c r="U65"/>
  <c r="S65"/>
  <c r="R65"/>
  <c r="P65"/>
  <c r="N65"/>
  <c r="M65"/>
  <c r="G65"/>
  <c r="F65"/>
  <c r="D65"/>
  <c r="C65"/>
  <c r="P54"/>
  <c r="N54"/>
  <c r="M54"/>
  <c r="D54"/>
  <c r="C54"/>
  <c r="O53"/>
  <c r="Q53" s="1"/>
  <c r="E53"/>
  <c r="A53"/>
  <c r="O52"/>
  <c r="Q52" s="1"/>
  <c r="E52"/>
  <c r="A52"/>
  <c r="O51"/>
  <c r="Q51" s="1"/>
  <c r="E51"/>
  <c r="A51"/>
  <c r="P50"/>
  <c r="N50"/>
  <c r="M50"/>
  <c r="D50"/>
  <c r="C50"/>
  <c r="O49"/>
  <c r="E49"/>
  <c r="A49"/>
  <c r="T46"/>
  <c r="O46"/>
  <c r="Q46" s="1"/>
  <c r="H46"/>
  <c r="E46"/>
  <c r="A46"/>
  <c r="T45"/>
  <c r="O45"/>
  <c r="Q45" s="1"/>
  <c r="H45"/>
  <c r="E45"/>
  <c r="A45"/>
  <c r="U44"/>
  <c r="S44"/>
  <c r="R44"/>
  <c r="P44"/>
  <c r="N44"/>
  <c r="M44"/>
  <c r="G44"/>
  <c r="F44"/>
  <c r="D44"/>
  <c r="C44"/>
  <c r="T43"/>
  <c r="V43" s="1"/>
  <c r="O43"/>
  <c r="Q43" s="1"/>
  <c r="H43"/>
  <c r="E43"/>
  <c r="A43"/>
  <c r="T42"/>
  <c r="O42"/>
  <c r="Q42" s="1"/>
  <c r="H42"/>
  <c r="E42"/>
  <c r="A42"/>
  <c r="T41"/>
  <c r="V41" s="1"/>
  <c r="O41"/>
  <c r="Q41" s="1"/>
  <c r="H41"/>
  <c r="E41"/>
  <c r="A41"/>
  <c r="U40"/>
  <c r="S40"/>
  <c r="R40"/>
  <c r="P40"/>
  <c r="P56" s="1"/>
  <c r="N40"/>
  <c r="M40"/>
  <c r="G40"/>
  <c r="F40"/>
  <c r="D40"/>
  <c r="C40"/>
  <c r="T39"/>
  <c r="V39" s="1"/>
  <c r="O39"/>
  <c r="Q39" s="1"/>
  <c r="H39"/>
  <c r="E39"/>
  <c r="A39"/>
  <c r="T38"/>
  <c r="V38" s="1"/>
  <c r="O38"/>
  <c r="Q38" s="1"/>
  <c r="H38"/>
  <c r="E38"/>
  <c r="A38"/>
  <c r="T37"/>
  <c r="V37" s="1"/>
  <c r="O37"/>
  <c r="H37"/>
  <c r="E37"/>
  <c r="A37"/>
  <c r="P26"/>
  <c r="N26"/>
  <c r="M26"/>
  <c r="D26"/>
  <c r="C26"/>
  <c r="O25"/>
  <c r="Q25" s="1"/>
  <c r="E25"/>
  <c r="E81" s="1"/>
  <c r="A25"/>
  <c r="O24"/>
  <c r="Q24" s="1"/>
  <c r="E24"/>
  <c r="A24"/>
  <c r="O23"/>
  <c r="Q23" s="1"/>
  <c r="E23"/>
  <c r="E79" s="1"/>
  <c r="A23"/>
  <c r="P22"/>
  <c r="N22"/>
  <c r="M22"/>
  <c r="D22"/>
  <c r="C22"/>
  <c r="O21"/>
  <c r="Q21" s="1"/>
  <c r="E21"/>
  <c r="A21"/>
  <c r="T18"/>
  <c r="O18"/>
  <c r="Q18" s="1"/>
  <c r="H18"/>
  <c r="E18"/>
  <c r="A18"/>
  <c r="T17"/>
  <c r="O17"/>
  <c r="H17"/>
  <c r="E17"/>
  <c r="A17"/>
  <c r="U16"/>
  <c r="S16"/>
  <c r="R16"/>
  <c r="P16"/>
  <c r="N16"/>
  <c r="M16"/>
  <c r="G16"/>
  <c r="F16"/>
  <c r="D16"/>
  <c r="C16"/>
  <c r="T15"/>
  <c r="V15" s="1"/>
  <c r="O15"/>
  <c r="Q15" s="1"/>
  <c r="H15"/>
  <c r="E15"/>
  <c r="A15"/>
  <c r="T14"/>
  <c r="O14"/>
  <c r="Q14" s="1"/>
  <c r="H14"/>
  <c r="E14"/>
  <c r="A14"/>
  <c r="T13"/>
  <c r="V13" s="1"/>
  <c r="O13"/>
  <c r="H13"/>
  <c r="E13"/>
  <c r="A13"/>
  <c r="U12"/>
  <c r="S12"/>
  <c r="R12"/>
  <c r="P12"/>
  <c r="N12"/>
  <c r="M12"/>
  <c r="G12"/>
  <c r="F12"/>
  <c r="D12"/>
  <c r="C12"/>
  <c r="T11"/>
  <c r="V11" s="1"/>
  <c r="O11"/>
  <c r="Q11" s="1"/>
  <c r="H11"/>
  <c r="E11"/>
  <c r="E67" s="1"/>
  <c r="A11"/>
  <c r="T10"/>
  <c r="O10"/>
  <c r="Q10" s="1"/>
  <c r="H10"/>
  <c r="E10"/>
  <c r="A10"/>
  <c r="T9"/>
  <c r="V9" s="1"/>
  <c r="O9"/>
  <c r="Q9" s="1"/>
  <c r="H9"/>
  <c r="E9"/>
  <c r="A9"/>
  <c r="V214" l="1"/>
  <c r="W214" s="1"/>
  <c r="T215"/>
  <c r="T216"/>
  <c r="V216"/>
  <c r="W216" s="1"/>
  <c r="U244"/>
  <c r="U243"/>
  <c r="S243"/>
  <c r="S244"/>
  <c r="V186"/>
  <c r="T187"/>
  <c r="T188"/>
  <c r="R244"/>
  <c r="R243"/>
  <c r="V130"/>
  <c r="T131"/>
  <c r="T132"/>
  <c r="U159"/>
  <c r="U160"/>
  <c r="V102"/>
  <c r="T103"/>
  <c r="T104"/>
  <c r="R160"/>
  <c r="R159"/>
  <c r="S160"/>
  <c r="S159"/>
  <c r="V46"/>
  <c r="T47"/>
  <c r="T48"/>
  <c r="U75"/>
  <c r="U76"/>
  <c r="V18"/>
  <c r="W18" s="1"/>
  <c r="T19"/>
  <c r="T20"/>
  <c r="S76"/>
  <c r="S75"/>
  <c r="R76"/>
  <c r="R75"/>
  <c r="H48"/>
  <c r="I48" s="1"/>
  <c r="H47"/>
  <c r="I47" s="1"/>
  <c r="H74"/>
  <c r="H19"/>
  <c r="H20"/>
  <c r="F76"/>
  <c r="F75"/>
  <c r="G75"/>
  <c r="G76"/>
  <c r="R68"/>
  <c r="O16"/>
  <c r="P250"/>
  <c r="I42"/>
  <c r="A71"/>
  <c r="O96"/>
  <c r="W211"/>
  <c r="O71"/>
  <c r="Q71" s="1"/>
  <c r="O79"/>
  <c r="Q79" s="1"/>
  <c r="H65"/>
  <c r="I46"/>
  <c r="O128"/>
  <c r="O134"/>
  <c r="O138"/>
  <c r="R156"/>
  <c r="N162"/>
  <c r="W182"/>
  <c r="P223"/>
  <c r="O40"/>
  <c r="P72"/>
  <c r="O153"/>
  <c r="O155"/>
  <c r="Q155" s="1"/>
  <c r="N246"/>
  <c r="O22"/>
  <c r="V17"/>
  <c r="I39"/>
  <c r="M166"/>
  <c r="O180"/>
  <c r="O218"/>
  <c r="O222"/>
  <c r="T16"/>
  <c r="O149"/>
  <c r="Q149" s="1"/>
  <c r="S152"/>
  <c r="T151"/>
  <c r="V151" s="1"/>
  <c r="P246"/>
  <c r="A16"/>
  <c r="A65"/>
  <c r="A79"/>
  <c r="O157"/>
  <c r="Q157" s="1"/>
  <c r="O161"/>
  <c r="Q161" s="1"/>
  <c r="E40"/>
  <c r="Q37"/>
  <c r="W37" s="1"/>
  <c r="C56"/>
  <c r="M56"/>
  <c r="H44"/>
  <c r="T44"/>
  <c r="M55"/>
  <c r="D56"/>
  <c r="T157"/>
  <c r="N166"/>
  <c r="Q177"/>
  <c r="W177" s="1"/>
  <c r="N250"/>
  <c r="N223"/>
  <c r="Q219"/>
  <c r="Q222" s="1"/>
  <c r="O234"/>
  <c r="Q234" s="1"/>
  <c r="T242"/>
  <c r="O50"/>
  <c r="N78"/>
  <c r="E73"/>
  <c r="E74"/>
  <c r="E54"/>
  <c r="O54"/>
  <c r="O66"/>
  <c r="Q66" s="1"/>
  <c r="A67"/>
  <c r="C82"/>
  <c r="A80"/>
  <c r="T96"/>
  <c r="O124"/>
  <c r="R152"/>
  <c r="O208"/>
  <c r="P224"/>
  <c r="V128"/>
  <c r="H67"/>
  <c r="I67" s="1"/>
  <c r="E16"/>
  <c r="Q13"/>
  <c r="Q16" s="1"/>
  <c r="H70"/>
  <c r="V14"/>
  <c r="W14" s="1"/>
  <c r="A26"/>
  <c r="I37"/>
  <c r="O65"/>
  <c r="Q65" s="1"/>
  <c r="A66"/>
  <c r="O67"/>
  <c r="Q67" s="1"/>
  <c r="G72"/>
  <c r="R72"/>
  <c r="O70"/>
  <c r="Q70" s="1"/>
  <c r="A73"/>
  <c r="A77"/>
  <c r="W94"/>
  <c r="W102"/>
  <c r="N152"/>
  <c r="U152"/>
  <c r="S156"/>
  <c r="T155"/>
  <c r="V155" s="1"/>
  <c r="T184"/>
  <c r="M246"/>
  <c r="O194"/>
  <c r="U240"/>
  <c r="V100"/>
  <c r="M28"/>
  <c r="C72"/>
  <c r="M72"/>
  <c r="S72"/>
  <c r="M78"/>
  <c r="O77"/>
  <c r="Q77" s="1"/>
  <c r="P152"/>
  <c r="T150"/>
  <c r="V150" s="1"/>
  <c r="O151"/>
  <c r="Q151" s="1"/>
  <c r="N156"/>
  <c r="P156"/>
  <c r="Q213"/>
  <c r="Q218" s="1"/>
  <c r="M236"/>
  <c r="S236"/>
  <c r="O238"/>
  <c r="Q238" s="1"/>
  <c r="I9"/>
  <c r="N27"/>
  <c r="C68"/>
  <c r="P111"/>
  <c r="O150"/>
  <c r="Q150" s="1"/>
  <c r="T154"/>
  <c r="V154" s="1"/>
  <c r="N55"/>
  <c r="I45"/>
  <c r="C55"/>
  <c r="T180"/>
  <c r="C28"/>
  <c r="C27"/>
  <c r="W43"/>
  <c r="A50"/>
  <c r="D55"/>
  <c r="N56"/>
  <c r="D68"/>
  <c r="M68"/>
  <c r="S68"/>
  <c r="T67"/>
  <c r="V67" s="1"/>
  <c r="U72"/>
  <c r="A70"/>
  <c r="O73"/>
  <c r="Q73" s="1"/>
  <c r="A74"/>
  <c r="T74"/>
  <c r="D82"/>
  <c r="A81"/>
  <c r="M111"/>
  <c r="T124"/>
  <c r="P140"/>
  <c r="M139"/>
  <c r="Q129"/>
  <c r="Q135"/>
  <c r="O154"/>
  <c r="Q154" s="1"/>
  <c r="P162"/>
  <c r="P166"/>
  <c r="V180"/>
  <c r="V181"/>
  <c r="V184" s="1"/>
  <c r="W186"/>
  <c r="M250"/>
  <c r="N224"/>
  <c r="P236"/>
  <c r="M240"/>
  <c r="S240"/>
  <c r="P240"/>
  <c r="O106"/>
  <c r="T12"/>
  <c r="W11"/>
  <c r="E22"/>
  <c r="A22"/>
  <c r="D27"/>
  <c r="E66"/>
  <c r="E71"/>
  <c r="A44"/>
  <c r="F68"/>
  <c r="U68"/>
  <c r="T66"/>
  <c r="V66" s="1"/>
  <c r="F72"/>
  <c r="T70"/>
  <c r="V70" s="1"/>
  <c r="T71"/>
  <c r="V71" s="1"/>
  <c r="C78"/>
  <c r="N82"/>
  <c r="O80"/>
  <c r="Q80" s="1"/>
  <c r="N112"/>
  <c r="W127"/>
  <c r="T149"/>
  <c r="V149" s="1"/>
  <c r="T153"/>
  <c r="V153" s="1"/>
  <c r="M162"/>
  <c r="M195"/>
  <c r="N240"/>
  <c r="O242"/>
  <c r="Q242" s="1"/>
  <c r="O247"/>
  <c r="Q247" s="1"/>
  <c r="O249"/>
  <c r="Q249" s="1"/>
  <c r="A12"/>
  <c r="I14"/>
  <c r="H73"/>
  <c r="H40"/>
  <c r="E69"/>
  <c r="G68"/>
  <c r="P68"/>
  <c r="D78"/>
  <c r="O74"/>
  <c r="Q74" s="1"/>
  <c r="P82"/>
  <c r="O81"/>
  <c r="Q81" s="1"/>
  <c r="T100"/>
  <c r="T128"/>
  <c r="W126"/>
  <c r="U156"/>
  <c r="O165"/>
  <c r="Q165" s="1"/>
  <c r="M223"/>
  <c r="O235"/>
  <c r="Q235" s="1"/>
  <c r="T238"/>
  <c r="V238" s="1"/>
  <c r="O239"/>
  <c r="Q239" s="1"/>
  <c r="W239" s="1"/>
  <c r="O241"/>
  <c r="Q241" s="1"/>
  <c r="W241" s="1"/>
  <c r="N28"/>
  <c r="Q12"/>
  <c r="W9"/>
  <c r="W15"/>
  <c r="Q26"/>
  <c r="V40"/>
  <c r="I10"/>
  <c r="H66"/>
  <c r="H12"/>
  <c r="H71"/>
  <c r="I15"/>
  <c r="W38"/>
  <c r="Q54"/>
  <c r="H69"/>
  <c r="H16"/>
  <c r="I13"/>
  <c r="D28"/>
  <c r="P27"/>
  <c r="P28"/>
  <c r="W39"/>
  <c r="A56"/>
  <c r="W41"/>
  <c r="Q44"/>
  <c r="E50"/>
  <c r="E26"/>
  <c r="O26"/>
  <c r="Q49"/>
  <c r="E70"/>
  <c r="V10"/>
  <c r="V12" s="1"/>
  <c r="Q17"/>
  <c r="M27"/>
  <c r="I38"/>
  <c r="I41"/>
  <c r="I43"/>
  <c r="P55"/>
  <c r="T65"/>
  <c r="A69"/>
  <c r="T69"/>
  <c r="V96"/>
  <c r="W95"/>
  <c r="Q100"/>
  <c r="W97"/>
  <c r="W99"/>
  <c r="N111"/>
  <c r="W123"/>
  <c r="E44"/>
  <c r="E12"/>
  <c r="O12"/>
  <c r="V42"/>
  <c r="W42" s="1"/>
  <c r="E65"/>
  <c r="I11"/>
  <c r="I17"/>
  <c r="I18"/>
  <c r="E77"/>
  <c r="E80"/>
  <c r="A40"/>
  <c r="T40"/>
  <c r="A54"/>
  <c r="W98"/>
  <c r="N68"/>
  <c r="D72"/>
  <c r="N72"/>
  <c r="W93"/>
  <c r="Q96"/>
  <c r="P112"/>
  <c r="Q106"/>
  <c r="O44"/>
  <c r="V45"/>
  <c r="O69"/>
  <c r="M82"/>
  <c r="O110"/>
  <c r="Q107"/>
  <c r="Q124"/>
  <c r="W122"/>
  <c r="T73"/>
  <c r="O100"/>
  <c r="V121"/>
  <c r="V124" s="1"/>
  <c r="N140"/>
  <c r="Q125"/>
  <c r="V129"/>
  <c r="T158"/>
  <c r="P196"/>
  <c r="V101"/>
  <c r="M112"/>
  <c r="O158"/>
  <c r="Q158" s="1"/>
  <c r="O164"/>
  <c r="Q164" s="1"/>
  <c r="O190"/>
  <c r="Q194"/>
  <c r="Q209"/>
  <c r="O212"/>
  <c r="T234"/>
  <c r="V234" s="1"/>
  <c r="N139"/>
  <c r="Q134"/>
  <c r="P139"/>
  <c r="W178"/>
  <c r="Q184"/>
  <c r="W183"/>
  <c r="N195"/>
  <c r="W185"/>
  <c r="Q190"/>
  <c r="M224"/>
  <c r="R236"/>
  <c r="M140"/>
  <c r="Q153"/>
  <c r="Q208"/>
  <c r="W206"/>
  <c r="V213"/>
  <c r="M152"/>
  <c r="M156"/>
  <c r="O163"/>
  <c r="M196"/>
  <c r="O184"/>
  <c r="T233"/>
  <c r="R240"/>
  <c r="T237"/>
  <c r="N196"/>
  <c r="T208"/>
  <c r="V205"/>
  <c r="V208" s="1"/>
  <c r="W207"/>
  <c r="T212"/>
  <c r="V210"/>
  <c r="W210" s="1"/>
  <c r="T235"/>
  <c r="V235" s="1"/>
  <c r="O233"/>
  <c r="O237"/>
  <c r="F17" i="20"/>
  <c r="G17"/>
  <c r="F45"/>
  <c r="G45"/>
  <c r="V215" i="13" l="1"/>
  <c r="W215" s="1"/>
  <c r="V242"/>
  <c r="T243"/>
  <c r="T244"/>
  <c r="V187"/>
  <c r="W187" s="1"/>
  <c r="V188"/>
  <c r="V132"/>
  <c r="W132" s="1"/>
  <c r="V131"/>
  <c r="W131" s="1"/>
  <c r="W130"/>
  <c r="V158"/>
  <c r="T160"/>
  <c r="T159"/>
  <c r="V103"/>
  <c r="V104"/>
  <c r="V48"/>
  <c r="W48" s="1"/>
  <c r="V47"/>
  <c r="W47" s="1"/>
  <c r="W46"/>
  <c r="V19"/>
  <c r="V20"/>
  <c r="V74"/>
  <c r="T76"/>
  <c r="T75"/>
  <c r="A75"/>
  <c r="H76"/>
  <c r="I76" s="1"/>
  <c r="H75"/>
  <c r="I75" s="1"/>
  <c r="I74"/>
  <c r="A76"/>
  <c r="A78"/>
  <c r="W238"/>
  <c r="O156"/>
  <c r="Q180"/>
  <c r="A82"/>
  <c r="Q40"/>
  <c r="W151"/>
  <c r="O27"/>
  <c r="P251"/>
  <c r="W13"/>
  <c r="W71"/>
  <c r="O224"/>
  <c r="O246"/>
  <c r="Q246" s="1"/>
  <c r="I16"/>
  <c r="T152"/>
  <c r="O139"/>
  <c r="A27"/>
  <c r="W66"/>
  <c r="O140"/>
  <c r="P252"/>
  <c r="P83"/>
  <c r="M252"/>
  <c r="W235"/>
  <c r="M251"/>
  <c r="A55"/>
  <c r="I73"/>
  <c r="V16"/>
  <c r="W150"/>
  <c r="N168"/>
  <c r="W70"/>
  <c r="E78"/>
  <c r="H68"/>
  <c r="V152"/>
  <c r="Q82"/>
  <c r="V157"/>
  <c r="W157" s="1"/>
  <c r="N252"/>
  <c r="O152"/>
  <c r="I66"/>
  <c r="C83"/>
  <c r="W154"/>
  <c r="N167"/>
  <c r="O68"/>
  <c r="N251"/>
  <c r="V212"/>
  <c r="A28"/>
  <c r="I71"/>
  <c r="O250"/>
  <c r="Q250" s="1"/>
  <c r="P168"/>
  <c r="O78"/>
  <c r="W181"/>
  <c r="I69"/>
  <c r="W242"/>
  <c r="A68"/>
  <c r="O196"/>
  <c r="Q138"/>
  <c r="P167"/>
  <c r="A72"/>
  <c r="C84"/>
  <c r="P84"/>
  <c r="W234"/>
  <c r="I70"/>
  <c r="W155"/>
  <c r="V156"/>
  <c r="W213"/>
  <c r="W158"/>
  <c r="T156"/>
  <c r="M84"/>
  <c r="I40"/>
  <c r="W67"/>
  <c r="O82"/>
  <c r="Q163"/>
  <c r="O166"/>
  <c r="W208"/>
  <c r="Q212"/>
  <c r="Q224" s="1"/>
  <c r="W209"/>
  <c r="W96"/>
  <c r="N83"/>
  <c r="Q78"/>
  <c r="W40"/>
  <c r="A20"/>
  <c r="V44"/>
  <c r="W12"/>
  <c r="O240"/>
  <c r="Q237"/>
  <c r="O195"/>
  <c r="Q162"/>
  <c r="W180"/>
  <c r="O162"/>
  <c r="W125"/>
  <c r="Q128"/>
  <c r="O112"/>
  <c r="O111"/>
  <c r="Q110"/>
  <c r="Q69"/>
  <c r="O72"/>
  <c r="O55"/>
  <c r="D83"/>
  <c r="M83"/>
  <c r="I44"/>
  <c r="E55"/>
  <c r="W121"/>
  <c r="E82"/>
  <c r="O56"/>
  <c r="E56"/>
  <c r="I19"/>
  <c r="Q50"/>
  <c r="Q233"/>
  <c r="O236"/>
  <c r="W205"/>
  <c r="M167"/>
  <c r="Q195"/>
  <c r="W184"/>
  <c r="W124"/>
  <c r="N84"/>
  <c r="O28"/>
  <c r="W101"/>
  <c r="W45"/>
  <c r="Q22"/>
  <c r="W17"/>
  <c r="Q68"/>
  <c r="E27"/>
  <c r="H72"/>
  <c r="A19"/>
  <c r="W10"/>
  <c r="T240"/>
  <c r="V237"/>
  <c r="V240" s="1"/>
  <c r="T236"/>
  <c r="V233"/>
  <c r="V236" s="1"/>
  <c r="M168"/>
  <c r="W153"/>
  <c r="Q156"/>
  <c r="O223"/>
  <c r="W149"/>
  <c r="Q152"/>
  <c r="V73"/>
  <c r="W129"/>
  <c r="E68"/>
  <c r="I65"/>
  <c r="I12"/>
  <c r="E28"/>
  <c r="I20"/>
  <c r="W100"/>
  <c r="T72"/>
  <c r="V69"/>
  <c r="V72" s="1"/>
  <c r="V65"/>
  <c r="V68" s="1"/>
  <c r="T68"/>
  <c r="D84"/>
  <c r="E72"/>
  <c r="V244" l="1"/>
  <c r="W244" s="1"/>
  <c r="V243"/>
  <c r="W243" s="1"/>
  <c r="V160"/>
  <c r="W160" s="1"/>
  <c r="V159"/>
  <c r="W159" s="1"/>
  <c r="V76"/>
  <c r="W76" s="1"/>
  <c r="V75"/>
  <c r="W75" s="1"/>
  <c r="W74"/>
  <c r="Q196"/>
  <c r="W19"/>
  <c r="W16"/>
  <c r="Q111"/>
  <c r="W20"/>
  <c r="W188"/>
  <c r="A83"/>
  <c r="O84"/>
  <c r="A84"/>
  <c r="W65"/>
  <c r="Q55"/>
  <c r="O168"/>
  <c r="E83"/>
  <c r="I72"/>
  <c r="E84"/>
  <c r="I68"/>
  <c r="W68"/>
  <c r="O252"/>
  <c r="Q139"/>
  <c r="W128"/>
  <c r="Q27"/>
  <c r="W44"/>
  <c r="W104"/>
  <c r="O167"/>
  <c r="W156"/>
  <c r="W103"/>
  <c r="Q236"/>
  <c r="W233"/>
  <c r="O83"/>
  <c r="Q28"/>
  <c r="Q140"/>
  <c r="Q72"/>
  <c r="W69"/>
  <c r="Q240"/>
  <c r="W237"/>
  <c r="Q56"/>
  <c r="Q112"/>
  <c r="Q166"/>
  <c r="Q168"/>
  <c r="W152"/>
  <c r="O251"/>
  <c r="W73"/>
  <c r="Q223"/>
  <c r="W212"/>
  <c r="U239" i="1"/>
  <c r="S239"/>
  <c r="R239"/>
  <c r="P239"/>
  <c r="N239"/>
  <c r="M239"/>
  <c r="U239" i="14"/>
  <c r="S239"/>
  <c r="R239"/>
  <c r="P239"/>
  <c r="N239"/>
  <c r="M239"/>
  <c r="U239" i="15"/>
  <c r="S239"/>
  <c r="R239"/>
  <c r="P239"/>
  <c r="N239"/>
  <c r="M239"/>
  <c r="U239" i="16"/>
  <c r="S239"/>
  <c r="R239"/>
  <c r="P239"/>
  <c r="N239"/>
  <c r="M239"/>
  <c r="U239" i="17"/>
  <c r="S239"/>
  <c r="R239"/>
  <c r="P239"/>
  <c r="N239"/>
  <c r="M239"/>
  <c r="U212" i="1"/>
  <c r="S212"/>
  <c r="R212"/>
  <c r="P212"/>
  <c r="N212"/>
  <c r="M212"/>
  <c r="U212" i="14"/>
  <c r="S212"/>
  <c r="R212"/>
  <c r="P212"/>
  <c r="N212"/>
  <c r="M212"/>
  <c r="U212" i="15"/>
  <c r="S212"/>
  <c r="R212"/>
  <c r="P212"/>
  <c r="N212"/>
  <c r="M212"/>
  <c r="U212" i="16"/>
  <c r="S212"/>
  <c r="R212"/>
  <c r="P212"/>
  <c r="N212"/>
  <c r="M212"/>
  <c r="U212" i="17"/>
  <c r="S212"/>
  <c r="R212"/>
  <c r="P212"/>
  <c r="N212"/>
  <c r="M212"/>
  <c r="U184" i="1"/>
  <c r="S184"/>
  <c r="R184"/>
  <c r="P184"/>
  <c r="N184"/>
  <c r="U184" i="14"/>
  <c r="S184"/>
  <c r="R184"/>
  <c r="P184"/>
  <c r="N184"/>
  <c r="U184" i="15"/>
  <c r="S184"/>
  <c r="R184"/>
  <c r="P184"/>
  <c r="N184"/>
  <c r="U184" i="16"/>
  <c r="S184"/>
  <c r="R184"/>
  <c r="P184"/>
  <c r="N184"/>
  <c r="U184" i="17"/>
  <c r="S184"/>
  <c r="R184"/>
  <c r="P184"/>
  <c r="N184"/>
  <c r="M184" i="1"/>
  <c r="M184" i="14"/>
  <c r="M184" i="15"/>
  <c r="M184" i="16"/>
  <c r="M184" i="17"/>
  <c r="U155" i="1"/>
  <c r="S155"/>
  <c r="R155"/>
  <c r="P155"/>
  <c r="N155"/>
  <c r="M155"/>
  <c r="U155" i="14"/>
  <c r="S155"/>
  <c r="R155"/>
  <c r="P155"/>
  <c r="N155"/>
  <c r="M155"/>
  <c r="U155" i="15"/>
  <c r="S155"/>
  <c r="R155"/>
  <c r="P155"/>
  <c r="N155"/>
  <c r="M155"/>
  <c r="U155" i="16"/>
  <c r="S155"/>
  <c r="R155"/>
  <c r="P155"/>
  <c r="N155"/>
  <c r="M155"/>
  <c r="U155" i="17"/>
  <c r="S155"/>
  <c r="R155"/>
  <c r="P155"/>
  <c r="N155"/>
  <c r="M155"/>
  <c r="U128" i="1"/>
  <c r="S128"/>
  <c r="R128"/>
  <c r="P128"/>
  <c r="N128"/>
  <c r="M128"/>
  <c r="U128" i="14"/>
  <c r="S128"/>
  <c r="R128"/>
  <c r="P128"/>
  <c r="N128"/>
  <c r="M128"/>
  <c r="U128" i="15"/>
  <c r="S128"/>
  <c r="R128"/>
  <c r="P128"/>
  <c r="N128"/>
  <c r="M128"/>
  <c r="U128" i="16"/>
  <c r="S128"/>
  <c r="R128"/>
  <c r="P128"/>
  <c r="N128"/>
  <c r="M128"/>
  <c r="U128" i="17"/>
  <c r="S128"/>
  <c r="R128"/>
  <c r="P128"/>
  <c r="N128"/>
  <c r="M128"/>
  <c r="A167" i="1"/>
  <c r="A167" i="14"/>
  <c r="A167" i="15"/>
  <c r="A167" i="16"/>
  <c r="A167" i="17"/>
  <c r="A167" i="19"/>
  <c r="A167" i="20"/>
  <c r="A139" i="1"/>
  <c r="A139" i="14"/>
  <c r="A139" i="15"/>
  <c r="A139" i="16"/>
  <c r="A139" i="17"/>
  <c r="A139" i="19"/>
  <c r="A139" i="20"/>
  <c r="U100" i="1"/>
  <c r="S100"/>
  <c r="R100"/>
  <c r="P100"/>
  <c r="N100"/>
  <c r="U100" i="14"/>
  <c r="S100"/>
  <c r="R100"/>
  <c r="P100"/>
  <c r="N100"/>
  <c r="U100" i="15"/>
  <c r="S100"/>
  <c r="R100"/>
  <c r="P100"/>
  <c r="N100"/>
  <c r="U100" i="16"/>
  <c r="S100"/>
  <c r="R100"/>
  <c r="P100"/>
  <c r="N100"/>
  <c r="U100" i="17"/>
  <c r="S100"/>
  <c r="R100"/>
  <c r="P100"/>
  <c r="N100"/>
  <c r="M100" i="1"/>
  <c r="M100" i="14"/>
  <c r="M100" i="15"/>
  <c r="M100" i="16"/>
  <c r="M100" i="17"/>
  <c r="U71" i="1"/>
  <c r="S71"/>
  <c r="R71"/>
  <c r="P71"/>
  <c r="N71"/>
  <c r="M71"/>
  <c r="U71" i="14"/>
  <c r="S71"/>
  <c r="R71"/>
  <c r="P71"/>
  <c r="N71"/>
  <c r="M71"/>
  <c r="U71" i="15"/>
  <c r="S71"/>
  <c r="R71"/>
  <c r="P71"/>
  <c r="N71"/>
  <c r="M71"/>
  <c r="U71" i="16"/>
  <c r="S71"/>
  <c r="R71"/>
  <c r="P71"/>
  <c r="N71"/>
  <c r="M71"/>
  <c r="U71" i="17"/>
  <c r="S71"/>
  <c r="R71"/>
  <c r="P71"/>
  <c r="N71"/>
  <c r="M71"/>
  <c r="G71" i="1"/>
  <c r="F71"/>
  <c r="D71"/>
  <c r="C71"/>
  <c r="G71" i="14"/>
  <c r="F71"/>
  <c r="D71"/>
  <c r="C71"/>
  <c r="G71" i="15"/>
  <c r="F71"/>
  <c r="D71"/>
  <c r="C71"/>
  <c r="G71" i="16"/>
  <c r="F71"/>
  <c r="D71"/>
  <c r="C71"/>
  <c r="G71" i="17"/>
  <c r="F71"/>
  <c r="D71"/>
  <c r="C71"/>
  <c r="U44" i="1"/>
  <c r="S44"/>
  <c r="R44"/>
  <c r="P44"/>
  <c r="N44"/>
  <c r="M44"/>
  <c r="G44"/>
  <c r="F44"/>
  <c r="D44"/>
  <c r="C44"/>
  <c r="U44" i="14"/>
  <c r="S44"/>
  <c r="R44"/>
  <c r="P44"/>
  <c r="N44"/>
  <c r="M44"/>
  <c r="G44"/>
  <c r="F44"/>
  <c r="D44"/>
  <c r="C44"/>
  <c r="U44" i="15"/>
  <c r="S44"/>
  <c r="R44"/>
  <c r="P44"/>
  <c r="N44"/>
  <c r="M44"/>
  <c r="G44"/>
  <c r="F44"/>
  <c r="D44"/>
  <c r="C44"/>
  <c r="U44" i="16"/>
  <c r="S44"/>
  <c r="R44"/>
  <c r="P44"/>
  <c r="N44"/>
  <c r="M44"/>
  <c r="G44"/>
  <c r="F44"/>
  <c r="D44"/>
  <c r="C44"/>
  <c r="U44" i="17"/>
  <c r="S44"/>
  <c r="R44"/>
  <c r="P44"/>
  <c r="N44"/>
  <c r="M44"/>
  <c r="G44"/>
  <c r="F44"/>
  <c r="D44"/>
  <c r="C44"/>
  <c r="T211" i="1"/>
  <c r="O211"/>
  <c r="Q211" s="1"/>
  <c r="W211" s="1"/>
  <c r="T211" i="14"/>
  <c r="V211" s="1"/>
  <c r="O211"/>
  <c r="Q211" s="1"/>
  <c r="T211" i="15"/>
  <c r="V211" s="1"/>
  <c r="O211"/>
  <c r="Q211" s="1"/>
  <c r="T211" i="16"/>
  <c r="V211" s="1"/>
  <c r="O211"/>
  <c r="T211" i="17"/>
  <c r="O211"/>
  <c r="U211" i="20"/>
  <c r="U211" i="19" s="1"/>
  <c r="S211" i="20"/>
  <c r="S211" i="19" s="1"/>
  <c r="R211" i="20"/>
  <c r="R211" i="19" s="1"/>
  <c r="P211" i="20"/>
  <c r="P211" i="19" s="1"/>
  <c r="N211" i="20"/>
  <c r="M211"/>
  <c r="M211" i="19" s="1"/>
  <c r="T183" i="1"/>
  <c r="V183" s="1"/>
  <c r="O183"/>
  <c r="T183" i="14"/>
  <c r="O183"/>
  <c r="Q183" s="1"/>
  <c r="W183" s="1"/>
  <c r="T183" i="15"/>
  <c r="V183" s="1"/>
  <c r="O183"/>
  <c r="Q183" s="1"/>
  <c r="T183" i="16"/>
  <c r="O183"/>
  <c r="Q183" s="1"/>
  <c r="W183" s="1"/>
  <c r="T183" i="17"/>
  <c r="V183" s="1"/>
  <c r="O183"/>
  <c r="Q183" s="1"/>
  <c r="U183" i="20"/>
  <c r="U183" i="19" s="1"/>
  <c r="S183" i="20"/>
  <c r="S183" i="19" s="1"/>
  <c r="R183" i="20"/>
  <c r="R183" i="19" s="1"/>
  <c r="P183" i="20"/>
  <c r="N183"/>
  <c r="M183"/>
  <c r="T127" i="1"/>
  <c r="O127"/>
  <c r="Q127" s="1"/>
  <c r="W127" s="1"/>
  <c r="T127" i="14"/>
  <c r="O127"/>
  <c r="Q127" s="1"/>
  <c r="T127" i="15"/>
  <c r="V127" s="1"/>
  <c r="O127"/>
  <c r="T127" i="16"/>
  <c r="O127"/>
  <c r="T127" i="17"/>
  <c r="V127" s="1"/>
  <c r="O127"/>
  <c r="U127" i="20"/>
  <c r="U127" i="19" s="1"/>
  <c r="S127" i="20"/>
  <c r="S127" i="19" s="1"/>
  <c r="R127" i="20"/>
  <c r="R127" i="19" s="1"/>
  <c r="P127" i="20"/>
  <c r="P127" i="19" s="1"/>
  <c r="N127" i="20"/>
  <c r="N127" i="19" s="1"/>
  <c r="M127" i="20"/>
  <c r="T99" i="1"/>
  <c r="O99"/>
  <c r="T99" i="14"/>
  <c r="V99" s="1"/>
  <c r="O99"/>
  <c r="T99" i="15"/>
  <c r="O99"/>
  <c r="Q99" s="1"/>
  <c r="T99" i="16"/>
  <c r="O99"/>
  <c r="T99" i="17"/>
  <c r="V99" s="1"/>
  <c r="O99"/>
  <c r="Q99" s="1"/>
  <c r="U99" i="20"/>
  <c r="U99" i="19" s="1"/>
  <c r="S99" i="20"/>
  <c r="S99" i="19" s="1"/>
  <c r="R99" i="20"/>
  <c r="R99" i="19" s="1"/>
  <c r="P99" i="20"/>
  <c r="N99"/>
  <c r="M99"/>
  <c r="T43" i="1"/>
  <c r="V43" s="1"/>
  <c r="O43"/>
  <c r="Q43" s="1"/>
  <c r="H43"/>
  <c r="E43"/>
  <c r="A43"/>
  <c r="T43" i="14"/>
  <c r="V43" s="1"/>
  <c r="O43"/>
  <c r="Q43" s="1"/>
  <c r="H43"/>
  <c r="E43"/>
  <c r="A43"/>
  <c r="T43" i="15"/>
  <c r="V43" s="1"/>
  <c r="O43"/>
  <c r="Q43" s="1"/>
  <c r="H43"/>
  <c r="E43"/>
  <c r="A43"/>
  <c r="T43" i="16"/>
  <c r="V43" s="1"/>
  <c r="O43"/>
  <c r="Q43" s="1"/>
  <c r="H43"/>
  <c r="E43"/>
  <c r="A43"/>
  <c r="T43" i="17"/>
  <c r="V43" s="1"/>
  <c r="O43"/>
  <c r="Q43" s="1"/>
  <c r="H43"/>
  <c r="E43"/>
  <c r="A43"/>
  <c r="U43" i="19"/>
  <c r="P43"/>
  <c r="U43" i="20"/>
  <c r="S43"/>
  <c r="S43" i="19" s="1"/>
  <c r="R43" i="20"/>
  <c r="P43"/>
  <c r="N43"/>
  <c r="M43"/>
  <c r="M43" i="19" s="1"/>
  <c r="G43" i="20"/>
  <c r="G43" i="19" s="1"/>
  <c r="F43" i="20"/>
  <c r="D43"/>
  <c r="C43"/>
  <c r="C43" i="19" s="1"/>
  <c r="U16" i="1"/>
  <c r="S16"/>
  <c r="R16"/>
  <c r="P16"/>
  <c r="N16"/>
  <c r="U16" i="14"/>
  <c r="S16"/>
  <c r="R16"/>
  <c r="P16"/>
  <c r="N16"/>
  <c r="U16" i="15"/>
  <c r="S16"/>
  <c r="R16"/>
  <c r="P16"/>
  <c r="N16"/>
  <c r="U16" i="16"/>
  <c r="S16"/>
  <c r="R16"/>
  <c r="P16"/>
  <c r="N16"/>
  <c r="U16" i="17"/>
  <c r="S16"/>
  <c r="R16"/>
  <c r="P16"/>
  <c r="N16"/>
  <c r="M16" i="1"/>
  <c r="M16" i="14"/>
  <c r="M16" i="15"/>
  <c r="M16" i="16"/>
  <c r="M16" i="17"/>
  <c r="G16" i="1"/>
  <c r="F16"/>
  <c r="D16"/>
  <c r="G16" i="14"/>
  <c r="F16"/>
  <c r="D16"/>
  <c r="G16" i="15"/>
  <c r="F16"/>
  <c r="D16"/>
  <c r="G16" i="16"/>
  <c r="F16"/>
  <c r="D16"/>
  <c r="G16" i="17"/>
  <c r="F16"/>
  <c r="D16"/>
  <c r="C16" i="1"/>
  <c r="C16" i="14"/>
  <c r="C16" i="15"/>
  <c r="C16" i="16"/>
  <c r="C16" i="17"/>
  <c r="T15" i="1"/>
  <c r="V15" s="1"/>
  <c r="O15"/>
  <c r="Q15" s="1"/>
  <c r="H15"/>
  <c r="E15"/>
  <c r="E71" s="1"/>
  <c r="A15"/>
  <c r="T15" i="14"/>
  <c r="V15" s="1"/>
  <c r="O15"/>
  <c r="Q15" s="1"/>
  <c r="H15"/>
  <c r="E15"/>
  <c r="E71" s="1"/>
  <c r="A15"/>
  <c r="T15" i="15"/>
  <c r="V15" s="1"/>
  <c r="O15"/>
  <c r="Q15" s="1"/>
  <c r="H15"/>
  <c r="H71" s="1"/>
  <c r="E15"/>
  <c r="E71" s="1"/>
  <c r="A15"/>
  <c r="T15" i="16"/>
  <c r="V15" s="1"/>
  <c r="O15"/>
  <c r="H15"/>
  <c r="E15"/>
  <c r="A15"/>
  <c r="T15" i="17"/>
  <c r="V15" s="1"/>
  <c r="O15"/>
  <c r="Q15" s="1"/>
  <c r="H15"/>
  <c r="E15"/>
  <c r="A15"/>
  <c r="U15" i="19"/>
  <c r="P15"/>
  <c r="U15" i="20"/>
  <c r="S15"/>
  <c r="S15" i="19" s="1"/>
  <c r="R15" i="20"/>
  <c r="R15" i="19" s="1"/>
  <c r="P15" i="20"/>
  <c r="N15"/>
  <c r="N15" i="19" s="1"/>
  <c r="M15" i="20"/>
  <c r="G15"/>
  <c r="G15" i="19" s="1"/>
  <c r="F15" i="20"/>
  <c r="D15"/>
  <c r="D15" i="19" s="1"/>
  <c r="C15" i="20"/>
  <c r="C15" i="19" s="1"/>
  <c r="A19" i="14" l="1"/>
  <c r="A19" i="17"/>
  <c r="O71" i="16"/>
  <c r="Q71" s="1"/>
  <c r="O71" i="1"/>
  <c r="Q71" s="1"/>
  <c r="A19" i="15"/>
  <c r="W240" i="13"/>
  <c r="Q251"/>
  <c r="Q252"/>
  <c r="W236"/>
  <c r="Q83"/>
  <c r="W72"/>
  <c r="Q167"/>
  <c r="Q84"/>
  <c r="A19" i="16"/>
  <c r="A19" i="1"/>
  <c r="O155"/>
  <c r="Q155" s="1"/>
  <c r="E71" i="16"/>
  <c r="E71" i="17"/>
  <c r="T71"/>
  <c r="V71" s="1"/>
  <c r="O71" i="14"/>
  <c r="Q71" s="1"/>
  <c r="T71" i="16"/>
  <c r="V71" s="1"/>
  <c r="O155"/>
  <c r="Q155" s="1"/>
  <c r="O239"/>
  <c r="Q239" s="1"/>
  <c r="O239" i="14"/>
  <c r="Q239" s="1"/>
  <c r="C71" i="19"/>
  <c r="M15"/>
  <c r="O15" s="1"/>
  <c r="M71" i="20"/>
  <c r="M71" i="19" s="1"/>
  <c r="H71" i="16"/>
  <c r="N155" i="20"/>
  <c r="O155" i="14"/>
  <c r="Q155" s="1"/>
  <c r="P71" i="20"/>
  <c r="O155" i="17"/>
  <c r="Q155" s="1"/>
  <c r="T155"/>
  <c r="V155" s="1"/>
  <c r="T155" i="16"/>
  <c r="V155" s="1"/>
  <c r="O239" i="17"/>
  <c r="Q239" s="1"/>
  <c r="O239" i="1"/>
  <c r="Q239" s="1"/>
  <c r="C71" i="20"/>
  <c r="M99" i="19"/>
  <c r="M155" i="20"/>
  <c r="P183" i="19"/>
  <c r="P239" s="1"/>
  <c r="P239" i="20"/>
  <c r="D71"/>
  <c r="N71"/>
  <c r="N71" i="19" s="1"/>
  <c r="T71" i="14"/>
  <c r="V71" s="1"/>
  <c r="F71" i="20"/>
  <c r="P99" i="19"/>
  <c r="P155" s="1"/>
  <c r="P155" i="20"/>
  <c r="M183" i="19"/>
  <c r="M239" s="1"/>
  <c r="M239" i="20"/>
  <c r="P71" i="19"/>
  <c r="T71" i="1"/>
  <c r="V71" s="1"/>
  <c r="N183" i="19"/>
  <c r="N239" i="20"/>
  <c r="O71" i="15"/>
  <c r="Q71" s="1"/>
  <c r="T239"/>
  <c r="T155"/>
  <c r="V155" s="1"/>
  <c r="T71"/>
  <c r="V71" s="1"/>
  <c r="A44"/>
  <c r="V183" i="16"/>
  <c r="A44"/>
  <c r="V211" i="1"/>
  <c r="T155"/>
  <c r="R71" i="20"/>
  <c r="A44" i="1"/>
  <c r="H71"/>
  <c r="G71" i="19"/>
  <c r="V211" i="17"/>
  <c r="T239"/>
  <c r="U71" i="19"/>
  <c r="A44" i="17"/>
  <c r="H71"/>
  <c r="R239" i="19"/>
  <c r="W211" i="14"/>
  <c r="T239"/>
  <c r="V183"/>
  <c r="T155"/>
  <c r="V155" s="1"/>
  <c r="H71"/>
  <c r="I71" s="1"/>
  <c r="A44"/>
  <c r="U239" i="19"/>
  <c r="S239" i="20"/>
  <c r="R239"/>
  <c r="U239"/>
  <c r="S239" i="19"/>
  <c r="R155"/>
  <c r="U155" i="20"/>
  <c r="U155" i="19"/>
  <c r="R155" i="20"/>
  <c r="S155" i="19"/>
  <c r="S155" i="20"/>
  <c r="U71"/>
  <c r="S71"/>
  <c r="G71"/>
  <c r="T239" i="16"/>
  <c r="O239" i="15"/>
  <c r="T239" i="1"/>
  <c r="O155" i="15"/>
  <c r="O71" i="17"/>
  <c r="A16"/>
  <c r="O211" i="20"/>
  <c r="Q211" s="1"/>
  <c r="T211"/>
  <c r="Q211" i="17"/>
  <c r="Q211" i="16"/>
  <c r="W211" s="1"/>
  <c r="T211" i="19"/>
  <c r="W211" i="15"/>
  <c r="N211" i="19"/>
  <c r="O183" i="20"/>
  <c r="Q183" s="1"/>
  <c r="T183"/>
  <c r="Q183" i="1"/>
  <c r="W183" s="1"/>
  <c r="T183" i="19"/>
  <c r="W183" i="17"/>
  <c r="W183" i="15"/>
  <c r="O127" i="20"/>
  <c r="Q127" s="1"/>
  <c r="Q127" i="16"/>
  <c r="V127" i="14"/>
  <c r="A15" i="20"/>
  <c r="I43" i="15"/>
  <c r="V99"/>
  <c r="T127" i="20"/>
  <c r="Q127" i="15"/>
  <c r="W127" s="1"/>
  <c r="T127" i="19"/>
  <c r="M127"/>
  <c r="Q127" i="17"/>
  <c r="V127" i="16"/>
  <c r="V127" i="1"/>
  <c r="O99" i="20"/>
  <c r="Q99" s="1"/>
  <c r="T99"/>
  <c r="A16" i="15"/>
  <c r="W43" i="1"/>
  <c r="V99" i="16"/>
  <c r="Q99" i="14"/>
  <c r="W99" s="1"/>
  <c r="V99" i="1"/>
  <c r="Q99" i="16"/>
  <c r="Q99" i="1"/>
  <c r="T99" i="19"/>
  <c r="W99" i="17"/>
  <c r="W99" i="15"/>
  <c r="N99" i="19"/>
  <c r="N155" s="1"/>
  <c r="I15" i="15"/>
  <c r="A71" i="1"/>
  <c r="W15" i="17"/>
  <c r="W43" i="16"/>
  <c r="A71" i="17"/>
  <c r="A71" i="16"/>
  <c r="A71" i="15"/>
  <c r="A71" i="14"/>
  <c r="I71" i="15"/>
  <c r="E43" i="20"/>
  <c r="A16" i="16"/>
  <c r="A16" i="14"/>
  <c r="I43" i="17"/>
  <c r="W43" i="14"/>
  <c r="W15" i="1"/>
  <c r="A16"/>
  <c r="H43" i="20"/>
  <c r="O43"/>
  <c r="Q43" s="1"/>
  <c r="T43"/>
  <c r="F43" i="19"/>
  <c r="W43" i="17"/>
  <c r="I43" i="16"/>
  <c r="W43" i="15"/>
  <c r="I43" i="14"/>
  <c r="I43" i="1"/>
  <c r="A43" i="20"/>
  <c r="R43" i="19"/>
  <c r="D43"/>
  <c r="D71" s="1"/>
  <c r="N43"/>
  <c r="T15" i="20"/>
  <c r="W15" i="14"/>
  <c r="E15" i="19"/>
  <c r="T15"/>
  <c r="H15" i="20"/>
  <c r="E15"/>
  <c r="O15"/>
  <c r="I15" i="17"/>
  <c r="Q15" i="16"/>
  <c r="W15" i="15"/>
  <c r="I15" i="14"/>
  <c r="I15" i="1"/>
  <c r="F15" i="19"/>
  <c r="I15" i="16"/>
  <c r="E71" i="20" l="1"/>
  <c r="H71"/>
  <c r="V155" i="1"/>
  <c r="W155" s="1"/>
  <c r="I71" i="16"/>
  <c r="O155" i="20"/>
  <c r="Q155" s="1"/>
  <c r="W211" i="17"/>
  <c r="I71"/>
  <c r="O183" i="19"/>
  <c r="Q183" s="1"/>
  <c r="O239" i="20"/>
  <c r="Q239" s="1"/>
  <c r="N239" i="19"/>
  <c r="O239" s="1"/>
  <c r="Q239" s="1"/>
  <c r="M155"/>
  <c r="O71" i="20"/>
  <c r="Q71" s="1"/>
  <c r="T239" i="19"/>
  <c r="V239" s="1"/>
  <c r="W99" i="16"/>
  <c r="R71" i="19"/>
  <c r="I71" i="1"/>
  <c r="A71" i="20"/>
  <c r="V239" i="17"/>
  <c r="W127" i="14"/>
  <c r="F71" i="19"/>
  <c r="A71" s="1"/>
  <c r="T239" i="20"/>
  <c r="V211"/>
  <c r="W211" s="1"/>
  <c r="V211" i="19"/>
  <c r="V183"/>
  <c r="V183" i="20"/>
  <c r="W183" s="1"/>
  <c r="T155" i="19"/>
  <c r="V155" s="1"/>
  <c r="V99" i="20"/>
  <c r="W99" s="1"/>
  <c r="T155"/>
  <c r="V43"/>
  <c r="W43" s="1"/>
  <c r="S71" i="19"/>
  <c r="V15" i="20"/>
  <c r="T71"/>
  <c r="Q239" i="15"/>
  <c r="V239" i="16"/>
  <c r="Q155" i="15"/>
  <c r="W155" s="1"/>
  <c r="Q71" i="17"/>
  <c r="W71" s="1"/>
  <c r="O71" i="19"/>
  <c r="O211"/>
  <c r="W155" i="16"/>
  <c r="W155" i="17"/>
  <c r="W155" i="14"/>
  <c r="V127" i="20"/>
  <c r="W127" s="1"/>
  <c r="W127" i="16"/>
  <c r="W127" i="17"/>
  <c r="O127" i="19"/>
  <c r="V127"/>
  <c r="W99" i="1"/>
  <c r="O99" i="19"/>
  <c r="V99"/>
  <c r="W71" i="14"/>
  <c r="W71" i="15"/>
  <c r="W71" i="1"/>
  <c r="W71" i="16"/>
  <c r="I43" i="20"/>
  <c r="H43" i="19"/>
  <c r="A43"/>
  <c r="T43"/>
  <c r="O43"/>
  <c r="E43"/>
  <c r="E71" s="1"/>
  <c r="H15"/>
  <c r="A15"/>
  <c r="Q15"/>
  <c r="I15" i="20"/>
  <c r="W15" i="16"/>
  <c r="Q15" i="20"/>
  <c r="V15" i="19"/>
  <c r="U214" i="20"/>
  <c r="S214"/>
  <c r="R214"/>
  <c r="U213"/>
  <c r="U213" i="19" s="1"/>
  <c r="S213" i="20"/>
  <c r="S213" i="19" s="1"/>
  <c r="R213" i="20"/>
  <c r="R213" i="19" s="1"/>
  <c r="U210" i="20"/>
  <c r="U210" i="19" s="1"/>
  <c r="S210" i="20"/>
  <c r="S210" i="19" s="1"/>
  <c r="R210" i="20"/>
  <c r="R210" i="19" s="1"/>
  <c r="U209" i="20"/>
  <c r="S209"/>
  <c r="R209"/>
  <c r="U207"/>
  <c r="S207"/>
  <c r="R207"/>
  <c r="U186"/>
  <c r="S186"/>
  <c r="R186"/>
  <c r="U185"/>
  <c r="S185"/>
  <c r="R185"/>
  <c r="U182"/>
  <c r="S182"/>
  <c r="R182"/>
  <c r="U181"/>
  <c r="S181"/>
  <c r="R181"/>
  <c r="U179"/>
  <c r="S179"/>
  <c r="R179"/>
  <c r="S214" i="19" l="1"/>
  <c r="S215" i="20"/>
  <c r="U214" i="19"/>
  <c r="S187" i="20"/>
  <c r="I71"/>
  <c r="U184"/>
  <c r="U187" s="1"/>
  <c r="S184"/>
  <c r="U212"/>
  <c r="U215" s="1"/>
  <c r="R212"/>
  <c r="R215" s="1"/>
  <c r="R184"/>
  <c r="R187" s="1"/>
  <c r="S212"/>
  <c r="O155" i="19"/>
  <c r="H71"/>
  <c r="I71" s="1"/>
  <c r="V239" i="20"/>
  <c r="V155"/>
  <c r="W155" s="1"/>
  <c r="V71"/>
  <c r="T71" i="19"/>
  <c r="Q71"/>
  <c r="Q211"/>
  <c r="W183"/>
  <c r="Q127"/>
  <c r="Q99"/>
  <c r="T181" i="20"/>
  <c r="T179"/>
  <c r="V179" s="1"/>
  <c r="T185"/>
  <c r="V185" s="1"/>
  <c r="I43" i="19"/>
  <c r="Q43"/>
  <c r="V43"/>
  <c r="T214" i="20"/>
  <c r="R214" i="19"/>
  <c r="T210" i="20"/>
  <c r="W15" i="19"/>
  <c r="W15" i="20"/>
  <c r="I15" i="19"/>
  <c r="T209" i="20"/>
  <c r="T213" i="19"/>
  <c r="T182" i="20"/>
  <c r="T186"/>
  <c r="T207"/>
  <c r="V207" s="1"/>
  <c r="T213"/>
  <c r="V213" s="1"/>
  <c r="T210" i="19"/>
  <c r="V214" i="20" l="1"/>
  <c r="T215"/>
  <c r="V186"/>
  <c r="T187"/>
  <c r="T214" i="19"/>
  <c r="V213"/>
  <c r="V209" i="20"/>
  <c r="T212"/>
  <c r="V181"/>
  <c r="T184"/>
  <c r="Q155" i="19"/>
  <c r="W155" s="1"/>
  <c r="W239" i="20"/>
  <c r="W71"/>
  <c r="V71" i="19"/>
  <c r="W71" s="1"/>
  <c r="W211"/>
  <c r="V210"/>
  <c r="V210" i="20"/>
  <c r="W127" i="19"/>
  <c r="V182" i="20"/>
  <c r="W99" i="19"/>
  <c r="W43"/>
  <c r="U242" i="17"/>
  <c r="S242"/>
  <c r="R242"/>
  <c r="U241"/>
  <c r="S241"/>
  <c r="R241"/>
  <c r="U238"/>
  <c r="S238"/>
  <c r="R238"/>
  <c r="T210"/>
  <c r="U242" i="16"/>
  <c r="S242"/>
  <c r="R242"/>
  <c r="U241"/>
  <c r="S241"/>
  <c r="R241"/>
  <c r="U238"/>
  <c r="S238"/>
  <c r="R238"/>
  <c r="P238"/>
  <c r="N238"/>
  <c r="M238"/>
  <c r="U238" i="1"/>
  <c r="S238"/>
  <c r="R238"/>
  <c r="P238"/>
  <c r="N238"/>
  <c r="M238"/>
  <c r="U238" i="14"/>
  <c r="S238"/>
  <c r="R238"/>
  <c r="P238"/>
  <c r="N238"/>
  <c r="M238"/>
  <c r="U238" i="15"/>
  <c r="S238"/>
  <c r="R238"/>
  <c r="P238"/>
  <c r="N238"/>
  <c r="M238"/>
  <c r="P238" i="17"/>
  <c r="N238"/>
  <c r="M238"/>
  <c r="V214" i="19" l="1"/>
  <c r="U243" i="16"/>
  <c r="U244"/>
  <c r="S243"/>
  <c r="S244"/>
  <c r="R243"/>
  <c r="R244"/>
  <c r="V212" i="20"/>
  <c r="V215" s="1"/>
  <c r="V184"/>
  <c r="V187" s="1"/>
  <c r="V210" i="17"/>
  <c r="T238" i="14"/>
  <c r="T238" i="1"/>
  <c r="T241" i="17"/>
  <c r="V241" s="1"/>
  <c r="T241" i="16"/>
  <c r="V241" s="1"/>
  <c r="T242"/>
  <c r="T238" i="17"/>
  <c r="O238" i="15"/>
  <c r="O238" i="1"/>
  <c r="O238" i="17"/>
  <c r="T238" i="15"/>
  <c r="O238" i="14"/>
  <c r="O238" i="16"/>
  <c r="T238"/>
  <c r="T242" i="17"/>
  <c r="V242" i="16" l="1"/>
  <c r="T244"/>
  <c r="T243"/>
  <c r="V242" i="17"/>
  <c r="V238" i="1"/>
  <c r="V238" i="14"/>
  <c r="Q238" i="1"/>
  <c r="W238" s="1"/>
  <c r="V238" i="15"/>
  <c r="Q238" i="14"/>
  <c r="V238" i="17"/>
  <c r="V238" i="16"/>
  <c r="Q238" i="17"/>
  <c r="W238" s="1"/>
  <c r="Q238" i="16"/>
  <c r="W238" s="1"/>
  <c r="Q238" i="15"/>
  <c r="V243" i="16" l="1"/>
  <c r="W243" s="1"/>
  <c r="V244"/>
  <c r="W244" s="1"/>
  <c r="W238" i="15"/>
  <c r="W238" i="14"/>
  <c r="R70" i="17" l="1"/>
  <c r="T207" i="16" l="1"/>
  <c r="T206"/>
  <c r="T205"/>
  <c r="T179"/>
  <c r="T178"/>
  <c r="T177"/>
  <c r="T123"/>
  <c r="T122"/>
  <c r="T121"/>
  <c r="T95"/>
  <c r="V95" s="1"/>
  <c r="T94"/>
  <c r="T93"/>
  <c r="V93" s="1"/>
  <c r="T39"/>
  <c r="V39" s="1"/>
  <c r="T38"/>
  <c r="T37"/>
  <c r="V37" s="1"/>
  <c r="T11"/>
  <c r="V11" s="1"/>
  <c r="T10"/>
  <c r="T9"/>
  <c r="V9" s="1"/>
  <c r="V94" l="1"/>
  <c r="V38"/>
  <c r="V10"/>
  <c r="T207" i="14"/>
  <c r="V207" s="1"/>
  <c r="T206"/>
  <c r="T205"/>
  <c r="V205" s="1"/>
  <c r="T179"/>
  <c r="V179" s="1"/>
  <c r="T178"/>
  <c r="T177"/>
  <c r="V177" s="1"/>
  <c r="T123"/>
  <c r="T122"/>
  <c r="T121"/>
  <c r="T95"/>
  <c r="T94"/>
  <c r="T93"/>
  <c r="T39"/>
  <c r="V39" s="1"/>
  <c r="T38"/>
  <c r="T37"/>
  <c r="V37" s="1"/>
  <c r="T11"/>
  <c r="V11" s="1"/>
  <c r="T10"/>
  <c r="T9"/>
  <c r="V9" s="1"/>
  <c r="V206" l="1"/>
  <c r="V178"/>
  <c r="V38"/>
  <c r="V10"/>
  <c r="U46" i="20"/>
  <c r="S46"/>
  <c r="R46"/>
  <c r="U45"/>
  <c r="S45"/>
  <c r="S45" i="19" s="1"/>
  <c r="R45" i="20"/>
  <c r="U42"/>
  <c r="S42"/>
  <c r="S42" i="19" s="1"/>
  <c r="R42" i="20"/>
  <c r="U41"/>
  <c r="S41"/>
  <c r="R41"/>
  <c r="U39"/>
  <c r="S39"/>
  <c r="S39" i="19" s="1"/>
  <c r="R39" i="20"/>
  <c r="U38"/>
  <c r="S38"/>
  <c r="R38"/>
  <c r="U37"/>
  <c r="S37"/>
  <c r="R37"/>
  <c r="U46" i="19"/>
  <c r="U45"/>
  <c r="U42"/>
  <c r="U41"/>
  <c r="U39"/>
  <c r="U38"/>
  <c r="U37"/>
  <c r="U47" i="20" l="1"/>
  <c r="R46" i="19"/>
  <c r="S46"/>
  <c r="R44" i="20"/>
  <c r="R47" s="1"/>
  <c r="U44"/>
  <c r="S44"/>
  <c r="S47" s="1"/>
  <c r="U44" i="19"/>
  <c r="U48" s="1"/>
  <c r="S38"/>
  <c r="S41"/>
  <c r="S44" s="1"/>
  <c r="R40" i="20"/>
  <c r="R48" s="1"/>
  <c r="T42"/>
  <c r="V42" s="1"/>
  <c r="T45"/>
  <c r="V45" s="1"/>
  <c r="U40"/>
  <c r="U48" s="1"/>
  <c r="T46"/>
  <c r="R37" i="19"/>
  <c r="T38" i="20"/>
  <c r="U40" i="19"/>
  <c r="R41"/>
  <c r="T41" i="20"/>
  <c r="T39"/>
  <c r="V39" s="1"/>
  <c r="S40"/>
  <c r="S48" s="1"/>
  <c r="R45" i="19"/>
  <c r="R42"/>
  <c r="T42" s="1"/>
  <c r="V42" s="1"/>
  <c r="R39"/>
  <c r="R38"/>
  <c r="T37" i="20"/>
  <c r="V37" s="1"/>
  <c r="S37" i="19"/>
  <c r="P249" i="14"/>
  <c r="N249"/>
  <c r="M249"/>
  <c r="P248"/>
  <c r="N248"/>
  <c r="M248"/>
  <c r="P247"/>
  <c r="N247"/>
  <c r="M247"/>
  <c r="P245"/>
  <c r="N245"/>
  <c r="M245"/>
  <c r="P242"/>
  <c r="N242"/>
  <c r="M242"/>
  <c r="P241"/>
  <c r="N241"/>
  <c r="M241"/>
  <c r="P237"/>
  <c r="P240" s="1"/>
  <c r="N237"/>
  <c r="N240" s="1"/>
  <c r="M237"/>
  <c r="M240" s="1"/>
  <c r="P235"/>
  <c r="N235"/>
  <c r="M235"/>
  <c r="P234"/>
  <c r="N234"/>
  <c r="M234"/>
  <c r="P233"/>
  <c r="N233"/>
  <c r="M233"/>
  <c r="P222"/>
  <c r="N222"/>
  <c r="M222"/>
  <c r="O221"/>
  <c r="Q221" s="1"/>
  <c r="O220"/>
  <c r="Q220" s="1"/>
  <c r="O219"/>
  <c r="P218"/>
  <c r="N218"/>
  <c r="M218"/>
  <c r="O217"/>
  <c r="Q217" s="1"/>
  <c r="O214"/>
  <c r="Q214" s="1"/>
  <c r="O213"/>
  <c r="O210"/>
  <c r="O209"/>
  <c r="P208"/>
  <c r="N208"/>
  <c r="M208"/>
  <c r="O207"/>
  <c r="Q207" s="1"/>
  <c r="O206"/>
  <c r="O205"/>
  <c r="Q205" s="1"/>
  <c r="P194"/>
  <c r="N194"/>
  <c r="M194"/>
  <c r="O193"/>
  <c r="Q193" s="1"/>
  <c r="O192"/>
  <c r="Q192" s="1"/>
  <c r="O191"/>
  <c r="Q191" s="1"/>
  <c r="P190"/>
  <c r="N190"/>
  <c r="M190"/>
  <c r="O189"/>
  <c r="Q189" s="1"/>
  <c r="O186"/>
  <c r="Q186" s="1"/>
  <c r="O185"/>
  <c r="O182"/>
  <c r="O181"/>
  <c r="P180"/>
  <c r="P188" s="1"/>
  <c r="N180"/>
  <c r="N188" s="1"/>
  <c r="M180"/>
  <c r="M188" s="1"/>
  <c r="O179"/>
  <c r="Q179" s="1"/>
  <c r="O178"/>
  <c r="O177"/>
  <c r="Q177" s="1"/>
  <c r="P165"/>
  <c r="N165"/>
  <c r="M165"/>
  <c r="P164"/>
  <c r="N164"/>
  <c r="M164"/>
  <c r="P163"/>
  <c r="N163"/>
  <c r="M163"/>
  <c r="P161"/>
  <c r="N161"/>
  <c r="M161"/>
  <c r="P158"/>
  <c r="N158"/>
  <c r="M158"/>
  <c r="P157"/>
  <c r="N157"/>
  <c r="M157"/>
  <c r="P154"/>
  <c r="N154"/>
  <c r="M154"/>
  <c r="P153"/>
  <c r="N153"/>
  <c r="M153"/>
  <c r="P151"/>
  <c r="N151"/>
  <c r="M151"/>
  <c r="P150"/>
  <c r="N150"/>
  <c r="M150"/>
  <c r="P149"/>
  <c r="N149"/>
  <c r="M149"/>
  <c r="P138"/>
  <c r="N138"/>
  <c r="M138"/>
  <c r="O137"/>
  <c r="Q137" s="1"/>
  <c r="O136"/>
  <c r="Q136" s="1"/>
  <c r="O135"/>
  <c r="Q135" s="1"/>
  <c r="P134"/>
  <c r="N134"/>
  <c r="M134"/>
  <c r="O133"/>
  <c r="O130"/>
  <c r="O129"/>
  <c r="O126"/>
  <c r="Q126" s="1"/>
  <c r="O125"/>
  <c r="P124"/>
  <c r="N124"/>
  <c r="M124"/>
  <c r="O123"/>
  <c r="Q123" s="1"/>
  <c r="O122"/>
  <c r="O121"/>
  <c r="Q121" s="1"/>
  <c r="P110"/>
  <c r="N110"/>
  <c r="M110"/>
  <c r="O109"/>
  <c r="Q109" s="1"/>
  <c r="O108"/>
  <c r="Q108" s="1"/>
  <c r="O107"/>
  <c r="P106"/>
  <c r="N106"/>
  <c r="M106"/>
  <c r="O105"/>
  <c r="O102"/>
  <c r="O101"/>
  <c r="O98"/>
  <c r="Q98" s="1"/>
  <c r="O97"/>
  <c r="P96"/>
  <c r="P104" s="1"/>
  <c r="N96"/>
  <c r="N104" s="1"/>
  <c r="M96"/>
  <c r="M104" s="1"/>
  <c r="O95"/>
  <c r="Q95" s="1"/>
  <c r="O94"/>
  <c r="O93"/>
  <c r="Q93" s="1"/>
  <c r="P81"/>
  <c r="N81"/>
  <c r="M81"/>
  <c r="P80"/>
  <c r="N80"/>
  <c r="M80"/>
  <c r="P79"/>
  <c r="N79"/>
  <c r="M79"/>
  <c r="P77"/>
  <c r="N77"/>
  <c r="M77"/>
  <c r="P74"/>
  <c r="N74"/>
  <c r="M74"/>
  <c r="P73"/>
  <c r="N73"/>
  <c r="M73"/>
  <c r="P70"/>
  <c r="N70"/>
  <c r="M70"/>
  <c r="P69"/>
  <c r="N69"/>
  <c r="M69"/>
  <c r="P67"/>
  <c r="N67"/>
  <c r="M67"/>
  <c r="P66"/>
  <c r="N66"/>
  <c r="M66"/>
  <c r="P65"/>
  <c r="N65"/>
  <c r="M65"/>
  <c r="P54"/>
  <c r="N54"/>
  <c r="M54"/>
  <c r="O53"/>
  <c r="Q53" s="1"/>
  <c r="O52"/>
  <c r="Q52" s="1"/>
  <c r="O51"/>
  <c r="Q51" s="1"/>
  <c r="P50"/>
  <c r="N50"/>
  <c r="M50"/>
  <c r="O49"/>
  <c r="Q49" s="1"/>
  <c r="O46"/>
  <c r="Q46" s="1"/>
  <c r="O45"/>
  <c r="O42"/>
  <c r="Q42" s="1"/>
  <c r="O41"/>
  <c r="P40"/>
  <c r="N40"/>
  <c r="M40"/>
  <c r="O39"/>
  <c r="Q39" s="1"/>
  <c r="O38"/>
  <c r="O37"/>
  <c r="Q37" s="1"/>
  <c r="P26"/>
  <c r="N26"/>
  <c r="M26"/>
  <c r="O25"/>
  <c r="Q25" s="1"/>
  <c r="O24"/>
  <c r="Q24" s="1"/>
  <c r="O23"/>
  <c r="P22"/>
  <c r="N22"/>
  <c r="M22"/>
  <c r="O21"/>
  <c r="Q21" s="1"/>
  <c r="O18"/>
  <c r="Q18" s="1"/>
  <c r="O17"/>
  <c r="O14"/>
  <c r="Q14" s="1"/>
  <c r="O13"/>
  <c r="P12"/>
  <c r="P20" s="1"/>
  <c r="N12"/>
  <c r="N20" s="1"/>
  <c r="M12"/>
  <c r="M20" s="1"/>
  <c r="O11"/>
  <c r="Q11" s="1"/>
  <c r="O10"/>
  <c r="O9"/>
  <c r="Q9" s="1"/>
  <c r="P249" i="15"/>
  <c r="N249"/>
  <c r="M249"/>
  <c r="P248"/>
  <c r="N248"/>
  <c r="M248"/>
  <c r="P247"/>
  <c r="N247"/>
  <c r="M247"/>
  <c r="P245"/>
  <c r="N245"/>
  <c r="M245"/>
  <c r="P242"/>
  <c r="N242"/>
  <c r="M242"/>
  <c r="P241"/>
  <c r="N241"/>
  <c r="M241"/>
  <c r="P237"/>
  <c r="P240" s="1"/>
  <c r="N237"/>
  <c r="N240" s="1"/>
  <c r="M237"/>
  <c r="M240" s="1"/>
  <c r="P235"/>
  <c r="N235"/>
  <c r="M235"/>
  <c r="P234"/>
  <c r="N234"/>
  <c r="M234"/>
  <c r="P233"/>
  <c r="N233"/>
  <c r="M233"/>
  <c r="P222"/>
  <c r="N222"/>
  <c r="M222"/>
  <c r="O221"/>
  <c r="Q221" s="1"/>
  <c r="O220"/>
  <c r="Q220" s="1"/>
  <c r="O219"/>
  <c r="Q219" s="1"/>
  <c r="P218"/>
  <c r="N218"/>
  <c r="M218"/>
  <c r="O217"/>
  <c r="Q217" s="1"/>
  <c r="O214"/>
  <c r="Q214" s="1"/>
  <c r="O213"/>
  <c r="Q213" s="1"/>
  <c r="O210"/>
  <c r="O209"/>
  <c r="P208"/>
  <c r="N208"/>
  <c r="M208"/>
  <c r="O207"/>
  <c r="Q207" s="1"/>
  <c r="O206"/>
  <c r="O205"/>
  <c r="Q205" s="1"/>
  <c r="P194"/>
  <c r="N194"/>
  <c r="M194"/>
  <c r="O193"/>
  <c r="Q193" s="1"/>
  <c r="O192"/>
  <c r="Q192" s="1"/>
  <c r="O191"/>
  <c r="P190"/>
  <c r="N190"/>
  <c r="M190"/>
  <c r="O189"/>
  <c r="Q189" s="1"/>
  <c r="O186"/>
  <c r="Q186" s="1"/>
  <c r="O185"/>
  <c r="Q185" s="1"/>
  <c r="O182"/>
  <c r="O181"/>
  <c r="P180"/>
  <c r="N180"/>
  <c r="M180"/>
  <c r="O179"/>
  <c r="Q179" s="1"/>
  <c r="O178"/>
  <c r="O177"/>
  <c r="Q177" s="1"/>
  <c r="P165"/>
  <c r="N165"/>
  <c r="M165"/>
  <c r="P164"/>
  <c r="N164"/>
  <c r="M164"/>
  <c r="P163"/>
  <c r="N163"/>
  <c r="M163"/>
  <c r="P161"/>
  <c r="N161"/>
  <c r="M161"/>
  <c r="P158"/>
  <c r="N158"/>
  <c r="M158"/>
  <c r="P157"/>
  <c r="N157"/>
  <c r="M157"/>
  <c r="P154"/>
  <c r="N154"/>
  <c r="M154"/>
  <c r="P153"/>
  <c r="P156" s="1"/>
  <c r="N153"/>
  <c r="M153"/>
  <c r="P151"/>
  <c r="N151"/>
  <c r="M151"/>
  <c r="P150"/>
  <c r="N150"/>
  <c r="M150"/>
  <c r="P149"/>
  <c r="N149"/>
  <c r="M149"/>
  <c r="P138"/>
  <c r="N138"/>
  <c r="M138"/>
  <c r="O137"/>
  <c r="Q137" s="1"/>
  <c r="O136"/>
  <c r="Q136" s="1"/>
  <c r="O135"/>
  <c r="Q135" s="1"/>
  <c r="P134"/>
  <c r="N134"/>
  <c r="M134"/>
  <c r="O133"/>
  <c r="O130"/>
  <c r="O129"/>
  <c r="O126"/>
  <c r="Q126" s="1"/>
  <c r="O125"/>
  <c r="P124"/>
  <c r="N124"/>
  <c r="M124"/>
  <c r="O123"/>
  <c r="Q123" s="1"/>
  <c r="O122"/>
  <c r="O121"/>
  <c r="Q121" s="1"/>
  <c r="P110"/>
  <c r="N110"/>
  <c r="M110"/>
  <c r="O109"/>
  <c r="Q109" s="1"/>
  <c r="O108"/>
  <c r="Q108" s="1"/>
  <c r="O107"/>
  <c r="P106"/>
  <c r="N106"/>
  <c r="M106"/>
  <c r="O105"/>
  <c r="O102"/>
  <c r="O101"/>
  <c r="O98"/>
  <c r="Q98" s="1"/>
  <c r="O97"/>
  <c r="P96"/>
  <c r="N96"/>
  <c r="M96"/>
  <c r="O95"/>
  <c r="Q95" s="1"/>
  <c r="O94"/>
  <c r="O93"/>
  <c r="Q93" s="1"/>
  <c r="P81"/>
  <c r="N81"/>
  <c r="M81"/>
  <c r="P80"/>
  <c r="N80"/>
  <c r="M80"/>
  <c r="P79"/>
  <c r="N79"/>
  <c r="M79"/>
  <c r="P77"/>
  <c r="N77"/>
  <c r="M77"/>
  <c r="P74"/>
  <c r="N74"/>
  <c r="M74"/>
  <c r="P73"/>
  <c r="N73"/>
  <c r="M73"/>
  <c r="P70"/>
  <c r="N70"/>
  <c r="M70"/>
  <c r="P69"/>
  <c r="N69"/>
  <c r="M69"/>
  <c r="P67"/>
  <c r="N67"/>
  <c r="M67"/>
  <c r="P66"/>
  <c r="N66"/>
  <c r="M66"/>
  <c r="P65"/>
  <c r="N65"/>
  <c r="M65"/>
  <c r="P54"/>
  <c r="N54"/>
  <c r="M54"/>
  <c r="O53"/>
  <c r="Q53" s="1"/>
  <c r="O52"/>
  <c r="Q52" s="1"/>
  <c r="O51"/>
  <c r="Q51" s="1"/>
  <c r="P50"/>
  <c r="N50"/>
  <c r="M50"/>
  <c r="O49"/>
  <c r="Q49" s="1"/>
  <c r="O46"/>
  <c r="Q46" s="1"/>
  <c r="O45"/>
  <c r="Q45" s="1"/>
  <c r="O42"/>
  <c r="Q42" s="1"/>
  <c r="O41"/>
  <c r="P40"/>
  <c r="N40"/>
  <c r="M40"/>
  <c r="O39"/>
  <c r="Q39" s="1"/>
  <c r="O38"/>
  <c r="O37"/>
  <c r="P26"/>
  <c r="N26"/>
  <c r="M26"/>
  <c r="O25"/>
  <c r="Q25" s="1"/>
  <c r="O24"/>
  <c r="Q24" s="1"/>
  <c r="O23"/>
  <c r="Q23" s="1"/>
  <c r="P22"/>
  <c r="P27" s="1"/>
  <c r="N22"/>
  <c r="M22"/>
  <c r="O21"/>
  <c r="Q21" s="1"/>
  <c r="O18"/>
  <c r="Q18" s="1"/>
  <c r="O17"/>
  <c r="O14"/>
  <c r="Q14" s="1"/>
  <c r="O13"/>
  <c r="P12"/>
  <c r="N12"/>
  <c r="M12"/>
  <c r="O11"/>
  <c r="O10"/>
  <c r="O9"/>
  <c r="Q9" s="1"/>
  <c r="P249" i="16"/>
  <c r="N249"/>
  <c r="M249"/>
  <c r="P248"/>
  <c r="N248"/>
  <c r="M248"/>
  <c r="P247"/>
  <c r="N247"/>
  <c r="M247"/>
  <c r="P245"/>
  <c r="N245"/>
  <c r="M245"/>
  <c r="P242"/>
  <c r="N242"/>
  <c r="M242"/>
  <c r="P241"/>
  <c r="N241"/>
  <c r="M241"/>
  <c r="P237"/>
  <c r="P240" s="1"/>
  <c r="N237"/>
  <c r="N240" s="1"/>
  <c r="M237"/>
  <c r="M240" s="1"/>
  <c r="P235"/>
  <c r="N235"/>
  <c r="M235"/>
  <c r="P234"/>
  <c r="N234"/>
  <c r="M234"/>
  <c r="P233"/>
  <c r="N233"/>
  <c r="M233"/>
  <c r="P222"/>
  <c r="N222"/>
  <c r="M222"/>
  <c r="O221"/>
  <c r="Q221" s="1"/>
  <c r="O220"/>
  <c r="Q220" s="1"/>
  <c r="O219"/>
  <c r="Q219" s="1"/>
  <c r="P218"/>
  <c r="N218"/>
  <c r="M218"/>
  <c r="O217"/>
  <c r="Q217" s="1"/>
  <c r="O214"/>
  <c r="Q214" s="1"/>
  <c r="O213"/>
  <c r="Q213" s="1"/>
  <c r="O210"/>
  <c r="O209"/>
  <c r="P208"/>
  <c r="N208"/>
  <c r="M208"/>
  <c r="O207"/>
  <c r="Q207" s="1"/>
  <c r="O206"/>
  <c r="O205"/>
  <c r="Q205" s="1"/>
  <c r="P194"/>
  <c r="N194"/>
  <c r="M194"/>
  <c r="O193"/>
  <c r="Q193" s="1"/>
  <c r="O192"/>
  <c r="Q192" s="1"/>
  <c r="O191"/>
  <c r="P190"/>
  <c r="N190"/>
  <c r="M190"/>
  <c r="M195" s="1"/>
  <c r="O189"/>
  <c r="Q189" s="1"/>
  <c r="O186"/>
  <c r="Q186" s="1"/>
  <c r="O185"/>
  <c r="Q185" s="1"/>
  <c r="O182"/>
  <c r="O181"/>
  <c r="P180"/>
  <c r="N180"/>
  <c r="M180"/>
  <c r="O179"/>
  <c r="Q179" s="1"/>
  <c r="O178"/>
  <c r="O177"/>
  <c r="Q177" s="1"/>
  <c r="P165"/>
  <c r="N165"/>
  <c r="M165"/>
  <c r="P164"/>
  <c r="N164"/>
  <c r="M164"/>
  <c r="P163"/>
  <c r="N163"/>
  <c r="M163"/>
  <c r="P161"/>
  <c r="N161"/>
  <c r="M161"/>
  <c r="P158"/>
  <c r="N158"/>
  <c r="M158"/>
  <c r="P157"/>
  <c r="N157"/>
  <c r="M157"/>
  <c r="P154"/>
  <c r="N154"/>
  <c r="M154"/>
  <c r="P153"/>
  <c r="N153"/>
  <c r="M153"/>
  <c r="P151"/>
  <c r="N151"/>
  <c r="M151"/>
  <c r="P150"/>
  <c r="N150"/>
  <c r="M150"/>
  <c r="P149"/>
  <c r="N149"/>
  <c r="M149"/>
  <c r="P138"/>
  <c r="N138"/>
  <c r="M138"/>
  <c r="O137"/>
  <c r="Q137" s="1"/>
  <c r="O136"/>
  <c r="Q136" s="1"/>
  <c r="O135"/>
  <c r="Q135" s="1"/>
  <c r="P134"/>
  <c r="N134"/>
  <c r="M134"/>
  <c r="O133"/>
  <c r="O130"/>
  <c r="O129"/>
  <c r="O126"/>
  <c r="Q126" s="1"/>
  <c r="O125"/>
  <c r="P124"/>
  <c r="N124"/>
  <c r="M124"/>
  <c r="O123"/>
  <c r="Q123" s="1"/>
  <c r="O122"/>
  <c r="O121"/>
  <c r="Q121" s="1"/>
  <c r="P110"/>
  <c r="N110"/>
  <c r="M110"/>
  <c r="O109"/>
  <c r="Q109" s="1"/>
  <c r="O108"/>
  <c r="Q108" s="1"/>
  <c r="O107"/>
  <c r="P106"/>
  <c r="N106"/>
  <c r="M106"/>
  <c r="O105"/>
  <c r="O102"/>
  <c r="O101"/>
  <c r="O98"/>
  <c r="Q98" s="1"/>
  <c r="O97"/>
  <c r="P96"/>
  <c r="N96"/>
  <c r="M96"/>
  <c r="O95"/>
  <c r="Q95" s="1"/>
  <c r="O94"/>
  <c r="O93"/>
  <c r="Q93" s="1"/>
  <c r="P81"/>
  <c r="N81"/>
  <c r="M81"/>
  <c r="P80"/>
  <c r="N80"/>
  <c r="M80"/>
  <c r="P79"/>
  <c r="N79"/>
  <c r="M79"/>
  <c r="P77"/>
  <c r="N77"/>
  <c r="M77"/>
  <c r="P74"/>
  <c r="N74"/>
  <c r="M74"/>
  <c r="P73"/>
  <c r="N73"/>
  <c r="M73"/>
  <c r="P70"/>
  <c r="N70"/>
  <c r="M70"/>
  <c r="P69"/>
  <c r="N69"/>
  <c r="M69"/>
  <c r="P67"/>
  <c r="N67"/>
  <c r="M67"/>
  <c r="P66"/>
  <c r="N66"/>
  <c r="M66"/>
  <c r="P65"/>
  <c r="N65"/>
  <c r="M65"/>
  <c r="P54"/>
  <c r="N54"/>
  <c r="M54"/>
  <c r="O53"/>
  <c r="Q53" s="1"/>
  <c r="O52"/>
  <c r="O51"/>
  <c r="Q51" s="1"/>
  <c r="P50"/>
  <c r="P55" s="1"/>
  <c r="N50"/>
  <c r="M50"/>
  <c r="O49"/>
  <c r="Q49" s="1"/>
  <c r="O46"/>
  <c r="Q46" s="1"/>
  <c r="O45"/>
  <c r="Q45" s="1"/>
  <c r="O42"/>
  <c r="Q42" s="1"/>
  <c r="O41"/>
  <c r="P40"/>
  <c r="N40"/>
  <c r="M40"/>
  <c r="O39"/>
  <c r="Q39" s="1"/>
  <c r="O38"/>
  <c r="O37"/>
  <c r="Q37" s="1"/>
  <c r="P26"/>
  <c r="N26"/>
  <c r="M26"/>
  <c r="O25"/>
  <c r="Q25" s="1"/>
  <c r="O24"/>
  <c r="Q24" s="1"/>
  <c r="O23"/>
  <c r="Q23" s="1"/>
  <c r="P22"/>
  <c r="N22"/>
  <c r="M22"/>
  <c r="O21"/>
  <c r="Q21" s="1"/>
  <c r="O18"/>
  <c r="Q18" s="1"/>
  <c r="O17"/>
  <c r="O14"/>
  <c r="Q14" s="1"/>
  <c r="O13"/>
  <c r="P12"/>
  <c r="N12"/>
  <c r="M12"/>
  <c r="O11"/>
  <c r="Q11" s="1"/>
  <c r="O10"/>
  <c r="O9"/>
  <c r="Q9" s="1"/>
  <c r="P249" i="17"/>
  <c r="N249"/>
  <c r="M249"/>
  <c r="P248"/>
  <c r="N248"/>
  <c r="M248"/>
  <c r="P247"/>
  <c r="N247"/>
  <c r="M247"/>
  <c r="P245"/>
  <c r="N245"/>
  <c r="M245"/>
  <c r="P242"/>
  <c r="N242"/>
  <c r="M242"/>
  <c r="P241"/>
  <c r="N241"/>
  <c r="M241"/>
  <c r="P237"/>
  <c r="P240" s="1"/>
  <c r="N237"/>
  <c r="N240" s="1"/>
  <c r="M237"/>
  <c r="M240" s="1"/>
  <c r="P235"/>
  <c r="N235"/>
  <c r="M235"/>
  <c r="P234"/>
  <c r="N234"/>
  <c r="M234"/>
  <c r="P233"/>
  <c r="N233"/>
  <c r="M233"/>
  <c r="P222"/>
  <c r="N222"/>
  <c r="M222"/>
  <c r="O221"/>
  <c r="Q221" s="1"/>
  <c r="O220"/>
  <c r="Q220" s="1"/>
  <c r="O219"/>
  <c r="Q219" s="1"/>
  <c r="P218"/>
  <c r="N218"/>
  <c r="M218"/>
  <c r="M223" s="1"/>
  <c r="O217"/>
  <c r="Q217" s="1"/>
  <c r="O214"/>
  <c r="Q214" s="1"/>
  <c r="O213"/>
  <c r="Q213" s="1"/>
  <c r="O210"/>
  <c r="O209"/>
  <c r="P208"/>
  <c r="N208"/>
  <c r="M208"/>
  <c r="O207"/>
  <c r="Q207" s="1"/>
  <c r="O206"/>
  <c r="O205"/>
  <c r="Q205" s="1"/>
  <c r="P194"/>
  <c r="N194"/>
  <c r="M194"/>
  <c r="O193"/>
  <c r="Q193" s="1"/>
  <c r="O192"/>
  <c r="Q192" s="1"/>
  <c r="O191"/>
  <c r="Q191" s="1"/>
  <c r="P190"/>
  <c r="N190"/>
  <c r="M190"/>
  <c r="M195" s="1"/>
  <c r="O189"/>
  <c r="Q189" s="1"/>
  <c r="O186"/>
  <c r="O185"/>
  <c r="Q185" s="1"/>
  <c r="O182"/>
  <c r="O181"/>
  <c r="P180"/>
  <c r="N180"/>
  <c r="M180"/>
  <c r="O179"/>
  <c r="Q179" s="1"/>
  <c r="O178"/>
  <c r="O177"/>
  <c r="Q177" s="1"/>
  <c r="P165"/>
  <c r="N165"/>
  <c r="M165"/>
  <c r="P164"/>
  <c r="N164"/>
  <c r="M164"/>
  <c r="P163"/>
  <c r="N163"/>
  <c r="M163"/>
  <c r="P161"/>
  <c r="N161"/>
  <c r="M161"/>
  <c r="P158"/>
  <c r="N158"/>
  <c r="M158"/>
  <c r="P157"/>
  <c r="N157"/>
  <c r="M157"/>
  <c r="P154"/>
  <c r="N154"/>
  <c r="M154"/>
  <c r="P153"/>
  <c r="N153"/>
  <c r="M153"/>
  <c r="P151"/>
  <c r="N151"/>
  <c r="M151"/>
  <c r="P150"/>
  <c r="N150"/>
  <c r="M150"/>
  <c r="P149"/>
  <c r="N149"/>
  <c r="M149"/>
  <c r="P138"/>
  <c r="N138"/>
  <c r="M138"/>
  <c r="O137"/>
  <c r="Q137" s="1"/>
  <c r="O136"/>
  <c r="Q136" s="1"/>
  <c r="O135"/>
  <c r="Q135" s="1"/>
  <c r="P134"/>
  <c r="N134"/>
  <c r="M134"/>
  <c r="O133"/>
  <c r="O130"/>
  <c r="O129"/>
  <c r="O126"/>
  <c r="Q126" s="1"/>
  <c r="O125"/>
  <c r="P124"/>
  <c r="N124"/>
  <c r="M124"/>
  <c r="O123"/>
  <c r="Q123" s="1"/>
  <c r="O122"/>
  <c r="O121"/>
  <c r="Q121" s="1"/>
  <c r="P110"/>
  <c r="N110"/>
  <c r="M110"/>
  <c r="O109"/>
  <c r="Q109" s="1"/>
  <c r="O108"/>
  <c r="Q108" s="1"/>
  <c r="O107"/>
  <c r="Q107" s="1"/>
  <c r="P106"/>
  <c r="N106"/>
  <c r="M106"/>
  <c r="O105"/>
  <c r="O102"/>
  <c r="O101"/>
  <c r="O98"/>
  <c r="Q98" s="1"/>
  <c r="O97"/>
  <c r="P96"/>
  <c r="N96"/>
  <c r="M96"/>
  <c r="O95"/>
  <c r="Q95" s="1"/>
  <c r="O94"/>
  <c r="O93"/>
  <c r="Q93" s="1"/>
  <c r="P81"/>
  <c r="N81"/>
  <c r="M81"/>
  <c r="P80"/>
  <c r="N80"/>
  <c r="M80"/>
  <c r="P79"/>
  <c r="N79"/>
  <c r="M79"/>
  <c r="P77"/>
  <c r="N77"/>
  <c r="M77"/>
  <c r="P74"/>
  <c r="N74"/>
  <c r="M74"/>
  <c r="P73"/>
  <c r="N73"/>
  <c r="M73"/>
  <c r="P70"/>
  <c r="N70"/>
  <c r="M70"/>
  <c r="P69"/>
  <c r="N69"/>
  <c r="M69"/>
  <c r="P67"/>
  <c r="N67"/>
  <c r="M67"/>
  <c r="P66"/>
  <c r="N66"/>
  <c r="M66"/>
  <c r="P65"/>
  <c r="N65"/>
  <c r="M65"/>
  <c r="P54"/>
  <c r="N54"/>
  <c r="M54"/>
  <c r="O53"/>
  <c r="Q53" s="1"/>
  <c r="O52"/>
  <c r="Q52" s="1"/>
  <c r="O51"/>
  <c r="P50"/>
  <c r="N50"/>
  <c r="M50"/>
  <c r="O49"/>
  <c r="Q49" s="1"/>
  <c r="O46"/>
  <c r="Q46" s="1"/>
  <c r="O45"/>
  <c r="Q45" s="1"/>
  <c r="O42"/>
  <c r="Q42" s="1"/>
  <c r="O41"/>
  <c r="P40"/>
  <c r="N40"/>
  <c r="M40"/>
  <c r="O39"/>
  <c r="Q39" s="1"/>
  <c r="O38"/>
  <c r="O37"/>
  <c r="Q37" s="1"/>
  <c r="P26"/>
  <c r="N26"/>
  <c r="M26"/>
  <c r="O25"/>
  <c r="Q25" s="1"/>
  <c r="O24"/>
  <c r="Q24" s="1"/>
  <c r="O23"/>
  <c r="P22"/>
  <c r="P27" s="1"/>
  <c r="N22"/>
  <c r="M22"/>
  <c r="O21"/>
  <c r="Q21" s="1"/>
  <c r="O18"/>
  <c r="Q18" s="1"/>
  <c r="O17"/>
  <c r="Q17" s="1"/>
  <c r="O14"/>
  <c r="Q14" s="1"/>
  <c r="O13"/>
  <c r="P12"/>
  <c r="N12"/>
  <c r="M12"/>
  <c r="O11"/>
  <c r="Q11" s="1"/>
  <c r="O10"/>
  <c r="O9"/>
  <c r="D81" i="14"/>
  <c r="C81"/>
  <c r="D80"/>
  <c r="C80"/>
  <c r="D79"/>
  <c r="C79"/>
  <c r="D77"/>
  <c r="C77"/>
  <c r="D74"/>
  <c r="C74"/>
  <c r="D73"/>
  <c r="C73"/>
  <c r="D70"/>
  <c r="C70"/>
  <c r="D69"/>
  <c r="C69"/>
  <c r="D67"/>
  <c r="C67"/>
  <c r="D66"/>
  <c r="C66"/>
  <c r="D65"/>
  <c r="C65"/>
  <c r="D54"/>
  <c r="C54"/>
  <c r="E53"/>
  <c r="E52"/>
  <c r="E51"/>
  <c r="D50"/>
  <c r="C50"/>
  <c r="E49"/>
  <c r="E46"/>
  <c r="E45"/>
  <c r="E42"/>
  <c r="E41"/>
  <c r="D40"/>
  <c r="C40"/>
  <c r="E39"/>
  <c r="E38"/>
  <c r="E37"/>
  <c r="D26"/>
  <c r="C26"/>
  <c r="E25"/>
  <c r="E24"/>
  <c r="E23"/>
  <c r="D22"/>
  <c r="C22"/>
  <c r="E21"/>
  <c r="E18"/>
  <c r="E17"/>
  <c r="E14"/>
  <c r="E13"/>
  <c r="D12"/>
  <c r="D20" s="1"/>
  <c r="C12"/>
  <c r="C20" s="1"/>
  <c r="E11"/>
  <c r="E10"/>
  <c r="E9"/>
  <c r="D81" i="15"/>
  <c r="C81"/>
  <c r="D80"/>
  <c r="C80"/>
  <c r="D79"/>
  <c r="C79"/>
  <c r="D77"/>
  <c r="C77"/>
  <c r="D74"/>
  <c r="C74"/>
  <c r="D73"/>
  <c r="C73"/>
  <c r="D70"/>
  <c r="C70"/>
  <c r="D69"/>
  <c r="C69"/>
  <c r="D67"/>
  <c r="C67"/>
  <c r="D66"/>
  <c r="C66"/>
  <c r="D65"/>
  <c r="C65"/>
  <c r="D54"/>
  <c r="C54"/>
  <c r="E53"/>
  <c r="E52"/>
  <c r="E51"/>
  <c r="D50"/>
  <c r="C50"/>
  <c r="E49"/>
  <c r="E46"/>
  <c r="E45"/>
  <c r="E42"/>
  <c r="E41"/>
  <c r="D40"/>
  <c r="C40"/>
  <c r="E39"/>
  <c r="E38"/>
  <c r="E37"/>
  <c r="D26"/>
  <c r="C26"/>
  <c r="E25"/>
  <c r="E24"/>
  <c r="E23"/>
  <c r="D22"/>
  <c r="C22"/>
  <c r="E21"/>
  <c r="E18"/>
  <c r="E17"/>
  <c r="E14"/>
  <c r="E13"/>
  <c r="D12"/>
  <c r="C12"/>
  <c r="E11"/>
  <c r="E10"/>
  <c r="E9"/>
  <c r="D81" i="16"/>
  <c r="C81"/>
  <c r="D80"/>
  <c r="C80"/>
  <c r="D79"/>
  <c r="C79"/>
  <c r="D77"/>
  <c r="C77"/>
  <c r="D74"/>
  <c r="C74"/>
  <c r="D73"/>
  <c r="C73"/>
  <c r="D70"/>
  <c r="C70"/>
  <c r="D69"/>
  <c r="C69"/>
  <c r="D67"/>
  <c r="C67"/>
  <c r="D66"/>
  <c r="C66"/>
  <c r="D65"/>
  <c r="C65"/>
  <c r="D54"/>
  <c r="C54"/>
  <c r="E53"/>
  <c r="E52"/>
  <c r="E51"/>
  <c r="D50"/>
  <c r="C50"/>
  <c r="E49"/>
  <c r="E46"/>
  <c r="E45"/>
  <c r="E42"/>
  <c r="E41"/>
  <c r="D40"/>
  <c r="C40"/>
  <c r="E39"/>
  <c r="E38"/>
  <c r="E37"/>
  <c r="D26"/>
  <c r="C26"/>
  <c r="E25"/>
  <c r="E24"/>
  <c r="E23"/>
  <c r="D22"/>
  <c r="C22"/>
  <c r="E21"/>
  <c r="E18"/>
  <c r="E17"/>
  <c r="E14"/>
  <c r="E13"/>
  <c r="D12"/>
  <c r="C12"/>
  <c r="E11"/>
  <c r="E10"/>
  <c r="E9"/>
  <c r="D81" i="17"/>
  <c r="C81"/>
  <c r="D80"/>
  <c r="C80"/>
  <c r="D79"/>
  <c r="C79"/>
  <c r="D77"/>
  <c r="C77"/>
  <c r="D74"/>
  <c r="C74"/>
  <c r="D73"/>
  <c r="C73"/>
  <c r="D70"/>
  <c r="C70"/>
  <c r="D69"/>
  <c r="C69"/>
  <c r="D67"/>
  <c r="C67"/>
  <c r="D66"/>
  <c r="C66"/>
  <c r="D65"/>
  <c r="C65"/>
  <c r="D54"/>
  <c r="C54"/>
  <c r="E53"/>
  <c r="E52"/>
  <c r="E51"/>
  <c r="D50"/>
  <c r="C50"/>
  <c r="E49"/>
  <c r="E46"/>
  <c r="E45"/>
  <c r="E42"/>
  <c r="E41"/>
  <c r="D40"/>
  <c r="C40"/>
  <c r="E39"/>
  <c r="E38"/>
  <c r="E37"/>
  <c r="D26"/>
  <c r="C26"/>
  <c r="E25"/>
  <c r="E24"/>
  <c r="E23"/>
  <c r="D22"/>
  <c r="C22"/>
  <c r="E21"/>
  <c r="E18"/>
  <c r="E17"/>
  <c r="E14"/>
  <c r="E13"/>
  <c r="D12"/>
  <c r="C12"/>
  <c r="E11"/>
  <c r="E10"/>
  <c r="E9"/>
  <c r="P249" i="1"/>
  <c r="N249"/>
  <c r="M249"/>
  <c r="P248"/>
  <c r="N248"/>
  <c r="M248"/>
  <c r="P247"/>
  <c r="N247"/>
  <c r="M247"/>
  <c r="P245"/>
  <c r="N245"/>
  <c r="M245"/>
  <c r="P242"/>
  <c r="N242"/>
  <c r="M242"/>
  <c r="P241"/>
  <c r="N241"/>
  <c r="M241"/>
  <c r="P237"/>
  <c r="P240" s="1"/>
  <c r="N237"/>
  <c r="N240" s="1"/>
  <c r="M237"/>
  <c r="M240" s="1"/>
  <c r="P235"/>
  <c r="N235"/>
  <c r="M235"/>
  <c r="P234"/>
  <c r="N234"/>
  <c r="M234"/>
  <c r="P233"/>
  <c r="N233"/>
  <c r="M233"/>
  <c r="P222"/>
  <c r="N222"/>
  <c r="M222"/>
  <c r="O221"/>
  <c r="Q221" s="1"/>
  <c r="O220"/>
  <c r="Q220" s="1"/>
  <c r="O219"/>
  <c r="Q219" s="1"/>
  <c r="P218"/>
  <c r="N218"/>
  <c r="M218"/>
  <c r="O217"/>
  <c r="Q217" s="1"/>
  <c r="O214"/>
  <c r="Q214" s="1"/>
  <c r="O213"/>
  <c r="O210"/>
  <c r="O209"/>
  <c r="P208"/>
  <c r="N208"/>
  <c r="M208"/>
  <c r="O207"/>
  <c r="Q207" s="1"/>
  <c r="O206"/>
  <c r="O205"/>
  <c r="Q205" s="1"/>
  <c r="P194"/>
  <c r="N194"/>
  <c r="M194"/>
  <c r="O193"/>
  <c r="Q193" s="1"/>
  <c r="O192"/>
  <c r="Q192" s="1"/>
  <c r="O191"/>
  <c r="P190"/>
  <c r="N190"/>
  <c r="M190"/>
  <c r="O189"/>
  <c r="Q189" s="1"/>
  <c r="O186"/>
  <c r="Q186" s="1"/>
  <c r="O185"/>
  <c r="Q185" s="1"/>
  <c r="O182"/>
  <c r="O181"/>
  <c r="P180"/>
  <c r="N180"/>
  <c r="M180"/>
  <c r="O179"/>
  <c r="Q179" s="1"/>
  <c r="O178"/>
  <c r="O177"/>
  <c r="Q177" s="1"/>
  <c r="P165"/>
  <c r="N165"/>
  <c r="M165"/>
  <c r="P164"/>
  <c r="N164"/>
  <c r="M164"/>
  <c r="P163"/>
  <c r="N163"/>
  <c r="M163"/>
  <c r="P161"/>
  <c r="N161"/>
  <c r="M161"/>
  <c r="P158"/>
  <c r="N158"/>
  <c r="M158"/>
  <c r="P157"/>
  <c r="N157"/>
  <c r="M157"/>
  <c r="P154"/>
  <c r="N154"/>
  <c r="M154"/>
  <c r="P153"/>
  <c r="N153"/>
  <c r="M153"/>
  <c r="P151"/>
  <c r="N151"/>
  <c r="M151"/>
  <c r="P150"/>
  <c r="N150"/>
  <c r="M150"/>
  <c r="P149"/>
  <c r="N149"/>
  <c r="M149"/>
  <c r="P138"/>
  <c r="N138"/>
  <c r="M138"/>
  <c r="O137"/>
  <c r="Q137" s="1"/>
  <c r="O136"/>
  <c r="Q136" s="1"/>
  <c r="O135"/>
  <c r="P134"/>
  <c r="N134"/>
  <c r="M134"/>
  <c r="O133"/>
  <c r="O130"/>
  <c r="O129"/>
  <c r="O126"/>
  <c r="Q126" s="1"/>
  <c r="O125"/>
  <c r="P124"/>
  <c r="N124"/>
  <c r="M124"/>
  <c r="Q123"/>
  <c r="O122"/>
  <c r="O121"/>
  <c r="Q121" s="1"/>
  <c r="P110"/>
  <c r="N110"/>
  <c r="M110"/>
  <c r="O109"/>
  <c r="Q109" s="1"/>
  <c r="O108"/>
  <c r="Q108" s="1"/>
  <c r="O107"/>
  <c r="P106"/>
  <c r="N106"/>
  <c r="M106"/>
  <c r="O105"/>
  <c r="O102"/>
  <c r="O101"/>
  <c r="O98"/>
  <c r="Q98" s="1"/>
  <c r="O97"/>
  <c r="N96"/>
  <c r="M96"/>
  <c r="O95"/>
  <c r="Q95" s="1"/>
  <c r="O94"/>
  <c r="O93"/>
  <c r="Q93" s="1"/>
  <c r="P81"/>
  <c r="N81"/>
  <c r="M81"/>
  <c r="P80"/>
  <c r="N80"/>
  <c r="M80"/>
  <c r="P79"/>
  <c r="N79"/>
  <c r="M79"/>
  <c r="P77"/>
  <c r="N77"/>
  <c r="M77"/>
  <c r="P74"/>
  <c r="N74"/>
  <c r="M74"/>
  <c r="P73"/>
  <c r="N73"/>
  <c r="M73"/>
  <c r="P70"/>
  <c r="N70"/>
  <c r="M70"/>
  <c r="P69"/>
  <c r="N69"/>
  <c r="M69"/>
  <c r="P67"/>
  <c r="N67"/>
  <c r="M67"/>
  <c r="P66"/>
  <c r="N66"/>
  <c r="M66"/>
  <c r="P65"/>
  <c r="N65"/>
  <c r="M65"/>
  <c r="P54"/>
  <c r="N54"/>
  <c r="M54"/>
  <c r="O53"/>
  <c r="Q53" s="1"/>
  <c r="O52"/>
  <c r="Q52" s="1"/>
  <c r="O51"/>
  <c r="P50"/>
  <c r="P55" s="1"/>
  <c r="N50"/>
  <c r="M50"/>
  <c r="O49"/>
  <c r="Q49" s="1"/>
  <c r="O46"/>
  <c r="Q46" s="1"/>
  <c r="O45"/>
  <c r="Q45" s="1"/>
  <c r="O42"/>
  <c r="Q42" s="1"/>
  <c r="O41"/>
  <c r="O44" s="1"/>
  <c r="P40"/>
  <c r="N40"/>
  <c r="M40"/>
  <c r="O39"/>
  <c r="Q39" s="1"/>
  <c r="O38"/>
  <c r="O37"/>
  <c r="Q37" s="1"/>
  <c r="P26"/>
  <c r="N26"/>
  <c r="M26"/>
  <c r="O25"/>
  <c r="Q25" s="1"/>
  <c r="O24"/>
  <c r="Q24" s="1"/>
  <c r="O23"/>
  <c r="P22"/>
  <c r="N22"/>
  <c r="M22"/>
  <c r="O21"/>
  <c r="Q21" s="1"/>
  <c r="O18"/>
  <c r="Q18" s="1"/>
  <c r="O17"/>
  <c r="Q17" s="1"/>
  <c r="O14"/>
  <c r="Q14" s="1"/>
  <c r="O13"/>
  <c r="P12"/>
  <c r="N12"/>
  <c r="M12"/>
  <c r="O11"/>
  <c r="Q11" s="1"/>
  <c r="O10"/>
  <c r="O9"/>
  <c r="Q9" s="1"/>
  <c r="D81"/>
  <c r="C81"/>
  <c r="D80"/>
  <c r="C80"/>
  <c r="D79"/>
  <c r="C79"/>
  <c r="D77"/>
  <c r="C77"/>
  <c r="D74"/>
  <c r="C74"/>
  <c r="D73"/>
  <c r="C73"/>
  <c r="D70"/>
  <c r="C70"/>
  <c r="D69"/>
  <c r="D72" s="1"/>
  <c r="C69"/>
  <c r="D67"/>
  <c r="C67"/>
  <c r="D66"/>
  <c r="C66"/>
  <c r="D65"/>
  <c r="C65"/>
  <c r="D54"/>
  <c r="C54"/>
  <c r="E53"/>
  <c r="E52"/>
  <c r="E51"/>
  <c r="D50"/>
  <c r="C50"/>
  <c r="E49"/>
  <c r="E46"/>
  <c r="E45"/>
  <c r="E42"/>
  <c r="E41"/>
  <c r="E44" s="1"/>
  <c r="D40"/>
  <c r="C40"/>
  <c r="E39"/>
  <c r="E38"/>
  <c r="E37"/>
  <c r="D26"/>
  <c r="C26"/>
  <c r="E25"/>
  <c r="E24"/>
  <c r="E23"/>
  <c r="D22"/>
  <c r="C22"/>
  <c r="C27" s="1"/>
  <c r="E21"/>
  <c r="E18"/>
  <c r="E17"/>
  <c r="E14"/>
  <c r="E13"/>
  <c r="D12"/>
  <c r="C12"/>
  <c r="E11"/>
  <c r="E10"/>
  <c r="E9"/>
  <c r="U47" i="19" l="1"/>
  <c r="S47"/>
  <c r="T46"/>
  <c r="V46" i="20"/>
  <c r="Q17" i="14"/>
  <c r="Q45"/>
  <c r="P156"/>
  <c r="Q185"/>
  <c r="Q213"/>
  <c r="T45" i="19"/>
  <c r="Q133" i="1"/>
  <c r="Q102" i="17"/>
  <c r="Q102" i="16"/>
  <c r="Q130"/>
  <c r="Q130" i="15"/>
  <c r="Q102" i="14"/>
  <c r="Q105" i="17"/>
  <c r="Q133"/>
  <c r="Q105" i="16"/>
  <c r="Q133"/>
  <c r="Q105" i="15"/>
  <c r="Q133"/>
  <c r="Q105" i="14"/>
  <c r="Q133"/>
  <c r="Q105" i="1"/>
  <c r="Q130" i="17"/>
  <c r="Q129" i="1"/>
  <c r="Q102" i="15"/>
  <c r="Q130" i="14"/>
  <c r="Q102" i="1"/>
  <c r="Q130"/>
  <c r="Q129" i="17"/>
  <c r="Q101" i="16"/>
  <c r="Q101" i="15"/>
  <c r="Q101" i="14"/>
  <c r="P55" i="15"/>
  <c r="N111"/>
  <c r="N139"/>
  <c r="M195"/>
  <c r="M223"/>
  <c r="P156" i="16"/>
  <c r="M223"/>
  <c r="M195" i="14"/>
  <c r="N111"/>
  <c r="N139"/>
  <c r="P156" i="17"/>
  <c r="N111"/>
  <c r="N139"/>
  <c r="M223" i="14"/>
  <c r="P72" i="1"/>
  <c r="P156"/>
  <c r="P72" i="17"/>
  <c r="N156"/>
  <c r="P72" i="16"/>
  <c r="N156"/>
  <c r="P72" i="15"/>
  <c r="N156"/>
  <c r="P72" i="14"/>
  <c r="C72" i="1"/>
  <c r="N55"/>
  <c r="N111"/>
  <c r="N139"/>
  <c r="M195"/>
  <c r="M223"/>
  <c r="D72" i="17"/>
  <c r="D72" i="16"/>
  <c r="D72" i="15"/>
  <c r="D72" i="14"/>
  <c r="N55" i="17"/>
  <c r="M111"/>
  <c r="M139"/>
  <c r="N55" i="16"/>
  <c r="M111"/>
  <c r="M139"/>
  <c r="N55" i="15"/>
  <c r="M111"/>
  <c r="M139"/>
  <c r="N55" i="14"/>
  <c r="M111"/>
  <c r="M139"/>
  <c r="N72" i="1"/>
  <c r="N156"/>
  <c r="N72" i="17"/>
  <c r="M156"/>
  <c r="N72" i="16"/>
  <c r="M156"/>
  <c r="N72" i="15"/>
  <c r="M156"/>
  <c r="N72" i="14"/>
  <c r="M156"/>
  <c r="M55" i="1"/>
  <c r="M111"/>
  <c r="M139"/>
  <c r="C72" i="17"/>
  <c r="C72" i="16"/>
  <c r="C72" i="15"/>
  <c r="C72" i="14"/>
  <c r="M55" i="17"/>
  <c r="P195"/>
  <c r="P223"/>
  <c r="M27" i="16"/>
  <c r="M55"/>
  <c r="P195"/>
  <c r="P223"/>
  <c r="M55" i="15"/>
  <c r="P195"/>
  <c r="P223"/>
  <c r="M55" i="14"/>
  <c r="P195"/>
  <c r="P223"/>
  <c r="D55" i="1"/>
  <c r="O184" i="17"/>
  <c r="O212"/>
  <c r="O184" i="16"/>
  <c r="O212"/>
  <c r="O184" i="15"/>
  <c r="O212"/>
  <c r="O184" i="14"/>
  <c r="O212"/>
  <c r="C56" i="1"/>
  <c r="N56"/>
  <c r="N140"/>
  <c r="M196"/>
  <c r="D56" i="17"/>
  <c r="N56"/>
  <c r="D56" i="1"/>
  <c r="P56"/>
  <c r="N112"/>
  <c r="P111"/>
  <c r="P112"/>
  <c r="P140"/>
  <c r="P139"/>
  <c r="M156"/>
  <c r="N196"/>
  <c r="N195"/>
  <c r="N224"/>
  <c r="N223"/>
  <c r="E44" i="17"/>
  <c r="E44" i="16"/>
  <c r="E44" i="15"/>
  <c r="E44" i="14"/>
  <c r="P56" i="17"/>
  <c r="P55"/>
  <c r="N112"/>
  <c r="N140"/>
  <c r="M196"/>
  <c r="M224"/>
  <c r="P56" i="16"/>
  <c r="M72"/>
  <c r="N112"/>
  <c r="N111"/>
  <c r="N140"/>
  <c r="N139"/>
  <c r="M196"/>
  <c r="M224"/>
  <c r="P56" i="15"/>
  <c r="N112"/>
  <c r="N140"/>
  <c r="M196"/>
  <c r="M224"/>
  <c r="P56" i="14"/>
  <c r="P55"/>
  <c r="N112"/>
  <c r="N140"/>
  <c r="M196"/>
  <c r="M224"/>
  <c r="M224" i="1"/>
  <c r="D56" i="16"/>
  <c r="D56" i="15"/>
  <c r="D56" i="14"/>
  <c r="M112" i="17"/>
  <c r="M140"/>
  <c r="N56" i="15"/>
  <c r="O100" i="1"/>
  <c r="O128"/>
  <c r="O158"/>
  <c r="P196"/>
  <c r="P195"/>
  <c r="P224"/>
  <c r="P223"/>
  <c r="C55" i="17"/>
  <c r="C55" i="16"/>
  <c r="C55" i="15"/>
  <c r="C55" i="14"/>
  <c r="O44" i="17"/>
  <c r="P112"/>
  <c r="P111"/>
  <c r="P140"/>
  <c r="P139"/>
  <c r="N196"/>
  <c r="N195"/>
  <c r="N224"/>
  <c r="N223"/>
  <c r="O44" i="16"/>
  <c r="P112"/>
  <c r="P111"/>
  <c r="P140"/>
  <c r="P139"/>
  <c r="N196"/>
  <c r="N195"/>
  <c r="N224"/>
  <c r="N223"/>
  <c r="O44" i="15"/>
  <c r="P112"/>
  <c r="P111"/>
  <c r="P140"/>
  <c r="P139"/>
  <c r="N196"/>
  <c r="N195"/>
  <c r="N224"/>
  <c r="N223"/>
  <c r="O44" i="14"/>
  <c r="P112"/>
  <c r="P111"/>
  <c r="P140"/>
  <c r="P139"/>
  <c r="N196"/>
  <c r="N195"/>
  <c r="N224"/>
  <c r="N223"/>
  <c r="M112" i="1"/>
  <c r="N56" i="16"/>
  <c r="M112"/>
  <c r="M140"/>
  <c r="M112" i="15"/>
  <c r="M140"/>
  <c r="N56" i="14"/>
  <c r="M112"/>
  <c r="M140"/>
  <c r="C55" i="1"/>
  <c r="M56"/>
  <c r="M140"/>
  <c r="O184"/>
  <c r="O212"/>
  <c r="C56" i="17"/>
  <c r="D55"/>
  <c r="C56" i="16"/>
  <c r="D55"/>
  <c r="C56" i="15"/>
  <c r="D55"/>
  <c r="C56" i="14"/>
  <c r="D55"/>
  <c r="M56" i="17"/>
  <c r="O100"/>
  <c r="O128"/>
  <c r="P196"/>
  <c r="P224"/>
  <c r="M56" i="16"/>
  <c r="O100"/>
  <c r="O128"/>
  <c r="P196"/>
  <c r="P224"/>
  <c r="M56" i="15"/>
  <c r="O100"/>
  <c r="O128"/>
  <c r="P196"/>
  <c r="P224"/>
  <c r="M56" i="14"/>
  <c r="O100"/>
  <c r="O128"/>
  <c r="N156"/>
  <c r="P196"/>
  <c r="P224"/>
  <c r="M72" i="1"/>
  <c r="M72" i="17"/>
  <c r="M72" i="15"/>
  <c r="M72" i="14"/>
  <c r="T44" i="20"/>
  <c r="T47" s="1"/>
  <c r="R44" i="19"/>
  <c r="R47" s="1"/>
  <c r="Q206" i="1"/>
  <c r="Q206" i="17"/>
  <c r="Q208" s="1"/>
  <c r="Q206" i="16"/>
  <c r="Q206" i="15"/>
  <c r="Q208" s="1"/>
  <c r="Q206" i="14"/>
  <c r="Q178" i="1"/>
  <c r="Q178" i="17"/>
  <c r="Q178" i="16"/>
  <c r="Q180" s="1"/>
  <c r="Q178" i="15"/>
  <c r="Q178" i="14"/>
  <c r="Q180" s="1"/>
  <c r="M27" i="1"/>
  <c r="N27" i="15"/>
  <c r="E77" i="1"/>
  <c r="E80"/>
  <c r="C27" i="16"/>
  <c r="E81"/>
  <c r="C27" i="14"/>
  <c r="Q122" i="17"/>
  <c r="Q210" i="15"/>
  <c r="Q122" i="1"/>
  <c r="Q210" i="16"/>
  <c r="Q122" i="14"/>
  <c r="Q210" i="17"/>
  <c r="Q122" i="15"/>
  <c r="Q210" i="1"/>
  <c r="Q122" i="16"/>
  <c r="Q210" i="14"/>
  <c r="Q182" i="16"/>
  <c r="Q94" i="14"/>
  <c r="Q96" s="1"/>
  <c r="Q94" i="17"/>
  <c r="Q96" s="1"/>
  <c r="Q182" i="15"/>
  <c r="Q94" i="1"/>
  <c r="Q96" s="1"/>
  <c r="E74" i="17"/>
  <c r="Q182"/>
  <c r="Q94" i="15"/>
  <c r="Q96" s="1"/>
  <c r="Q182" i="1"/>
  <c r="Q94" i="16"/>
  <c r="Q96" s="1"/>
  <c r="Q182" i="14"/>
  <c r="E16" i="1"/>
  <c r="D27" i="16"/>
  <c r="D27" i="14"/>
  <c r="S40" i="19"/>
  <c r="S48" s="1"/>
  <c r="N27" i="17"/>
  <c r="M27" i="14"/>
  <c r="E16" i="17"/>
  <c r="D28" i="15"/>
  <c r="M28" i="16"/>
  <c r="P28" i="15"/>
  <c r="N28" i="1"/>
  <c r="N27"/>
  <c r="O165"/>
  <c r="Q165" s="1"/>
  <c r="C28" i="16"/>
  <c r="E16" i="15"/>
  <c r="C28" i="14"/>
  <c r="O16" i="17"/>
  <c r="N28" i="16"/>
  <c r="N27"/>
  <c r="O16" i="15"/>
  <c r="N28" i="14"/>
  <c r="N27"/>
  <c r="V38" i="20"/>
  <c r="M28" i="1"/>
  <c r="D28" i="17"/>
  <c r="Q38"/>
  <c r="Q38" i="15"/>
  <c r="T38" i="19"/>
  <c r="C28" i="1"/>
  <c r="D27"/>
  <c r="P28"/>
  <c r="P27"/>
  <c r="Q38"/>
  <c r="C27" i="17"/>
  <c r="D28" i="16"/>
  <c r="E74"/>
  <c r="E79"/>
  <c r="C27" i="15"/>
  <c r="D28" i="14"/>
  <c r="E74"/>
  <c r="M28" i="17"/>
  <c r="M27"/>
  <c r="P28" i="16"/>
  <c r="P27"/>
  <c r="Q38"/>
  <c r="M28" i="15"/>
  <c r="M27"/>
  <c r="P28" i="14"/>
  <c r="P27"/>
  <c r="Q38"/>
  <c r="P28" i="17"/>
  <c r="M28" i="14"/>
  <c r="D28" i="1"/>
  <c r="E74"/>
  <c r="O16"/>
  <c r="C28" i="17"/>
  <c r="E73"/>
  <c r="D27"/>
  <c r="E16" i="16"/>
  <c r="E77"/>
  <c r="C28" i="15"/>
  <c r="D27"/>
  <c r="E16" i="14"/>
  <c r="E77"/>
  <c r="E80"/>
  <c r="N28" i="17"/>
  <c r="O16" i="16"/>
  <c r="N28" i="15"/>
  <c r="O16" i="14"/>
  <c r="Q10" i="15"/>
  <c r="Q10" i="1"/>
  <c r="Q10" i="16"/>
  <c r="Q10" i="14"/>
  <c r="Q10" i="17"/>
  <c r="E67" i="1"/>
  <c r="E70"/>
  <c r="E65" i="17"/>
  <c r="E66" i="16"/>
  <c r="E69"/>
  <c r="O249" i="1"/>
  <c r="Q249" s="1"/>
  <c r="Q13" i="15"/>
  <c r="Q16" s="1"/>
  <c r="Q41"/>
  <c r="Q44" s="1"/>
  <c r="Q125"/>
  <c r="Q128" s="1"/>
  <c r="Q181"/>
  <c r="O69" i="16"/>
  <c r="Q41"/>
  <c r="Q44" s="1"/>
  <c r="Q125"/>
  <c r="Q128" s="1"/>
  <c r="Q209"/>
  <c r="E70"/>
  <c r="Q13" i="14"/>
  <c r="Q16" s="1"/>
  <c r="Q181"/>
  <c r="Q209"/>
  <c r="E66" i="17"/>
  <c r="E67" i="16"/>
  <c r="Q125" i="1"/>
  <c r="Q128" s="1"/>
  <c r="Q181"/>
  <c r="E66"/>
  <c r="E70" i="14"/>
  <c r="Q13" i="17"/>
  <c r="Q16" s="1"/>
  <c r="Q41"/>
  <c r="Q44" s="1"/>
  <c r="Q125"/>
  <c r="Q128" s="1"/>
  <c r="E66" i="14"/>
  <c r="Q97" i="1"/>
  <c r="Q100" s="1"/>
  <c r="Q97" i="17"/>
  <c r="Q100" s="1"/>
  <c r="E81" i="1"/>
  <c r="E67" i="14"/>
  <c r="T41" i="19"/>
  <c r="T44" s="1"/>
  <c r="V41" i="20"/>
  <c r="V44" s="1"/>
  <c r="O249" i="17"/>
  <c r="Q249" s="1"/>
  <c r="D82" i="1"/>
  <c r="O245" i="14"/>
  <c r="Q245" s="1"/>
  <c r="O237"/>
  <c r="O240" s="1"/>
  <c r="O248" i="16"/>
  <c r="Q248" s="1"/>
  <c r="O67" i="15"/>
  <c r="Q67" s="1"/>
  <c r="O154" i="14"/>
  <c r="Q154" s="1"/>
  <c r="O150" i="16"/>
  <c r="O241" i="14"/>
  <c r="O165" i="17"/>
  <c r="Q165" s="1"/>
  <c r="P162" i="16"/>
  <c r="N166"/>
  <c r="M236"/>
  <c r="N250"/>
  <c r="O150" i="1"/>
  <c r="N162"/>
  <c r="O66" i="16"/>
  <c r="O79"/>
  <c r="Q79" s="1"/>
  <c r="O151"/>
  <c r="Q151" s="1"/>
  <c r="O158"/>
  <c r="O165"/>
  <c r="Q165" s="1"/>
  <c r="O247" i="14"/>
  <c r="D78" i="1"/>
  <c r="C68" i="17"/>
  <c r="O154" i="1"/>
  <c r="Q154" s="1"/>
  <c r="O161"/>
  <c r="P78"/>
  <c r="O79" i="14"/>
  <c r="Q79" s="1"/>
  <c r="O74" i="1"/>
  <c r="Q74" s="1"/>
  <c r="O81"/>
  <c r="Q81" s="1"/>
  <c r="O65" i="15"/>
  <c r="Q65" s="1"/>
  <c r="O65" i="14"/>
  <c r="Q65" s="1"/>
  <c r="P152" i="1"/>
  <c r="P162"/>
  <c r="N166"/>
  <c r="N250"/>
  <c r="M246" i="16"/>
  <c r="O150" i="15"/>
  <c r="P250" i="1"/>
  <c r="D78" i="16"/>
  <c r="O26" i="17"/>
  <c r="M162"/>
  <c r="N162" i="16"/>
  <c r="O161" i="14"/>
  <c r="O248" i="1"/>
  <c r="Q248" s="1"/>
  <c r="O234" i="17"/>
  <c r="O161" i="16"/>
  <c r="O151" i="15"/>
  <c r="Q151" s="1"/>
  <c r="O67" i="14"/>
  <c r="Q67" s="1"/>
  <c r="O73"/>
  <c r="C68" i="1"/>
  <c r="P236"/>
  <c r="M246"/>
  <c r="N78" i="17"/>
  <c r="M82"/>
  <c r="M246"/>
  <c r="P250" i="16"/>
  <c r="M250" i="15"/>
  <c r="N78" i="14"/>
  <c r="N162"/>
  <c r="P246"/>
  <c r="D68" i="1"/>
  <c r="O164"/>
  <c r="Q164" s="1"/>
  <c r="O247"/>
  <c r="Q247" s="1"/>
  <c r="D82" i="15"/>
  <c r="E26" i="14"/>
  <c r="D78"/>
  <c r="D82"/>
  <c r="P82" i="16"/>
  <c r="P162" i="14"/>
  <c r="O242"/>
  <c r="O70" i="1"/>
  <c r="Q70" s="1"/>
  <c r="O77"/>
  <c r="Q77" s="1"/>
  <c r="O194"/>
  <c r="O245"/>
  <c r="E40" i="17"/>
  <c r="E12" i="16"/>
  <c r="E40"/>
  <c r="O233" i="17"/>
  <c r="Q233" s="1"/>
  <c r="O67" i="16"/>
  <c r="Q67" s="1"/>
  <c r="O73"/>
  <c r="Q73" s="1"/>
  <c r="O80"/>
  <c r="Q80" s="1"/>
  <c r="N236"/>
  <c r="O245"/>
  <c r="Q245" s="1"/>
  <c r="P152" i="15"/>
  <c r="O69" i="14"/>
  <c r="O77"/>
  <c r="Q77" s="1"/>
  <c r="O151"/>
  <c r="Q151" s="1"/>
  <c r="O233"/>
  <c r="Q233" s="1"/>
  <c r="E22" i="1"/>
  <c r="E50"/>
  <c r="O54"/>
  <c r="N246"/>
  <c r="Q181" i="16"/>
  <c r="Q41" i="14"/>
  <c r="Q44" s="1"/>
  <c r="C82" i="1"/>
  <c r="P68"/>
  <c r="O67"/>
  <c r="Q67" s="1"/>
  <c r="N78"/>
  <c r="O80"/>
  <c r="Q80" s="1"/>
  <c r="O138"/>
  <c r="Q135"/>
  <c r="Q138" s="1"/>
  <c r="O194" i="16"/>
  <c r="Q191"/>
  <c r="Q194" s="1"/>
  <c r="O26" i="1"/>
  <c r="N68"/>
  <c r="N82"/>
  <c r="O110"/>
  <c r="O151"/>
  <c r="Q151" s="1"/>
  <c r="Q218" i="16"/>
  <c r="O165" i="15"/>
  <c r="Q165" s="1"/>
  <c r="N152" i="1"/>
  <c r="M236"/>
  <c r="O241"/>
  <c r="Q241" s="1"/>
  <c r="P246"/>
  <c r="P251" s="1"/>
  <c r="N236" i="17"/>
  <c r="N250"/>
  <c r="P152" i="16"/>
  <c r="P246"/>
  <c r="N152" i="15"/>
  <c r="O164"/>
  <c r="Q164" s="1"/>
  <c r="N236" i="14"/>
  <c r="O218" i="1"/>
  <c r="N236"/>
  <c r="D82" i="16"/>
  <c r="D68" i="14"/>
  <c r="N82" i="16"/>
  <c r="P236"/>
  <c r="O242"/>
  <c r="Q242" s="1"/>
  <c r="P82" i="15"/>
  <c r="N166"/>
  <c r="P166"/>
  <c r="Q209"/>
  <c r="P236"/>
  <c r="M246"/>
  <c r="M251" s="1"/>
  <c r="P82" i="14"/>
  <c r="O81"/>
  <c r="Q81" s="1"/>
  <c r="O138"/>
  <c r="O150"/>
  <c r="P166"/>
  <c r="O165"/>
  <c r="Q165" s="1"/>
  <c r="P236"/>
  <c r="P250"/>
  <c r="O249"/>
  <c r="Q249" s="1"/>
  <c r="Q209" i="1"/>
  <c r="Q213"/>
  <c r="Q218" s="1"/>
  <c r="D82" i="17"/>
  <c r="E67" i="15"/>
  <c r="E70"/>
  <c r="C82"/>
  <c r="O66" i="17"/>
  <c r="O235"/>
  <c r="Q235" s="1"/>
  <c r="O74" i="16"/>
  <c r="Q74" s="1"/>
  <c r="O81"/>
  <c r="Q81" s="1"/>
  <c r="O241"/>
  <c r="Q241" s="1"/>
  <c r="O249"/>
  <c r="Q249" s="1"/>
  <c r="O69" i="15"/>
  <c r="O81"/>
  <c r="Q81" s="1"/>
  <c r="N162"/>
  <c r="N250"/>
  <c r="P68" i="14"/>
  <c r="P78"/>
  <c r="N166"/>
  <c r="O235"/>
  <c r="Q235" s="1"/>
  <c r="O248"/>
  <c r="Q248" s="1"/>
  <c r="E26" i="1"/>
  <c r="C78"/>
  <c r="Q23"/>
  <c r="Q26" s="1"/>
  <c r="Q51"/>
  <c r="Q54" s="1"/>
  <c r="O66"/>
  <c r="Q107"/>
  <c r="Q110" s="1"/>
  <c r="O124"/>
  <c r="O134"/>
  <c r="Q191"/>
  <c r="Q194" s="1"/>
  <c r="O233"/>
  <c r="Q233" s="1"/>
  <c r="O237"/>
  <c r="O240" s="1"/>
  <c r="M250"/>
  <c r="D78" i="17"/>
  <c r="C68" i="16"/>
  <c r="E77" i="15"/>
  <c r="E80"/>
  <c r="C68"/>
  <c r="C78"/>
  <c r="E12" i="14"/>
  <c r="O77" i="17"/>
  <c r="Q77" s="1"/>
  <c r="O157"/>
  <c r="M166"/>
  <c r="N166"/>
  <c r="Q218"/>
  <c r="M236"/>
  <c r="N246"/>
  <c r="O96" i="16"/>
  <c r="O134"/>
  <c r="Q129"/>
  <c r="M78" i="15"/>
  <c r="O73"/>
  <c r="Q73" s="1"/>
  <c r="O194"/>
  <c r="Q191"/>
  <c r="Q194" s="1"/>
  <c r="M236"/>
  <c r="O233"/>
  <c r="Q233" s="1"/>
  <c r="P246"/>
  <c r="N68" i="14"/>
  <c r="Q138"/>
  <c r="N152"/>
  <c r="E12" i="1"/>
  <c r="E65"/>
  <c r="Q13"/>
  <c r="Q16" s="1"/>
  <c r="Q41"/>
  <c r="Q44" s="1"/>
  <c r="O235"/>
  <c r="Q235" s="1"/>
  <c r="O242"/>
  <c r="Q242" s="1"/>
  <c r="C82" i="17"/>
  <c r="E22" i="16"/>
  <c r="E73"/>
  <c r="D68"/>
  <c r="C78"/>
  <c r="E73" i="15"/>
  <c r="E66"/>
  <c r="D68"/>
  <c r="O54" i="17"/>
  <c r="N68"/>
  <c r="O74"/>
  <c r="Q74" s="1"/>
  <c r="O81"/>
  <c r="Q81" s="1"/>
  <c r="O106"/>
  <c r="M152"/>
  <c r="O161"/>
  <c r="O241"/>
  <c r="Q241" s="1"/>
  <c r="M250"/>
  <c r="Q13" i="16"/>
  <c r="Q16" s="1"/>
  <c r="P78"/>
  <c r="O235"/>
  <c r="Q235" s="1"/>
  <c r="O110" i="15"/>
  <c r="Q107"/>
  <c r="Q110" s="1"/>
  <c r="P250"/>
  <c r="O96" i="14"/>
  <c r="O104" s="1"/>
  <c r="O190"/>
  <c r="O234" i="1"/>
  <c r="E50" i="16"/>
  <c r="E74" i="15"/>
  <c r="E50" i="14"/>
  <c r="O67" i="17"/>
  <c r="Q67" s="1"/>
  <c r="Q222"/>
  <c r="O245"/>
  <c r="Q245" s="1"/>
  <c r="O234" i="16"/>
  <c r="O77" i="15"/>
  <c r="Q77" s="1"/>
  <c r="O161"/>
  <c r="N246"/>
  <c r="Q125" i="14"/>
  <c r="Q128" s="1"/>
  <c r="O26" i="16"/>
  <c r="O40"/>
  <c r="O54"/>
  <c r="P68"/>
  <c r="O222"/>
  <c r="O233"/>
  <c r="N246"/>
  <c r="O26" i="15"/>
  <c r="N78"/>
  <c r="O158"/>
  <c r="N236"/>
  <c r="O237"/>
  <c r="O240" s="1"/>
  <c r="O241"/>
  <c r="Q241" s="1"/>
  <c r="O247"/>
  <c r="Q247" s="1"/>
  <c r="O26" i="14"/>
  <c r="Q54"/>
  <c r="O110"/>
  <c r="O164"/>
  <c r="Q164" s="1"/>
  <c r="O222"/>
  <c r="M246"/>
  <c r="M250"/>
  <c r="Q138" i="16"/>
  <c r="N152"/>
  <c r="O154"/>
  <c r="O190"/>
  <c r="O218"/>
  <c r="O54" i="15"/>
  <c r="N68"/>
  <c r="P78"/>
  <c r="O138"/>
  <c r="O154"/>
  <c r="P162"/>
  <c r="O222"/>
  <c r="O245"/>
  <c r="Q245" s="1"/>
  <c r="O249"/>
  <c r="Q249" s="1"/>
  <c r="Q23" i="14"/>
  <c r="Q26" s="1"/>
  <c r="N82"/>
  <c r="Q107"/>
  <c r="Q110" s="1"/>
  <c r="O158"/>
  <c r="O194"/>
  <c r="Q219"/>
  <c r="Q222" s="1"/>
  <c r="M236"/>
  <c r="O234"/>
  <c r="N246"/>
  <c r="N250"/>
  <c r="Q26" i="16"/>
  <c r="O164"/>
  <c r="Q164" s="1"/>
  <c r="Q190"/>
  <c r="Q54" i="15"/>
  <c r="P68"/>
  <c r="N82"/>
  <c r="O96"/>
  <c r="Q138"/>
  <c r="Q222"/>
  <c r="O235"/>
  <c r="Q235" s="1"/>
  <c r="Q194" i="14"/>
  <c r="Q218"/>
  <c r="E81" i="17"/>
  <c r="Q23"/>
  <c r="Q26" s="1"/>
  <c r="P68"/>
  <c r="P78"/>
  <c r="N82"/>
  <c r="Q134"/>
  <c r="N152"/>
  <c r="P166"/>
  <c r="Q181"/>
  <c r="Q184" s="1"/>
  <c r="W187" s="1"/>
  <c r="O237"/>
  <c r="O240" s="1"/>
  <c r="O242"/>
  <c r="Q242" s="1"/>
  <c r="O247"/>
  <c r="Q247" s="1"/>
  <c r="E26"/>
  <c r="E67"/>
  <c r="E50"/>
  <c r="C78"/>
  <c r="P82"/>
  <c r="O149"/>
  <c r="Q149" s="1"/>
  <c r="P152"/>
  <c r="N162"/>
  <c r="O190"/>
  <c r="P236"/>
  <c r="P246"/>
  <c r="Q51"/>
  <c r="Q54" s="1"/>
  <c r="O96"/>
  <c r="Q138"/>
  <c r="O151"/>
  <c r="Q151" s="1"/>
  <c r="P162"/>
  <c r="Q194"/>
  <c r="O248"/>
  <c r="Q248" s="1"/>
  <c r="E77"/>
  <c r="E80"/>
  <c r="O69"/>
  <c r="O73"/>
  <c r="Q73" s="1"/>
  <c r="Q209"/>
  <c r="P250"/>
  <c r="R40" i="19"/>
  <c r="R48" s="1"/>
  <c r="T39"/>
  <c r="V39" s="1"/>
  <c r="T40" i="20"/>
  <c r="T48" s="1"/>
  <c r="T37" i="19"/>
  <c r="V37" s="1"/>
  <c r="O208" i="15"/>
  <c r="O208" i="16"/>
  <c r="O208" i="14"/>
  <c r="O180" i="16"/>
  <c r="Q97" i="14"/>
  <c r="Q100" s="1"/>
  <c r="Q22" i="1"/>
  <c r="O106"/>
  <c r="Q101"/>
  <c r="E81" i="15"/>
  <c r="Q97" i="16"/>
  <c r="Q100" s="1"/>
  <c r="E80"/>
  <c r="Q50"/>
  <c r="Q97" i="15"/>
  <c r="Q100" s="1"/>
  <c r="Q50" i="17"/>
  <c r="O12" i="15"/>
  <c r="E54" i="1"/>
  <c r="E54" i="17"/>
  <c r="Q50" i="1"/>
  <c r="E65" i="15"/>
  <c r="E54"/>
  <c r="E54" i="14"/>
  <c r="O50" i="16"/>
  <c r="Q22" i="17"/>
  <c r="E40" i="14"/>
  <c r="O22" i="16"/>
  <c r="Q17"/>
  <c r="Q22" s="1"/>
  <c r="O22" i="14"/>
  <c r="O12" i="17"/>
  <c r="Q11" i="15"/>
  <c r="Q110" i="17"/>
  <c r="O138"/>
  <c r="O180"/>
  <c r="N68" i="16"/>
  <c r="O65"/>
  <c r="M82" i="15"/>
  <c r="O79"/>
  <c r="Q9" i="17"/>
  <c r="O40"/>
  <c r="O50"/>
  <c r="M68"/>
  <c r="O80"/>
  <c r="Q80" s="1"/>
  <c r="Q101"/>
  <c r="O134"/>
  <c r="O150"/>
  <c r="O158"/>
  <c r="O222"/>
  <c r="Q52" i="16"/>
  <c r="Q54" s="1"/>
  <c r="M82"/>
  <c r="Q107"/>
  <c r="Q110" s="1"/>
  <c r="O110"/>
  <c r="O22" i="17"/>
  <c r="O79"/>
  <c r="O110"/>
  <c r="O124"/>
  <c r="O153"/>
  <c r="O163"/>
  <c r="O194"/>
  <c r="O208"/>
  <c r="O218"/>
  <c r="M68" i="16"/>
  <c r="O153"/>
  <c r="O65" i="17"/>
  <c r="O70"/>
  <c r="Q70" s="1"/>
  <c r="M78"/>
  <c r="O154"/>
  <c r="O164"/>
  <c r="Q164" s="1"/>
  <c r="Q186"/>
  <c r="Q190" s="1"/>
  <c r="O12" i="16"/>
  <c r="O70"/>
  <c r="Q70" s="1"/>
  <c r="M166"/>
  <c r="O163"/>
  <c r="Q129" i="15"/>
  <c r="O134"/>
  <c r="O106" i="16"/>
  <c r="O124"/>
  <c r="O138"/>
  <c r="O124" i="15"/>
  <c r="N78" i="16"/>
  <c r="O77"/>
  <c r="M78"/>
  <c r="M152"/>
  <c r="O149"/>
  <c r="M162"/>
  <c r="O157"/>
  <c r="P166"/>
  <c r="Q222"/>
  <c r="O237"/>
  <c r="O240" s="1"/>
  <c r="Q17" i="15"/>
  <c r="Q22" s="1"/>
  <c r="O22"/>
  <c r="O50"/>
  <c r="M250" i="16"/>
  <c r="O247"/>
  <c r="Q37" i="15"/>
  <c r="O40"/>
  <c r="Q50"/>
  <c r="Q218"/>
  <c r="M68"/>
  <c r="O80"/>
  <c r="Q80" s="1"/>
  <c r="Q190"/>
  <c r="P152" i="14"/>
  <c r="Q26" i="15"/>
  <c r="O66"/>
  <c r="O74"/>
  <c r="Q74" s="1"/>
  <c r="O106"/>
  <c r="M152"/>
  <c r="O149"/>
  <c r="O153"/>
  <c r="M162"/>
  <c r="O157"/>
  <c r="M166"/>
  <c r="O163"/>
  <c r="O190"/>
  <c r="O234"/>
  <c r="O242"/>
  <c r="Q242" s="1"/>
  <c r="O248"/>
  <c r="Q248" s="1"/>
  <c r="O70"/>
  <c r="Q70" s="1"/>
  <c r="M68" i="14"/>
  <c r="Q129"/>
  <c r="O134"/>
  <c r="Q22"/>
  <c r="Q190"/>
  <c r="O180" i="15"/>
  <c r="O218"/>
  <c r="M152" i="14"/>
  <c r="O149"/>
  <c r="O153"/>
  <c r="M162"/>
  <c r="O157"/>
  <c r="M166"/>
  <c r="O163"/>
  <c r="O40"/>
  <c r="O66"/>
  <c r="O70"/>
  <c r="Q70" s="1"/>
  <c r="M78"/>
  <c r="O74"/>
  <c r="Q74" s="1"/>
  <c r="M82"/>
  <c r="O80"/>
  <c r="Q80" s="1"/>
  <c r="O54"/>
  <c r="O12"/>
  <c r="O20" s="1"/>
  <c r="O50"/>
  <c r="O106"/>
  <c r="O124"/>
  <c r="O180"/>
  <c r="O188" s="1"/>
  <c r="O218"/>
  <c r="E65" i="16"/>
  <c r="E22" i="15"/>
  <c r="D68" i="17"/>
  <c r="E70"/>
  <c r="E26" i="16"/>
  <c r="E54"/>
  <c r="C82"/>
  <c r="E12" i="15"/>
  <c r="E26"/>
  <c r="E50"/>
  <c r="D78"/>
  <c r="E81" i="14"/>
  <c r="E65"/>
  <c r="E69"/>
  <c r="E73"/>
  <c r="E79"/>
  <c r="E22" i="17"/>
  <c r="E40" i="15"/>
  <c r="E22" i="14"/>
  <c r="E12" i="17"/>
  <c r="C68" i="14"/>
  <c r="C78"/>
  <c r="C82"/>
  <c r="E69" i="17"/>
  <c r="E79"/>
  <c r="E69" i="15"/>
  <c r="E79"/>
  <c r="O22" i="1"/>
  <c r="M152"/>
  <c r="O149"/>
  <c r="M82"/>
  <c r="O79"/>
  <c r="O153"/>
  <c r="P166"/>
  <c r="O190"/>
  <c r="O40"/>
  <c r="O96"/>
  <c r="M162"/>
  <c r="O157"/>
  <c r="Q222"/>
  <c r="M78"/>
  <c r="O73"/>
  <c r="O12"/>
  <c r="O50"/>
  <c r="M68"/>
  <c r="O65"/>
  <c r="O69"/>
  <c r="P82"/>
  <c r="M166"/>
  <c r="O163"/>
  <c r="O180"/>
  <c r="Q190"/>
  <c r="O208"/>
  <c r="O222"/>
  <c r="E69"/>
  <c r="E73"/>
  <c r="E79"/>
  <c r="E40"/>
  <c r="T47" i="19" l="1"/>
  <c r="V46"/>
  <c r="V47" i="20"/>
  <c r="Q73" i="14"/>
  <c r="Q104"/>
  <c r="Q50"/>
  <c r="E20"/>
  <c r="Q241"/>
  <c r="Q188"/>
  <c r="V45" i="19"/>
  <c r="Q134" i="14"/>
  <c r="Q139" s="1"/>
  <c r="Q106" i="15"/>
  <c r="Q111" s="1"/>
  <c r="Q106" i="16"/>
  <c r="Q111" s="1"/>
  <c r="Q134" i="15"/>
  <c r="Q139" s="1"/>
  <c r="O156"/>
  <c r="Q106" i="1"/>
  <c r="Q112" s="1"/>
  <c r="Q106" i="14"/>
  <c r="Q112" s="1"/>
  <c r="Q134" i="1"/>
  <c r="W103" i="15"/>
  <c r="Q134" i="16"/>
  <c r="Q139" s="1"/>
  <c r="Q161" i="17"/>
  <c r="Q157"/>
  <c r="Q161" i="14"/>
  <c r="Q161" i="1"/>
  <c r="W104" i="15"/>
  <c r="Q158" i="1"/>
  <c r="Q158" i="15"/>
  <c r="Q106" i="17"/>
  <c r="Q158" i="14"/>
  <c r="Q212" i="16"/>
  <c r="W104" i="17"/>
  <c r="Q161" i="15"/>
  <c r="Q161" i="16"/>
  <c r="Q158" i="17"/>
  <c r="Q158" i="16"/>
  <c r="W103" i="17"/>
  <c r="O156" i="16"/>
  <c r="E72" i="14"/>
  <c r="P167" i="17"/>
  <c r="N167" i="15"/>
  <c r="O72" i="1"/>
  <c r="O195" i="16"/>
  <c r="O156" i="17"/>
  <c r="C83"/>
  <c r="O156" i="14"/>
  <c r="Q212" i="17"/>
  <c r="N83" i="16"/>
  <c r="Q184" i="1"/>
  <c r="W187" s="1"/>
  <c r="Q212" i="14"/>
  <c r="N83" i="17"/>
  <c r="O223" i="14"/>
  <c r="Q184" i="16"/>
  <c r="O195" i="17"/>
  <c r="N251" i="14"/>
  <c r="O195"/>
  <c r="Q184"/>
  <c r="Q195" s="1"/>
  <c r="O195" i="15"/>
  <c r="N251" i="16"/>
  <c r="N251" i="15"/>
  <c r="N251" i="1"/>
  <c r="N167" i="16"/>
  <c r="O223" i="15"/>
  <c r="M251" i="1"/>
  <c r="M251" i="16"/>
  <c r="Q184" i="15"/>
  <c r="M167"/>
  <c r="E82" i="16"/>
  <c r="P167" i="15"/>
  <c r="P83"/>
  <c r="M251" i="14"/>
  <c r="C83" i="15"/>
  <c r="P83" i="14"/>
  <c r="P251"/>
  <c r="M167" i="17"/>
  <c r="N167" i="1"/>
  <c r="O223" i="17"/>
  <c r="N167"/>
  <c r="D83"/>
  <c r="D83" i="1"/>
  <c r="P167" i="16"/>
  <c r="D83" i="14"/>
  <c r="D83" i="16"/>
  <c r="O55" i="1"/>
  <c r="D83" i="15"/>
  <c r="M167" i="16"/>
  <c r="P83" i="17"/>
  <c r="C83" i="16"/>
  <c r="P251" i="15"/>
  <c r="C83" i="1"/>
  <c r="N83"/>
  <c r="E55"/>
  <c r="M251" i="17"/>
  <c r="P83" i="1"/>
  <c r="E72" i="16"/>
  <c r="M83"/>
  <c r="E72" i="17"/>
  <c r="P251"/>
  <c r="P251" i="16"/>
  <c r="N83" i="14"/>
  <c r="O223" i="1"/>
  <c r="N83" i="15"/>
  <c r="M83" i="17"/>
  <c r="C83" i="14"/>
  <c r="M167"/>
  <c r="O223" i="16"/>
  <c r="P83"/>
  <c r="N251" i="17"/>
  <c r="P167" i="14"/>
  <c r="P167" i="1"/>
  <c r="E55" i="15"/>
  <c r="O196" i="16"/>
  <c r="O140" i="1"/>
  <c r="Q139" i="17"/>
  <c r="Q223" i="16"/>
  <c r="M168" i="14"/>
  <c r="O56" i="15"/>
  <c r="O224" i="17"/>
  <c r="O140"/>
  <c r="O56"/>
  <c r="Q112"/>
  <c r="O224" i="15"/>
  <c r="P84"/>
  <c r="P84" i="16"/>
  <c r="Q212" i="1"/>
  <c r="Q212" i="15"/>
  <c r="N252" i="1"/>
  <c r="N168" i="15"/>
  <c r="N252" i="17"/>
  <c r="Q55" i="14"/>
  <c r="N252" i="16"/>
  <c r="E56" i="17"/>
  <c r="Q111"/>
  <c r="Q55"/>
  <c r="N167" i="14"/>
  <c r="O139" i="15"/>
  <c r="O111" i="16"/>
  <c r="O112" i="17"/>
  <c r="O111"/>
  <c r="O195" i="1"/>
  <c r="O55" i="15"/>
  <c r="M168" i="16"/>
  <c r="O55"/>
  <c r="M168" i="17"/>
  <c r="O55"/>
  <c r="O139" i="1"/>
  <c r="E55" i="16"/>
  <c r="O196" i="15"/>
  <c r="O56" i="1"/>
  <c r="Q195" i="17"/>
  <c r="P252" i="15"/>
  <c r="N168" i="1"/>
  <c r="P252"/>
  <c r="M252" i="16"/>
  <c r="O139"/>
  <c r="O139" i="17"/>
  <c r="P168" i="15"/>
  <c r="E72" i="1"/>
  <c r="O196"/>
  <c r="O196" i="14"/>
  <c r="O56"/>
  <c r="M168" i="15"/>
  <c r="O140"/>
  <c r="O224" i="14"/>
  <c r="P168" i="17"/>
  <c r="P84"/>
  <c r="M252" i="14"/>
  <c r="N168" i="16"/>
  <c r="N252" i="15"/>
  <c r="O112" i="14"/>
  <c r="Q55" i="1"/>
  <c r="N168" i="14"/>
  <c r="O112" i="16"/>
  <c r="P252"/>
  <c r="Q55"/>
  <c r="Q55" i="15"/>
  <c r="W100"/>
  <c r="W184" i="17"/>
  <c r="M83" i="14"/>
  <c r="M83" i="1"/>
  <c r="O139" i="14"/>
  <c r="O112" i="15"/>
  <c r="O111"/>
  <c r="O55" i="14"/>
  <c r="O111" i="1"/>
  <c r="E55" i="17"/>
  <c r="M167" i="1"/>
  <c r="O140" i="16"/>
  <c r="O196" i="17"/>
  <c r="O224" i="16"/>
  <c r="M252" i="17"/>
  <c r="P252" i="14"/>
  <c r="E56" i="1"/>
  <c r="O224"/>
  <c r="O112"/>
  <c r="O156"/>
  <c r="M168"/>
  <c r="E56" i="15"/>
  <c r="O140" i="14"/>
  <c r="P168"/>
  <c r="E56"/>
  <c r="P252" i="17"/>
  <c r="O56" i="16"/>
  <c r="M252" i="15"/>
  <c r="N252" i="14"/>
  <c r="P168" i="16"/>
  <c r="M252" i="1"/>
  <c r="P84"/>
  <c r="E56" i="16"/>
  <c r="W128" i="1"/>
  <c r="Q139"/>
  <c r="O72" i="16"/>
  <c r="W100" i="17"/>
  <c r="M83" i="15"/>
  <c r="O111" i="14"/>
  <c r="N168" i="17"/>
  <c r="P168" i="1"/>
  <c r="E55" i="14"/>
  <c r="C84" i="15"/>
  <c r="Q69"/>
  <c r="Q72" s="1"/>
  <c r="O72"/>
  <c r="D84"/>
  <c r="D84" i="16"/>
  <c r="N84" i="1"/>
  <c r="O72" i="14"/>
  <c r="C84" i="1"/>
  <c r="M84" i="14"/>
  <c r="N84" i="15"/>
  <c r="P84" i="14"/>
  <c r="C84" i="17"/>
  <c r="E72" i="15"/>
  <c r="M84"/>
  <c r="M84" i="1"/>
  <c r="C84" i="14"/>
  <c r="M84" i="16"/>
  <c r="M84" i="17"/>
  <c r="N84" i="16"/>
  <c r="D84" i="14"/>
  <c r="D84" i="1"/>
  <c r="D84" i="17"/>
  <c r="O72"/>
  <c r="N84"/>
  <c r="N84" i="14"/>
  <c r="C84" i="16"/>
  <c r="Q208" i="1"/>
  <c r="Q208" i="16"/>
  <c r="Q208" i="14"/>
  <c r="Q234" i="16"/>
  <c r="Q234" i="14"/>
  <c r="Q236" s="1"/>
  <c r="Q234" i="15"/>
  <c r="Q180" i="1"/>
  <c r="Q180" i="17"/>
  <c r="W188" s="1"/>
  <c r="Q180" i="15"/>
  <c r="W188" s="1"/>
  <c r="Q234" i="1"/>
  <c r="Q236" s="1"/>
  <c r="Q234" i="17"/>
  <c r="Q236" s="1"/>
  <c r="O27" i="15"/>
  <c r="Q40"/>
  <c r="Q124" i="14"/>
  <c r="Q12" i="15"/>
  <c r="Q124"/>
  <c r="Q124" i="17"/>
  <c r="Q150" i="14"/>
  <c r="Q124" i="1"/>
  <c r="Q150" i="16"/>
  <c r="Q150" i="1"/>
  <c r="Q124" i="16"/>
  <c r="Q150" i="17"/>
  <c r="Q150" i="15"/>
  <c r="E78" i="17"/>
  <c r="Q27"/>
  <c r="Q27" i="14"/>
  <c r="O27"/>
  <c r="E78" i="16"/>
  <c r="E27" i="1"/>
  <c r="Q66" i="14"/>
  <c r="Q66" i="1"/>
  <c r="E27" i="17"/>
  <c r="Q66"/>
  <c r="Q66" i="16"/>
  <c r="E78" i="14"/>
  <c r="Q27" i="15"/>
  <c r="O27" i="17"/>
  <c r="Q40"/>
  <c r="Q27" i="16"/>
  <c r="Q40" i="1"/>
  <c r="Q40" i="16"/>
  <c r="E27" i="14"/>
  <c r="E28" i="15"/>
  <c r="V38" i="19"/>
  <c r="E78" i="1"/>
  <c r="Q40" i="14"/>
  <c r="O27" i="16"/>
  <c r="V40" i="20"/>
  <c r="V48" s="1"/>
  <c r="E28" i="14"/>
  <c r="E27" i="16"/>
  <c r="E27" i="15"/>
  <c r="E28" i="17"/>
  <c r="E28" i="1"/>
  <c r="E28" i="16"/>
  <c r="O28"/>
  <c r="O28" i="15"/>
  <c r="Q27" i="1"/>
  <c r="O27"/>
  <c r="O28"/>
  <c r="O28" i="17"/>
  <c r="O28" i="14"/>
  <c r="Q12" i="17"/>
  <c r="Q12" i="1"/>
  <c r="Q12" i="16"/>
  <c r="Q12" i="14"/>
  <c r="Q20" s="1"/>
  <c r="E82" i="1"/>
  <c r="E68" i="17"/>
  <c r="E68" i="1"/>
  <c r="E68" i="16"/>
  <c r="Q69"/>
  <c r="Q72" s="1"/>
  <c r="Q237" i="17"/>
  <c r="Q240" s="1"/>
  <c r="Q237" i="14"/>
  <c r="Q240" s="1"/>
  <c r="Q69" i="17"/>
  <c r="Q72" s="1"/>
  <c r="Q237" i="15"/>
  <c r="Q240" s="1"/>
  <c r="E68" i="14"/>
  <c r="Q69"/>
  <c r="Q72" s="1"/>
  <c r="V41" i="19"/>
  <c r="O246" i="14"/>
  <c r="O250"/>
  <c r="Q250" i="1"/>
  <c r="E78" i="15"/>
  <c r="Q247" i="14"/>
  <c r="Q250" s="1"/>
  <c r="O250" i="1"/>
  <c r="Q246" i="16"/>
  <c r="Q250" i="17"/>
  <c r="O246" i="1"/>
  <c r="O236" i="14"/>
  <c r="O82" i="16"/>
  <c r="Q246" i="17"/>
  <c r="Q242" i="14"/>
  <c r="O236" i="16"/>
  <c r="Q245" i="1"/>
  <c r="Q246" s="1"/>
  <c r="O246" i="16"/>
  <c r="O236" i="1"/>
  <c r="Q82" i="16"/>
  <c r="E68" i="15"/>
  <c r="Q154"/>
  <c r="O250" i="17"/>
  <c r="O246"/>
  <c r="O78"/>
  <c r="O250" i="15"/>
  <c r="Q78" i="17"/>
  <c r="O236"/>
  <c r="Q237" i="1"/>
  <c r="Q240" s="1"/>
  <c r="E82" i="17"/>
  <c r="Q78" i="15"/>
  <c r="Q233" i="16"/>
  <c r="Q154"/>
  <c r="O78" i="15"/>
  <c r="O152" i="17"/>
  <c r="Q154"/>
  <c r="T40" i="19"/>
  <c r="T48" s="1"/>
  <c r="E82" i="15"/>
  <c r="Q78" i="14"/>
  <c r="E82"/>
  <c r="O152"/>
  <c r="Q149"/>
  <c r="O162" i="15"/>
  <c r="Q157"/>
  <c r="Q162" s="1"/>
  <c r="O152"/>
  <c r="Q149"/>
  <c r="Q153" i="16"/>
  <c r="O166" i="17"/>
  <c r="Q163"/>
  <c r="Q166" s="1"/>
  <c r="O82"/>
  <c r="Q79"/>
  <c r="Q82" s="1"/>
  <c r="O78" i="14"/>
  <c r="O250" i="16"/>
  <c r="Q247"/>
  <c r="Q250" s="1"/>
  <c r="Q246" i="15"/>
  <c r="O82"/>
  <c r="Q79"/>
  <c r="Q82" s="1"/>
  <c r="O166"/>
  <c r="Q163"/>
  <c r="Q166" s="1"/>
  <c r="Q153"/>
  <c r="Q66"/>
  <c r="O68"/>
  <c r="O246"/>
  <c r="O236"/>
  <c r="Q237" i="16"/>
  <c r="Q240" s="1"/>
  <c r="O162"/>
  <c r="Q157"/>
  <c r="O152"/>
  <c r="Q149"/>
  <c r="Q77"/>
  <c r="Q78" s="1"/>
  <c r="O78"/>
  <c r="O68" i="17"/>
  <c r="Q65"/>
  <c r="Q153"/>
  <c r="O162"/>
  <c r="O162" i="14"/>
  <c r="Q157"/>
  <c r="O68"/>
  <c r="O166"/>
  <c r="Q163"/>
  <c r="Q166" s="1"/>
  <c r="Q153"/>
  <c r="Q156" s="1"/>
  <c r="Q82"/>
  <c r="O82"/>
  <c r="Q250" i="15"/>
  <c r="Q163" i="16"/>
  <c r="Q166" s="1"/>
  <c r="O166"/>
  <c r="Q65"/>
  <c r="O68"/>
  <c r="O78" i="1"/>
  <c r="Q73"/>
  <c r="Q78" s="1"/>
  <c r="Q69"/>
  <c r="Q72" s="1"/>
  <c r="Q153"/>
  <c r="Q156" s="1"/>
  <c r="O152"/>
  <c r="Q149"/>
  <c r="O68"/>
  <c r="Q65"/>
  <c r="O166"/>
  <c r="Q163"/>
  <c r="Q166" s="1"/>
  <c r="O162"/>
  <c r="Q157"/>
  <c r="O82"/>
  <c r="Q79"/>
  <c r="Q82" s="1"/>
  <c r="V48" i="19" l="1"/>
  <c r="Q246" i="14"/>
  <c r="Q112" i="16"/>
  <c r="Q112" i="15"/>
  <c r="O251"/>
  <c r="Q162" i="16"/>
  <c r="Q111" i="1"/>
  <c r="Q111" i="14"/>
  <c r="Q162" i="17"/>
  <c r="Q162" i="14"/>
  <c r="Q167" s="1"/>
  <c r="W188" i="1"/>
  <c r="W184"/>
  <c r="Q156" i="17"/>
  <c r="Q195" i="1"/>
  <c r="W184" i="15"/>
  <c r="W187"/>
  <c r="E83" i="16"/>
  <c r="Q224" i="15"/>
  <c r="Q196" i="14"/>
  <c r="W187"/>
  <c r="Q223"/>
  <c r="Q224" i="17"/>
  <c r="W188" i="14"/>
  <c r="Q223" i="17"/>
  <c r="W184" i="16"/>
  <c r="W187"/>
  <c r="W188"/>
  <c r="Q162" i="1"/>
  <c r="Q167" s="1"/>
  <c r="Q195" i="16"/>
  <c r="Q196"/>
  <c r="O167"/>
  <c r="Q68" i="17"/>
  <c r="Q236" i="16"/>
  <c r="Q195" i="15"/>
  <c r="Q156" i="16"/>
  <c r="O251" i="1"/>
  <c r="E83"/>
  <c r="W184" i="14"/>
  <c r="Q152" i="1"/>
  <c r="O167" i="14"/>
  <c r="O251" i="17"/>
  <c r="E83"/>
  <c r="E83" i="14"/>
  <c r="O83" i="1"/>
  <c r="O167" i="15"/>
  <c r="O251" i="14"/>
  <c r="Q28" i="15"/>
  <c r="O251" i="16"/>
  <c r="O167" i="17"/>
  <c r="O83" i="15"/>
  <c r="Q196" i="1"/>
  <c r="Q252" i="14"/>
  <c r="O252" i="1"/>
  <c r="Q56" i="14"/>
  <c r="Q196" i="15"/>
  <c r="O168" i="16"/>
  <c r="O168" i="1"/>
  <c r="Q251" i="16"/>
  <c r="O168" i="17"/>
  <c r="O252"/>
  <c r="Q252" i="1"/>
  <c r="O252" i="16"/>
  <c r="O252" i="14"/>
  <c r="Q56" i="1"/>
  <c r="Q140"/>
  <c r="Q140" i="15"/>
  <c r="Q196" i="17"/>
  <c r="E83" i="15"/>
  <c r="O83" i="14"/>
  <c r="Q223" i="15"/>
  <c r="W240" i="1"/>
  <c r="Q251"/>
  <c r="Q140" i="17"/>
  <c r="O252" i="15"/>
  <c r="Q156"/>
  <c r="Q252" i="17"/>
  <c r="Q251" i="14"/>
  <c r="Q140" i="16"/>
  <c r="Q224" i="14"/>
  <c r="O167" i="1"/>
  <c r="W212"/>
  <c r="Q223"/>
  <c r="Q83" i="16"/>
  <c r="Q56" i="15"/>
  <c r="Q224" i="1"/>
  <c r="O168" i="15"/>
  <c r="O168" i="14"/>
  <c r="Q251" i="15"/>
  <c r="Q251" i="17"/>
  <c r="Q56" i="16"/>
  <c r="Q56" i="17"/>
  <c r="Q140" i="14"/>
  <c r="Q224" i="16"/>
  <c r="O83" i="17"/>
  <c r="O83" i="16"/>
  <c r="O84" i="1"/>
  <c r="Q83"/>
  <c r="O84" i="14"/>
  <c r="E84" i="17"/>
  <c r="O84"/>
  <c r="E84" i="1"/>
  <c r="O84" i="16"/>
  <c r="O84" i="15"/>
  <c r="Q83" i="14"/>
  <c r="Q83" i="17"/>
  <c r="E84" i="15"/>
  <c r="E84" i="14"/>
  <c r="E84" i="16"/>
  <c r="Q83" i="15"/>
  <c r="V44" i="19"/>
  <c r="V47" s="1"/>
  <c r="Q236" i="15"/>
  <c r="Q152"/>
  <c r="Q152" i="14"/>
  <c r="Q152" i="17"/>
  <c r="Q152" i="16"/>
  <c r="Q68"/>
  <c r="Q68" i="1"/>
  <c r="Q28"/>
  <c r="Q68" i="15"/>
  <c r="V40" i="19"/>
  <c r="Q28" i="14"/>
  <c r="Q28" i="16"/>
  <c r="Q28" i="17"/>
  <c r="Q68" i="14"/>
  <c r="Q167" i="17" l="1"/>
  <c r="Q168" i="1"/>
  <c r="Q84" i="17"/>
  <c r="Q167" i="16"/>
  <c r="Q252"/>
  <c r="Q168" i="17"/>
  <c r="Q252" i="15"/>
  <c r="Q168"/>
  <c r="Q168" i="16"/>
  <c r="Q168" i="14"/>
  <c r="Q167" i="15"/>
  <c r="Q84" i="16"/>
  <c r="Q84" i="1"/>
  <c r="Q84" i="14"/>
  <c r="Q84" i="15"/>
  <c r="W239" i="1"/>
  <c r="W239" i="17"/>
  <c r="W239" i="16"/>
  <c r="A54" i="1" l="1"/>
  <c r="A54" i="17"/>
  <c r="A54" i="16"/>
  <c r="A54" i="15"/>
  <c r="A54" i="14"/>
  <c r="P108" i="20" l="1"/>
  <c r="P108" i="19" s="1"/>
  <c r="N108" i="20"/>
  <c r="N108" i="19" s="1"/>
  <c r="M108" i="20"/>
  <c r="P136"/>
  <c r="P136" i="19" s="1"/>
  <c r="N136" i="20"/>
  <c r="M136"/>
  <c r="P192"/>
  <c r="P192" i="19" s="1"/>
  <c r="N192" i="20"/>
  <c r="N192" i="19" s="1"/>
  <c r="M192" i="20"/>
  <c r="P220"/>
  <c r="N220"/>
  <c r="N220" i="19" s="1"/>
  <c r="M220" i="20"/>
  <c r="P52"/>
  <c r="N52"/>
  <c r="N52" i="19" s="1"/>
  <c r="M52" i="20"/>
  <c r="D52"/>
  <c r="D52" i="19" s="1"/>
  <c r="C52" i="20"/>
  <c r="C52" i="19" s="1"/>
  <c r="A52" i="1"/>
  <c r="A52" i="14"/>
  <c r="A52" i="15"/>
  <c r="A52" i="16"/>
  <c r="A52" i="17"/>
  <c r="P52" i="19"/>
  <c r="P24" i="20"/>
  <c r="N24"/>
  <c r="M24"/>
  <c r="M24" i="19" s="1"/>
  <c r="D24" i="20"/>
  <c r="D24" i="19" s="1"/>
  <c r="C24" i="20"/>
  <c r="A24" i="1"/>
  <c r="A24" i="14"/>
  <c r="A24" i="15"/>
  <c r="A24" i="16"/>
  <c r="A24" i="17"/>
  <c r="P24" i="19"/>
  <c r="N164" i="20" l="1"/>
  <c r="M248"/>
  <c r="N136" i="19"/>
  <c r="N164" s="1"/>
  <c r="O136" i="20"/>
  <c r="Q136" s="1"/>
  <c r="A80" i="1"/>
  <c r="O108" i="20"/>
  <c r="Q108" s="1"/>
  <c r="A80" i="16"/>
  <c r="O192" i="20"/>
  <c r="Q192" s="1"/>
  <c r="E24"/>
  <c r="M136" i="19"/>
  <c r="A80" i="14"/>
  <c r="N248" i="20"/>
  <c r="A80" i="17"/>
  <c r="A80" i="15"/>
  <c r="P80" i="19"/>
  <c r="O220" i="20"/>
  <c r="P164"/>
  <c r="P164" i="19"/>
  <c r="M164" i="20"/>
  <c r="M108" i="19"/>
  <c r="N248"/>
  <c r="P248" i="20"/>
  <c r="M192" i="19"/>
  <c r="O192" s="1"/>
  <c r="Q192" s="1"/>
  <c r="P220"/>
  <c r="P248" s="1"/>
  <c r="M220"/>
  <c r="P80" i="20"/>
  <c r="D80" i="19"/>
  <c r="D80" i="20"/>
  <c r="C24" i="19"/>
  <c r="E24" s="1"/>
  <c r="N80" i="20"/>
  <c r="N80" i="19" s="1"/>
  <c r="O52" i="20"/>
  <c r="Q52" s="1"/>
  <c r="A24"/>
  <c r="N24" i="19"/>
  <c r="O24" s="1"/>
  <c r="Q24" s="1"/>
  <c r="A52" i="20"/>
  <c r="C80"/>
  <c r="E52" i="19"/>
  <c r="M52"/>
  <c r="O52" s="1"/>
  <c r="Q52" s="1"/>
  <c r="M80" i="20"/>
  <c r="O24"/>
  <c r="Q24" s="1"/>
  <c r="E52"/>
  <c r="O164" l="1"/>
  <c r="Q164" s="1"/>
  <c r="O248"/>
  <c r="Q248" s="1"/>
  <c r="O136" i="19"/>
  <c r="Q136" s="1"/>
  <c r="A52"/>
  <c r="E80" i="20"/>
  <c r="Q220"/>
  <c r="O108" i="19"/>
  <c r="M164"/>
  <c r="O164" s="1"/>
  <c r="M248"/>
  <c r="O248" s="1"/>
  <c r="Q248" s="1"/>
  <c r="O220"/>
  <c r="E80"/>
  <c r="C80"/>
  <c r="A80" i="20"/>
  <c r="O80"/>
  <c r="Q80" s="1"/>
  <c r="M80" i="19"/>
  <c r="O80" s="1"/>
  <c r="Q80" s="1"/>
  <c r="A24"/>
  <c r="A111" i="1"/>
  <c r="A106"/>
  <c r="A111" i="14"/>
  <c r="A111" i="16"/>
  <c r="A106"/>
  <c r="A111" i="17"/>
  <c r="A106"/>
  <c r="A106" i="20"/>
  <c r="A80" i="19" l="1"/>
  <c r="Q220"/>
  <c r="Q108"/>
  <c r="Q164"/>
  <c r="A50" i="16"/>
  <c r="A50" i="1"/>
  <c r="A106" i="19"/>
  <c r="A106" i="15"/>
  <c r="A111" i="20"/>
  <c r="A111" i="15"/>
  <c r="A111" i="19"/>
  <c r="A106" i="14"/>
  <c r="A50" i="15"/>
  <c r="A50" i="14"/>
  <c r="A50" i="17"/>
  <c r="A55" l="1"/>
  <c r="A55" i="14"/>
  <c r="A55" i="15"/>
  <c r="A55" i="16"/>
  <c r="A55" i="1"/>
  <c r="A27" i="17"/>
  <c r="A27" i="15"/>
  <c r="A27" i="14"/>
  <c r="A27" i="16"/>
  <c r="A27" i="1"/>
  <c r="U14" i="19"/>
  <c r="P14"/>
  <c r="U13"/>
  <c r="P13"/>
  <c r="U11"/>
  <c r="P11"/>
  <c r="U10"/>
  <c r="P10"/>
  <c r="P53"/>
  <c r="P51"/>
  <c r="P49"/>
  <c r="P46"/>
  <c r="P45"/>
  <c r="P25"/>
  <c r="P23"/>
  <c r="P21"/>
  <c r="U18"/>
  <c r="P18"/>
  <c r="U17"/>
  <c r="P17"/>
  <c r="U16" l="1"/>
  <c r="U19" s="1"/>
  <c r="P16"/>
  <c r="P19" s="1"/>
  <c r="P26"/>
  <c r="P54"/>
  <c r="P50"/>
  <c r="P22"/>
  <c r="P27" l="1"/>
  <c r="U237" i="17"/>
  <c r="U240" s="1"/>
  <c r="S237"/>
  <c r="S240" s="1"/>
  <c r="R237"/>
  <c r="R240" s="1"/>
  <c r="U235"/>
  <c r="S235"/>
  <c r="R235"/>
  <c r="U234"/>
  <c r="S234"/>
  <c r="R234"/>
  <c r="U233"/>
  <c r="S233"/>
  <c r="R233"/>
  <c r="T214"/>
  <c r="T213"/>
  <c r="T209"/>
  <c r="T212" s="1"/>
  <c r="U208"/>
  <c r="S208"/>
  <c r="R208"/>
  <c r="T207"/>
  <c r="V207" s="1"/>
  <c r="T206"/>
  <c r="T205"/>
  <c r="V205" s="1"/>
  <c r="T186"/>
  <c r="T185"/>
  <c r="T182"/>
  <c r="V182" s="1"/>
  <c r="T181"/>
  <c r="U180"/>
  <c r="S180"/>
  <c r="R180"/>
  <c r="T179"/>
  <c r="V179" s="1"/>
  <c r="W179"/>
  <c r="T178"/>
  <c r="T177"/>
  <c r="V177" s="1"/>
  <c r="W177"/>
  <c r="U158"/>
  <c r="S158"/>
  <c r="R158"/>
  <c r="U157"/>
  <c r="S157"/>
  <c r="R157"/>
  <c r="U154"/>
  <c r="S154"/>
  <c r="R154"/>
  <c r="U153"/>
  <c r="S153"/>
  <c r="R153"/>
  <c r="U151"/>
  <c r="S151"/>
  <c r="R151"/>
  <c r="U150"/>
  <c r="S150"/>
  <c r="R150"/>
  <c r="U149"/>
  <c r="S149"/>
  <c r="R149"/>
  <c r="T130"/>
  <c r="T129"/>
  <c r="T126"/>
  <c r="T125"/>
  <c r="U124"/>
  <c r="S124"/>
  <c r="R124"/>
  <c r="T123"/>
  <c r="V123" s="1"/>
  <c r="T122"/>
  <c r="T121"/>
  <c r="V121" s="1"/>
  <c r="T102"/>
  <c r="W102"/>
  <c r="T101"/>
  <c r="T98"/>
  <c r="V98" s="1"/>
  <c r="T97"/>
  <c r="U96"/>
  <c r="S96"/>
  <c r="R96"/>
  <c r="T95"/>
  <c r="V95" s="1"/>
  <c r="W95"/>
  <c r="T94"/>
  <c r="T93"/>
  <c r="U74"/>
  <c r="S74"/>
  <c r="R74"/>
  <c r="G74"/>
  <c r="F74"/>
  <c r="U73"/>
  <c r="S73"/>
  <c r="R73"/>
  <c r="G73"/>
  <c r="F73"/>
  <c r="U70"/>
  <c r="S70"/>
  <c r="G70"/>
  <c r="F70"/>
  <c r="U69"/>
  <c r="U72" s="1"/>
  <c r="S69"/>
  <c r="R69"/>
  <c r="R72" s="1"/>
  <c r="G69"/>
  <c r="F69"/>
  <c r="U67"/>
  <c r="S67"/>
  <c r="R67"/>
  <c r="G67"/>
  <c r="F67"/>
  <c r="U66"/>
  <c r="S66"/>
  <c r="R66"/>
  <c r="G66"/>
  <c r="F66"/>
  <c r="U65"/>
  <c r="S65"/>
  <c r="R65"/>
  <c r="G65"/>
  <c r="F65"/>
  <c r="A53"/>
  <c r="A51"/>
  <c r="A49"/>
  <c r="T46"/>
  <c r="H46"/>
  <c r="A46"/>
  <c r="T45"/>
  <c r="H45"/>
  <c r="A45"/>
  <c r="T42"/>
  <c r="V42" s="1"/>
  <c r="H42"/>
  <c r="A42"/>
  <c r="T41"/>
  <c r="T44" s="1"/>
  <c r="H41"/>
  <c r="H44" s="1"/>
  <c r="A41"/>
  <c r="U40"/>
  <c r="S40"/>
  <c r="R40"/>
  <c r="G40"/>
  <c r="F40"/>
  <c r="T39"/>
  <c r="V39" s="1"/>
  <c r="H39"/>
  <c r="A39"/>
  <c r="T38"/>
  <c r="H38"/>
  <c r="A38"/>
  <c r="T37"/>
  <c r="V37" s="1"/>
  <c r="H37"/>
  <c r="A37"/>
  <c r="A25"/>
  <c r="A23"/>
  <c r="A21"/>
  <c r="T18"/>
  <c r="H18"/>
  <c r="A18"/>
  <c r="T17"/>
  <c r="H17"/>
  <c r="A17"/>
  <c r="T14"/>
  <c r="V14" s="1"/>
  <c r="W14" s="1"/>
  <c r="H14"/>
  <c r="A14"/>
  <c r="T13"/>
  <c r="T16" s="1"/>
  <c r="H13"/>
  <c r="H16" s="1"/>
  <c r="A13"/>
  <c r="U12"/>
  <c r="S12"/>
  <c r="R12"/>
  <c r="G12"/>
  <c r="F12"/>
  <c r="T11"/>
  <c r="V11" s="1"/>
  <c r="W11" s="1"/>
  <c r="H11"/>
  <c r="A11"/>
  <c r="T10"/>
  <c r="H10"/>
  <c r="A10"/>
  <c r="T9"/>
  <c r="V9" s="1"/>
  <c r="H9"/>
  <c r="A9"/>
  <c r="T48" l="1"/>
  <c r="T47"/>
  <c r="S76"/>
  <c r="S75"/>
  <c r="T188"/>
  <c r="T104"/>
  <c r="T20"/>
  <c r="H20"/>
  <c r="I19"/>
  <c r="A20"/>
  <c r="T100"/>
  <c r="S156"/>
  <c r="S72"/>
  <c r="T128"/>
  <c r="U156"/>
  <c r="T184"/>
  <c r="F72"/>
  <c r="R156"/>
  <c r="I44"/>
  <c r="G72"/>
  <c r="V94"/>
  <c r="V38"/>
  <c r="I10"/>
  <c r="V213"/>
  <c r="V185"/>
  <c r="V129"/>
  <c r="V45"/>
  <c r="V17"/>
  <c r="A69"/>
  <c r="I13"/>
  <c r="V209"/>
  <c r="V212" s="1"/>
  <c r="V181"/>
  <c r="V184" s="1"/>
  <c r="V178"/>
  <c r="A73"/>
  <c r="W94"/>
  <c r="T69"/>
  <c r="W210"/>
  <c r="A40"/>
  <c r="W123"/>
  <c r="A79"/>
  <c r="T237"/>
  <c r="T240" s="1"/>
  <c r="A22"/>
  <c r="A26"/>
  <c r="G68"/>
  <c r="R68"/>
  <c r="V126"/>
  <c r="W126" s="1"/>
  <c r="H40"/>
  <c r="S68"/>
  <c r="T74"/>
  <c r="U152"/>
  <c r="I38"/>
  <c r="A77"/>
  <c r="H67"/>
  <c r="A12"/>
  <c r="H70"/>
  <c r="V93"/>
  <c r="V101"/>
  <c r="T150"/>
  <c r="H66"/>
  <c r="H69"/>
  <c r="W42"/>
  <c r="U68"/>
  <c r="A81"/>
  <c r="T180"/>
  <c r="H74"/>
  <c r="I42"/>
  <c r="I46"/>
  <c r="A74"/>
  <c r="I41"/>
  <c r="W98"/>
  <c r="W186"/>
  <c r="S236"/>
  <c r="T233"/>
  <c r="V233" s="1"/>
  <c r="I18"/>
  <c r="T70"/>
  <c r="V70" s="1"/>
  <c r="W207"/>
  <c r="T124"/>
  <c r="V122"/>
  <c r="T234"/>
  <c r="T12"/>
  <c r="T235"/>
  <c r="V235" s="1"/>
  <c r="I45"/>
  <c r="A66"/>
  <c r="A70"/>
  <c r="W39"/>
  <c r="A65"/>
  <c r="A67"/>
  <c r="T73"/>
  <c r="S152"/>
  <c r="T157"/>
  <c r="R236"/>
  <c r="W37"/>
  <c r="W9"/>
  <c r="H12"/>
  <c r="H65"/>
  <c r="V10"/>
  <c r="V18"/>
  <c r="V13"/>
  <c r="V16" s="1"/>
  <c r="I14"/>
  <c r="V41"/>
  <c r="V44" s="1"/>
  <c r="V125"/>
  <c r="I9"/>
  <c r="I11"/>
  <c r="I17"/>
  <c r="I37"/>
  <c r="I39"/>
  <c r="T67"/>
  <c r="V67" s="1"/>
  <c r="F68"/>
  <c r="R152"/>
  <c r="T149"/>
  <c r="H73"/>
  <c r="T40"/>
  <c r="V46"/>
  <c r="T66"/>
  <c r="V97"/>
  <c r="V100" s="1"/>
  <c r="T65"/>
  <c r="V102"/>
  <c r="V130"/>
  <c r="T96"/>
  <c r="T158"/>
  <c r="T153"/>
  <c r="T154"/>
  <c r="V186"/>
  <c r="T208"/>
  <c r="V206"/>
  <c r="T151"/>
  <c r="W182"/>
  <c r="U236"/>
  <c r="V214"/>
  <c r="V48" l="1"/>
  <c r="W48" s="1"/>
  <c r="V47"/>
  <c r="W47" s="1"/>
  <c r="T75"/>
  <c r="T76"/>
  <c r="V188"/>
  <c r="V104"/>
  <c r="W18"/>
  <c r="V20"/>
  <c r="I20"/>
  <c r="V128"/>
  <c r="H72"/>
  <c r="T72"/>
  <c r="W44"/>
  <c r="W212"/>
  <c r="T156"/>
  <c r="A72"/>
  <c r="V180"/>
  <c r="V150"/>
  <c r="W150" s="1"/>
  <c r="V96"/>
  <c r="V66"/>
  <c r="W66" s="1"/>
  <c r="V40"/>
  <c r="W38"/>
  <c r="V12"/>
  <c r="W16"/>
  <c r="I16"/>
  <c r="A56"/>
  <c r="A82"/>
  <c r="A78"/>
  <c r="W17"/>
  <c r="W129"/>
  <c r="W185"/>
  <c r="W101"/>
  <c r="W45"/>
  <c r="W242"/>
  <c r="V74"/>
  <c r="W209"/>
  <c r="V237"/>
  <c r="V240" s="1"/>
  <c r="V69"/>
  <c r="V234"/>
  <c r="V236" s="1"/>
  <c r="V208"/>
  <c r="W181"/>
  <c r="W178"/>
  <c r="V124"/>
  <c r="W97"/>
  <c r="W206"/>
  <c r="I66"/>
  <c r="I74"/>
  <c r="W235"/>
  <c r="W67"/>
  <c r="I67"/>
  <c r="A28"/>
  <c r="I40"/>
  <c r="I70"/>
  <c r="W122"/>
  <c r="I12"/>
  <c r="H68"/>
  <c r="I69"/>
  <c r="V73"/>
  <c r="W70"/>
  <c r="W13"/>
  <c r="W10"/>
  <c r="V157"/>
  <c r="W130"/>
  <c r="W41"/>
  <c r="T236"/>
  <c r="A68"/>
  <c r="V151"/>
  <c r="W151" s="1"/>
  <c r="V154"/>
  <c r="V158"/>
  <c r="T68"/>
  <c r="V65"/>
  <c r="T152"/>
  <c r="V149"/>
  <c r="W46"/>
  <c r="W214"/>
  <c r="W180"/>
  <c r="W125"/>
  <c r="W205"/>
  <c r="W121"/>
  <c r="I65"/>
  <c r="W213"/>
  <c r="W93"/>
  <c r="W233"/>
  <c r="V153"/>
  <c r="I73"/>
  <c r="V76" l="1"/>
  <c r="W76" s="1"/>
  <c r="V75"/>
  <c r="W75" s="1"/>
  <c r="W74"/>
  <c r="W20"/>
  <c r="W128"/>
  <c r="W19"/>
  <c r="I72"/>
  <c r="V68"/>
  <c r="W68" s="1"/>
  <c r="A83"/>
  <c r="V156"/>
  <c r="A84"/>
  <c r="W240"/>
  <c r="V72"/>
  <c r="W40"/>
  <c r="W237"/>
  <c r="W234"/>
  <c r="W241"/>
  <c r="W236"/>
  <c r="V152"/>
  <c r="W12"/>
  <c r="W158"/>
  <c r="W65"/>
  <c r="W69"/>
  <c r="I68"/>
  <c r="W154"/>
  <c r="W73"/>
  <c r="W96"/>
  <c r="W124"/>
  <c r="W157"/>
  <c r="W208"/>
  <c r="W149"/>
  <c r="W153"/>
  <c r="W156" l="1"/>
  <c r="W72"/>
  <c r="W152"/>
  <c r="R40" i="16" l="1"/>
  <c r="S40"/>
  <c r="T41"/>
  <c r="T40" l="1"/>
  <c r="T214" i="14" l="1"/>
  <c r="T213"/>
  <c r="T210"/>
  <c r="T209"/>
  <c r="T214" i="15"/>
  <c r="T213"/>
  <c r="T210"/>
  <c r="T209"/>
  <c r="T207"/>
  <c r="T206"/>
  <c r="T205"/>
  <c r="T214" i="16"/>
  <c r="T213"/>
  <c r="T210"/>
  <c r="T209"/>
  <c r="T214" i="1"/>
  <c r="T213"/>
  <c r="T210"/>
  <c r="T209"/>
  <c r="T207"/>
  <c r="T206"/>
  <c r="T205"/>
  <c r="T130" i="14"/>
  <c r="T129"/>
  <c r="T126"/>
  <c r="T125"/>
  <c r="T130" i="15"/>
  <c r="T129"/>
  <c r="T126"/>
  <c r="T125"/>
  <c r="T123"/>
  <c r="T122"/>
  <c r="T121"/>
  <c r="T130" i="16"/>
  <c r="T129"/>
  <c r="T126"/>
  <c r="T125"/>
  <c r="T130" i="1"/>
  <c r="T129"/>
  <c r="T126"/>
  <c r="T125"/>
  <c r="T122"/>
  <c r="T121"/>
  <c r="T186" i="14"/>
  <c r="T185"/>
  <c r="T182"/>
  <c r="T181"/>
  <c r="T186" i="15"/>
  <c r="T185"/>
  <c r="T182"/>
  <c r="T181"/>
  <c r="T179"/>
  <c r="T178"/>
  <c r="T177"/>
  <c r="T186" i="16"/>
  <c r="T185"/>
  <c r="T182"/>
  <c r="T181"/>
  <c r="T186" i="1"/>
  <c r="T185"/>
  <c r="T182"/>
  <c r="T181"/>
  <c r="T179"/>
  <c r="T178"/>
  <c r="T177"/>
  <c r="T46" i="14"/>
  <c r="T45"/>
  <c r="T42"/>
  <c r="T41"/>
  <c r="T46" i="15"/>
  <c r="T45"/>
  <c r="T42"/>
  <c r="T41"/>
  <c r="T39"/>
  <c r="T38"/>
  <c r="T37"/>
  <c r="T46" i="16"/>
  <c r="T45"/>
  <c r="T42"/>
  <c r="T44" s="1"/>
  <c r="T46" i="1"/>
  <c r="T45"/>
  <c r="T42"/>
  <c r="T41"/>
  <c r="T39"/>
  <c r="T38"/>
  <c r="T37"/>
  <c r="T18" i="14"/>
  <c r="T17"/>
  <c r="T14"/>
  <c r="T13"/>
  <c r="T18" i="15"/>
  <c r="T17"/>
  <c r="T14"/>
  <c r="T13"/>
  <c r="T11"/>
  <c r="T10"/>
  <c r="T9"/>
  <c r="T18" i="16"/>
  <c r="T17"/>
  <c r="T14"/>
  <c r="T13"/>
  <c r="T18" i="1"/>
  <c r="T17"/>
  <c r="T14"/>
  <c r="T13"/>
  <c r="T11"/>
  <c r="T10"/>
  <c r="T9"/>
  <c r="T102" i="14"/>
  <c r="T101"/>
  <c r="T98"/>
  <c r="T97"/>
  <c r="T102" i="15"/>
  <c r="T101"/>
  <c r="T98"/>
  <c r="T97"/>
  <c r="T95"/>
  <c r="T94"/>
  <c r="T102" i="16"/>
  <c r="T101"/>
  <c r="T98"/>
  <c r="T97"/>
  <c r="T102" i="1"/>
  <c r="T101"/>
  <c r="T98"/>
  <c r="T97"/>
  <c r="T95"/>
  <c r="T94"/>
  <c r="T93" i="15"/>
  <c r="T93" i="1"/>
  <c r="P9" i="19"/>
  <c r="P221" i="20"/>
  <c r="P221" i="19" s="1"/>
  <c r="N221" i="20"/>
  <c r="N221" i="19" s="1"/>
  <c r="M221" i="20"/>
  <c r="M221" i="19" s="1"/>
  <c r="P219" i="20"/>
  <c r="N219"/>
  <c r="M219"/>
  <c r="P217"/>
  <c r="P217" i="19" s="1"/>
  <c r="N217" i="20"/>
  <c r="N217" i="19" s="1"/>
  <c r="M217" i="20"/>
  <c r="M217" i="19" s="1"/>
  <c r="P214" i="20"/>
  <c r="P214" i="19" s="1"/>
  <c r="N214" i="20"/>
  <c r="N214" i="19" s="1"/>
  <c r="M214" i="20"/>
  <c r="M214" i="19" s="1"/>
  <c r="P213" i="20"/>
  <c r="N213"/>
  <c r="M213"/>
  <c r="P210"/>
  <c r="P210" i="19" s="1"/>
  <c r="N210" i="20"/>
  <c r="N210" i="19" s="1"/>
  <c r="M210" i="20"/>
  <c r="M210" i="19" s="1"/>
  <c r="P209" i="20"/>
  <c r="N209"/>
  <c r="M209"/>
  <c r="P207"/>
  <c r="P207" i="19" s="1"/>
  <c r="N207" i="20"/>
  <c r="N207" i="19" s="1"/>
  <c r="M207" i="20"/>
  <c r="M207" i="19" s="1"/>
  <c r="P206" i="20"/>
  <c r="N206"/>
  <c r="M206"/>
  <c r="P205"/>
  <c r="P205" i="19" s="1"/>
  <c r="N205" i="20"/>
  <c r="N205" i="19" s="1"/>
  <c r="M205" i="20"/>
  <c r="M205" i="19" s="1"/>
  <c r="P193" i="20"/>
  <c r="P193" i="19" s="1"/>
  <c r="N193" i="20"/>
  <c r="N193" i="19" s="1"/>
  <c r="M193" i="20"/>
  <c r="M193" i="19" s="1"/>
  <c r="P191" i="20"/>
  <c r="N191"/>
  <c r="M191"/>
  <c r="P189"/>
  <c r="P189" i="19" s="1"/>
  <c r="N189" i="20"/>
  <c r="M189"/>
  <c r="M189" i="19" s="1"/>
  <c r="P186" i="20"/>
  <c r="P186" i="19" s="1"/>
  <c r="N186" i="20"/>
  <c r="N186" i="19" s="1"/>
  <c r="M186" i="20"/>
  <c r="M186" i="19" s="1"/>
  <c r="P185" i="20"/>
  <c r="N185"/>
  <c r="M185"/>
  <c r="P182"/>
  <c r="P182" i="19" s="1"/>
  <c r="N182" i="20"/>
  <c r="M182"/>
  <c r="M182" i="19" s="1"/>
  <c r="P181" i="20"/>
  <c r="N181"/>
  <c r="M181"/>
  <c r="P179"/>
  <c r="P179" i="19" s="1"/>
  <c r="N179" i="20"/>
  <c r="N179" i="19" s="1"/>
  <c r="M179" i="20"/>
  <c r="M179" i="19" s="1"/>
  <c r="P178" i="20"/>
  <c r="N178"/>
  <c r="M178"/>
  <c r="P177"/>
  <c r="N177"/>
  <c r="N177" i="19" s="1"/>
  <c r="M177" i="20"/>
  <c r="M177" i="19" s="1"/>
  <c r="P137" i="20"/>
  <c r="P137" i="19" s="1"/>
  <c r="N137" i="20"/>
  <c r="N137" i="19" s="1"/>
  <c r="M137" i="20"/>
  <c r="M137" i="19" s="1"/>
  <c r="P135" i="20"/>
  <c r="N135"/>
  <c r="M135"/>
  <c r="P133"/>
  <c r="P133" i="19" s="1"/>
  <c r="N133" i="20"/>
  <c r="N133" i="19" s="1"/>
  <c r="M133" i="20"/>
  <c r="M133" i="19" s="1"/>
  <c r="P130" i="20"/>
  <c r="P130" i="19" s="1"/>
  <c r="N130" i="20"/>
  <c r="N130" i="19" s="1"/>
  <c r="M130" i="20"/>
  <c r="M130" i="19" s="1"/>
  <c r="P129" i="20"/>
  <c r="N129"/>
  <c r="M129"/>
  <c r="P126"/>
  <c r="P126" i="19" s="1"/>
  <c r="N126" i="20"/>
  <c r="N126" i="19" s="1"/>
  <c r="M126" i="20"/>
  <c r="M126" i="19" s="1"/>
  <c r="P125" i="20"/>
  <c r="N125"/>
  <c r="M125"/>
  <c r="P123"/>
  <c r="P123" i="19" s="1"/>
  <c r="N123" i="20"/>
  <c r="N123" i="19" s="1"/>
  <c r="M123" i="20"/>
  <c r="M123" i="19" s="1"/>
  <c r="P122" i="20"/>
  <c r="N122"/>
  <c r="M122"/>
  <c r="P121"/>
  <c r="P121" i="19" s="1"/>
  <c r="N121" i="20"/>
  <c r="N121" i="19" s="1"/>
  <c r="M121" i="20"/>
  <c r="M121" i="19" s="1"/>
  <c r="P109" i="20"/>
  <c r="P109" i="19" s="1"/>
  <c r="N109" i="20"/>
  <c r="N109" i="19" s="1"/>
  <c r="M109" i="20"/>
  <c r="P107"/>
  <c r="N107"/>
  <c r="M107"/>
  <c r="P105"/>
  <c r="P105" i="19" s="1"/>
  <c r="N105" i="20"/>
  <c r="N105" i="19" s="1"/>
  <c r="M105" i="20"/>
  <c r="M105" i="19" s="1"/>
  <c r="P102" i="20"/>
  <c r="P102" i="19" s="1"/>
  <c r="N102" i="20"/>
  <c r="N102" i="19" s="1"/>
  <c r="M102" i="20"/>
  <c r="M102" i="19" s="1"/>
  <c r="P101" i="20"/>
  <c r="N101"/>
  <c r="M101"/>
  <c r="P98"/>
  <c r="P98" i="19" s="1"/>
  <c r="N98" i="20"/>
  <c r="M98"/>
  <c r="M98" i="19" s="1"/>
  <c r="P97" i="20"/>
  <c r="N97"/>
  <c r="M97"/>
  <c r="P95"/>
  <c r="P95" i="19" s="1"/>
  <c r="N95" i="20"/>
  <c r="N95" i="19" s="1"/>
  <c r="M95" i="20"/>
  <c r="M95" i="19" s="1"/>
  <c r="P94" i="20"/>
  <c r="N94"/>
  <c r="M94"/>
  <c r="P93"/>
  <c r="N93"/>
  <c r="N93" i="19" s="1"/>
  <c r="M93" i="20"/>
  <c r="M93" i="19" s="1"/>
  <c r="P53" i="20"/>
  <c r="N53"/>
  <c r="N53" i="19" s="1"/>
  <c r="M53" i="20"/>
  <c r="M53" i="19" s="1"/>
  <c r="P51" i="20"/>
  <c r="N51"/>
  <c r="M51"/>
  <c r="P49"/>
  <c r="N49"/>
  <c r="N49" i="19" s="1"/>
  <c r="M49" i="20"/>
  <c r="M49" i="19" s="1"/>
  <c r="P46" i="20"/>
  <c r="N46"/>
  <c r="N46" i="19" s="1"/>
  <c r="M46" i="20"/>
  <c r="M46" i="19" s="1"/>
  <c r="P45" i="20"/>
  <c r="N45"/>
  <c r="M45"/>
  <c r="P42"/>
  <c r="P42" i="19" s="1"/>
  <c r="N42" i="20"/>
  <c r="N42" i="19" s="1"/>
  <c r="M42" i="20"/>
  <c r="M42" i="19" s="1"/>
  <c r="P41" i="20"/>
  <c r="N41"/>
  <c r="M41"/>
  <c r="P39"/>
  <c r="P39" i="19" s="1"/>
  <c r="N39" i="20"/>
  <c r="N39" i="19" s="1"/>
  <c r="M39" i="20"/>
  <c r="M39" i="19" s="1"/>
  <c r="P38" i="20"/>
  <c r="N38"/>
  <c r="M38"/>
  <c r="P37"/>
  <c r="P37" i="19" s="1"/>
  <c r="N37" i="20"/>
  <c r="N37" i="19" s="1"/>
  <c r="M37" i="20"/>
  <c r="M37" i="19" s="1"/>
  <c r="P25" i="20"/>
  <c r="N25"/>
  <c r="M25"/>
  <c r="M25" i="19" s="1"/>
  <c r="P23" i="20"/>
  <c r="N23"/>
  <c r="M23"/>
  <c r="P21"/>
  <c r="N21"/>
  <c r="M21"/>
  <c r="M21" i="19" s="1"/>
  <c r="P18" i="20"/>
  <c r="N18"/>
  <c r="M18"/>
  <c r="M18" i="19" s="1"/>
  <c r="P17" i="20"/>
  <c r="N17"/>
  <c r="M17"/>
  <c r="P14"/>
  <c r="N14"/>
  <c r="N14" i="19" s="1"/>
  <c r="M14" i="20"/>
  <c r="M14" i="19" s="1"/>
  <c r="P13" i="20"/>
  <c r="N13"/>
  <c r="M13"/>
  <c r="P11"/>
  <c r="N11"/>
  <c r="M11"/>
  <c r="M11" i="19" s="1"/>
  <c r="P10" i="20"/>
  <c r="N10"/>
  <c r="M10"/>
  <c r="P9"/>
  <c r="N9"/>
  <c r="N9" i="19" s="1"/>
  <c r="M9" i="20"/>
  <c r="D53"/>
  <c r="D53" i="19" s="1"/>
  <c r="C53" i="20"/>
  <c r="C53" i="19" s="1"/>
  <c r="D51" i="20"/>
  <c r="C51"/>
  <c r="D49"/>
  <c r="D49" i="19" s="1"/>
  <c r="C49" i="20"/>
  <c r="C49" i="19" s="1"/>
  <c r="D46" i="20"/>
  <c r="D46" i="19" s="1"/>
  <c r="C46" i="20"/>
  <c r="C46" i="19" s="1"/>
  <c r="D45" i="20"/>
  <c r="C45"/>
  <c r="D42"/>
  <c r="D42" i="19" s="1"/>
  <c r="C42" i="20"/>
  <c r="C42" i="19" s="1"/>
  <c r="D41" i="20"/>
  <c r="C41"/>
  <c r="D39"/>
  <c r="D39" i="19" s="1"/>
  <c r="C39" i="20"/>
  <c r="C39" i="19" s="1"/>
  <c r="D38" i="20"/>
  <c r="C38"/>
  <c r="D37"/>
  <c r="D37" i="19" s="1"/>
  <c r="C37" i="20"/>
  <c r="C37" i="19" s="1"/>
  <c r="D25" i="20"/>
  <c r="D25" i="19" s="1"/>
  <c r="C25" i="20"/>
  <c r="C25" i="19" s="1"/>
  <c r="D23" i="20"/>
  <c r="C23"/>
  <c r="D21"/>
  <c r="D21" i="19" s="1"/>
  <c r="C21" i="20"/>
  <c r="C21" i="19" s="1"/>
  <c r="D18" i="20"/>
  <c r="D18" i="19" s="1"/>
  <c r="C18" i="20"/>
  <c r="C18" i="19" s="1"/>
  <c r="D17" i="20"/>
  <c r="C17"/>
  <c r="C17" i="19" s="1"/>
  <c r="D14" i="20"/>
  <c r="D14" i="19" s="1"/>
  <c r="C14" i="20"/>
  <c r="D13"/>
  <c r="C13"/>
  <c r="D11"/>
  <c r="D11" i="19" s="1"/>
  <c r="C11" i="20"/>
  <c r="C11" i="19" s="1"/>
  <c r="D10" i="20"/>
  <c r="C10"/>
  <c r="D9"/>
  <c r="C9"/>
  <c r="T216" i="1" l="1"/>
  <c r="T215"/>
  <c r="T187"/>
  <c r="T188"/>
  <c r="T131"/>
  <c r="T132"/>
  <c r="T103"/>
  <c r="T104"/>
  <c r="T48"/>
  <c r="T47"/>
  <c r="T19"/>
  <c r="T20"/>
  <c r="T216" i="15"/>
  <c r="T215"/>
  <c r="T187"/>
  <c r="T188"/>
  <c r="T131"/>
  <c r="T132"/>
  <c r="T103"/>
  <c r="T104"/>
  <c r="T47"/>
  <c r="T48"/>
  <c r="T19"/>
  <c r="T20"/>
  <c r="T215" i="16"/>
  <c r="T216"/>
  <c r="T187"/>
  <c r="T188"/>
  <c r="T132"/>
  <c r="T131"/>
  <c r="T103"/>
  <c r="T104"/>
  <c r="T48"/>
  <c r="T47"/>
  <c r="T19"/>
  <c r="T20"/>
  <c r="P238" i="19"/>
  <c r="T16" i="15"/>
  <c r="T44" i="14"/>
  <c r="T212" i="1"/>
  <c r="T212" i="14"/>
  <c r="M44" i="20"/>
  <c r="M47" s="1"/>
  <c r="P100"/>
  <c r="P103" s="1"/>
  <c r="M128"/>
  <c r="M131" s="1"/>
  <c r="P184"/>
  <c r="P187" s="1"/>
  <c r="M212"/>
  <c r="M215" s="1"/>
  <c r="C44"/>
  <c r="C47" s="1"/>
  <c r="M100"/>
  <c r="M103" s="1"/>
  <c r="P212"/>
  <c r="P215" s="1"/>
  <c r="P128"/>
  <c r="P131" s="1"/>
  <c r="T100" i="1"/>
  <c r="T100" i="15"/>
  <c r="T184" i="1"/>
  <c r="T128" i="14"/>
  <c r="T184" i="15"/>
  <c r="T128"/>
  <c r="T212" i="16"/>
  <c r="N100" i="20"/>
  <c r="N103" s="1"/>
  <c r="D44"/>
  <c r="D47" s="1"/>
  <c r="T100" i="16"/>
  <c r="T100" i="14"/>
  <c r="T44" i="1"/>
  <c r="T44" i="15"/>
  <c r="T184" i="16"/>
  <c r="T184" i="14"/>
  <c r="T128" i="16"/>
  <c r="T212" i="15"/>
  <c r="N184" i="20"/>
  <c r="N187" s="1"/>
  <c r="N44"/>
  <c r="N47" s="1"/>
  <c r="N128"/>
  <c r="N131" s="1"/>
  <c r="N212"/>
  <c r="N215" s="1"/>
  <c r="P44"/>
  <c r="P47" s="1"/>
  <c r="M184"/>
  <c r="M187" s="1"/>
  <c r="T128" i="1"/>
  <c r="M206" i="19"/>
  <c r="P206"/>
  <c r="N206"/>
  <c r="M178"/>
  <c r="N178"/>
  <c r="P178"/>
  <c r="N16" i="20"/>
  <c r="N19" s="1"/>
  <c r="N122" i="19"/>
  <c r="M122"/>
  <c r="D16" i="20"/>
  <c r="D19" s="1"/>
  <c r="P122" i="19"/>
  <c r="P94"/>
  <c r="N94"/>
  <c r="M94"/>
  <c r="M16" i="20"/>
  <c r="M19" s="1"/>
  <c r="P38" i="19"/>
  <c r="D38"/>
  <c r="M38"/>
  <c r="C38"/>
  <c r="N38"/>
  <c r="T16" i="1"/>
  <c r="P16" i="20"/>
  <c r="P19" s="1"/>
  <c r="C16"/>
  <c r="C19" s="1"/>
  <c r="T16" i="16"/>
  <c r="M238" i="19"/>
  <c r="T16" i="14"/>
  <c r="C10" i="19"/>
  <c r="N10"/>
  <c r="M10"/>
  <c r="D10"/>
  <c r="D54" i="20"/>
  <c r="P138"/>
  <c r="N194"/>
  <c r="M222"/>
  <c r="P110"/>
  <c r="N138"/>
  <c r="P26"/>
  <c r="N54"/>
  <c r="P194"/>
  <c r="N222"/>
  <c r="C54"/>
  <c r="P54"/>
  <c r="N110"/>
  <c r="M138"/>
  <c r="P222"/>
  <c r="D26"/>
  <c r="N26"/>
  <c r="M54"/>
  <c r="N107" i="19"/>
  <c r="N110" s="1"/>
  <c r="M135"/>
  <c r="M138" s="1"/>
  <c r="P219"/>
  <c r="P222" s="1"/>
  <c r="M26" i="20"/>
  <c r="P107" i="19"/>
  <c r="P110" s="1"/>
  <c r="N135"/>
  <c r="N138" s="1"/>
  <c r="M191"/>
  <c r="M194" s="1"/>
  <c r="M194" i="20"/>
  <c r="C26"/>
  <c r="P135" i="19"/>
  <c r="P138" s="1"/>
  <c r="N191"/>
  <c r="N194" s="1"/>
  <c r="M219"/>
  <c r="M222" s="1"/>
  <c r="M107"/>
  <c r="M110" i="20"/>
  <c r="P191" i="19"/>
  <c r="P194" s="1"/>
  <c r="N219"/>
  <c r="N222" s="1"/>
  <c r="P81" i="20"/>
  <c r="P79"/>
  <c r="C51" i="19"/>
  <c r="C54" s="1"/>
  <c r="M51"/>
  <c r="M54" s="1"/>
  <c r="D51"/>
  <c r="D54" s="1"/>
  <c r="P77" i="20"/>
  <c r="N51" i="19"/>
  <c r="N54" s="1"/>
  <c r="P74" i="20"/>
  <c r="M65"/>
  <c r="M65" i="19" s="1"/>
  <c r="P67" i="20"/>
  <c r="D23" i="19"/>
  <c r="D26" s="1"/>
  <c r="M23"/>
  <c r="M26" s="1"/>
  <c r="C23"/>
  <c r="C26" s="1"/>
  <c r="N23"/>
  <c r="M190" i="20"/>
  <c r="D22"/>
  <c r="N17" i="19"/>
  <c r="N22" i="20"/>
  <c r="N45" i="19"/>
  <c r="N50" i="20"/>
  <c r="P73"/>
  <c r="P22"/>
  <c r="P50"/>
  <c r="P101" i="19"/>
  <c r="P106" i="20"/>
  <c r="P129" i="19"/>
  <c r="P134" i="20"/>
  <c r="P185" i="19"/>
  <c r="P190" i="20"/>
  <c r="P213" i="19"/>
  <c r="P218" i="20"/>
  <c r="N101" i="19"/>
  <c r="N106" i="20"/>
  <c r="N129" i="19"/>
  <c r="N134" i="20"/>
  <c r="N213" i="19"/>
  <c r="N218" i="20"/>
  <c r="D45" i="19"/>
  <c r="D50" i="20"/>
  <c r="N185" i="19"/>
  <c r="N190" i="20"/>
  <c r="C45" i="19"/>
  <c r="C50" i="20"/>
  <c r="M45" i="19"/>
  <c r="M50" i="20"/>
  <c r="M101" i="19"/>
  <c r="M106" i="20"/>
  <c r="M129" i="19"/>
  <c r="M134" i="20"/>
  <c r="M213" i="19"/>
  <c r="M218" i="20"/>
  <c r="O14" i="19"/>
  <c r="Q14" s="1"/>
  <c r="O42"/>
  <c r="Q42" s="1"/>
  <c r="O49"/>
  <c r="Q49" s="1"/>
  <c r="O105"/>
  <c r="O210"/>
  <c r="E11"/>
  <c r="E21"/>
  <c r="E39"/>
  <c r="E42"/>
  <c r="E49"/>
  <c r="E25"/>
  <c r="P79"/>
  <c r="P66"/>
  <c r="O46"/>
  <c r="Q46" s="1"/>
  <c r="O53"/>
  <c r="Q53" s="1"/>
  <c r="O102"/>
  <c r="O130"/>
  <c r="O137"/>
  <c r="Q137" s="1"/>
  <c r="O186"/>
  <c r="Q186" s="1"/>
  <c r="O193"/>
  <c r="Q193" s="1"/>
  <c r="O214"/>
  <c r="Q214" s="1"/>
  <c r="O221"/>
  <c r="Q221" s="1"/>
  <c r="D41"/>
  <c r="D44" s="1"/>
  <c r="D47" s="1"/>
  <c r="N67" i="20"/>
  <c r="N67" i="19" s="1"/>
  <c r="N11"/>
  <c r="O11" s="1"/>
  <c r="Q11" s="1"/>
  <c r="P41"/>
  <c r="P44" s="1"/>
  <c r="P47" s="1"/>
  <c r="P181"/>
  <c r="P184" s="1"/>
  <c r="C65" i="20"/>
  <c r="C9" i="19"/>
  <c r="C14"/>
  <c r="E14" s="1"/>
  <c r="O126"/>
  <c r="Q126" s="1"/>
  <c r="O133"/>
  <c r="O217"/>
  <c r="Q217" s="1"/>
  <c r="P65"/>
  <c r="P70"/>
  <c r="P77"/>
  <c r="P97"/>
  <c r="P100" s="1"/>
  <c r="P103" s="1"/>
  <c r="P125"/>
  <c r="P128" s="1"/>
  <c r="P131" s="1"/>
  <c r="P209"/>
  <c r="P212" s="1"/>
  <c r="P215" s="1"/>
  <c r="D65" i="20"/>
  <c r="D9" i="19"/>
  <c r="D65" s="1"/>
  <c r="D73" i="20"/>
  <c r="D17" i="19"/>
  <c r="M69" i="20"/>
  <c r="M13" i="19"/>
  <c r="M16" s="1"/>
  <c r="M19" s="1"/>
  <c r="N77" i="20"/>
  <c r="N77" i="19" s="1"/>
  <c r="N21"/>
  <c r="O21" s="1"/>
  <c r="Q21" s="1"/>
  <c r="M41"/>
  <c r="M44" s="1"/>
  <c r="M97"/>
  <c r="M100" s="1"/>
  <c r="M103" s="1"/>
  <c r="N98"/>
  <c r="O98" s="1"/>
  <c r="Q98" s="1"/>
  <c r="M165" i="20"/>
  <c r="M109" i="19"/>
  <c r="O109" s="1"/>
  <c r="Q109" s="1"/>
  <c r="M125"/>
  <c r="M128" s="1"/>
  <c r="M131" s="1"/>
  <c r="M181"/>
  <c r="M184" s="1"/>
  <c r="N238" i="20"/>
  <c r="N182" i="19"/>
  <c r="N189"/>
  <c r="O189" s="1"/>
  <c r="Q189" s="1"/>
  <c r="M209"/>
  <c r="M212" s="1"/>
  <c r="M215" s="1"/>
  <c r="P69"/>
  <c r="P72" s="1"/>
  <c r="P74"/>
  <c r="P81"/>
  <c r="D13"/>
  <c r="D16" s="1"/>
  <c r="D19" s="1"/>
  <c r="P69" i="20"/>
  <c r="C69"/>
  <c r="C13" i="19"/>
  <c r="E18"/>
  <c r="C41"/>
  <c r="C44" s="1"/>
  <c r="C47" s="1"/>
  <c r="E46"/>
  <c r="E53"/>
  <c r="N13"/>
  <c r="N16" s="1"/>
  <c r="M73" i="20"/>
  <c r="M17" i="19"/>
  <c r="N74" i="20"/>
  <c r="N74" i="19" s="1"/>
  <c r="N18"/>
  <c r="O18" s="1"/>
  <c r="Q18" s="1"/>
  <c r="N81" i="20"/>
  <c r="N81" i="19" s="1"/>
  <c r="N25"/>
  <c r="O25" s="1"/>
  <c r="Q25" s="1"/>
  <c r="O39"/>
  <c r="Q39" s="1"/>
  <c r="N41"/>
  <c r="N44" s="1"/>
  <c r="N47" s="1"/>
  <c r="P149" i="20"/>
  <c r="P93" i="19"/>
  <c r="O95"/>
  <c r="Q95" s="1"/>
  <c r="N97"/>
  <c r="N100" s="1"/>
  <c r="O123"/>
  <c r="Q123" s="1"/>
  <c r="N125"/>
  <c r="N128" s="1"/>
  <c r="N131" s="1"/>
  <c r="P177"/>
  <c r="P233" s="1"/>
  <c r="O179"/>
  <c r="Q179" s="1"/>
  <c r="N181"/>
  <c r="M241" i="20"/>
  <c r="M185" i="19"/>
  <c r="O207"/>
  <c r="Q207" s="1"/>
  <c r="N209"/>
  <c r="N212" s="1"/>
  <c r="P67"/>
  <c r="P73"/>
  <c r="M234" i="20"/>
  <c r="D66"/>
  <c r="N66"/>
  <c r="P66"/>
  <c r="T124" i="15"/>
  <c r="M235" i="20"/>
  <c r="P235" i="19"/>
  <c r="N151" i="20"/>
  <c r="P151" i="19"/>
  <c r="O101" i="20"/>
  <c r="T180" i="1"/>
  <c r="T180" i="16"/>
  <c r="T180" i="14"/>
  <c r="T188" s="1"/>
  <c r="T208" i="1"/>
  <c r="T208" i="16"/>
  <c r="T208" i="14"/>
  <c r="E53" i="20"/>
  <c r="T12" i="16"/>
  <c r="O49" i="20"/>
  <c r="Q49" s="1"/>
  <c r="P157"/>
  <c r="O97"/>
  <c r="N124"/>
  <c r="O122"/>
  <c r="O123"/>
  <c r="Q123" s="1"/>
  <c r="E49"/>
  <c r="P65"/>
  <c r="M67"/>
  <c r="O14"/>
  <c r="Q14" s="1"/>
  <c r="T12" i="15"/>
  <c r="P70" i="20"/>
  <c r="O25"/>
  <c r="Q25" s="1"/>
  <c r="N40"/>
  <c r="N48" s="1"/>
  <c r="O41"/>
  <c r="O53"/>
  <c r="Q53" s="1"/>
  <c r="O193"/>
  <c r="Q193" s="1"/>
  <c r="D81"/>
  <c r="O10"/>
  <c r="O11"/>
  <c r="N165" i="19"/>
  <c r="O137" i="20"/>
  <c r="Q137" s="1"/>
  <c r="P234"/>
  <c r="P154" i="19"/>
  <c r="O130" i="20"/>
  <c r="O18"/>
  <c r="Q18" s="1"/>
  <c r="O21"/>
  <c r="Q21" s="1"/>
  <c r="M40"/>
  <c r="O37"/>
  <c r="Q37" s="1"/>
  <c r="O133"/>
  <c r="O51"/>
  <c r="O213"/>
  <c r="T40" i="1"/>
  <c r="T40" i="14"/>
  <c r="P40" i="20"/>
  <c r="P48" s="1"/>
  <c r="O45"/>
  <c r="M161"/>
  <c r="O126"/>
  <c r="Q126" s="1"/>
  <c r="N234"/>
  <c r="O209"/>
  <c r="P12" i="19"/>
  <c r="P20" s="1"/>
  <c r="D69" i="20"/>
  <c r="N12"/>
  <c r="N20" s="1"/>
  <c r="M77"/>
  <c r="M77" i="19" s="1"/>
  <c r="M81" i="20"/>
  <c r="M81" i="19" s="1"/>
  <c r="O93" i="20"/>
  <c r="Q93" s="1"/>
  <c r="P96"/>
  <c r="P104" s="1"/>
  <c r="M157"/>
  <c r="N161"/>
  <c r="O178"/>
  <c r="O179"/>
  <c r="O182"/>
  <c r="O186"/>
  <c r="Q186" s="1"/>
  <c r="O189"/>
  <c r="Q189" s="1"/>
  <c r="O205"/>
  <c r="Q205" s="1"/>
  <c r="P208"/>
  <c r="P216" s="1"/>
  <c r="C67"/>
  <c r="E9"/>
  <c r="D67" i="19"/>
  <c r="E13" i="20"/>
  <c r="E17"/>
  <c r="E23"/>
  <c r="E39"/>
  <c r="M153"/>
  <c r="O107"/>
  <c r="P242" i="19"/>
  <c r="M249" i="20"/>
  <c r="O219"/>
  <c r="D12"/>
  <c r="D20" s="1"/>
  <c r="C22"/>
  <c r="N180"/>
  <c r="N188" s="1"/>
  <c r="N249" i="19"/>
  <c r="N161"/>
  <c r="T12" i="1"/>
  <c r="T12" i="14"/>
  <c r="T20" s="1"/>
  <c r="T40" i="15"/>
  <c r="T180"/>
  <c r="T124" i="1"/>
  <c r="T124" i="16"/>
  <c r="T124" i="14"/>
  <c r="T208" i="15"/>
  <c r="O135" i="20"/>
  <c r="O205" i="19"/>
  <c r="N70" i="20"/>
  <c r="N70" i="19" s="1"/>
  <c r="M22" i="20"/>
  <c r="O17"/>
  <c r="O39"/>
  <c r="Q39" s="1"/>
  <c r="P150"/>
  <c r="P158" i="19"/>
  <c r="M124" i="20"/>
  <c r="M132" s="1"/>
  <c r="O121"/>
  <c r="M149" i="19"/>
  <c r="N150" i="20"/>
  <c r="O191"/>
  <c r="N208"/>
  <c r="N216" s="1"/>
  <c r="P238"/>
  <c r="M247"/>
  <c r="O13"/>
  <c r="O16" s="1"/>
  <c r="O19" s="1"/>
  <c r="N158" i="19"/>
  <c r="O185" i="20"/>
  <c r="O23"/>
  <c r="O95"/>
  <c r="O105"/>
  <c r="O109"/>
  <c r="Q109" s="1"/>
  <c r="O125"/>
  <c r="M151"/>
  <c r="N154"/>
  <c r="M180"/>
  <c r="M188" s="1"/>
  <c r="O177"/>
  <c r="M233"/>
  <c r="P242"/>
  <c r="M12"/>
  <c r="M20" s="1"/>
  <c r="M9" i="19"/>
  <c r="O9" i="20"/>
  <c r="M79"/>
  <c r="O93" i="19"/>
  <c r="O129" i="20"/>
  <c r="N158"/>
  <c r="N233" i="19"/>
  <c r="O181" i="20"/>
  <c r="O184" s="1"/>
  <c r="O187" s="1"/>
  <c r="O207"/>
  <c r="Q207" s="1"/>
  <c r="O217"/>
  <c r="Q217" s="1"/>
  <c r="O221"/>
  <c r="Q221" s="1"/>
  <c r="M237"/>
  <c r="O38"/>
  <c r="O42"/>
  <c r="Q42" s="1"/>
  <c r="O46"/>
  <c r="Q46" s="1"/>
  <c r="N65"/>
  <c r="N65" i="19" s="1"/>
  <c r="M66" i="20"/>
  <c r="N69"/>
  <c r="M70"/>
  <c r="M70" i="19" s="1"/>
  <c r="N73" i="20"/>
  <c r="M74"/>
  <c r="M74" i="19" s="1"/>
  <c r="N79" i="20"/>
  <c r="O94"/>
  <c r="M96"/>
  <c r="M104" s="1"/>
  <c r="O98"/>
  <c r="Q98" s="1"/>
  <c r="O102"/>
  <c r="P153"/>
  <c r="P163"/>
  <c r="N165"/>
  <c r="M242" i="19"/>
  <c r="P245"/>
  <c r="P249"/>
  <c r="O206" i="20"/>
  <c r="M208"/>
  <c r="M216" s="1"/>
  <c r="O210"/>
  <c r="O214"/>
  <c r="Q214" s="1"/>
  <c r="N233"/>
  <c r="P235"/>
  <c r="N237"/>
  <c r="M238"/>
  <c r="N241"/>
  <c r="M242"/>
  <c r="P245"/>
  <c r="N247"/>
  <c r="P249"/>
  <c r="P12"/>
  <c r="P20" s="1"/>
  <c r="N96"/>
  <c r="P124"/>
  <c r="M149"/>
  <c r="P154"/>
  <c r="P158"/>
  <c r="M163"/>
  <c r="P180"/>
  <c r="P188" s="1"/>
  <c r="N242"/>
  <c r="M245"/>
  <c r="M154" i="19"/>
  <c r="P161"/>
  <c r="P165"/>
  <c r="N149" i="20"/>
  <c r="M150"/>
  <c r="P151"/>
  <c r="N153"/>
  <c r="M154"/>
  <c r="N157"/>
  <c r="M158"/>
  <c r="P161"/>
  <c r="N163"/>
  <c r="P165"/>
  <c r="P233"/>
  <c r="N235"/>
  <c r="P237"/>
  <c r="P241"/>
  <c r="N245"/>
  <c r="P247"/>
  <c r="N249"/>
  <c r="E45"/>
  <c r="E38"/>
  <c r="E41"/>
  <c r="E11"/>
  <c r="E21"/>
  <c r="E25"/>
  <c r="C40"/>
  <c r="C48" s="1"/>
  <c r="E37"/>
  <c r="E42"/>
  <c r="C81"/>
  <c r="D77" i="19"/>
  <c r="E46" i="20"/>
  <c r="E51"/>
  <c r="C77"/>
  <c r="D40"/>
  <c r="D48" s="1"/>
  <c r="D70"/>
  <c r="C73"/>
  <c r="D74"/>
  <c r="C79"/>
  <c r="C66"/>
  <c r="D67"/>
  <c r="C70"/>
  <c r="C74"/>
  <c r="D77"/>
  <c r="E10"/>
  <c r="C12"/>
  <c r="C20" s="1"/>
  <c r="E14"/>
  <c r="E18"/>
  <c r="D79"/>
  <c r="H9" i="14"/>
  <c r="H10"/>
  <c r="M47" i="19" l="1"/>
  <c r="N103"/>
  <c r="N19"/>
  <c r="M187"/>
  <c r="N104" i="20"/>
  <c r="P132"/>
  <c r="M48"/>
  <c r="N132"/>
  <c r="N215" i="19"/>
  <c r="P75"/>
  <c r="P187"/>
  <c r="N218"/>
  <c r="P106"/>
  <c r="M134"/>
  <c r="N50"/>
  <c r="P190"/>
  <c r="N134"/>
  <c r="N139" s="1"/>
  <c r="P218"/>
  <c r="P223" s="1"/>
  <c r="P134"/>
  <c r="N106"/>
  <c r="M218"/>
  <c r="M223" s="1"/>
  <c r="C73"/>
  <c r="D50"/>
  <c r="D55" s="1"/>
  <c r="Q130" i="20"/>
  <c r="Q102" i="19"/>
  <c r="Q105" i="20"/>
  <c r="P55" i="19"/>
  <c r="Q133"/>
  <c r="Q105"/>
  <c r="Q102" i="20"/>
  <c r="Q133"/>
  <c r="Q130" i="19"/>
  <c r="P139" i="20"/>
  <c r="D55"/>
  <c r="N156"/>
  <c r="N159" s="1"/>
  <c r="M139"/>
  <c r="M55"/>
  <c r="P240"/>
  <c r="P243" s="1"/>
  <c r="N240"/>
  <c r="N243" s="1"/>
  <c r="P195"/>
  <c r="P111"/>
  <c r="N72"/>
  <c r="N75" s="1"/>
  <c r="N195"/>
  <c r="P223"/>
  <c r="O206" i="19"/>
  <c r="Q206" s="1"/>
  <c r="M223" i="20"/>
  <c r="M111"/>
  <c r="N55" i="19"/>
  <c r="N223"/>
  <c r="N184"/>
  <c r="N187" s="1"/>
  <c r="N139" i="20"/>
  <c r="C55"/>
  <c r="P140"/>
  <c r="E44"/>
  <c r="E47" s="1"/>
  <c r="D72"/>
  <c r="D75" s="1"/>
  <c r="N111"/>
  <c r="N56"/>
  <c r="O128"/>
  <c r="O131" s="1"/>
  <c r="C72"/>
  <c r="C75" s="1"/>
  <c r="M72"/>
  <c r="M75" s="1"/>
  <c r="N112"/>
  <c r="P112"/>
  <c r="N55"/>
  <c r="D56"/>
  <c r="M224"/>
  <c r="M140"/>
  <c r="P111" i="19"/>
  <c r="P196" i="20"/>
  <c r="M112"/>
  <c r="M240"/>
  <c r="M243" s="1"/>
  <c r="M156"/>
  <c r="M159" s="1"/>
  <c r="P224"/>
  <c r="O212"/>
  <c r="O215" s="1"/>
  <c r="M56"/>
  <c r="N140"/>
  <c r="P72"/>
  <c r="P75" s="1"/>
  <c r="P195" i="19"/>
  <c r="M196" i="20"/>
  <c r="M195"/>
  <c r="P55"/>
  <c r="C56"/>
  <c r="M139" i="19"/>
  <c r="P156" i="20"/>
  <c r="P159" s="1"/>
  <c r="N224"/>
  <c r="P56"/>
  <c r="O44"/>
  <c r="O47" s="1"/>
  <c r="O100"/>
  <c r="O103" s="1"/>
  <c r="N111" i="19"/>
  <c r="P139"/>
  <c r="N196" i="20"/>
  <c r="N223"/>
  <c r="P208" i="19"/>
  <c r="P216" s="1"/>
  <c r="O178"/>
  <c r="Q178" s="1"/>
  <c r="P124"/>
  <c r="P132" s="1"/>
  <c r="P250" i="20"/>
  <c r="Q210" i="19"/>
  <c r="Q210" i="20"/>
  <c r="O122" i="19"/>
  <c r="E10"/>
  <c r="M27" i="20"/>
  <c r="O94" i="19"/>
  <c r="Q182" i="20"/>
  <c r="E38" i="19"/>
  <c r="O54" i="20"/>
  <c r="N66" i="19"/>
  <c r="P40"/>
  <c r="P48" s="1"/>
  <c r="M66"/>
  <c r="E16" i="20"/>
  <c r="E19" s="1"/>
  <c r="D27"/>
  <c r="N27"/>
  <c r="N40" i="19"/>
  <c r="N48" s="1"/>
  <c r="O38"/>
  <c r="M40"/>
  <c r="M48" s="1"/>
  <c r="M28" i="20"/>
  <c r="D28"/>
  <c r="C16" i="19"/>
  <c r="C19" s="1"/>
  <c r="C27" i="20"/>
  <c r="C28"/>
  <c r="P28" i="19"/>
  <c r="P27" i="20"/>
  <c r="P28"/>
  <c r="O238"/>
  <c r="N28"/>
  <c r="O10" i="19"/>
  <c r="O182"/>
  <c r="N238"/>
  <c r="M82" i="20"/>
  <c r="N82"/>
  <c r="M250"/>
  <c r="D82"/>
  <c r="E54"/>
  <c r="O110"/>
  <c r="O26"/>
  <c r="O194"/>
  <c r="O138"/>
  <c r="N26" i="19"/>
  <c r="P166" i="20"/>
  <c r="O222"/>
  <c r="E26"/>
  <c r="P82"/>
  <c r="N166"/>
  <c r="M166"/>
  <c r="N250"/>
  <c r="P82" i="19"/>
  <c r="C82" i="20"/>
  <c r="O219" i="19"/>
  <c r="O107"/>
  <c r="O110" s="1"/>
  <c r="P247"/>
  <c r="P250" s="1"/>
  <c r="N163"/>
  <c r="N166" s="1"/>
  <c r="M163"/>
  <c r="O135"/>
  <c r="N247"/>
  <c r="N250" s="1"/>
  <c r="M79"/>
  <c r="M82" s="1"/>
  <c r="M110"/>
  <c r="Q219" i="20"/>
  <c r="Q222" s="1"/>
  <c r="P163" i="19"/>
  <c r="P166" s="1"/>
  <c r="Q51" i="20"/>
  <c r="Q54" s="1"/>
  <c r="O191" i="19"/>
  <c r="O194" s="1"/>
  <c r="Q107" i="20"/>
  <c r="Q110" s="1"/>
  <c r="N79" i="19"/>
  <c r="N82" s="1"/>
  <c r="C79"/>
  <c r="D79"/>
  <c r="O23"/>
  <c r="O26" s="1"/>
  <c r="E23"/>
  <c r="E26" s="1"/>
  <c r="E51"/>
  <c r="E54" s="1"/>
  <c r="O51"/>
  <c r="O54" s="1"/>
  <c r="P78" i="20"/>
  <c r="O17" i="19"/>
  <c r="O101"/>
  <c r="N241"/>
  <c r="O22" i="20"/>
  <c r="P246"/>
  <c r="O45" i="19"/>
  <c r="M106"/>
  <c r="O213"/>
  <c r="O190" i="20"/>
  <c r="O195" s="1"/>
  <c r="N162"/>
  <c r="M162"/>
  <c r="M50" i="19"/>
  <c r="M55" s="1"/>
  <c r="N78" i="20"/>
  <c r="O129" i="19"/>
  <c r="E50" i="20"/>
  <c r="N246"/>
  <c r="M73" i="19"/>
  <c r="M78" i="20"/>
  <c r="E45" i="19"/>
  <c r="C50"/>
  <c r="C55" s="1"/>
  <c r="Q45" i="20"/>
  <c r="Q50" s="1"/>
  <c r="O50"/>
  <c r="C78"/>
  <c r="P241" i="19"/>
  <c r="Q101" i="20"/>
  <c r="O106"/>
  <c r="M246"/>
  <c r="Q213"/>
  <c r="Q218" s="1"/>
  <c r="O218"/>
  <c r="P162"/>
  <c r="O134"/>
  <c r="P157" i="19"/>
  <c r="E22" i="20"/>
  <c r="D78"/>
  <c r="P78" i="19"/>
  <c r="O185"/>
  <c r="M190"/>
  <c r="M195" s="1"/>
  <c r="N190"/>
  <c r="E17"/>
  <c r="D22"/>
  <c r="D27" s="1"/>
  <c r="N22"/>
  <c r="E41"/>
  <c r="E44" s="1"/>
  <c r="E47" s="1"/>
  <c r="O165" i="20"/>
  <c r="Q165" s="1"/>
  <c r="P153" i="19"/>
  <c r="P156" s="1"/>
  <c r="P159" s="1"/>
  <c r="N237"/>
  <c r="O70"/>
  <c r="Q70" s="1"/>
  <c r="N153"/>
  <c r="P237"/>
  <c r="P240" s="1"/>
  <c r="P243" s="1"/>
  <c r="O74"/>
  <c r="Q74" s="1"/>
  <c r="N154"/>
  <c r="O154" s="1"/>
  <c r="N245"/>
  <c r="O97"/>
  <c r="O100" s="1"/>
  <c r="O103" s="1"/>
  <c r="O73" i="20"/>
  <c r="N73" i="19"/>
  <c r="O67" i="20"/>
  <c r="Q67" s="1"/>
  <c r="M67" i="19"/>
  <c r="O67" s="1"/>
  <c r="Q67" s="1"/>
  <c r="O41"/>
  <c r="O44" s="1"/>
  <c r="O47" s="1"/>
  <c r="O209"/>
  <c r="O212" s="1"/>
  <c r="O215" s="1"/>
  <c r="O181"/>
  <c r="O125"/>
  <c r="O128" s="1"/>
  <c r="O131" s="1"/>
  <c r="P68"/>
  <c r="P76" s="1"/>
  <c r="O69" i="20"/>
  <c r="N69" i="19"/>
  <c r="N72" s="1"/>
  <c r="N75" s="1"/>
  <c r="O77"/>
  <c r="Q77" s="1"/>
  <c r="Q41" i="20"/>
  <c r="Q44" s="1"/>
  <c r="Q47" s="1"/>
  <c r="W47" s="1"/>
  <c r="O81" i="19"/>
  <c r="Q81" s="1"/>
  <c r="C70"/>
  <c r="M69"/>
  <c r="M72" s="1"/>
  <c r="M75" s="1"/>
  <c r="Q209" i="20"/>
  <c r="Q97"/>
  <c r="Q100" s="1"/>
  <c r="Q103" s="1"/>
  <c r="E13" i="19"/>
  <c r="E16" s="1"/>
  <c r="E19" s="1"/>
  <c r="O13"/>
  <c r="O16" s="1"/>
  <c r="O19" s="1"/>
  <c r="M150"/>
  <c r="D69"/>
  <c r="Q206" i="20"/>
  <c r="P150" i="19"/>
  <c r="O234" i="20"/>
  <c r="N208" i="19"/>
  <c r="N216" s="1"/>
  <c r="Q178" i="20"/>
  <c r="P234" i="19"/>
  <c r="M234"/>
  <c r="D68" i="20"/>
  <c r="D76" s="1"/>
  <c r="N124" i="19"/>
  <c r="N132" s="1"/>
  <c r="Q122" i="20"/>
  <c r="Q94"/>
  <c r="N150" i="19"/>
  <c r="O235" i="20"/>
  <c r="Q235" s="1"/>
  <c r="P96" i="19"/>
  <c r="P104" s="1"/>
  <c r="P68" i="20"/>
  <c r="P76" s="1"/>
  <c r="D40" i="19"/>
  <c r="D48" s="1"/>
  <c r="Q38" i="20"/>
  <c r="Q10"/>
  <c r="C66" i="19"/>
  <c r="N235"/>
  <c r="Q179" i="20"/>
  <c r="E77"/>
  <c r="O151"/>
  <c r="Q151" s="1"/>
  <c r="M96" i="19"/>
  <c r="M104" s="1"/>
  <c r="N151"/>
  <c r="Q95" i="20"/>
  <c r="E81"/>
  <c r="E69"/>
  <c r="P180" i="19"/>
  <c r="P188" s="1"/>
  <c r="Q11" i="20"/>
  <c r="E67"/>
  <c r="C68"/>
  <c r="C76" s="1"/>
  <c r="N157" i="19"/>
  <c r="D12"/>
  <c r="D20" s="1"/>
  <c r="P149"/>
  <c r="D70"/>
  <c r="O81" i="20"/>
  <c r="Q81" s="1"/>
  <c r="E12"/>
  <c r="E20" s="1"/>
  <c r="O37" i="19"/>
  <c r="O77" i="20"/>
  <c r="Q77" s="1"/>
  <c r="E70" i="19"/>
  <c r="D66"/>
  <c r="M158"/>
  <c r="O158" s="1"/>
  <c r="N96"/>
  <c r="N104" s="1"/>
  <c r="O161" i="20"/>
  <c r="O249"/>
  <c r="Q249" s="1"/>
  <c r="O158"/>
  <c r="N12" i="19"/>
  <c r="N20" s="1"/>
  <c r="O157" i="20"/>
  <c r="C65" i="19"/>
  <c r="E70" i="20"/>
  <c r="N236"/>
  <c r="N244" s="1"/>
  <c r="E9" i="19"/>
  <c r="N180"/>
  <c r="N188" s="1"/>
  <c r="C74"/>
  <c r="O150" i="20"/>
  <c r="M235" i="19"/>
  <c r="D81"/>
  <c r="P236" i="20"/>
  <c r="P244" s="1"/>
  <c r="N152"/>
  <c r="N160" s="1"/>
  <c r="O242"/>
  <c r="Q242" s="1"/>
  <c r="N149" i="19"/>
  <c r="O149" s="1"/>
  <c r="O74" i="20"/>
  <c r="Q74" s="1"/>
  <c r="O66"/>
  <c r="Q181"/>
  <c r="O79"/>
  <c r="Q125"/>
  <c r="Q128" s="1"/>
  <c r="M165" i="19"/>
  <c r="O165" s="1"/>
  <c r="Q165" s="1"/>
  <c r="M161"/>
  <c r="O161" s="1"/>
  <c r="Q185" i="20"/>
  <c r="Q190" s="1"/>
  <c r="M247" i="19"/>
  <c r="O124" i="20"/>
  <c r="O132" s="1"/>
  <c r="Q121"/>
  <c r="O96"/>
  <c r="O104" s="1"/>
  <c r="Q205" i="19"/>
  <c r="O154" i="20"/>
  <c r="O245"/>
  <c r="Q245" s="1"/>
  <c r="M249" i="19"/>
  <c r="O249" s="1"/>
  <c r="Q249" s="1"/>
  <c r="N234"/>
  <c r="M153"/>
  <c r="M156" s="1"/>
  <c r="M159" s="1"/>
  <c r="O65"/>
  <c r="N68" i="20"/>
  <c r="N76" s="1"/>
  <c r="M236"/>
  <c r="M244" s="1"/>
  <c r="O233"/>
  <c r="O208"/>
  <c r="O216" s="1"/>
  <c r="O180"/>
  <c r="O188" s="1"/>
  <c r="Q177"/>
  <c r="O65"/>
  <c r="M157" i="19"/>
  <c r="O247" i="20"/>
  <c r="N242" i="19"/>
  <c r="O242" s="1"/>
  <c r="Q242" s="1"/>
  <c r="Q17" i="20"/>
  <c r="Q22" s="1"/>
  <c r="M208" i="19"/>
  <c r="M216" s="1"/>
  <c r="Q135" i="20"/>
  <c r="Q138" s="1"/>
  <c r="O40"/>
  <c r="O48" s="1"/>
  <c r="O241"/>
  <c r="M152"/>
  <c r="M160" s="1"/>
  <c r="O149"/>
  <c r="O237"/>
  <c r="M237" i="19"/>
  <c r="M240" s="1"/>
  <c r="O12" i="20"/>
  <c r="O20" s="1"/>
  <c r="Q9"/>
  <c r="M233" i="19"/>
  <c r="O233" s="1"/>
  <c r="Q233" s="1"/>
  <c r="M180"/>
  <c r="M188" s="1"/>
  <c r="O177"/>
  <c r="Q23" i="20"/>
  <c r="Q26" s="1"/>
  <c r="O70"/>
  <c r="Q70" s="1"/>
  <c r="M241" i="19"/>
  <c r="M68" i="20"/>
  <c r="M76" s="1"/>
  <c r="Q191"/>
  <c r="Q194" s="1"/>
  <c r="P152"/>
  <c r="P160" s="1"/>
  <c r="M22" i="19"/>
  <c r="M27" s="1"/>
  <c r="M245"/>
  <c r="O163" i="20"/>
  <c r="Q129"/>
  <c r="Q93" i="19"/>
  <c r="M12"/>
  <c r="M20" s="1"/>
  <c r="O9"/>
  <c r="M151"/>
  <c r="Q13" i="20"/>
  <c r="Q16" s="1"/>
  <c r="Q19" s="1"/>
  <c r="M124" i="19"/>
  <c r="M132" s="1"/>
  <c r="O121"/>
  <c r="O153" i="20"/>
  <c r="E40"/>
  <c r="E48" s="1"/>
  <c r="E65"/>
  <c r="C81" i="19"/>
  <c r="C77"/>
  <c r="C67"/>
  <c r="D73"/>
  <c r="E79" i="20"/>
  <c r="E37" i="19"/>
  <c r="C40"/>
  <c r="C48" s="1"/>
  <c r="E74"/>
  <c r="C69"/>
  <c r="E74" i="20"/>
  <c r="E66"/>
  <c r="D74" i="19"/>
  <c r="C22"/>
  <c r="E73" i="20"/>
  <c r="C12" i="19"/>
  <c r="C20" s="1"/>
  <c r="R12" i="14"/>
  <c r="R20" s="1"/>
  <c r="U74"/>
  <c r="S74"/>
  <c r="R74"/>
  <c r="U73"/>
  <c r="S73"/>
  <c r="R73"/>
  <c r="U70"/>
  <c r="S70"/>
  <c r="R70"/>
  <c r="U69"/>
  <c r="S69"/>
  <c r="R69"/>
  <c r="U67"/>
  <c r="S67"/>
  <c r="R67"/>
  <c r="U66"/>
  <c r="S66"/>
  <c r="R66"/>
  <c r="Q131" i="20" l="1"/>
  <c r="M243" i="19"/>
  <c r="P162"/>
  <c r="P246"/>
  <c r="Q213"/>
  <c r="Q45"/>
  <c r="E50"/>
  <c r="N162"/>
  <c r="E22"/>
  <c r="M78"/>
  <c r="M83" s="1"/>
  <c r="Q17"/>
  <c r="Q106" i="20"/>
  <c r="Q161" i="19"/>
  <c r="Q161" i="20"/>
  <c r="O106" i="19"/>
  <c r="O111" s="1"/>
  <c r="Q129"/>
  <c r="Q134" i="20"/>
  <c r="Q158"/>
  <c r="Q158" i="19"/>
  <c r="S72" i="14"/>
  <c r="N251" i="20"/>
  <c r="N167"/>
  <c r="M111" i="19"/>
  <c r="O240" i="20"/>
  <c r="O243" s="1"/>
  <c r="N83"/>
  <c r="N195" i="19"/>
  <c r="E55" i="20"/>
  <c r="P251"/>
  <c r="U72" i="14"/>
  <c r="R72"/>
  <c r="O184" i="19"/>
  <c r="O187" s="1"/>
  <c r="D83" i="20"/>
  <c r="E72"/>
  <c r="E75" s="1"/>
  <c r="Q111"/>
  <c r="O72"/>
  <c r="O75" s="1"/>
  <c r="P83" i="19"/>
  <c r="M140"/>
  <c r="Q212" i="20"/>
  <c r="Q215" s="1"/>
  <c r="W215" s="1"/>
  <c r="O196"/>
  <c r="C72" i="19"/>
  <c r="C75" s="1"/>
  <c r="P167" i="20"/>
  <c r="C83"/>
  <c r="C56" i="19"/>
  <c r="E56" i="20"/>
  <c r="N168"/>
  <c r="C84"/>
  <c r="D84"/>
  <c r="E55" i="19"/>
  <c r="M56"/>
  <c r="P56"/>
  <c r="O156" i="20"/>
  <c r="O159" s="1"/>
  <c r="P168"/>
  <c r="O56"/>
  <c r="M252"/>
  <c r="Q139"/>
  <c r="P252"/>
  <c r="P84"/>
  <c r="Q55"/>
  <c r="W44"/>
  <c r="P84" i="19"/>
  <c r="N240"/>
  <c r="N243" s="1"/>
  <c r="N112"/>
  <c r="P196"/>
  <c r="M251" i="20"/>
  <c r="M196" i="19"/>
  <c r="N252" i="20"/>
  <c r="N224" i="19"/>
  <c r="N84" i="20"/>
  <c r="P251" i="19"/>
  <c r="P167"/>
  <c r="N56"/>
  <c r="O112" i="20"/>
  <c r="O111"/>
  <c r="N196" i="19"/>
  <c r="M167" i="20"/>
  <c r="P112" i="19"/>
  <c r="M83" i="20"/>
  <c r="O139"/>
  <c r="O140"/>
  <c r="M112" i="19"/>
  <c r="D56"/>
  <c r="D72"/>
  <c r="D75" s="1"/>
  <c r="M84" i="20"/>
  <c r="M168"/>
  <c r="M224" i="19"/>
  <c r="O224" i="20"/>
  <c r="Q184"/>
  <c r="Q187" s="1"/>
  <c r="N140" i="19"/>
  <c r="N156"/>
  <c r="N159" s="1"/>
  <c r="P140"/>
  <c r="P224"/>
  <c r="O55" i="20"/>
  <c r="P83"/>
  <c r="O223"/>
  <c r="Q234"/>
  <c r="Q238"/>
  <c r="Q94" i="19"/>
  <c r="Q96" s="1"/>
  <c r="Q122"/>
  <c r="O66"/>
  <c r="N68"/>
  <c r="N76" s="1"/>
  <c r="O27" i="20"/>
  <c r="Q182" i="19"/>
  <c r="N27"/>
  <c r="Q38"/>
  <c r="E27" i="20"/>
  <c r="Q27"/>
  <c r="E27" i="19"/>
  <c r="C28"/>
  <c r="E28" i="20"/>
  <c r="D28" i="19"/>
  <c r="C27"/>
  <c r="M28"/>
  <c r="O28" i="20"/>
  <c r="N28" i="19"/>
  <c r="Q10"/>
  <c r="O238"/>
  <c r="Q154" i="20"/>
  <c r="Q154" i="19"/>
  <c r="O250" i="20"/>
  <c r="Q107" i="19"/>
  <c r="Q110" s="1"/>
  <c r="E82" i="20"/>
  <c r="O166"/>
  <c r="O82"/>
  <c r="D82" i="19"/>
  <c r="M250"/>
  <c r="C82"/>
  <c r="M166"/>
  <c r="Q135"/>
  <c r="Q138" s="1"/>
  <c r="O138"/>
  <c r="Q219"/>
  <c r="Q222" s="1"/>
  <c r="O222"/>
  <c r="O163"/>
  <c r="O79"/>
  <c r="O82" s="1"/>
  <c r="Q23"/>
  <c r="Q26" s="1"/>
  <c r="Q51"/>
  <c r="Q54" s="1"/>
  <c r="Q191"/>
  <c r="Q194" s="1"/>
  <c r="O247"/>
  <c r="O250" s="1"/>
  <c r="M162"/>
  <c r="M167" s="1"/>
  <c r="O22"/>
  <c r="O27" s="1"/>
  <c r="Q101"/>
  <c r="O218"/>
  <c r="O134"/>
  <c r="O50"/>
  <c r="O55" s="1"/>
  <c r="E78" i="20"/>
  <c r="O246"/>
  <c r="C78" i="19"/>
  <c r="Q73" i="20"/>
  <c r="Q78" s="1"/>
  <c r="O78"/>
  <c r="Q157"/>
  <c r="O162"/>
  <c r="D78" i="19"/>
  <c r="M246"/>
  <c r="N246"/>
  <c r="O73"/>
  <c r="N78"/>
  <c r="N83" s="1"/>
  <c r="Q185"/>
  <c r="O190"/>
  <c r="Q209"/>
  <c r="Q212" s="1"/>
  <c r="Q215" s="1"/>
  <c r="Q181"/>
  <c r="Q125"/>
  <c r="Q128" s="1"/>
  <c r="Q131" s="1"/>
  <c r="Q97"/>
  <c r="Q100" s="1"/>
  <c r="O245"/>
  <c r="Q245" s="1"/>
  <c r="Q37"/>
  <c r="O40"/>
  <c r="O48" s="1"/>
  <c r="O69"/>
  <c r="O72" s="1"/>
  <c r="Q13"/>
  <c r="Q16" s="1"/>
  <c r="Q19" s="1"/>
  <c r="Q41"/>
  <c r="Q44" s="1"/>
  <c r="Q47" s="1"/>
  <c r="W47" s="1"/>
  <c r="Q65"/>
  <c r="Q69" i="20"/>
  <c r="Q72" s="1"/>
  <c r="M68" i="19"/>
  <c r="M76" s="1"/>
  <c r="E77"/>
  <c r="E81"/>
  <c r="P152"/>
  <c r="P160" s="1"/>
  <c r="O234"/>
  <c r="Q208" i="20"/>
  <c r="Q216" s="1"/>
  <c r="Q208" i="19"/>
  <c r="O150"/>
  <c r="Q150" i="20"/>
  <c r="Q124"/>
  <c r="Q132" s="1"/>
  <c r="Q96"/>
  <c r="Q104" s="1"/>
  <c r="O151" i="19"/>
  <c r="Q151" s="1"/>
  <c r="Q40" i="20"/>
  <c r="Q48" s="1"/>
  <c r="W48" s="1"/>
  <c r="D68" i="19"/>
  <c r="D76" s="1"/>
  <c r="Q66" i="20"/>
  <c r="O235" i="19"/>
  <c r="Q235" s="1"/>
  <c r="E66"/>
  <c r="Q180" i="20"/>
  <c r="Q188" s="1"/>
  <c r="N236" i="19"/>
  <c r="N244" s="1"/>
  <c r="P236"/>
  <c r="P244" s="1"/>
  <c r="Q12" i="20"/>
  <c r="Q20" s="1"/>
  <c r="E40" i="19"/>
  <c r="E48" s="1"/>
  <c r="E67"/>
  <c r="Q149"/>
  <c r="C68"/>
  <c r="C76" s="1"/>
  <c r="O208"/>
  <c r="O216" s="1"/>
  <c r="E68" i="20"/>
  <c r="E76" s="1"/>
  <c r="E65" i="19"/>
  <c r="N152"/>
  <c r="N160" s="1"/>
  <c r="E69"/>
  <c r="E72" s="1"/>
  <c r="E12"/>
  <c r="E20" s="1"/>
  <c r="T66" i="14"/>
  <c r="E79" i="19"/>
  <c r="T74" i="14"/>
  <c r="T73"/>
  <c r="Q79" i="20"/>
  <c r="Q82" s="1"/>
  <c r="O12" i="19"/>
  <c r="O20" s="1"/>
  <c r="Q9"/>
  <c r="O241"/>
  <c r="Q237" i="20"/>
  <c r="O157" i="19"/>
  <c r="Q163" i="20"/>
  <c r="Q166" s="1"/>
  <c r="Q121" i="19"/>
  <c r="O124"/>
  <c r="O132" s="1"/>
  <c r="O180"/>
  <c r="Q177"/>
  <c r="O152" i="20"/>
  <c r="O160" s="1"/>
  <c r="Q149"/>
  <c r="Q241"/>
  <c r="Q246" s="1"/>
  <c r="Q247"/>
  <c r="Q250" s="1"/>
  <c r="M152" i="19"/>
  <c r="M160" s="1"/>
  <c r="O96"/>
  <c r="O104" s="1"/>
  <c r="Q153" i="20"/>
  <c r="M236" i="19"/>
  <c r="M244" s="1"/>
  <c r="O237"/>
  <c r="O240" s="1"/>
  <c r="O243" s="1"/>
  <c r="O68" i="20"/>
  <c r="O76" s="1"/>
  <c r="Q65"/>
  <c r="O236"/>
  <c r="O244" s="1"/>
  <c r="Q233"/>
  <c r="O153" i="19"/>
  <c r="O156" s="1"/>
  <c r="E73"/>
  <c r="T67" i="14"/>
  <c r="V67" s="1"/>
  <c r="T70"/>
  <c r="T69"/>
  <c r="A45" i="16"/>
  <c r="H45"/>
  <c r="A45" i="15"/>
  <c r="H45"/>
  <c r="A45" i="14"/>
  <c r="H45"/>
  <c r="A45" i="1"/>
  <c r="H45"/>
  <c r="E75" i="19" l="1"/>
  <c r="O159"/>
  <c r="Q75" i="20"/>
  <c r="O75" i="19"/>
  <c r="Q103"/>
  <c r="Q216"/>
  <c r="O188"/>
  <c r="Q190"/>
  <c r="Q106"/>
  <c r="Q111" s="1"/>
  <c r="Q50"/>
  <c r="Q55" s="1"/>
  <c r="Q22"/>
  <c r="Q27" s="1"/>
  <c r="Q218"/>
  <c r="Q104"/>
  <c r="Q134"/>
  <c r="Q139" s="1"/>
  <c r="Q162" i="20"/>
  <c r="N167" i="19"/>
  <c r="O162"/>
  <c r="Q223" i="20"/>
  <c r="Q195"/>
  <c r="W187"/>
  <c r="Q184" i="19"/>
  <c r="Q187" s="1"/>
  <c r="Q236" i="20"/>
  <c r="M251" i="19"/>
  <c r="O139"/>
  <c r="O251" i="20"/>
  <c r="Q156"/>
  <c r="Q159" s="1"/>
  <c r="O223" i="19"/>
  <c r="W212" i="20"/>
  <c r="C83" i="19"/>
  <c r="W184" i="20"/>
  <c r="Q240"/>
  <c r="Q243" s="1"/>
  <c r="O83"/>
  <c r="E83"/>
  <c r="O84"/>
  <c r="N168" i="19"/>
  <c r="C84"/>
  <c r="O56"/>
  <c r="N251"/>
  <c r="M168"/>
  <c r="O168" i="20"/>
  <c r="D84" i="19"/>
  <c r="Q140" i="20"/>
  <c r="Q224"/>
  <c r="W44" i="19"/>
  <c r="O195"/>
  <c r="O167" i="20"/>
  <c r="Q196"/>
  <c r="O252"/>
  <c r="M252" i="19"/>
  <c r="E84" i="20"/>
  <c r="P252" i="19"/>
  <c r="Q56" i="20"/>
  <c r="M84" i="19"/>
  <c r="Q223"/>
  <c r="O112"/>
  <c r="O140"/>
  <c r="E56"/>
  <c r="Q112" i="20"/>
  <c r="Q224" i="19"/>
  <c r="N84"/>
  <c r="D83"/>
  <c r="T72" i="14"/>
  <c r="O196" i="19"/>
  <c r="O224"/>
  <c r="N252"/>
  <c r="P168"/>
  <c r="Q83" i="20"/>
  <c r="Q112" i="19"/>
  <c r="Q234"/>
  <c r="Q124"/>
  <c r="Q132" s="1"/>
  <c r="O68"/>
  <c r="O76" s="1"/>
  <c r="Q66"/>
  <c r="Q40"/>
  <c r="Q48" s="1"/>
  <c r="W48" s="1"/>
  <c r="V66" i="14"/>
  <c r="E82" i="19"/>
  <c r="O28"/>
  <c r="E28"/>
  <c r="Q28" i="20"/>
  <c r="Q238" i="19"/>
  <c r="Q163"/>
  <c r="Q166" s="1"/>
  <c r="O166"/>
  <c r="O167" s="1"/>
  <c r="Q79"/>
  <c r="Q82" s="1"/>
  <c r="Q247"/>
  <c r="Q250" s="1"/>
  <c r="O246"/>
  <c r="E78"/>
  <c r="Q73"/>
  <c r="O78"/>
  <c r="O83" s="1"/>
  <c r="V74" i="14"/>
  <c r="V73"/>
  <c r="G45" i="19"/>
  <c r="F45"/>
  <c r="V69" i="14"/>
  <c r="Q69" i="19"/>
  <c r="Q72" s="1"/>
  <c r="Q75" s="1"/>
  <c r="V70" i="14"/>
  <c r="Q152" i="20"/>
  <c r="Q150" i="19"/>
  <c r="Q68" i="20"/>
  <c r="Q76" s="1"/>
  <c r="Q180" i="19"/>
  <c r="Q188" s="1"/>
  <c r="Q12"/>
  <c r="Q20" s="1"/>
  <c r="E68"/>
  <c r="E76" s="1"/>
  <c r="Q153"/>
  <c r="Q156" s="1"/>
  <c r="Q159" s="1"/>
  <c r="O152"/>
  <c r="O160" s="1"/>
  <c r="Q157"/>
  <c r="Q237"/>
  <c r="O236"/>
  <c r="O244" s="1"/>
  <c r="Q241"/>
  <c r="I45" i="1"/>
  <c r="V45"/>
  <c r="V45" i="16"/>
  <c r="V45" i="15"/>
  <c r="V45" i="14"/>
  <c r="I45" i="15"/>
  <c r="I45" i="16"/>
  <c r="I45" i="14"/>
  <c r="H45" i="20"/>
  <c r="A45"/>
  <c r="Q160" l="1"/>
  <c r="Q244"/>
  <c r="Q162" i="19"/>
  <c r="Q167" s="1"/>
  <c r="Q78"/>
  <c r="Q246"/>
  <c r="Q195"/>
  <c r="Q251" i="20"/>
  <c r="Q167"/>
  <c r="Q240" i="19"/>
  <c r="Q243" s="1"/>
  <c r="V72" i="14"/>
  <c r="E83" i="19"/>
  <c r="Q252" i="20"/>
  <c r="O168" i="19"/>
  <c r="Q168" i="20"/>
  <c r="Q56" i="19"/>
  <c r="Q196"/>
  <c r="O252"/>
  <c r="O251"/>
  <c r="Q140"/>
  <c r="E84"/>
  <c r="Q84" i="20"/>
  <c r="Q83" i="19"/>
  <c r="O84"/>
  <c r="Q68"/>
  <c r="Q76" s="1"/>
  <c r="Q28"/>
  <c r="H45"/>
  <c r="W45" i="20"/>
  <c r="A45" i="19"/>
  <c r="Q236"/>
  <c r="Q244" s="1"/>
  <c r="Q152"/>
  <c r="Q160" s="1"/>
  <c r="W45" i="16"/>
  <c r="W45" i="14"/>
  <c r="W45" i="15"/>
  <c r="W45" i="1"/>
  <c r="I45" i="20"/>
  <c r="F65" i="1"/>
  <c r="G65"/>
  <c r="F66"/>
  <c r="G66"/>
  <c r="F67"/>
  <c r="G67"/>
  <c r="F65" i="16"/>
  <c r="G65"/>
  <c r="F66"/>
  <c r="G66"/>
  <c r="F67"/>
  <c r="G67"/>
  <c r="F65" i="15"/>
  <c r="G65"/>
  <c r="F66"/>
  <c r="G66"/>
  <c r="F67"/>
  <c r="G67"/>
  <c r="F65" i="14"/>
  <c r="G65"/>
  <c r="F66"/>
  <c r="G66"/>
  <c r="F67"/>
  <c r="G67"/>
  <c r="U9" i="19"/>
  <c r="U207"/>
  <c r="S207"/>
  <c r="R207"/>
  <c r="U206" i="20"/>
  <c r="U206" i="19" s="1"/>
  <c r="S206" i="20"/>
  <c r="S206" i="19" s="1"/>
  <c r="R206" i="20"/>
  <c r="R206" i="19" s="1"/>
  <c r="U205" i="20"/>
  <c r="U205" i="19" s="1"/>
  <c r="S205" i="20"/>
  <c r="S205" i="19" s="1"/>
  <c r="R205" i="20"/>
  <c r="R205" i="19" s="1"/>
  <c r="U179"/>
  <c r="S179"/>
  <c r="R179"/>
  <c r="U178" i="20"/>
  <c r="U178" i="19" s="1"/>
  <c r="S178" i="20"/>
  <c r="S178" i="19" s="1"/>
  <c r="R178" i="20"/>
  <c r="R178" i="19" s="1"/>
  <c r="U177" i="20"/>
  <c r="U177" i="19" s="1"/>
  <c r="S177" i="20"/>
  <c r="S177" i="19" s="1"/>
  <c r="R177" i="20"/>
  <c r="R177" i="19" s="1"/>
  <c r="U123" i="20"/>
  <c r="U123" i="19" s="1"/>
  <c r="S123" i="20"/>
  <c r="S123" i="19" s="1"/>
  <c r="R123" i="20"/>
  <c r="R123" i="19" s="1"/>
  <c r="U122" i="20"/>
  <c r="S122"/>
  <c r="R122"/>
  <c r="U121"/>
  <c r="U121" i="19" s="1"/>
  <c r="S121" i="20"/>
  <c r="S121" i="19" s="1"/>
  <c r="R121" i="20"/>
  <c r="R121" i="19" s="1"/>
  <c r="U95" i="20"/>
  <c r="U95" i="19" s="1"/>
  <c r="S95" i="20"/>
  <c r="S95" i="19" s="1"/>
  <c r="R95" i="20"/>
  <c r="R95" i="19" s="1"/>
  <c r="U94" i="20"/>
  <c r="S94"/>
  <c r="R94"/>
  <c r="U93"/>
  <c r="U93" i="19" s="1"/>
  <c r="S93" i="20"/>
  <c r="S93" i="19" s="1"/>
  <c r="R93" i="20"/>
  <c r="R93" i="19" s="1"/>
  <c r="U11" i="20"/>
  <c r="S11"/>
  <c r="S11" i="19" s="1"/>
  <c r="R11" i="20"/>
  <c r="R11" i="19" s="1"/>
  <c r="U10" i="20"/>
  <c r="S10"/>
  <c r="R10"/>
  <c r="U9"/>
  <c r="S9"/>
  <c r="R9"/>
  <c r="R9" i="19" s="1"/>
  <c r="G39" i="20"/>
  <c r="G39" i="19" s="1"/>
  <c r="F39" i="20"/>
  <c r="F39" i="19" s="1"/>
  <c r="G38" i="20"/>
  <c r="F38"/>
  <c r="G37"/>
  <c r="G37" i="19" s="1"/>
  <c r="F37" i="20"/>
  <c r="F37" i="19" s="1"/>
  <c r="G11" i="20"/>
  <c r="G11" i="19" s="1"/>
  <c r="F11" i="20"/>
  <c r="F11" i="19" s="1"/>
  <c r="G10" i="20"/>
  <c r="F10"/>
  <c r="G9"/>
  <c r="G9" i="19" s="1"/>
  <c r="F9" i="20"/>
  <c r="F9" i="19" s="1"/>
  <c r="I45" l="1"/>
  <c r="Q251"/>
  <c r="W72" i="14"/>
  <c r="Q252" i="19"/>
  <c r="Q84"/>
  <c r="Q168"/>
  <c r="W239"/>
  <c r="S122"/>
  <c r="R122"/>
  <c r="U122"/>
  <c r="U94"/>
  <c r="S94"/>
  <c r="R94"/>
  <c r="G38"/>
  <c r="F38"/>
  <c r="S10"/>
  <c r="F10"/>
  <c r="G10"/>
  <c r="R10"/>
  <c r="W45"/>
  <c r="T11"/>
  <c r="V11" s="1"/>
  <c r="W11" s="1"/>
  <c r="T207"/>
  <c r="V207" s="1"/>
  <c r="W207" s="1"/>
  <c r="T123"/>
  <c r="V123" s="1"/>
  <c r="W123" s="1"/>
  <c r="T206"/>
  <c r="V206" s="1"/>
  <c r="W206" s="1"/>
  <c r="H11"/>
  <c r="I11" s="1"/>
  <c r="T95"/>
  <c r="V95" s="1"/>
  <c r="W95" s="1"/>
  <c r="T178"/>
  <c r="V178" s="1"/>
  <c r="W178" s="1"/>
  <c r="H39"/>
  <c r="I39" s="1"/>
  <c r="W38"/>
  <c r="W39"/>
  <c r="T179"/>
  <c r="V179" s="1"/>
  <c r="W179" s="1"/>
  <c r="T9" i="20"/>
  <c r="T205" i="19"/>
  <c r="T177"/>
  <c r="T93"/>
  <c r="T121"/>
  <c r="S9"/>
  <c r="T9" s="1"/>
  <c r="T10" i="20"/>
  <c r="T11"/>
  <c r="T93"/>
  <c r="T94"/>
  <c r="T95"/>
  <c r="T121"/>
  <c r="T122"/>
  <c r="T123"/>
  <c r="T177"/>
  <c r="T178"/>
  <c r="T205"/>
  <c r="T206"/>
  <c r="T122" i="19" l="1"/>
  <c r="V122" s="1"/>
  <c r="T94"/>
  <c r="V94" s="1"/>
  <c r="H38"/>
  <c r="T10"/>
  <c r="H10"/>
  <c r="W122" l="1"/>
  <c r="W94"/>
  <c r="I38"/>
  <c r="I10"/>
  <c r="V10"/>
  <c r="A53" i="1"/>
  <c r="A51"/>
  <c r="A49"/>
  <c r="A46"/>
  <c r="A42"/>
  <c r="A41"/>
  <c r="A39"/>
  <c r="A38"/>
  <c r="A37"/>
  <c r="A25"/>
  <c r="A23"/>
  <c r="A21"/>
  <c r="A18"/>
  <c r="A17"/>
  <c r="A14"/>
  <c r="A13"/>
  <c r="A11"/>
  <c r="A10"/>
  <c r="A9"/>
  <c r="A53" i="14"/>
  <c r="A51"/>
  <c r="A49"/>
  <c r="A46"/>
  <c r="A42"/>
  <c r="A41"/>
  <c r="A39"/>
  <c r="A38"/>
  <c r="A37"/>
  <c r="A25"/>
  <c r="A23"/>
  <c r="A21"/>
  <c r="A18"/>
  <c r="A17"/>
  <c r="A14"/>
  <c r="A13"/>
  <c r="A11"/>
  <c r="A10"/>
  <c r="A9"/>
  <c r="A53" i="15"/>
  <c r="A51"/>
  <c r="A49"/>
  <c r="A46"/>
  <c r="A42"/>
  <c r="A41"/>
  <c r="A39"/>
  <c r="A38"/>
  <c r="A37"/>
  <c r="A25"/>
  <c r="A23"/>
  <c r="A21"/>
  <c r="A18"/>
  <c r="A17"/>
  <c r="A14"/>
  <c r="A13"/>
  <c r="A11"/>
  <c r="A10"/>
  <c r="A9"/>
  <c r="A53" i="16"/>
  <c r="A51"/>
  <c r="A49"/>
  <c r="A46"/>
  <c r="A42"/>
  <c r="A41"/>
  <c r="A39"/>
  <c r="A38"/>
  <c r="A37"/>
  <c r="A25"/>
  <c r="A23"/>
  <c r="A21"/>
  <c r="A18"/>
  <c r="A17"/>
  <c r="A14"/>
  <c r="A13"/>
  <c r="A11"/>
  <c r="A10"/>
  <c r="A9"/>
  <c r="W10" i="19" l="1"/>
  <c r="U158" i="15"/>
  <c r="S158"/>
  <c r="R158"/>
  <c r="U157"/>
  <c r="S157"/>
  <c r="R157"/>
  <c r="U160" l="1"/>
  <c r="U159"/>
  <c r="S159"/>
  <c r="S160"/>
  <c r="R159"/>
  <c r="R160"/>
  <c r="T158"/>
  <c r="T157"/>
  <c r="V37" i="1"/>
  <c r="W37" s="1"/>
  <c r="H39"/>
  <c r="H38"/>
  <c r="H37"/>
  <c r="I37" s="1"/>
  <c r="V207" i="16"/>
  <c r="V205"/>
  <c r="V179"/>
  <c r="V177"/>
  <c r="H39"/>
  <c r="H38"/>
  <c r="H37"/>
  <c r="V207" i="15"/>
  <c r="V205"/>
  <c r="V179"/>
  <c r="V177"/>
  <c r="V37"/>
  <c r="V9"/>
  <c r="V123" i="14"/>
  <c r="V122"/>
  <c r="V9" i="1"/>
  <c r="V207"/>
  <c r="V205"/>
  <c r="V179"/>
  <c r="V177"/>
  <c r="V123"/>
  <c r="T159" i="15" l="1"/>
  <c r="T160"/>
  <c r="V39"/>
  <c r="V11" i="1"/>
  <c r="V95"/>
  <c r="I39"/>
  <c r="V39"/>
  <c r="V95" i="14"/>
  <c r="V11" i="15"/>
  <c r="V121" i="16"/>
  <c r="V123"/>
  <c r="V157" i="15"/>
  <c r="V93" i="14"/>
  <c r="A9" i="19"/>
  <c r="A9" i="20"/>
  <c r="A11"/>
  <c r="A10"/>
  <c r="A37"/>
  <c r="A38"/>
  <c r="A39"/>
  <c r="V121" i="14"/>
  <c r="V121" i="1"/>
  <c r="V93"/>
  <c r="V158" i="15"/>
  <c r="V206" i="1"/>
  <c r="V206" i="15"/>
  <c r="V206" i="16"/>
  <c r="V178" i="1"/>
  <c r="V178" i="15"/>
  <c r="V178" i="16"/>
  <c r="V122" i="1"/>
  <c r="V122" i="16"/>
  <c r="V94" i="14"/>
  <c r="V94" i="1"/>
  <c r="I38"/>
  <c r="V38"/>
  <c r="V38" i="15"/>
  <c r="V10" i="1"/>
  <c r="V10" i="15"/>
  <c r="H38" i="20"/>
  <c r="H39"/>
  <c r="H9"/>
  <c r="H11"/>
  <c r="H10"/>
  <c r="H37"/>
  <c r="V159" i="15" l="1"/>
  <c r="W159" s="1"/>
  <c r="V160"/>
  <c r="W160" s="1"/>
  <c r="W39" i="1"/>
  <c r="A11" i="19"/>
  <c r="H9"/>
  <c r="A10"/>
  <c r="W38" i="1"/>
  <c r="W207" i="14"/>
  <c r="W205"/>
  <c r="W186"/>
  <c r="W179"/>
  <c r="W123"/>
  <c r="U242"/>
  <c r="S242"/>
  <c r="R242"/>
  <c r="U241"/>
  <c r="S241"/>
  <c r="R241"/>
  <c r="U237"/>
  <c r="U240" s="1"/>
  <c r="S237"/>
  <c r="S240" s="1"/>
  <c r="R237"/>
  <c r="R240" s="1"/>
  <c r="U235"/>
  <c r="S235"/>
  <c r="R235"/>
  <c r="U234"/>
  <c r="S234"/>
  <c r="R234"/>
  <c r="U233"/>
  <c r="S233"/>
  <c r="R233"/>
  <c r="U208"/>
  <c r="S208"/>
  <c r="R208"/>
  <c r="U180"/>
  <c r="U188" s="1"/>
  <c r="S180"/>
  <c r="S188" s="1"/>
  <c r="R180"/>
  <c r="R188" s="1"/>
  <c r="U158"/>
  <c r="S158"/>
  <c r="R158"/>
  <c r="U157"/>
  <c r="S157"/>
  <c r="R157"/>
  <c r="U154"/>
  <c r="S154"/>
  <c r="R154"/>
  <c r="U153"/>
  <c r="S153"/>
  <c r="R153"/>
  <c r="U151"/>
  <c r="S151"/>
  <c r="R151"/>
  <c r="U150"/>
  <c r="S150"/>
  <c r="R150"/>
  <c r="U149"/>
  <c r="S149"/>
  <c r="R149"/>
  <c r="U124"/>
  <c r="S124"/>
  <c r="R124"/>
  <c r="U96"/>
  <c r="U104" s="1"/>
  <c r="S96"/>
  <c r="S104" s="1"/>
  <c r="R96"/>
  <c r="R104" s="1"/>
  <c r="G74"/>
  <c r="F74"/>
  <c r="G73"/>
  <c r="F73"/>
  <c r="G70"/>
  <c r="F70"/>
  <c r="G69"/>
  <c r="F69"/>
  <c r="U65"/>
  <c r="S65"/>
  <c r="R65"/>
  <c r="H46"/>
  <c r="H42"/>
  <c r="H41"/>
  <c r="U40"/>
  <c r="S40"/>
  <c r="R40"/>
  <c r="G40"/>
  <c r="F40"/>
  <c r="H39"/>
  <c r="H38"/>
  <c r="H37"/>
  <c r="H18"/>
  <c r="H17"/>
  <c r="H14"/>
  <c r="H13"/>
  <c r="U12"/>
  <c r="U20" s="1"/>
  <c r="S12"/>
  <c r="S20" s="1"/>
  <c r="G12"/>
  <c r="G20" s="1"/>
  <c r="F12"/>
  <c r="H11"/>
  <c r="U231" i="24"/>
  <c r="S231"/>
  <c r="R231"/>
  <c r="P231"/>
  <c r="N231"/>
  <c r="M231"/>
  <c r="U230"/>
  <c r="S230"/>
  <c r="R230"/>
  <c r="P230"/>
  <c r="N230"/>
  <c r="M230"/>
  <c r="U229"/>
  <c r="S229"/>
  <c r="R229"/>
  <c r="P229"/>
  <c r="N229"/>
  <c r="M229"/>
  <c r="U227"/>
  <c r="S227"/>
  <c r="R227"/>
  <c r="P227"/>
  <c r="N227"/>
  <c r="M227"/>
  <c r="U226"/>
  <c r="S226"/>
  <c r="R226"/>
  <c r="P226"/>
  <c r="N226"/>
  <c r="M226"/>
  <c r="U225"/>
  <c r="S225"/>
  <c r="R225"/>
  <c r="P225"/>
  <c r="N225"/>
  <c r="M225"/>
  <c r="U223"/>
  <c r="S223"/>
  <c r="R223"/>
  <c r="P223"/>
  <c r="N223"/>
  <c r="M223"/>
  <c r="U222"/>
  <c r="S222"/>
  <c r="R222"/>
  <c r="P222"/>
  <c r="N222"/>
  <c r="M222"/>
  <c r="U221"/>
  <c r="S221"/>
  <c r="R221"/>
  <c r="P221"/>
  <c r="N221"/>
  <c r="M221"/>
  <c r="U219"/>
  <c r="S219"/>
  <c r="R219"/>
  <c r="P219"/>
  <c r="N219"/>
  <c r="M219"/>
  <c r="U218"/>
  <c r="S218"/>
  <c r="R218"/>
  <c r="P218"/>
  <c r="N218"/>
  <c r="M218"/>
  <c r="U217"/>
  <c r="S217"/>
  <c r="R217"/>
  <c r="P217"/>
  <c r="N217"/>
  <c r="M217"/>
  <c r="U206"/>
  <c r="S206"/>
  <c r="R206"/>
  <c r="P206"/>
  <c r="N206"/>
  <c r="M206"/>
  <c r="T205"/>
  <c r="V205" s="1"/>
  <c r="O205"/>
  <c r="Q205" s="1"/>
  <c r="W205" s="1"/>
  <c r="T204"/>
  <c r="V204" s="1"/>
  <c r="O204"/>
  <c r="Q204" s="1"/>
  <c r="W204" s="1"/>
  <c r="T203"/>
  <c r="V203" s="1"/>
  <c r="O203"/>
  <c r="Q203" s="1"/>
  <c r="U202"/>
  <c r="S202"/>
  <c r="R202"/>
  <c r="P202"/>
  <c r="N202"/>
  <c r="M202"/>
  <c r="T201"/>
  <c r="V201" s="1"/>
  <c r="O201"/>
  <c r="Q201" s="1"/>
  <c r="W201" s="1"/>
  <c r="T200"/>
  <c r="V200" s="1"/>
  <c r="O200"/>
  <c r="Q200" s="1"/>
  <c r="W200" s="1"/>
  <c r="T199"/>
  <c r="O199"/>
  <c r="Q199" s="1"/>
  <c r="W199" s="1"/>
  <c r="U198"/>
  <c r="S198"/>
  <c r="R198"/>
  <c r="P198"/>
  <c r="N198"/>
  <c r="M198"/>
  <c r="T197"/>
  <c r="V197" s="1"/>
  <c r="O197"/>
  <c r="Q197" s="1"/>
  <c r="W197" s="1"/>
  <c r="T196"/>
  <c r="V196" s="1"/>
  <c r="O196"/>
  <c r="Q196" s="1"/>
  <c r="W196" s="1"/>
  <c r="T195"/>
  <c r="V195" s="1"/>
  <c r="O195"/>
  <c r="U194"/>
  <c r="S194"/>
  <c r="R194"/>
  <c r="P194"/>
  <c r="N194"/>
  <c r="M194"/>
  <c r="T193"/>
  <c r="V193" s="1"/>
  <c r="O193"/>
  <c r="Q193" s="1"/>
  <c r="T192"/>
  <c r="V192" s="1"/>
  <c r="O192"/>
  <c r="Q192" s="1"/>
  <c r="W192" s="1"/>
  <c r="T191"/>
  <c r="O191"/>
  <c r="Q191" s="1"/>
  <c r="W191" s="1"/>
  <c r="U180"/>
  <c r="S180"/>
  <c r="R180"/>
  <c r="P180"/>
  <c r="N180"/>
  <c r="M180"/>
  <c r="T179"/>
  <c r="V179" s="1"/>
  <c r="O179"/>
  <c r="Q179" s="1"/>
  <c r="T178"/>
  <c r="V178" s="1"/>
  <c r="O178"/>
  <c r="T177"/>
  <c r="V177" s="1"/>
  <c r="O177"/>
  <c r="Q177" s="1"/>
  <c r="W177" s="1"/>
  <c r="U176"/>
  <c r="S176"/>
  <c r="R176"/>
  <c r="P176"/>
  <c r="N176"/>
  <c r="M176"/>
  <c r="T175"/>
  <c r="V175" s="1"/>
  <c r="O175"/>
  <c r="Q175" s="1"/>
  <c r="W175" s="1"/>
  <c r="T174"/>
  <c r="V174" s="1"/>
  <c r="O174"/>
  <c r="Q174" s="1"/>
  <c r="W174" s="1"/>
  <c r="T173"/>
  <c r="V173" s="1"/>
  <c r="O173"/>
  <c r="Q173" s="1"/>
  <c r="U172"/>
  <c r="S172"/>
  <c r="R172"/>
  <c r="P172"/>
  <c r="N172"/>
  <c r="M172"/>
  <c r="T171"/>
  <c r="V171" s="1"/>
  <c r="O171"/>
  <c r="Q171" s="1"/>
  <c r="W171" s="1"/>
  <c r="T170"/>
  <c r="V170" s="1"/>
  <c r="O170"/>
  <c r="Q170" s="1"/>
  <c r="W170" s="1"/>
  <c r="T169"/>
  <c r="O169"/>
  <c r="Q169" s="1"/>
  <c r="W169" s="1"/>
  <c r="U168"/>
  <c r="S168"/>
  <c r="R168"/>
  <c r="P168"/>
  <c r="N168"/>
  <c r="M168"/>
  <c r="T167"/>
  <c r="V167" s="1"/>
  <c r="O167"/>
  <c r="Q167" s="1"/>
  <c r="W167" s="1"/>
  <c r="T166"/>
  <c r="V166" s="1"/>
  <c r="O166"/>
  <c r="Q166" s="1"/>
  <c r="W166" s="1"/>
  <c r="T165"/>
  <c r="V165" s="1"/>
  <c r="O165"/>
  <c r="U153"/>
  <c r="S153"/>
  <c r="R153"/>
  <c r="P153"/>
  <c r="N153"/>
  <c r="M153"/>
  <c r="U152"/>
  <c r="S152"/>
  <c r="R152"/>
  <c r="P152"/>
  <c r="N152"/>
  <c r="M152"/>
  <c r="U151"/>
  <c r="S151"/>
  <c r="R151"/>
  <c r="P151"/>
  <c r="N151"/>
  <c r="M151"/>
  <c r="U149"/>
  <c r="S149"/>
  <c r="R149"/>
  <c r="P149"/>
  <c r="N149"/>
  <c r="M149"/>
  <c r="U148"/>
  <c r="S148"/>
  <c r="R148"/>
  <c r="P148"/>
  <c r="N148"/>
  <c r="M148"/>
  <c r="U147"/>
  <c r="S147"/>
  <c r="R147"/>
  <c r="P147"/>
  <c r="N147"/>
  <c r="M147"/>
  <c r="Z146"/>
  <c r="U145"/>
  <c r="S145"/>
  <c r="R145"/>
  <c r="P145"/>
  <c r="N145"/>
  <c r="M145"/>
  <c r="Z144"/>
  <c r="U144"/>
  <c r="S144"/>
  <c r="R144"/>
  <c r="P144"/>
  <c r="N144"/>
  <c r="M144"/>
  <c r="U143"/>
  <c r="S143"/>
  <c r="R143"/>
  <c r="P143"/>
  <c r="N143"/>
  <c r="M143"/>
  <c r="U141"/>
  <c r="S141"/>
  <c r="R141"/>
  <c r="P141"/>
  <c r="N141"/>
  <c r="M141"/>
  <c r="U140"/>
  <c r="S140"/>
  <c r="R140"/>
  <c r="P140"/>
  <c r="N140"/>
  <c r="M140"/>
  <c r="U139"/>
  <c r="S139"/>
  <c r="R139"/>
  <c r="P139"/>
  <c r="N139"/>
  <c r="M139"/>
  <c r="U128"/>
  <c r="S128"/>
  <c r="R128"/>
  <c r="P128"/>
  <c r="N128"/>
  <c r="M128"/>
  <c r="T127"/>
  <c r="V127" s="1"/>
  <c r="O127"/>
  <c r="Q127" s="1"/>
  <c r="T126"/>
  <c r="V126" s="1"/>
  <c r="O126"/>
  <c r="Q126" s="1"/>
  <c r="T125"/>
  <c r="V125" s="1"/>
  <c r="O125"/>
  <c r="U124"/>
  <c r="S124"/>
  <c r="R124"/>
  <c r="P124"/>
  <c r="N124"/>
  <c r="M124"/>
  <c r="T123"/>
  <c r="V123" s="1"/>
  <c r="O123"/>
  <c r="Q123" s="1"/>
  <c r="T122"/>
  <c r="V122" s="1"/>
  <c r="O122"/>
  <c r="Q122" s="1"/>
  <c r="T121"/>
  <c r="O121"/>
  <c r="Q121" s="1"/>
  <c r="Z120"/>
  <c r="U120"/>
  <c r="S120"/>
  <c r="R120"/>
  <c r="P120"/>
  <c r="N120"/>
  <c r="M120"/>
  <c r="T119"/>
  <c r="V119" s="1"/>
  <c r="O119"/>
  <c r="Q119" s="1"/>
  <c r="T118"/>
  <c r="V118" s="1"/>
  <c r="O118"/>
  <c r="Q118" s="1"/>
  <c r="T117"/>
  <c r="V117" s="1"/>
  <c r="O117"/>
  <c r="Q117" s="1"/>
  <c r="U116"/>
  <c r="S116"/>
  <c r="R116"/>
  <c r="P116"/>
  <c r="N116"/>
  <c r="M116"/>
  <c r="T115"/>
  <c r="V115" s="1"/>
  <c r="O115"/>
  <c r="Q115" s="1"/>
  <c r="T114"/>
  <c r="V114" s="1"/>
  <c r="O114"/>
  <c r="Q114" s="1"/>
  <c r="T113"/>
  <c r="O113"/>
  <c r="U102"/>
  <c r="S102"/>
  <c r="R102"/>
  <c r="P102"/>
  <c r="N102"/>
  <c r="M102"/>
  <c r="T101"/>
  <c r="V101" s="1"/>
  <c r="O101"/>
  <c r="Q101" s="1"/>
  <c r="T100"/>
  <c r="V100" s="1"/>
  <c r="O100"/>
  <c r="Q100" s="1"/>
  <c r="T99"/>
  <c r="V99" s="1"/>
  <c r="O99"/>
  <c r="Q99" s="1"/>
  <c r="U98"/>
  <c r="S98"/>
  <c r="R98"/>
  <c r="P98"/>
  <c r="N98"/>
  <c r="M98"/>
  <c r="T97"/>
  <c r="V97" s="1"/>
  <c r="O97"/>
  <c r="Q97" s="1"/>
  <c r="T96"/>
  <c r="V96" s="1"/>
  <c r="O96"/>
  <c r="Q96" s="1"/>
  <c r="T95"/>
  <c r="V95" s="1"/>
  <c r="O95"/>
  <c r="Z94"/>
  <c r="U94"/>
  <c r="S94"/>
  <c r="R94"/>
  <c r="P94"/>
  <c r="N94"/>
  <c r="M94"/>
  <c r="T93"/>
  <c r="V93" s="1"/>
  <c r="O93"/>
  <c r="Q93" s="1"/>
  <c r="T92"/>
  <c r="V92" s="1"/>
  <c r="O92"/>
  <c r="Q92" s="1"/>
  <c r="T91"/>
  <c r="O91"/>
  <c r="Q91" s="1"/>
  <c r="U90"/>
  <c r="S90"/>
  <c r="R90"/>
  <c r="P90"/>
  <c r="N90"/>
  <c r="M90"/>
  <c r="T89"/>
  <c r="V89" s="1"/>
  <c r="O89"/>
  <c r="Q89" s="1"/>
  <c r="T88"/>
  <c r="V88" s="1"/>
  <c r="O88"/>
  <c r="Q88" s="1"/>
  <c r="T87"/>
  <c r="V87" s="1"/>
  <c r="O87"/>
  <c r="Q87" s="1"/>
  <c r="U75"/>
  <c r="S75"/>
  <c r="R75"/>
  <c r="P75"/>
  <c r="N75"/>
  <c r="M75"/>
  <c r="G75"/>
  <c r="F75"/>
  <c r="D75"/>
  <c r="C75"/>
  <c r="U74"/>
  <c r="S74"/>
  <c r="R74"/>
  <c r="P74"/>
  <c r="N74"/>
  <c r="M74"/>
  <c r="G74"/>
  <c r="F74"/>
  <c r="D74"/>
  <c r="C74"/>
  <c r="U73"/>
  <c r="S73"/>
  <c r="R73"/>
  <c r="P73"/>
  <c r="N73"/>
  <c r="M73"/>
  <c r="G73"/>
  <c r="F73"/>
  <c r="D73"/>
  <c r="C73"/>
  <c r="U71"/>
  <c r="S71"/>
  <c r="R71"/>
  <c r="P71"/>
  <c r="N71"/>
  <c r="M71"/>
  <c r="G71"/>
  <c r="F71"/>
  <c r="D71"/>
  <c r="C71"/>
  <c r="U70"/>
  <c r="S70"/>
  <c r="R70"/>
  <c r="P70"/>
  <c r="N70"/>
  <c r="M70"/>
  <c r="G70"/>
  <c r="F70"/>
  <c r="D70"/>
  <c r="C70"/>
  <c r="U69"/>
  <c r="S69"/>
  <c r="R69"/>
  <c r="P69"/>
  <c r="N69"/>
  <c r="M69"/>
  <c r="G69"/>
  <c r="F69"/>
  <c r="D69"/>
  <c r="C69"/>
  <c r="U67"/>
  <c r="S67"/>
  <c r="R67"/>
  <c r="P67"/>
  <c r="N67"/>
  <c r="M67"/>
  <c r="G67"/>
  <c r="F67"/>
  <c r="D67"/>
  <c r="C67"/>
  <c r="U66"/>
  <c r="S66"/>
  <c r="R66"/>
  <c r="P66"/>
  <c r="N66"/>
  <c r="M66"/>
  <c r="G66"/>
  <c r="F66"/>
  <c r="D66"/>
  <c r="C66"/>
  <c r="U65"/>
  <c r="S65"/>
  <c r="R65"/>
  <c r="P65"/>
  <c r="N65"/>
  <c r="M65"/>
  <c r="G65"/>
  <c r="F65"/>
  <c r="D65"/>
  <c r="C65"/>
  <c r="U63"/>
  <c r="S63"/>
  <c r="R63"/>
  <c r="P63"/>
  <c r="N63"/>
  <c r="M63"/>
  <c r="G63"/>
  <c r="F63"/>
  <c r="D63"/>
  <c r="C63"/>
  <c r="U62"/>
  <c r="S62"/>
  <c r="R62"/>
  <c r="P62"/>
  <c r="N62"/>
  <c r="M62"/>
  <c r="G62"/>
  <c r="F62"/>
  <c r="D62"/>
  <c r="C62"/>
  <c r="U61"/>
  <c r="S61"/>
  <c r="R61"/>
  <c r="P61"/>
  <c r="N61"/>
  <c r="M61"/>
  <c r="G61"/>
  <c r="F61"/>
  <c r="D61"/>
  <c r="C61"/>
  <c r="U50"/>
  <c r="S50"/>
  <c r="R50"/>
  <c r="P50"/>
  <c r="N50"/>
  <c r="M50"/>
  <c r="G50"/>
  <c r="F50"/>
  <c r="D50"/>
  <c r="C50"/>
  <c r="T49"/>
  <c r="V49" s="1"/>
  <c r="O49"/>
  <c r="Q49" s="1"/>
  <c r="H49"/>
  <c r="E49"/>
  <c r="T48"/>
  <c r="V48" s="1"/>
  <c r="O48"/>
  <c r="Q48" s="1"/>
  <c r="H48"/>
  <c r="E48"/>
  <c r="T47"/>
  <c r="O47"/>
  <c r="Q47" s="1"/>
  <c r="Q50" s="1"/>
  <c r="H47"/>
  <c r="E47"/>
  <c r="U46"/>
  <c r="S46"/>
  <c r="R46"/>
  <c r="P46"/>
  <c r="N46"/>
  <c r="M46"/>
  <c r="G46"/>
  <c r="F46"/>
  <c r="D46"/>
  <c r="C46"/>
  <c r="T45"/>
  <c r="V45" s="1"/>
  <c r="O45"/>
  <c r="Q45" s="1"/>
  <c r="H45"/>
  <c r="E45"/>
  <c r="T44"/>
  <c r="V44" s="1"/>
  <c r="O44"/>
  <c r="Q44" s="1"/>
  <c r="H44"/>
  <c r="E44"/>
  <c r="T43"/>
  <c r="O43"/>
  <c r="Q43" s="1"/>
  <c r="H43"/>
  <c r="E43"/>
  <c r="U42"/>
  <c r="S42"/>
  <c r="R42"/>
  <c r="P42"/>
  <c r="N42"/>
  <c r="M42"/>
  <c r="G42"/>
  <c r="F42"/>
  <c r="D42"/>
  <c r="C42"/>
  <c r="T41"/>
  <c r="V41" s="1"/>
  <c r="O41"/>
  <c r="Q41" s="1"/>
  <c r="H41"/>
  <c r="E41"/>
  <c r="T40"/>
  <c r="O40"/>
  <c r="Q40" s="1"/>
  <c r="H40"/>
  <c r="E40"/>
  <c r="T39"/>
  <c r="V39" s="1"/>
  <c r="O39"/>
  <c r="Q39" s="1"/>
  <c r="H39"/>
  <c r="E39"/>
  <c r="U38"/>
  <c r="S38"/>
  <c r="R38"/>
  <c r="P38"/>
  <c r="N38"/>
  <c r="M38"/>
  <c r="G38"/>
  <c r="F38"/>
  <c r="D38"/>
  <c r="C38"/>
  <c r="T37"/>
  <c r="V37" s="1"/>
  <c r="O37"/>
  <c r="Q37" s="1"/>
  <c r="H37"/>
  <c r="E37"/>
  <c r="T36"/>
  <c r="V36" s="1"/>
  <c r="O36"/>
  <c r="Q36" s="1"/>
  <c r="H36"/>
  <c r="E36"/>
  <c r="T35"/>
  <c r="O35"/>
  <c r="Q35" s="1"/>
  <c r="H35"/>
  <c r="E35"/>
  <c r="U24"/>
  <c r="S24"/>
  <c r="R24"/>
  <c r="P24"/>
  <c r="N24"/>
  <c r="M24"/>
  <c r="G24"/>
  <c r="F24"/>
  <c r="D24"/>
  <c r="C24"/>
  <c r="T23"/>
  <c r="V23" s="1"/>
  <c r="O23"/>
  <c r="Q23" s="1"/>
  <c r="H23"/>
  <c r="E23"/>
  <c r="T22"/>
  <c r="V22" s="1"/>
  <c r="O22"/>
  <c r="Q22" s="1"/>
  <c r="H22"/>
  <c r="E22"/>
  <c r="T21"/>
  <c r="T24" s="1"/>
  <c r="O21"/>
  <c r="Q21" s="1"/>
  <c r="H21"/>
  <c r="E21"/>
  <c r="U20"/>
  <c r="S20"/>
  <c r="R20"/>
  <c r="P20"/>
  <c r="N20"/>
  <c r="M20"/>
  <c r="G20"/>
  <c r="F20"/>
  <c r="D20"/>
  <c r="C20"/>
  <c r="T19"/>
  <c r="V19" s="1"/>
  <c r="O19"/>
  <c r="Q19" s="1"/>
  <c r="H19"/>
  <c r="H71" s="1"/>
  <c r="E19"/>
  <c r="T18"/>
  <c r="V18" s="1"/>
  <c r="O18"/>
  <c r="Q18" s="1"/>
  <c r="H18"/>
  <c r="E18"/>
  <c r="T17"/>
  <c r="O17"/>
  <c r="H17"/>
  <c r="H69" s="1"/>
  <c r="E17"/>
  <c r="U16"/>
  <c r="S16"/>
  <c r="R16"/>
  <c r="P16"/>
  <c r="N16"/>
  <c r="M16"/>
  <c r="G16"/>
  <c r="F16"/>
  <c r="D16"/>
  <c r="C16"/>
  <c r="T15"/>
  <c r="V15" s="1"/>
  <c r="O15"/>
  <c r="Q15" s="1"/>
  <c r="H15"/>
  <c r="E15"/>
  <c r="T14"/>
  <c r="V14" s="1"/>
  <c r="O14"/>
  <c r="Q14" s="1"/>
  <c r="H14"/>
  <c r="E14"/>
  <c r="T13"/>
  <c r="O13"/>
  <c r="Q13" s="1"/>
  <c r="H13"/>
  <c r="E13"/>
  <c r="U12"/>
  <c r="S12"/>
  <c r="R12"/>
  <c r="P12"/>
  <c r="N12"/>
  <c r="M12"/>
  <c r="G12"/>
  <c r="F12"/>
  <c r="D12"/>
  <c r="C12"/>
  <c r="T11"/>
  <c r="V11" s="1"/>
  <c r="O11"/>
  <c r="Q11" s="1"/>
  <c r="H11"/>
  <c r="H63" s="1"/>
  <c r="E11"/>
  <c r="T10"/>
  <c r="V10" s="1"/>
  <c r="O10"/>
  <c r="Q10" s="1"/>
  <c r="H10"/>
  <c r="E10"/>
  <c r="T9"/>
  <c r="V9" s="1"/>
  <c r="O9"/>
  <c r="O12" s="1"/>
  <c r="H9"/>
  <c r="E9"/>
  <c r="U208" i="1"/>
  <c r="S208"/>
  <c r="R208"/>
  <c r="U208" i="15"/>
  <c r="S208"/>
  <c r="R208"/>
  <c r="U208" i="16"/>
  <c r="S208"/>
  <c r="R208"/>
  <c r="U180" i="1"/>
  <c r="S180"/>
  <c r="R180"/>
  <c r="U180" i="15"/>
  <c r="S180"/>
  <c r="R180"/>
  <c r="U180" i="16"/>
  <c r="S180"/>
  <c r="R180"/>
  <c r="U124" i="1"/>
  <c r="S124"/>
  <c r="R124"/>
  <c r="U124" i="15"/>
  <c r="S124"/>
  <c r="R124"/>
  <c r="U124" i="16"/>
  <c r="S124"/>
  <c r="R124"/>
  <c r="S96" i="1"/>
  <c r="R96"/>
  <c r="U96" i="15"/>
  <c r="S96"/>
  <c r="R96"/>
  <c r="U96" i="16"/>
  <c r="S96"/>
  <c r="R96"/>
  <c r="U40" i="1"/>
  <c r="S40"/>
  <c r="R40"/>
  <c r="U40" i="15"/>
  <c r="S40"/>
  <c r="R40"/>
  <c r="U40" i="16"/>
  <c r="U12" i="1"/>
  <c r="S12"/>
  <c r="R12"/>
  <c r="U12" i="15"/>
  <c r="S12"/>
  <c r="R12"/>
  <c r="U12" i="16"/>
  <c r="S12"/>
  <c r="R12"/>
  <c r="G40" i="1"/>
  <c r="F40"/>
  <c r="G40" i="15"/>
  <c r="F40"/>
  <c r="G40" i="16"/>
  <c r="F40"/>
  <c r="G12" i="1"/>
  <c r="F12"/>
  <c r="A20" s="1"/>
  <c r="G12" i="15"/>
  <c r="F12"/>
  <c r="G12" i="16"/>
  <c r="F12"/>
  <c r="A20" s="1"/>
  <c r="F20" i="14" l="1"/>
  <c r="A20" s="1"/>
  <c r="A20" i="15"/>
  <c r="U156" i="14"/>
  <c r="F72"/>
  <c r="R156"/>
  <c r="H44"/>
  <c r="S156"/>
  <c r="G72"/>
  <c r="H16"/>
  <c r="S180" i="20"/>
  <c r="S188" s="1"/>
  <c r="U180"/>
  <c r="U188" s="1"/>
  <c r="S208"/>
  <c r="S216" s="1"/>
  <c r="R208"/>
  <c r="R216" s="1"/>
  <c r="U208"/>
  <c r="U216" s="1"/>
  <c r="R180"/>
  <c r="R188" s="1"/>
  <c r="T96" i="16"/>
  <c r="R68" i="14"/>
  <c r="S68"/>
  <c r="T96"/>
  <c r="T96" i="15"/>
  <c r="U68" i="14"/>
  <c r="T96" i="1"/>
  <c r="T66" i="24"/>
  <c r="V66" s="1"/>
  <c r="V214" i="14"/>
  <c r="V186"/>
  <c r="V46"/>
  <c r="V18"/>
  <c r="Q176" i="24"/>
  <c r="W176" s="1"/>
  <c r="O67"/>
  <c r="T141"/>
  <c r="E75"/>
  <c r="O153"/>
  <c r="Q153" s="1"/>
  <c r="W153" s="1"/>
  <c r="I23"/>
  <c r="I40"/>
  <c r="W45"/>
  <c r="T62"/>
  <c r="T140"/>
  <c r="T230"/>
  <c r="H73"/>
  <c r="H74"/>
  <c r="O63"/>
  <c r="T153"/>
  <c r="V153" s="1"/>
  <c r="O149"/>
  <c r="Q149" s="1"/>
  <c r="T149"/>
  <c r="V149" s="1"/>
  <c r="D76"/>
  <c r="U76"/>
  <c r="E67"/>
  <c r="C25"/>
  <c r="C26" s="1"/>
  <c r="I22"/>
  <c r="Q75"/>
  <c r="C76"/>
  <c r="M76"/>
  <c r="F76"/>
  <c r="P76"/>
  <c r="O143"/>
  <c r="T145"/>
  <c r="O147"/>
  <c r="O150" s="1"/>
  <c r="N232"/>
  <c r="U232"/>
  <c r="V230"/>
  <c r="I10"/>
  <c r="W22"/>
  <c r="O148"/>
  <c r="Q148" s="1"/>
  <c r="S154"/>
  <c r="G64"/>
  <c r="N76"/>
  <c r="W100"/>
  <c r="T116"/>
  <c r="R130"/>
  <c r="V141"/>
  <c r="I39" i="14"/>
  <c r="W39"/>
  <c r="W95"/>
  <c r="V209"/>
  <c r="G25" i="24"/>
  <c r="G26" s="1"/>
  <c r="C51"/>
  <c r="C52" s="1"/>
  <c r="H12"/>
  <c r="H62"/>
  <c r="I11"/>
  <c r="Q65"/>
  <c r="Q67"/>
  <c r="I17"/>
  <c r="C64"/>
  <c r="M64"/>
  <c r="C68"/>
  <c r="M68"/>
  <c r="S68"/>
  <c r="O69"/>
  <c r="O71"/>
  <c r="O74"/>
  <c r="W89"/>
  <c r="O128"/>
  <c r="R142"/>
  <c r="R146"/>
  <c r="U146"/>
  <c r="V176"/>
  <c r="T194"/>
  <c r="P220"/>
  <c r="O219"/>
  <c r="Q219" s="1"/>
  <c r="W219" s="1"/>
  <c r="P224"/>
  <c r="S224"/>
  <c r="O227"/>
  <c r="Q227" s="1"/>
  <c r="W227" s="1"/>
  <c r="P232"/>
  <c r="V12"/>
  <c r="E65"/>
  <c r="E66"/>
  <c r="E73"/>
  <c r="O38"/>
  <c r="D51"/>
  <c r="D52" s="1"/>
  <c r="N51"/>
  <c r="N52" s="1"/>
  <c r="I47"/>
  <c r="I49"/>
  <c r="W115"/>
  <c r="T144"/>
  <c r="V144" s="1"/>
  <c r="W144" s="1"/>
  <c r="U207"/>
  <c r="T223"/>
  <c r="V223" s="1"/>
  <c r="R25"/>
  <c r="R26" s="1"/>
  <c r="U25"/>
  <c r="U26" s="1"/>
  <c r="E50"/>
  <c r="T94"/>
  <c r="N130"/>
  <c r="S129"/>
  <c r="T124"/>
  <c r="U142"/>
  <c r="S146"/>
  <c r="N220"/>
  <c r="U220"/>
  <c r="N228"/>
  <c r="A26" i="14"/>
  <c r="A22" i="15"/>
  <c r="A22" i="1"/>
  <c r="A26" i="16"/>
  <c r="A22" i="14"/>
  <c r="A66"/>
  <c r="A69"/>
  <c r="A74"/>
  <c r="A79"/>
  <c r="A81"/>
  <c r="A12" i="16"/>
  <c r="A40" i="14"/>
  <c r="V102"/>
  <c r="A22" i="16"/>
  <c r="A26" i="1"/>
  <c r="A65" i="14"/>
  <c r="A67"/>
  <c r="A70"/>
  <c r="A73"/>
  <c r="A77"/>
  <c r="A12" i="15"/>
  <c r="A40"/>
  <c r="V101" i="14"/>
  <c r="A12" i="1"/>
  <c r="A40"/>
  <c r="A40" i="16"/>
  <c r="A12" i="14"/>
  <c r="V130"/>
  <c r="A26" i="15"/>
  <c r="I42" i="14"/>
  <c r="V210"/>
  <c r="S12" i="20"/>
  <c r="V182" i="14"/>
  <c r="R12" i="20"/>
  <c r="V126" i="14"/>
  <c r="W122"/>
  <c r="W94"/>
  <c r="V98"/>
  <c r="W66"/>
  <c r="V42"/>
  <c r="H67"/>
  <c r="W70"/>
  <c r="V14"/>
  <c r="Q70" i="24"/>
  <c r="V98"/>
  <c r="W114"/>
  <c r="I9"/>
  <c r="H66"/>
  <c r="H67"/>
  <c r="I67" s="1"/>
  <c r="E74"/>
  <c r="I37"/>
  <c r="P51"/>
  <c r="P52" s="1"/>
  <c r="W49"/>
  <c r="P64"/>
  <c r="P68"/>
  <c r="F72"/>
  <c r="U72"/>
  <c r="T70"/>
  <c r="R103"/>
  <c r="V113"/>
  <c r="V116" s="1"/>
  <c r="S130"/>
  <c r="N154"/>
  <c r="U154"/>
  <c r="S181"/>
  <c r="S182" s="1"/>
  <c r="V191"/>
  <c r="V194" s="1"/>
  <c r="T222"/>
  <c r="V222" s="1"/>
  <c r="O223"/>
  <c r="Q223" s="1"/>
  <c r="W223" s="1"/>
  <c r="O231"/>
  <c r="Q231" s="1"/>
  <c r="W231" s="1"/>
  <c r="T231"/>
  <c r="V231" s="1"/>
  <c r="U12" i="20"/>
  <c r="U124"/>
  <c r="E42" i="24"/>
  <c r="W41"/>
  <c r="W48"/>
  <c r="D64"/>
  <c r="D68"/>
  <c r="N68"/>
  <c r="D72"/>
  <c r="N72"/>
  <c r="S72"/>
  <c r="P72"/>
  <c r="T74"/>
  <c r="V74" s="1"/>
  <c r="S104"/>
  <c r="W126"/>
  <c r="V128"/>
  <c r="O139"/>
  <c r="Q139" s="1"/>
  <c r="N146"/>
  <c r="Q194"/>
  <c r="W194" s="1"/>
  <c r="O206"/>
  <c r="P228"/>
  <c r="S228"/>
  <c r="O230"/>
  <c r="Q230" s="1"/>
  <c r="W230" s="1"/>
  <c r="Q38"/>
  <c r="Q46"/>
  <c r="U68"/>
  <c r="O75"/>
  <c r="N103"/>
  <c r="U103"/>
  <c r="P130"/>
  <c r="N129"/>
  <c r="P129"/>
  <c r="T139"/>
  <c r="T142" s="1"/>
  <c r="O176"/>
  <c r="S207"/>
  <c r="S208" s="1"/>
  <c r="O222"/>
  <c r="Q222" s="1"/>
  <c r="W222" s="1"/>
  <c r="W14"/>
  <c r="U181"/>
  <c r="U182" s="1"/>
  <c r="Q124"/>
  <c r="V90"/>
  <c r="V206"/>
  <c r="T12"/>
  <c r="O46"/>
  <c r="H16"/>
  <c r="O16"/>
  <c r="O20"/>
  <c r="Q73"/>
  <c r="W37"/>
  <c r="H42"/>
  <c r="H46"/>
  <c r="S51"/>
  <c r="S52" s="1"/>
  <c r="H50"/>
  <c r="I50" s="1"/>
  <c r="M51"/>
  <c r="M52" s="1"/>
  <c r="O62"/>
  <c r="S76"/>
  <c r="T90"/>
  <c r="R104"/>
  <c r="P103"/>
  <c r="O102"/>
  <c r="W101"/>
  <c r="U130"/>
  <c r="W119"/>
  <c r="N142"/>
  <c r="T148"/>
  <c r="V148" s="1"/>
  <c r="W148" s="1"/>
  <c r="V168"/>
  <c r="P181"/>
  <c r="P182" s="1"/>
  <c r="N181"/>
  <c r="N182" s="1"/>
  <c r="V180"/>
  <c r="M181"/>
  <c r="M182" s="1"/>
  <c r="V198"/>
  <c r="P207"/>
  <c r="P208" s="1"/>
  <c r="O218"/>
  <c r="Q218" s="1"/>
  <c r="W218" s="1"/>
  <c r="U228"/>
  <c r="T226"/>
  <c r="V226" s="1"/>
  <c r="T227"/>
  <c r="V227" s="1"/>
  <c r="E12"/>
  <c r="O120"/>
  <c r="Q206"/>
  <c r="W206" s="1"/>
  <c r="T16"/>
  <c r="D25"/>
  <c r="D26" s="1"/>
  <c r="N25"/>
  <c r="N26" s="1"/>
  <c r="S25"/>
  <c r="S26" s="1"/>
  <c r="H70"/>
  <c r="H72" s="1"/>
  <c r="H20"/>
  <c r="H75"/>
  <c r="F25"/>
  <c r="F26" s="1"/>
  <c r="W36"/>
  <c r="W39"/>
  <c r="W44"/>
  <c r="R51"/>
  <c r="R52" s="1"/>
  <c r="F64"/>
  <c r="O61"/>
  <c r="G68"/>
  <c r="O66"/>
  <c r="M72"/>
  <c r="M77" s="1"/>
  <c r="M78" s="1"/>
  <c r="G76"/>
  <c r="Q90"/>
  <c r="O94"/>
  <c r="Q94"/>
  <c r="V102"/>
  <c r="V120"/>
  <c r="R129"/>
  <c r="O124"/>
  <c r="P142"/>
  <c r="S142"/>
  <c r="O144"/>
  <c r="Q144" s="1"/>
  <c r="O145"/>
  <c r="Q145" s="1"/>
  <c r="N150"/>
  <c r="U150"/>
  <c r="U155" s="1"/>
  <c r="M154"/>
  <c r="O168"/>
  <c r="O172"/>
  <c r="T180"/>
  <c r="O198"/>
  <c r="O202"/>
  <c r="S220"/>
  <c r="N224"/>
  <c r="U224"/>
  <c r="I13" i="14"/>
  <c r="V125"/>
  <c r="W118" i="24"/>
  <c r="O180"/>
  <c r="M25"/>
  <c r="M26" s="1"/>
  <c r="I18"/>
  <c r="V21"/>
  <c r="V24" s="1"/>
  <c r="Q74"/>
  <c r="E24"/>
  <c r="H38"/>
  <c r="I39"/>
  <c r="T42"/>
  <c r="U51"/>
  <c r="U52" s="1"/>
  <c r="G51"/>
  <c r="G52" s="1"/>
  <c r="T50"/>
  <c r="F51"/>
  <c r="F52" s="1"/>
  <c r="N64"/>
  <c r="S64"/>
  <c r="U64"/>
  <c r="F68"/>
  <c r="O65"/>
  <c r="G72"/>
  <c r="O70"/>
  <c r="O72" s="1"/>
  <c r="O90"/>
  <c r="W88"/>
  <c r="N104"/>
  <c r="V91"/>
  <c r="V94" s="1"/>
  <c r="M103"/>
  <c r="S103"/>
  <c r="V121"/>
  <c r="V124" s="1"/>
  <c r="M130"/>
  <c r="P150"/>
  <c r="O152"/>
  <c r="Q152" s="1"/>
  <c r="P154"/>
  <c r="T172"/>
  <c r="T176"/>
  <c r="R181"/>
  <c r="R182" s="1"/>
  <c r="Q178"/>
  <c r="W178" s="1"/>
  <c r="O194"/>
  <c r="T202"/>
  <c r="T206"/>
  <c r="T218"/>
  <c r="V218" s="1"/>
  <c r="T219"/>
  <c r="V219" s="1"/>
  <c r="O226"/>
  <c r="Q226" s="1"/>
  <c r="W226" s="1"/>
  <c r="S232"/>
  <c r="H65" i="14"/>
  <c r="T233"/>
  <c r="T235"/>
  <c r="V235" s="1"/>
  <c r="T157"/>
  <c r="H73"/>
  <c r="V41"/>
  <c r="T241"/>
  <c r="H70"/>
  <c r="I46"/>
  <c r="I41"/>
  <c r="V185"/>
  <c r="V17"/>
  <c r="T151"/>
  <c r="T154"/>
  <c r="W121"/>
  <c r="T150"/>
  <c r="H74"/>
  <c r="S152"/>
  <c r="U236"/>
  <c r="H66"/>
  <c r="T237"/>
  <c r="T240" s="1"/>
  <c r="S236"/>
  <c r="V180"/>
  <c r="R236"/>
  <c r="U152"/>
  <c r="R152"/>
  <c r="V40"/>
  <c r="V13"/>
  <c r="V12"/>
  <c r="H40"/>
  <c r="I38"/>
  <c r="F68"/>
  <c r="G68"/>
  <c r="W10"/>
  <c r="I10"/>
  <c r="H69"/>
  <c r="I18"/>
  <c r="I14"/>
  <c r="V96"/>
  <c r="V124"/>
  <c r="I11"/>
  <c r="I17"/>
  <c r="I9"/>
  <c r="W11"/>
  <c r="H12"/>
  <c r="V97"/>
  <c r="V129"/>
  <c r="T149"/>
  <c r="T153"/>
  <c r="T156" s="1"/>
  <c r="V181"/>
  <c r="V208"/>
  <c r="V213"/>
  <c r="W37"/>
  <c r="I37"/>
  <c r="T65"/>
  <c r="T158"/>
  <c r="T234"/>
  <c r="T242"/>
  <c r="Q63" i="24"/>
  <c r="W11"/>
  <c r="Q62"/>
  <c r="W10"/>
  <c r="Q71"/>
  <c r="W19"/>
  <c r="E69"/>
  <c r="E20"/>
  <c r="I20" s="1"/>
  <c r="O98"/>
  <c r="Q95"/>
  <c r="Q102"/>
  <c r="W99"/>
  <c r="M142"/>
  <c r="O140"/>
  <c r="Q140" s="1"/>
  <c r="Q143"/>
  <c r="O217"/>
  <c r="M220"/>
  <c r="O221"/>
  <c r="M224"/>
  <c r="O225"/>
  <c r="M228"/>
  <c r="O229"/>
  <c r="M232"/>
  <c r="E61"/>
  <c r="Q9"/>
  <c r="E63"/>
  <c r="I63" s="1"/>
  <c r="I13"/>
  <c r="V13"/>
  <c r="V16" s="1"/>
  <c r="I14"/>
  <c r="I15"/>
  <c r="E16"/>
  <c r="P25"/>
  <c r="P26" s="1"/>
  <c r="Q17"/>
  <c r="W18"/>
  <c r="I21"/>
  <c r="I75"/>
  <c r="H24"/>
  <c r="O24"/>
  <c r="V40"/>
  <c r="W40" s="1"/>
  <c r="I41"/>
  <c r="Q42"/>
  <c r="I44"/>
  <c r="V47"/>
  <c r="V50" s="1"/>
  <c r="W50" s="1"/>
  <c r="I48"/>
  <c r="H61"/>
  <c r="H65"/>
  <c r="C72"/>
  <c r="T71"/>
  <c r="V71" s="1"/>
  <c r="O73"/>
  <c r="U104"/>
  <c r="W92"/>
  <c r="U129"/>
  <c r="W121"/>
  <c r="W122"/>
  <c r="Q125"/>
  <c r="O141"/>
  <c r="Q141" s="1"/>
  <c r="W141" s="1"/>
  <c r="T143"/>
  <c r="M146"/>
  <c r="S150"/>
  <c r="Q165"/>
  <c r="V169"/>
  <c r="V172" s="1"/>
  <c r="Q172"/>
  <c r="Q195"/>
  <c r="M207"/>
  <c r="M208" s="1"/>
  <c r="R207"/>
  <c r="R208" s="1"/>
  <c r="V199"/>
  <c r="V202" s="1"/>
  <c r="Q202"/>
  <c r="W202" s="1"/>
  <c r="R220"/>
  <c r="R224"/>
  <c r="R228"/>
  <c r="R232"/>
  <c r="E38"/>
  <c r="I38" s="1"/>
  <c r="I35"/>
  <c r="T38"/>
  <c r="V35"/>
  <c r="V38" s="1"/>
  <c r="R150"/>
  <c r="T147"/>
  <c r="T120"/>
  <c r="E46"/>
  <c r="I43"/>
  <c r="T46"/>
  <c r="V43"/>
  <c r="R64"/>
  <c r="T61"/>
  <c r="R68"/>
  <c r="T65"/>
  <c r="R72"/>
  <c r="T69"/>
  <c r="R76"/>
  <c r="T73"/>
  <c r="O116"/>
  <c r="Q113"/>
  <c r="Q120"/>
  <c r="W117"/>
  <c r="R154"/>
  <c r="T151"/>
  <c r="I73"/>
  <c r="W23"/>
  <c r="Q24"/>
  <c r="O42"/>
  <c r="I45"/>
  <c r="T63"/>
  <c r="V63" s="1"/>
  <c r="Q66"/>
  <c r="T67"/>
  <c r="V67" s="1"/>
  <c r="W67" s="1"/>
  <c r="P77"/>
  <c r="P78" s="1"/>
  <c r="T75"/>
  <c r="V75" s="1"/>
  <c r="W75" s="1"/>
  <c r="M104"/>
  <c r="W93"/>
  <c r="W123"/>
  <c r="V140"/>
  <c r="V145"/>
  <c r="O151"/>
  <c r="T152"/>
  <c r="V152" s="1"/>
  <c r="W179"/>
  <c r="W193"/>
  <c r="U208"/>
  <c r="T20"/>
  <c r="V17"/>
  <c r="V20" s="1"/>
  <c r="E71"/>
  <c r="I71" s="1"/>
  <c r="I19"/>
  <c r="V139"/>
  <c r="W15"/>
  <c r="Q16"/>
  <c r="I36"/>
  <c r="O50"/>
  <c r="E62"/>
  <c r="V62"/>
  <c r="E70"/>
  <c r="V70"/>
  <c r="W70" s="1"/>
  <c r="W87"/>
  <c r="P104"/>
  <c r="T98"/>
  <c r="W96"/>
  <c r="W97"/>
  <c r="T102"/>
  <c r="M129"/>
  <c r="T128"/>
  <c r="W127"/>
  <c r="P146"/>
  <c r="M150"/>
  <c r="T168"/>
  <c r="W173"/>
  <c r="T198"/>
  <c r="N207"/>
  <c r="N208" s="1"/>
  <c r="W203"/>
  <c r="T217"/>
  <c r="T221"/>
  <c r="T225"/>
  <c r="T229"/>
  <c r="T104" i="14" l="1"/>
  <c r="I20"/>
  <c r="H20"/>
  <c r="V184"/>
  <c r="V188" s="1"/>
  <c r="I66" i="24"/>
  <c r="Q147"/>
  <c r="O146"/>
  <c r="V129"/>
  <c r="I62"/>
  <c r="W145"/>
  <c r="O76"/>
  <c r="H64"/>
  <c r="A72" i="14"/>
  <c r="V100"/>
  <c r="I44"/>
  <c r="V212"/>
  <c r="V44"/>
  <c r="V128"/>
  <c r="H72"/>
  <c r="I16"/>
  <c r="T208" i="20"/>
  <c r="T216" s="1"/>
  <c r="V16" i="14"/>
  <c r="V20" s="1"/>
  <c r="T180" i="20"/>
  <c r="T188" s="1"/>
  <c r="A56" i="1"/>
  <c r="A56" i="15"/>
  <c r="A56" i="16"/>
  <c r="A56" i="14"/>
  <c r="A82"/>
  <c r="A78"/>
  <c r="W214"/>
  <c r="W18"/>
  <c r="V234"/>
  <c r="W182"/>
  <c r="T68"/>
  <c r="A28" i="15"/>
  <c r="O181" i="24"/>
  <c r="O182" s="1"/>
  <c r="P233"/>
  <c r="P234" s="1"/>
  <c r="A28" i="1"/>
  <c r="W69" i="14"/>
  <c r="A28"/>
  <c r="A28" i="16"/>
  <c r="W74" i="14"/>
  <c r="W73"/>
  <c r="W152" i="24"/>
  <c r="I42"/>
  <c r="E68"/>
  <c r="W67" i="14"/>
  <c r="W102" i="24"/>
  <c r="W94"/>
  <c r="I12"/>
  <c r="E51"/>
  <c r="W24"/>
  <c r="W91"/>
  <c r="C77"/>
  <c r="C78" s="1"/>
  <c r="W21"/>
  <c r="O130"/>
  <c r="T130"/>
  <c r="N233"/>
  <c r="N234" s="1"/>
  <c r="H76"/>
  <c r="I74"/>
  <c r="V181"/>
  <c r="H68"/>
  <c r="I68" s="1"/>
  <c r="W46" i="14"/>
  <c r="W102"/>
  <c r="V242"/>
  <c r="W210"/>
  <c r="W42"/>
  <c r="V233"/>
  <c r="O68" i="24"/>
  <c r="W130" i="14"/>
  <c r="W90" i="24"/>
  <c r="N77"/>
  <c r="W149"/>
  <c r="V104"/>
  <c r="U77"/>
  <c r="U78" s="1"/>
  <c r="S77"/>
  <c r="S78" s="1"/>
  <c r="V103"/>
  <c r="V207"/>
  <c r="V208" s="1"/>
  <c r="E76"/>
  <c r="I76" s="1"/>
  <c r="P155"/>
  <c r="U156"/>
  <c r="W38"/>
  <c r="S156"/>
  <c r="D77"/>
  <c r="D78" s="1"/>
  <c r="I24"/>
  <c r="W74"/>
  <c r="N78"/>
  <c r="V241" i="14"/>
  <c r="V237"/>
  <c r="R156" i="24"/>
  <c r="W124"/>
  <c r="U233"/>
  <c r="U234" s="1"/>
  <c r="V130"/>
  <c r="I67" i="14"/>
  <c r="W98"/>
  <c r="W206"/>
  <c r="W14"/>
  <c r="V158"/>
  <c r="V151"/>
  <c r="V157"/>
  <c r="W181"/>
  <c r="A68"/>
  <c r="V154"/>
  <c r="I70"/>
  <c r="W178"/>
  <c r="V150"/>
  <c r="W41"/>
  <c r="W38"/>
  <c r="W126"/>
  <c r="H68"/>
  <c r="N155" i="24"/>
  <c r="G77"/>
  <c r="G78" s="1"/>
  <c r="V142"/>
  <c r="S233"/>
  <c r="S234" s="1"/>
  <c r="T181"/>
  <c r="T182" s="1"/>
  <c r="F77"/>
  <c r="F78" s="1"/>
  <c r="O207"/>
  <c r="O208" s="1"/>
  <c r="W62"/>
  <c r="O25"/>
  <c r="O26" s="1"/>
  <c r="W125" i="14"/>
  <c r="T25" i="24"/>
  <c r="T26" s="1"/>
  <c r="I46"/>
  <c r="R155"/>
  <c r="Q76"/>
  <c r="H77"/>
  <c r="H78" s="1"/>
  <c r="W35"/>
  <c r="V25"/>
  <c r="V26" s="1"/>
  <c r="O104"/>
  <c r="O129"/>
  <c r="N156"/>
  <c r="Q180"/>
  <c r="W180" s="1"/>
  <c r="W13" i="14"/>
  <c r="T207" i="24"/>
  <c r="T208" s="1"/>
  <c r="V182"/>
  <c r="W140"/>
  <c r="W47"/>
  <c r="R233"/>
  <c r="R234" s="1"/>
  <c r="T103"/>
  <c r="I70"/>
  <c r="T51"/>
  <c r="T52" s="1"/>
  <c r="S155"/>
  <c r="H25"/>
  <c r="H26" s="1"/>
  <c r="O64"/>
  <c r="H51"/>
  <c r="H52" s="1"/>
  <c r="W208" i="14"/>
  <c r="I69"/>
  <c r="I74"/>
  <c r="I66"/>
  <c r="I12"/>
  <c r="I40"/>
  <c r="W12"/>
  <c r="W17"/>
  <c r="W235"/>
  <c r="W213"/>
  <c r="W129"/>
  <c r="W101"/>
  <c r="W9"/>
  <c r="W209"/>
  <c r="T152"/>
  <c r="V149"/>
  <c r="V65"/>
  <c r="W93"/>
  <c r="T236"/>
  <c r="W97"/>
  <c r="W185"/>
  <c r="V153"/>
  <c r="I65"/>
  <c r="W180"/>
  <c r="W177"/>
  <c r="I73"/>
  <c r="W113" i="24"/>
  <c r="Q116"/>
  <c r="W16"/>
  <c r="Q61"/>
  <c r="Q12"/>
  <c r="W12" s="1"/>
  <c r="W9"/>
  <c r="Q98"/>
  <c r="W95"/>
  <c r="V225"/>
  <c r="V228" s="1"/>
  <c r="T228"/>
  <c r="Q150"/>
  <c r="T76"/>
  <c r="V73"/>
  <c r="V46"/>
  <c r="W46" s="1"/>
  <c r="W43"/>
  <c r="E52"/>
  <c r="W172"/>
  <c r="O232"/>
  <c r="Q229"/>
  <c r="O224"/>
  <c r="Q221"/>
  <c r="I69"/>
  <c r="E72"/>
  <c r="V229"/>
  <c r="V232" s="1"/>
  <c r="T232"/>
  <c r="O154"/>
  <c r="O155" s="1"/>
  <c r="Q151"/>
  <c r="Q198"/>
  <c r="W195"/>
  <c r="Q128"/>
  <c r="W128" s="1"/>
  <c r="W125"/>
  <c r="Q51"/>
  <c r="E25"/>
  <c r="I16"/>
  <c r="Q146"/>
  <c r="O142"/>
  <c r="W66"/>
  <c r="I65"/>
  <c r="O51"/>
  <c r="O52" s="1"/>
  <c r="T129"/>
  <c r="T104"/>
  <c r="M155"/>
  <c r="O77"/>
  <c r="P156"/>
  <c r="V42"/>
  <c r="W42" s="1"/>
  <c r="W13"/>
  <c r="O103"/>
  <c r="X103" s="1"/>
  <c r="M233"/>
  <c r="M234" s="1"/>
  <c r="W63"/>
  <c r="Q168"/>
  <c r="W168" s="1"/>
  <c r="W165"/>
  <c r="I61"/>
  <c r="E64"/>
  <c r="I64" s="1"/>
  <c r="O228"/>
  <c r="Q225"/>
  <c r="O220"/>
  <c r="Q217"/>
  <c r="M156"/>
  <c r="Q68"/>
  <c r="Q142"/>
  <c r="W139"/>
  <c r="T64"/>
  <c r="V61"/>
  <c r="V64" s="1"/>
  <c r="V221"/>
  <c r="V224" s="1"/>
  <c r="T224"/>
  <c r="W120"/>
  <c r="T146"/>
  <c r="V143"/>
  <c r="V146" s="1"/>
  <c r="V217"/>
  <c r="V220" s="1"/>
  <c r="T220"/>
  <c r="V151"/>
  <c r="V154" s="1"/>
  <c r="T154"/>
  <c r="V69"/>
  <c r="V72" s="1"/>
  <c r="T72"/>
  <c r="V147"/>
  <c r="V150" s="1"/>
  <c r="T150"/>
  <c r="Q69"/>
  <c r="W17"/>
  <c r="Q20"/>
  <c r="W20" s="1"/>
  <c r="T68"/>
  <c r="V65"/>
  <c r="R77"/>
  <c r="R78" s="1"/>
  <c r="W71"/>
  <c r="V104" i="14" l="1"/>
  <c r="W104" s="1"/>
  <c r="I19"/>
  <c r="A83"/>
  <c r="W100"/>
  <c r="W103"/>
  <c r="V156"/>
  <c r="W128"/>
  <c r="W44"/>
  <c r="W212"/>
  <c r="V180" i="20"/>
  <c r="A84" i="14"/>
  <c r="V208" i="20"/>
  <c r="V216" s="1"/>
  <c r="W216" s="1"/>
  <c r="I72" i="14"/>
  <c r="W234"/>
  <c r="V239"/>
  <c r="V240" s="1"/>
  <c r="W16"/>
  <c r="W242"/>
  <c r="V236"/>
  <c r="W150"/>
  <c r="V68"/>
  <c r="X130" i="24"/>
  <c r="X104"/>
  <c r="Y130"/>
  <c r="W233" i="14"/>
  <c r="I52" i="24"/>
  <c r="W151" i="14"/>
  <c r="Q181" i="24"/>
  <c r="W181" s="1"/>
  <c r="W241" i="14"/>
  <c r="X129" i="24"/>
  <c r="Z130"/>
  <c r="Y104"/>
  <c r="O78"/>
  <c r="O156"/>
  <c r="W158" i="14"/>
  <c r="W237"/>
  <c r="W40"/>
  <c r="Y103" i="24"/>
  <c r="Z103" s="1"/>
  <c r="Y129"/>
  <c r="W124" i="14"/>
  <c r="W157"/>
  <c r="W154"/>
  <c r="T77" i="24"/>
  <c r="T78" s="1"/>
  <c r="T155"/>
  <c r="V51"/>
  <c r="V52" s="1"/>
  <c r="W143"/>
  <c r="V233"/>
  <c r="V234" s="1"/>
  <c r="I51"/>
  <c r="I68" i="14"/>
  <c r="W153"/>
  <c r="V152"/>
  <c r="W149"/>
  <c r="W96"/>
  <c r="W65"/>
  <c r="W221" i="24"/>
  <c r="Q224"/>
  <c r="I25"/>
  <c r="E26"/>
  <c r="I26" s="1"/>
  <c r="W116"/>
  <c r="Q130"/>
  <c r="W130" s="1"/>
  <c r="V68"/>
  <c r="W65"/>
  <c r="Q72"/>
  <c r="W72" s="1"/>
  <c r="W69"/>
  <c r="W217"/>
  <c r="Q220"/>
  <c r="W220" s="1"/>
  <c r="W151"/>
  <c r="Q154"/>
  <c r="W154" s="1"/>
  <c r="I72"/>
  <c r="E77"/>
  <c r="W229"/>
  <c r="Q232"/>
  <c r="W232" s="1"/>
  <c r="V76"/>
  <c r="W76" s="1"/>
  <c r="W73"/>
  <c r="W146"/>
  <c r="Q155"/>
  <c r="Q52"/>
  <c r="Q207"/>
  <c r="W198"/>
  <c r="W98"/>
  <c r="Q104"/>
  <c r="W104" s="1"/>
  <c r="Q103"/>
  <c r="W103" s="1"/>
  <c r="W150"/>
  <c r="V155"/>
  <c r="T233"/>
  <c r="T234" s="1"/>
  <c r="V156"/>
  <c r="Q129"/>
  <c r="W129" s="1"/>
  <c r="T156"/>
  <c r="O233"/>
  <c r="O234" s="1"/>
  <c r="W147"/>
  <c r="Q25"/>
  <c r="W142"/>
  <c r="W225"/>
  <c r="Q228"/>
  <c r="W228" s="1"/>
  <c r="W61"/>
  <c r="Q64"/>
  <c r="W64" s="1"/>
  <c r="V188" i="20" l="1"/>
  <c r="W188" s="1"/>
  <c r="W156" i="14"/>
  <c r="W20"/>
  <c r="W19"/>
  <c r="W240"/>
  <c r="W239"/>
  <c r="W236"/>
  <c r="W68"/>
  <c r="Z104" i="24"/>
  <c r="X156"/>
  <c r="Q182"/>
  <c r="W182" s="1"/>
  <c r="W51"/>
  <c r="Z129"/>
  <c r="Y155"/>
  <c r="W155"/>
  <c r="Q77"/>
  <c r="Q78" s="1"/>
  <c r="V77"/>
  <c r="V78" s="1"/>
  <c r="W52"/>
  <c r="Y156"/>
  <c r="Z156" s="1"/>
  <c r="S96" i="20"/>
  <c r="R124"/>
  <c r="R96"/>
  <c r="S124"/>
  <c r="W152" i="14"/>
  <c r="Q208" i="24"/>
  <c r="W208" s="1"/>
  <c r="W207"/>
  <c r="W224"/>
  <c r="Q233"/>
  <c r="W25"/>
  <c r="Q26"/>
  <c r="W26" s="1"/>
  <c r="I77"/>
  <c r="E78"/>
  <c r="I78" s="1"/>
  <c r="W68"/>
  <c r="Q156"/>
  <c r="W156" s="1"/>
  <c r="X155"/>
  <c r="W77" l="1"/>
  <c r="W78"/>
  <c r="Z155"/>
  <c r="W233"/>
  <c r="Q234"/>
  <c r="W234" s="1"/>
  <c r="F74" i="1"/>
  <c r="G74"/>
  <c r="G76" l="1"/>
  <c r="G75"/>
  <c r="F75"/>
  <c r="F76"/>
  <c r="A74"/>
  <c r="S151" i="19"/>
  <c r="R234"/>
  <c r="R151"/>
  <c r="S235"/>
  <c r="S150"/>
  <c r="R235"/>
  <c r="R150"/>
  <c r="S234"/>
  <c r="S180"/>
  <c r="S124"/>
  <c r="R180"/>
  <c r="R96"/>
  <c r="U124"/>
  <c r="R124"/>
  <c r="S208"/>
  <c r="S96"/>
  <c r="R208"/>
  <c r="U14" i="20"/>
  <c r="A76" i="1" l="1"/>
  <c r="A75"/>
  <c r="T235" i="19"/>
  <c r="T151"/>
  <c r="T234"/>
  <c r="S152"/>
  <c r="R152"/>
  <c r="S236"/>
  <c r="R236"/>
  <c r="T150"/>
  <c r="U12"/>
  <c r="U20" s="1"/>
  <c r="S14" i="20"/>
  <c r="S14" i="19" s="1"/>
  <c r="R14" i="20"/>
  <c r="R14" i="19" s="1"/>
  <c r="G14" i="20"/>
  <c r="G14" i="19" s="1"/>
  <c r="F14" i="20"/>
  <c r="F14" i="19" s="1"/>
  <c r="H14" l="1"/>
  <c r="I14" s="1"/>
  <c r="T14"/>
  <c r="V14" s="1"/>
  <c r="W14" s="1"/>
  <c r="A14" i="20"/>
  <c r="T152" i="19"/>
  <c r="T236"/>
  <c r="S12"/>
  <c r="R12"/>
  <c r="T14" i="20"/>
  <c r="H14" i="1"/>
  <c r="H14" i="15"/>
  <c r="H14" i="16"/>
  <c r="H14" i="20"/>
  <c r="H13" i="1"/>
  <c r="H13" i="15"/>
  <c r="H16" s="1"/>
  <c r="H13" i="16"/>
  <c r="H16" s="1"/>
  <c r="H16" i="1" l="1"/>
  <c r="I16" i="16"/>
  <c r="A14" i="19"/>
  <c r="V14" i="20"/>
  <c r="V9" i="19"/>
  <c r="T12"/>
  <c r="U74" i="16"/>
  <c r="U73"/>
  <c r="U70"/>
  <c r="U69"/>
  <c r="U67"/>
  <c r="U66"/>
  <c r="U65"/>
  <c r="U76" l="1"/>
  <c r="U75"/>
  <c r="U72"/>
  <c r="V12" i="19"/>
  <c r="U68" i="16"/>
  <c r="W14" i="20" l="1"/>
  <c r="I14"/>
  <c r="A38" i="19" l="1"/>
  <c r="A39"/>
  <c r="F12"/>
  <c r="F12" i="20"/>
  <c r="G40" i="19"/>
  <c r="G40" i="20"/>
  <c r="F40"/>
  <c r="G12" i="19"/>
  <c r="G12" i="20"/>
  <c r="F40" i="19" l="1"/>
  <c r="A37"/>
  <c r="A40" i="20"/>
  <c r="A12" i="19"/>
  <c r="A12" i="20"/>
  <c r="V181" i="16"/>
  <c r="V209"/>
  <c r="A40" i="19" l="1"/>
  <c r="U67" i="1"/>
  <c r="U66"/>
  <c r="U65"/>
  <c r="U67" i="15"/>
  <c r="U66"/>
  <c r="U65"/>
  <c r="U65" i="19" l="1"/>
  <c r="U66"/>
  <c r="U67"/>
  <c r="U68" i="1"/>
  <c r="U68" i="15"/>
  <c r="U68" i="19" l="1"/>
  <c r="S149" i="15"/>
  <c r="R149"/>
  <c r="S102" i="20" l="1"/>
  <c r="S101"/>
  <c r="S98"/>
  <c r="S98" i="19" s="1"/>
  <c r="S97" i="20"/>
  <c r="U235" i="1"/>
  <c r="S235"/>
  <c r="R235"/>
  <c r="U234"/>
  <c r="S234"/>
  <c r="R234"/>
  <c r="U233"/>
  <c r="S233"/>
  <c r="R233"/>
  <c r="U242"/>
  <c r="S242"/>
  <c r="R242"/>
  <c r="U241"/>
  <c r="S241"/>
  <c r="R241"/>
  <c r="U237"/>
  <c r="U240" s="1"/>
  <c r="S237"/>
  <c r="S240" s="1"/>
  <c r="R237"/>
  <c r="R240" s="1"/>
  <c r="W207"/>
  <c r="W206"/>
  <c r="W179"/>
  <c r="W178"/>
  <c r="U151"/>
  <c r="S151"/>
  <c r="R151"/>
  <c r="U150"/>
  <c r="S150"/>
  <c r="R150"/>
  <c r="U149"/>
  <c r="S149"/>
  <c r="R149"/>
  <c r="U158"/>
  <c r="S158"/>
  <c r="R158"/>
  <c r="U157"/>
  <c r="S157"/>
  <c r="R157"/>
  <c r="U154"/>
  <c r="S154"/>
  <c r="R154"/>
  <c r="U153"/>
  <c r="S153"/>
  <c r="R153"/>
  <c r="W123"/>
  <c r="S67"/>
  <c r="R67"/>
  <c r="S66"/>
  <c r="R66"/>
  <c r="S65"/>
  <c r="R65"/>
  <c r="U74"/>
  <c r="S74"/>
  <c r="R74"/>
  <c r="U73"/>
  <c r="S73"/>
  <c r="R73"/>
  <c r="G73"/>
  <c r="F73"/>
  <c r="U70"/>
  <c r="S70"/>
  <c r="R70"/>
  <c r="G70"/>
  <c r="F70"/>
  <c r="U69"/>
  <c r="S69"/>
  <c r="G69"/>
  <c r="G72" s="1"/>
  <c r="H46"/>
  <c r="H42"/>
  <c r="H41"/>
  <c r="H11"/>
  <c r="H10"/>
  <c r="H9"/>
  <c r="H18"/>
  <c r="H17"/>
  <c r="U244" l="1"/>
  <c r="U243"/>
  <c r="S244"/>
  <c r="S243"/>
  <c r="R244"/>
  <c r="R243"/>
  <c r="U160"/>
  <c r="U159"/>
  <c r="S159"/>
  <c r="S160"/>
  <c r="R159"/>
  <c r="R160"/>
  <c r="U76"/>
  <c r="U75"/>
  <c r="R75"/>
  <c r="R76"/>
  <c r="S75"/>
  <c r="S76"/>
  <c r="H48"/>
  <c r="I48" s="1"/>
  <c r="H47"/>
  <c r="I47" s="1"/>
  <c r="H19"/>
  <c r="H20"/>
  <c r="I19"/>
  <c r="H44"/>
  <c r="S72"/>
  <c r="U72"/>
  <c r="S100" i="20"/>
  <c r="S104" s="1"/>
  <c r="U156" i="1"/>
  <c r="S156"/>
  <c r="R156"/>
  <c r="I16"/>
  <c r="S102" i="19"/>
  <c r="S101"/>
  <c r="S97"/>
  <c r="V18" i="1"/>
  <c r="V46"/>
  <c r="V214"/>
  <c r="V186"/>
  <c r="A70"/>
  <c r="A73"/>
  <c r="A67"/>
  <c r="A81"/>
  <c r="V130"/>
  <c r="V102"/>
  <c r="A79"/>
  <c r="A66"/>
  <c r="A77"/>
  <c r="A65"/>
  <c r="V210"/>
  <c r="V182"/>
  <c r="S68"/>
  <c r="V126"/>
  <c r="V98"/>
  <c r="V42"/>
  <c r="W42" s="1"/>
  <c r="V14"/>
  <c r="U152"/>
  <c r="H40"/>
  <c r="H12"/>
  <c r="I20" s="1"/>
  <c r="V213"/>
  <c r="V208"/>
  <c r="U236"/>
  <c r="R236"/>
  <c r="V180"/>
  <c r="S236"/>
  <c r="V129"/>
  <c r="R152"/>
  <c r="V124"/>
  <c r="S152"/>
  <c r="V96"/>
  <c r="V40"/>
  <c r="R68"/>
  <c r="V17"/>
  <c r="V12"/>
  <c r="G68"/>
  <c r="F68"/>
  <c r="H73"/>
  <c r="H74"/>
  <c r="V101"/>
  <c r="V181"/>
  <c r="V125"/>
  <c r="V97"/>
  <c r="V100" s="1"/>
  <c r="V41"/>
  <c r="V44" s="1"/>
  <c r="V13"/>
  <c r="V209"/>
  <c r="W122"/>
  <c r="W95"/>
  <c r="W10"/>
  <c r="W234"/>
  <c r="W235"/>
  <c r="T67"/>
  <c r="H70"/>
  <c r="T154"/>
  <c r="T149"/>
  <c r="I14"/>
  <c r="T158"/>
  <c r="W126"/>
  <c r="T241"/>
  <c r="H66"/>
  <c r="W130"/>
  <c r="W210"/>
  <c r="T235"/>
  <c r="V235" s="1"/>
  <c r="T66"/>
  <c r="W186"/>
  <c r="T237"/>
  <c r="T240" s="1"/>
  <c r="T234"/>
  <c r="H65"/>
  <c r="H67"/>
  <c r="T153"/>
  <c r="W214"/>
  <c r="T242"/>
  <c r="I41"/>
  <c r="I46"/>
  <c r="I10"/>
  <c r="I42"/>
  <c r="F69"/>
  <c r="F72" s="1"/>
  <c r="T73"/>
  <c r="V185"/>
  <c r="I17"/>
  <c r="I18"/>
  <c r="R69"/>
  <c r="R72" s="1"/>
  <c r="I11"/>
  <c r="T74"/>
  <c r="T233"/>
  <c r="I9"/>
  <c r="W182"/>
  <c r="T65"/>
  <c r="T70"/>
  <c r="T150"/>
  <c r="T151"/>
  <c r="T157"/>
  <c r="S103" i="20" l="1"/>
  <c r="V215" i="1"/>
  <c r="V216"/>
  <c r="T243"/>
  <c r="T244"/>
  <c r="V187"/>
  <c r="V188"/>
  <c r="V132"/>
  <c r="V131"/>
  <c r="T159"/>
  <c r="T160"/>
  <c r="V103"/>
  <c r="W103" s="1"/>
  <c r="V104"/>
  <c r="W46"/>
  <c r="V48"/>
  <c r="W48" s="1"/>
  <c r="V47"/>
  <c r="W47" s="1"/>
  <c r="T76"/>
  <c r="T75"/>
  <c r="V19"/>
  <c r="V20"/>
  <c r="H76"/>
  <c r="I76" s="1"/>
  <c r="H75"/>
  <c r="I75" s="1"/>
  <c r="I44"/>
  <c r="W104"/>
  <c r="V184"/>
  <c r="V212"/>
  <c r="W44"/>
  <c r="W100"/>
  <c r="A72"/>
  <c r="S100" i="19"/>
  <c r="S104" s="1"/>
  <c r="T156" i="1"/>
  <c r="V128"/>
  <c r="V16"/>
  <c r="A82"/>
  <c r="A78"/>
  <c r="V234"/>
  <c r="W18"/>
  <c r="W98"/>
  <c r="W14"/>
  <c r="V74"/>
  <c r="V242"/>
  <c r="W102"/>
  <c r="V241"/>
  <c r="W17"/>
  <c r="V67"/>
  <c r="W67" s="1"/>
  <c r="A68"/>
  <c r="A69"/>
  <c r="V158"/>
  <c r="V151"/>
  <c r="V154"/>
  <c r="V70"/>
  <c r="V150"/>
  <c r="V66"/>
  <c r="V233"/>
  <c r="T236"/>
  <c r="W101"/>
  <c r="V149"/>
  <c r="T152"/>
  <c r="V73"/>
  <c r="V65"/>
  <c r="T68"/>
  <c r="H68"/>
  <c r="V157"/>
  <c r="W13"/>
  <c r="V153"/>
  <c r="V237"/>
  <c r="H69"/>
  <c r="H72" s="1"/>
  <c r="W97"/>
  <c r="W41"/>
  <c r="I40"/>
  <c r="I12"/>
  <c r="I13"/>
  <c r="W94"/>
  <c r="W124"/>
  <c r="W205"/>
  <c r="W9"/>
  <c r="W180"/>
  <c r="W11"/>
  <c r="W208"/>
  <c r="I74"/>
  <c r="I70"/>
  <c r="I66"/>
  <c r="W93"/>
  <c r="W185"/>
  <c r="I67"/>
  <c r="W129"/>
  <c r="W181"/>
  <c r="I65"/>
  <c r="W209"/>
  <c r="W242"/>
  <c r="W177"/>
  <c r="W121"/>
  <c r="W213"/>
  <c r="W125"/>
  <c r="T69"/>
  <c r="T72" s="1"/>
  <c r="I73"/>
  <c r="S103" i="19" l="1"/>
  <c r="V244" i="1"/>
  <c r="V243"/>
  <c r="V159"/>
  <c r="W159" s="1"/>
  <c r="V160"/>
  <c r="W160" s="1"/>
  <c r="V75"/>
  <c r="W75" s="1"/>
  <c r="V76"/>
  <c r="W76" s="1"/>
  <c r="W19"/>
  <c r="A83"/>
  <c r="I72"/>
  <c r="A84"/>
  <c r="V156"/>
  <c r="V239"/>
  <c r="V240" s="1"/>
  <c r="W16"/>
  <c r="W66"/>
  <c r="W74"/>
  <c r="W70"/>
  <c r="V236"/>
  <c r="W151"/>
  <c r="W154"/>
  <c r="W158"/>
  <c r="V68"/>
  <c r="V152"/>
  <c r="W73"/>
  <c r="W241"/>
  <c r="V69"/>
  <c r="V72" s="1"/>
  <c r="I69"/>
  <c r="I68"/>
  <c r="W96"/>
  <c r="W12"/>
  <c r="W150"/>
  <c r="W233"/>
  <c r="W40"/>
  <c r="W236"/>
  <c r="W149"/>
  <c r="W237"/>
  <c r="W65"/>
  <c r="W153"/>
  <c r="W157"/>
  <c r="W20" l="1"/>
  <c r="W72"/>
  <c r="W156"/>
  <c r="W68"/>
  <c r="W152"/>
  <c r="W69"/>
  <c r="U186" i="19" l="1"/>
  <c r="U185"/>
  <c r="U182"/>
  <c r="U238" s="1"/>
  <c r="S186"/>
  <c r="R186"/>
  <c r="S185"/>
  <c r="R185"/>
  <c r="S182"/>
  <c r="S238" s="1"/>
  <c r="R182"/>
  <c r="U130" i="20"/>
  <c r="U129"/>
  <c r="U126"/>
  <c r="U125"/>
  <c r="S130"/>
  <c r="R130"/>
  <c r="S129"/>
  <c r="R129"/>
  <c r="S126"/>
  <c r="R126"/>
  <c r="S125"/>
  <c r="R125"/>
  <c r="U102"/>
  <c r="U101"/>
  <c r="U98"/>
  <c r="U98" i="19" s="1"/>
  <c r="U97" i="20"/>
  <c r="U100" s="1"/>
  <c r="R102"/>
  <c r="R101"/>
  <c r="R98"/>
  <c r="R98" i="19" s="1"/>
  <c r="T98" s="1"/>
  <c r="R97" i="20"/>
  <c r="U18"/>
  <c r="U17"/>
  <c r="U13"/>
  <c r="S18"/>
  <c r="R18"/>
  <c r="S17"/>
  <c r="R17"/>
  <c r="S13"/>
  <c r="R13"/>
  <c r="G46"/>
  <c r="F46"/>
  <c r="G42"/>
  <c r="G42" i="19" s="1"/>
  <c r="F42" i="20"/>
  <c r="F42" i="19" s="1"/>
  <c r="G41" i="20"/>
  <c r="F41"/>
  <c r="G18"/>
  <c r="F18"/>
  <c r="G13"/>
  <c r="F13"/>
  <c r="U132" l="1"/>
  <c r="U103"/>
  <c r="R103"/>
  <c r="S19"/>
  <c r="G47"/>
  <c r="F19"/>
  <c r="U242" i="19"/>
  <c r="R242"/>
  <c r="U241"/>
  <c r="S241"/>
  <c r="R100" i="20"/>
  <c r="R104" s="1"/>
  <c r="G44"/>
  <c r="G48" s="1"/>
  <c r="F44"/>
  <c r="F48" s="1"/>
  <c r="U126" i="19"/>
  <c r="U128" i="20"/>
  <c r="U131" s="1"/>
  <c r="S126" i="19"/>
  <c r="S128" i="20"/>
  <c r="S132" s="1"/>
  <c r="R126" i="19"/>
  <c r="R128" i="20"/>
  <c r="R131" s="1"/>
  <c r="F16"/>
  <c r="F20" s="1"/>
  <c r="R16"/>
  <c r="R19" s="1"/>
  <c r="U16"/>
  <c r="U19" s="1"/>
  <c r="G16"/>
  <c r="G19" s="1"/>
  <c r="S16"/>
  <c r="S20" s="1"/>
  <c r="T186" i="19"/>
  <c r="S242"/>
  <c r="T182"/>
  <c r="R238"/>
  <c r="T238" s="1"/>
  <c r="R241"/>
  <c r="T185"/>
  <c r="U209"/>
  <c r="U212" s="1"/>
  <c r="U215" s="1"/>
  <c r="U181"/>
  <c r="U184" s="1"/>
  <c r="U187" s="1"/>
  <c r="R209"/>
  <c r="S209"/>
  <c r="R181"/>
  <c r="S181"/>
  <c r="U130"/>
  <c r="S130"/>
  <c r="R130"/>
  <c r="U102"/>
  <c r="R102"/>
  <c r="S18"/>
  <c r="R18"/>
  <c r="G46"/>
  <c r="F46"/>
  <c r="G18"/>
  <c r="F18"/>
  <c r="U129"/>
  <c r="S129"/>
  <c r="R129"/>
  <c r="U101"/>
  <c r="S17"/>
  <c r="R17"/>
  <c r="F17"/>
  <c r="G17"/>
  <c r="S125"/>
  <c r="R97"/>
  <c r="U125"/>
  <c r="U97"/>
  <c r="U100" s="1"/>
  <c r="R125"/>
  <c r="F41"/>
  <c r="G41"/>
  <c r="T126"/>
  <c r="V98"/>
  <c r="W98" s="1"/>
  <c r="R13"/>
  <c r="S13"/>
  <c r="R101"/>
  <c r="F13"/>
  <c r="G13"/>
  <c r="H42"/>
  <c r="I42" s="1"/>
  <c r="W42"/>
  <c r="W213"/>
  <c r="A17" i="20"/>
  <c r="A21"/>
  <c r="A42"/>
  <c r="A49"/>
  <c r="A18"/>
  <c r="A25"/>
  <c r="A41"/>
  <c r="A51"/>
  <c r="A53"/>
  <c r="A23"/>
  <c r="A13"/>
  <c r="A46"/>
  <c r="V93" i="19"/>
  <c r="U96" i="20"/>
  <c r="U104" s="1"/>
  <c r="F70"/>
  <c r="G70"/>
  <c r="H13"/>
  <c r="U70"/>
  <c r="R70"/>
  <c r="S70"/>
  <c r="U67"/>
  <c r="U65"/>
  <c r="U66"/>
  <c r="U242"/>
  <c r="S242"/>
  <c r="R242"/>
  <c r="U241"/>
  <c r="S241"/>
  <c r="R241"/>
  <c r="U238"/>
  <c r="S238"/>
  <c r="R238"/>
  <c r="U237"/>
  <c r="S237"/>
  <c r="R237"/>
  <c r="U235"/>
  <c r="S235"/>
  <c r="R235"/>
  <c r="U234"/>
  <c r="S234"/>
  <c r="R234"/>
  <c r="U233"/>
  <c r="S233"/>
  <c r="R233"/>
  <c r="U158"/>
  <c r="S158"/>
  <c r="R158"/>
  <c r="U157"/>
  <c r="S157"/>
  <c r="R157"/>
  <c r="U154"/>
  <c r="S154"/>
  <c r="R154"/>
  <c r="U153"/>
  <c r="S153"/>
  <c r="R153"/>
  <c r="U151"/>
  <c r="S151"/>
  <c r="R151"/>
  <c r="U150"/>
  <c r="S150"/>
  <c r="R150"/>
  <c r="U149"/>
  <c r="S149"/>
  <c r="R149"/>
  <c r="T130"/>
  <c r="T129"/>
  <c r="T126"/>
  <c r="T125"/>
  <c r="T102"/>
  <c r="T101"/>
  <c r="T98"/>
  <c r="T97"/>
  <c r="U74"/>
  <c r="S74"/>
  <c r="R74"/>
  <c r="G74"/>
  <c r="F74"/>
  <c r="U73"/>
  <c r="S73"/>
  <c r="R73"/>
  <c r="G73"/>
  <c r="F73"/>
  <c r="U69"/>
  <c r="S69"/>
  <c r="R69"/>
  <c r="G69"/>
  <c r="G72" s="1"/>
  <c r="F69"/>
  <c r="S67"/>
  <c r="R67"/>
  <c r="G67"/>
  <c r="F67"/>
  <c r="S66"/>
  <c r="R66"/>
  <c r="G66"/>
  <c r="F66"/>
  <c r="S65"/>
  <c r="R65"/>
  <c r="G65"/>
  <c r="F65"/>
  <c r="H46"/>
  <c r="H42"/>
  <c r="H41"/>
  <c r="H40"/>
  <c r="T18"/>
  <c r="H18"/>
  <c r="T17"/>
  <c r="H17"/>
  <c r="T13"/>
  <c r="T16" s="1"/>
  <c r="G67" i="19"/>
  <c r="F67"/>
  <c r="U242" i="15"/>
  <c r="S242"/>
  <c r="R242"/>
  <c r="U241"/>
  <c r="S241"/>
  <c r="R241"/>
  <c r="U237"/>
  <c r="U240" s="1"/>
  <c r="S237"/>
  <c r="S240" s="1"/>
  <c r="R237"/>
  <c r="R240" s="1"/>
  <c r="U235"/>
  <c r="S235"/>
  <c r="R235"/>
  <c r="U234"/>
  <c r="S234"/>
  <c r="R234"/>
  <c r="U233"/>
  <c r="S233"/>
  <c r="R233"/>
  <c r="W186"/>
  <c r="W181"/>
  <c r="W179"/>
  <c r="W178"/>
  <c r="U237" i="16"/>
  <c r="U240" s="1"/>
  <c r="S237"/>
  <c r="S240" s="1"/>
  <c r="R237"/>
  <c r="R240" s="1"/>
  <c r="U235"/>
  <c r="S235"/>
  <c r="R235"/>
  <c r="U234"/>
  <c r="S234"/>
  <c r="R234"/>
  <c r="U233"/>
  <c r="S233"/>
  <c r="R233"/>
  <c r="W186"/>
  <c r="W179"/>
  <c r="W178"/>
  <c r="A48" i="20" l="1"/>
  <c r="G20"/>
  <c r="F47"/>
  <c r="A47" s="1"/>
  <c r="R20"/>
  <c r="U20"/>
  <c r="R132"/>
  <c r="S131"/>
  <c r="U244" i="15"/>
  <c r="U243"/>
  <c r="S243"/>
  <c r="S244"/>
  <c r="R244"/>
  <c r="R243"/>
  <c r="U243" i="20"/>
  <c r="R243"/>
  <c r="U159"/>
  <c r="T103"/>
  <c r="U75"/>
  <c r="T19"/>
  <c r="H48"/>
  <c r="I48" s="1"/>
  <c r="G75"/>
  <c r="F75"/>
  <c r="A75" s="1"/>
  <c r="T242" i="19"/>
  <c r="V186"/>
  <c r="U103"/>
  <c r="T102"/>
  <c r="V185"/>
  <c r="T241"/>
  <c r="S72" i="20"/>
  <c r="S75" s="1"/>
  <c r="H44"/>
  <c r="H47" s="1"/>
  <c r="I47" s="1"/>
  <c r="S240"/>
  <c r="S243" s="1"/>
  <c r="T100"/>
  <c r="R72"/>
  <c r="R75" s="1"/>
  <c r="U240"/>
  <c r="F72"/>
  <c r="R240"/>
  <c r="F44" i="19"/>
  <c r="F47" s="1"/>
  <c r="R100"/>
  <c r="R104" s="1"/>
  <c r="S212"/>
  <c r="G44"/>
  <c r="G47" s="1"/>
  <c r="R184"/>
  <c r="U72" i="20"/>
  <c r="R212" i="19"/>
  <c r="A44" i="20"/>
  <c r="S184" i="19"/>
  <c r="U156" i="20"/>
  <c r="U128" i="19"/>
  <c r="U132" s="1"/>
  <c r="S156" i="20"/>
  <c r="S159" s="1"/>
  <c r="S128" i="19"/>
  <c r="S131" s="1"/>
  <c r="R156" i="20"/>
  <c r="R159" s="1"/>
  <c r="V126" i="19"/>
  <c r="T128" i="20"/>
  <c r="T131" s="1"/>
  <c r="R128" i="19"/>
  <c r="R131" s="1"/>
  <c r="V238"/>
  <c r="V182"/>
  <c r="W182" s="1"/>
  <c r="F16"/>
  <c r="F20" s="1"/>
  <c r="H16" i="20"/>
  <c r="H19" s="1"/>
  <c r="R16" i="19"/>
  <c r="R20" s="1"/>
  <c r="G16"/>
  <c r="G20" s="1"/>
  <c r="S16"/>
  <c r="S20" s="1"/>
  <c r="A16" i="20"/>
  <c r="T238"/>
  <c r="T209" i="19"/>
  <c r="T212" s="1"/>
  <c r="T215" s="1"/>
  <c r="T181"/>
  <c r="T184" s="1"/>
  <c r="T187" s="1"/>
  <c r="A54" i="20"/>
  <c r="H46" i="19"/>
  <c r="A50" i="20"/>
  <c r="T18" i="19"/>
  <c r="H18"/>
  <c r="T130"/>
  <c r="T17"/>
  <c r="T129"/>
  <c r="H17"/>
  <c r="T101"/>
  <c r="T125"/>
  <c r="T128" s="1"/>
  <c r="T97"/>
  <c r="T100" s="1"/>
  <c r="H41"/>
  <c r="H13"/>
  <c r="T13"/>
  <c r="V214" i="15"/>
  <c r="S153" i="19"/>
  <c r="A41"/>
  <c r="V186" i="15"/>
  <c r="U158" i="19"/>
  <c r="S158"/>
  <c r="V214" i="16"/>
  <c r="V186"/>
  <c r="A46" i="19"/>
  <c r="U235"/>
  <c r="U151"/>
  <c r="V123" i="20"/>
  <c r="G73" i="19"/>
  <c r="V11" i="20"/>
  <c r="U234" i="19"/>
  <c r="A49"/>
  <c r="A23"/>
  <c r="A67" i="20"/>
  <c r="A42" i="19"/>
  <c r="A18"/>
  <c r="A21"/>
  <c r="A51"/>
  <c r="A25"/>
  <c r="A22" i="20"/>
  <c r="A69"/>
  <c r="A73"/>
  <c r="A77"/>
  <c r="U154" i="19"/>
  <c r="U208"/>
  <c r="U216" s="1"/>
  <c r="A67"/>
  <c r="A65" i="20"/>
  <c r="U180" i="19"/>
  <c r="U188" s="1"/>
  <c r="A17"/>
  <c r="A26" i="20"/>
  <c r="R158" i="19"/>
  <c r="A13"/>
  <c r="A70" i="20"/>
  <c r="V95"/>
  <c r="A53" i="19"/>
  <c r="A66" i="20"/>
  <c r="A74"/>
  <c r="A79"/>
  <c r="A81"/>
  <c r="V126"/>
  <c r="V206"/>
  <c r="V182" i="15"/>
  <c r="V178" i="20"/>
  <c r="G70" i="19"/>
  <c r="S154"/>
  <c r="V122" i="20"/>
  <c r="T96" i="19"/>
  <c r="R154"/>
  <c r="V94" i="20"/>
  <c r="H70"/>
  <c r="F70" i="19"/>
  <c r="V10" i="20"/>
  <c r="R157" i="19"/>
  <c r="U157"/>
  <c r="U96"/>
  <c r="U104" s="1"/>
  <c r="U150"/>
  <c r="S157"/>
  <c r="T237" i="20"/>
  <c r="T240" s="1"/>
  <c r="S237" i="19"/>
  <c r="R237"/>
  <c r="U237"/>
  <c r="U240" s="1"/>
  <c r="U243" s="1"/>
  <c r="R153"/>
  <c r="U153"/>
  <c r="F73"/>
  <c r="R236" i="15"/>
  <c r="U152" i="20"/>
  <c r="U160" s="1"/>
  <c r="S236" i="16"/>
  <c r="R236"/>
  <c r="S236" i="15"/>
  <c r="S68" i="20"/>
  <c r="S76" s="1"/>
  <c r="G68"/>
  <c r="G76" s="1"/>
  <c r="H12"/>
  <c r="H20" s="1"/>
  <c r="S152"/>
  <c r="S160" s="1"/>
  <c r="R68"/>
  <c r="R76" s="1"/>
  <c r="R236"/>
  <c r="R244" s="1"/>
  <c r="V205"/>
  <c r="S236"/>
  <c r="S244" s="1"/>
  <c r="V177"/>
  <c r="U68"/>
  <c r="U76" s="1"/>
  <c r="V213" i="15"/>
  <c r="V213" i="16"/>
  <c r="U236" i="15"/>
  <c r="U236" i="16"/>
  <c r="V208"/>
  <c r="V208" i="15"/>
  <c r="V185" i="16"/>
  <c r="V185" i="15"/>
  <c r="U236" i="20"/>
  <c r="U244" s="1"/>
  <c r="V180" i="15"/>
  <c r="V180" i="16"/>
  <c r="F68" i="20"/>
  <c r="F76" s="1"/>
  <c r="R152"/>
  <c r="R160" s="1"/>
  <c r="V9"/>
  <c r="T12"/>
  <c r="T20" s="1"/>
  <c r="V93"/>
  <c r="T96"/>
  <c r="T104" s="1"/>
  <c r="V121"/>
  <c r="T124"/>
  <c r="T132" s="1"/>
  <c r="V205" i="19"/>
  <c r="T208"/>
  <c r="T216" s="1"/>
  <c r="V121"/>
  <c r="T124"/>
  <c r="V177"/>
  <c r="T180"/>
  <c r="G74"/>
  <c r="F74"/>
  <c r="V130" i="20"/>
  <c r="V102"/>
  <c r="V18"/>
  <c r="V98"/>
  <c r="V129"/>
  <c r="V101"/>
  <c r="V17"/>
  <c r="V181" i="15"/>
  <c r="V125" i="20"/>
  <c r="G69" i="19"/>
  <c r="V97" i="20"/>
  <c r="F69" i="19"/>
  <c r="V13" i="20"/>
  <c r="V182" i="16"/>
  <c r="V184" s="1"/>
  <c r="V209" i="15"/>
  <c r="V210" i="16"/>
  <c r="V212" s="1"/>
  <c r="V210" i="15"/>
  <c r="H69" i="20"/>
  <c r="T70"/>
  <c r="W207" i="16"/>
  <c r="W207" i="15"/>
  <c r="H37" i="19"/>
  <c r="S233"/>
  <c r="R149"/>
  <c r="G66"/>
  <c r="F66"/>
  <c r="S149"/>
  <c r="U149"/>
  <c r="W206" i="16"/>
  <c r="U233" i="19"/>
  <c r="R233"/>
  <c r="H12"/>
  <c r="G65"/>
  <c r="F65"/>
  <c r="H73" i="20"/>
  <c r="I46"/>
  <c r="T66"/>
  <c r="T234" i="16"/>
  <c r="T235" i="15"/>
  <c r="V235" s="1"/>
  <c r="T241"/>
  <c r="H65" i="20"/>
  <c r="H66"/>
  <c r="I17"/>
  <c r="T150"/>
  <c r="T153"/>
  <c r="T158"/>
  <c r="T235" i="16"/>
  <c r="V235" s="1"/>
  <c r="T237" i="15"/>
  <c r="T240" s="1"/>
  <c r="T242"/>
  <c r="I39" i="20"/>
  <c r="T73"/>
  <c r="H67" i="19"/>
  <c r="H67" i="20"/>
  <c r="T69"/>
  <c r="T237" i="16"/>
  <c r="T240" s="1"/>
  <c r="H74" i="20"/>
  <c r="I42"/>
  <c r="T154"/>
  <c r="T235"/>
  <c r="T242"/>
  <c r="T234"/>
  <c r="T157"/>
  <c r="T151"/>
  <c r="T149"/>
  <c r="T67"/>
  <c r="T74"/>
  <c r="T65"/>
  <c r="I38"/>
  <c r="I37"/>
  <c r="I11"/>
  <c r="I9"/>
  <c r="I18"/>
  <c r="I10"/>
  <c r="T233"/>
  <c r="T241"/>
  <c r="I13"/>
  <c r="I41"/>
  <c r="W209" i="16"/>
  <c r="W182" i="15"/>
  <c r="T233" i="16"/>
  <c r="W206" i="15"/>
  <c r="T233"/>
  <c r="T234"/>
  <c r="G48" i="19" l="1"/>
  <c r="S132"/>
  <c r="S19"/>
  <c r="S188"/>
  <c r="S187"/>
  <c r="R188"/>
  <c r="R187"/>
  <c r="F48"/>
  <c r="T103"/>
  <c r="F19"/>
  <c r="R103"/>
  <c r="R132"/>
  <c r="U131"/>
  <c r="R19"/>
  <c r="R215"/>
  <c r="R216"/>
  <c r="S215"/>
  <c r="S216"/>
  <c r="V102"/>
  <c r="G19"/>
  <c r="A78" i="20"/>
  <c r="A47" i="19"/>
  <c r="V215" i="15"/>
  <c r="W215" s="1"/>
  <c r="V216"/>
  <c r="W216" s="1"/>
  <c r="T243"/>
  <c r="T244"/>
  <c r="V187"/>
  <c r="V188"/>
  <c r="T243" i="20"/>
  <c r="V132"/>
  <c r="W132" s="1"/>
  <c r="T75"/>
  <c r="A50" i="19"/>
  <c r="A48"/>
  <c r="H75" i="20"/>
  <c r="I75" s="1"/>
  <c r="A76"/>
  <c r="V242" i="19"/>
  <c r="V216" i="16"/>
  <c r="W216" s="1"/>
  <c r="V215"/>
  <c r="W215" s="1"/>
  <c r="V187"/>
  <c r="V188"/>
  <c r="T132" i="19"/>
  <c r="T131"/>
  <c r="U159"/>
  <c r="W102"/>
  <c r="S160"/>
  <c r="S159"/>
  <c r="V18"/>
  <c r="H47"/>
  <c r="I47" s="1"/>
  <c r="I18"/>
  <c r="T188"/>
  <c r="T104"/>
  <c r="V241"/>
  <c r="I20" i="20"/>
  <c r="A20"/>
  <c r="A72"/>
  <c r="A19"/>
  <c r="V130" i="19"/>
  <c r="W130" s="1"/>
  <c r="I19" i="20"/>
  <c r="I44"/>
  <c r="H72"/>
  <c r="T72"/>
  <c r="W212" i="16"/>
  <c r="V184" i="15"/>
  <c r="V212"/>
  <c r="V100" i="20"/>
  <c r="V103" s="1"/>
  <c r="F72" i="19"/>
  <c r="F75" s="1"/>
  <c r="G72"/>
  <c r="G75" s="1"/>
  <c r="H44"/>
  <c r="R240"/>
  <c r="A44"/>
  <c r="S240"/>
  <c r="U156"/>
  <c r="S156"/>
  <c r="R156"/>
  <c r="R159" s="1"/>
  <c r="W126"/>
  <c r="T156" i="20"/>
  <c r="T159" s="1"/>
  <c r="V128"/>
  <c r="V131" s="1"/>
  <c r="W131" s="1"/>
  <c r="V238"/>
  <c r="W238" s="1"/>
  <c r="V16"/>
  <c r="V19" s="1"/>
  <c r="T16" i="19"/>
  <c r="T20" s="1"/>
  <c r="I16" i="20"/>
  <c r="H16" i="19"/>
  <c r="H20" s="1"/>
  <c r="A16"/>
  <c r="W210"/>
  <c r="V209"/>
  <c r="V212" s="1"/>
  <c r="V215" s="1"/>
  <c r="W215" s="1"/>
  <c r="V181"/>
  <c r="V184" s="1"/>
  <c r="V125"/>
  <c r="W125" s="1"/>
  <c r="A55" i="20"/>
  <c r="I41" i="19"/>
  <c r="W41"/>
  <c r="A56" i="20"/>
  <c r="A54" i="19"/>
  <c r="A82" i="20"/>
  <c r="A27"/>
  <c r="I46" i="19"/>
  <c r="W214" i="15"/>
  <c r="W214" i="19"/>
  <c r="W186"/>
  <c r="W46"/>
  <c r="V17"/>
  <c r="I17"/>
  <c r="V129"/>
  <c r="W185"/>
  <c r="V101"/>
  <c r="V97"/>
  <c r="V100" s="1"/>
  <c r="V13"/>
  <c r="I13"/>
  <c r="W210" i="20"/>
  <c r="W182"/>
  <c r="V234" i="19"/>
  <c r="V234" i="15"/>
  <c r="V234" i="16"/>
  <c r="W234" s="1"/>
  <c r="V150" i="19"/>
  <c r="W214" i="16"/>
  <c r="A28" i="20"/>
  <c r="W213" i="16"/>
  <c r="V235" i="19"/>
  <c r="W182" i="16"/>
  <c r="W210"/>
  <c r="W11" i="20"/>
  <c r="W179"/>
  <c r="W18"/>
  <c r="W46"/>
  <c r="W186"/>
  <c r="W207"/>
  <c r="H73" i="19"/>
  <c r="A81"/>
  <c r="W123" i="20"/>
  <c r="V235"/>
  <c r="A73" i="19"/>
  <c r="V151"/>
  <c r="W130" i="20"/>
  <c r="W102"/>
  <c r="V67"/>
  <c r="W206"/>
  <c r="W95"/>
  <c r="H74" i="19"/>
  <c r="W126" i="20"/>
  <c r="A26" i="19"/>
  <c r="U236"/>
  <c r="U244" s="1"/>
  <c r="V124" i="20"/>
  <c r="A70" i="19"/>
  <c r="A65"/>
  <c r="A66"/>
  <c r="V124"/>
  <c r="V208"/>
  <c r="V216" s="1"/>
  <c r="W216" s="1"/>
  <c r="V96" i="20"/>
  <c r="V104" s="1"/>
  <c r="A79" i="19"/>
  <c r="A74"/>
  <c r="V242" i="15"/>
  <c r="V241"/>
  <c r="W209"/>
  <c r="U152" i="19"/>
  <c r="U160" s="1"/>
  <c r="T158"/>
  <c r="A77"/>
  <c r="V180"/>
  <c r="A22"/>
  <c r="V151" i="20"/>
  <c r="A69" i="19"/>
  <c r="A68" i="20"/>
  <c r="T153" i="19"/>
  <c r="W98" i="20"/>
  <c r="V154"/>
  <c r="V70"/>
  <c r="H70" i="19"/>
  <c r="V234" i="20"/>
  <c r="W210" i="15"/>
  <c r="W178" i="20"/>
  <c r="T154" i="19"/>
  <c r="V150" i="20"/>
  <c r="W38"/>
  <c r="V96" i="19"/>
  <c r="W94" i="20"/>
  <c r="V66"/>
  <c r="T237" i="19"/>
  <c r="V12" i="20"/>
  <c r="W10"/>
  <c r="T157" i="19"/>
  <c r="W129" i="20"/>
  <c r="F68" i="19"/>
  <c r="F76" s="1"/>
  <c r="V233" i="20"/>
  <c r="T236"/>
  <c r="T244" s="1"/>
  <c r="V65"/>
  <c r="T68"/>
  <c r="T76" s="1"/>
  <c r="V233" i="15"/>
  <c r="T236"/>
  <c r="V233" i="16"/>
  <c r="T236"/>
  <c r="H68" i="20"/>
  <c r="H76" s="1"/>
  <c r="I76" s="1"/>
  <c r="V149"/>
  <c r="T152"/>
  <c r="T160" s="1"/>
  <c r="I37" i="19"/>
  <c r="H40"/>
  <c r="H48" s="1"/>
  <c r="I48" s="1"/>
  <c r="G68"/>
  <c r="G76" s="1"/>
  <c r="W17" i="20"/>
  <c r="W42"/>
  <c r="V242"/>
  <c r="V158"/>
  <c r="V74"/>
  <c r="V241"/>
  <c r="V157"/>
  <c r="V73"/>
  <c r="V153"/>
  <c r="V237"/>
  <c r="V237" i="16"/>
  <c r="V240" s="1"/>
  <c r="V69" i="20"/>
  <c r="V237" i="15"/>
  <c r="H69" i="19"/>
  <c r="H72" s="1"/>
  <c r="W125" i="20"/>
  <c r="I73"/>
  <c r="I12"/>
  <c r="I40"/>
  <c r="W177"/>
  <c r="T233" i="19"/>
  <c r="W39" i="20"/>
  <c r="W208" i="16"/>
  <c r="W180" i="15"/>
  <c r="W180" i="16"/>
  <c r="W235"/>
  <c r="W235" i="15"/>
  <c r="H66" i="19"/>
  <c r="T149"/>
  <c r="W122" i="20"/>
  <c r="I66"/>
  <c r="I69"/>
  <c r="I67"/>
  <c r="W205" i="15"/>
  <c r="W93" i="20"/>
  <c r="I9" i="19"/>
  <c r="H65"/>
  <c r="I65" i="20"/>
  <c r="W205"/>
  <c r="W209"/>
  <c r="W181"/>
  <c r="W37"/>
  <c r="I74"/>
  <c r="W213" i="15"/>
  <c r="I67" i="19"/>
  <c r="W121" i="20"/>
  <c r="W97"/>
  <c r="W214"/>
  <c r="W185"/>
  <c r="W101"/>
  <c r="W41"/>
  <c r="W9"/>
  <c r="W213"/>
  <c r="W13"/>
  <c r="W185" i="15"/>
  <c r="W181" i="16"/>
  <c r="W177" i="15"/>
  <c r="W185" i="16"/>
  <c r="W205"/>
  <c r="W177"/>
  <c r="R244" i="19" l="1"/>
  <c r="R243"/>
  <c r="H19"/>
  <c r="T19"/>
  <c r="R160"/>
  <c r="W187"/>
  <c r="V187"/>
  <c r="S244"/>
  <c r="S243"/>
  <c r="V103"/>
  <c r="V20" i="20"/>
  <c r="W20" s="1"/>
  <c r="V244" i="15"/>
  <c r="W244" s="1"/>
  <c r="V243"/>
  <c r="W243" s="1"/>
  <c r="W18" i="19"/>
  <c r="V76" i="20"/>
  <c r="W76" s="1"/>
  <c r="A75" i="19"/>
  <c r="A76"/>
  <c r="H76"/>
  <c r="I76" s="1"/>
  <c r="H75"/>
  <c r="I75" s="1"/>
  <c r="W17"/>
  <c r="V188"/>
  <c r="W188" s="1"/>
  <c r="V104"/>
  <c r="W104" s="1"/>
  <c r="W104" i="20"/>
  <c r="W103" i="19"/>
  <c r="A19"/>
  <c r="I19"/>
  <c r="W16" i="20"/>
  <c r="I72"/>
  <c r="A20" i="19"/>
  <c r="W100" i="20"/>
  <c r="W103"/>
  <c r="A83"/>
  <c r="A72" i="19"/>
  <c r="A84" i="20"/>
  <c r="V72"/>
  <c r="V75" s="1"/>
  <c r="W75" s="1"/>
  <c r="W240" i="16"/>
  <c r="W212" i="15"/>
  <c r="V240" i="20"/>
  <c r="V243" s="1"/>
  <c r="W243" s="1"/>
  <c r="A55" i="19"/>
  <c r="I72"/>
  <c r="T240"/>
  <c r="V128"/>
  <c r="V131" s="1"/>
  <c r="W131" s="1"/>
  <c r="W212"/>
  <c r="I44"/>
  <c r="W184"/>
  <c r="W100"/>
  <c r="T156"/>
  <c r="T159" s="1"/>
  <c r="W128" i="20"/>
  <c r="V156"/>
  <c r="V159" s="1"/>
  <c r="W159" s="1"/>
  <c r="V239" i="15"/>
  <c r="V240" s="1"/>
  <c r="V16" i="19"/>
  <c r="V20" s="1"/>
  <c r="I16"/>
  <c r="W238"/>
  <c r="W209"/>
  <c r="W181"/>
  <c r="A27"/>
  <c r="A56"/>
  <c r="A82"/>
  <c r="A78"/>
  <c r="W129"/>
  <c r="W101"/>
  <c r="W97"/>
  <c r="W13"/>
  <c r="W234" i="15"/>
  <c r="W242" i="16"/>
  <c r="I74" i="19"/>
  <c r="A28"/>
  <c r="V153"/>
  <c r="V236" i="16"/>
  <c r="V236" i="15"/>
  <c r="W235" i="20"/>
  <c r="W242" i="15"/>
  <c r="W67" i="20"/>
  <c r="V236" i="19"/>
  <c r="V244" s="1"/>
  <c r="W244" s="1"/>
  <c r="W74" i="20"/>
  <c r="W242"/>
  <c r="W235" i="19"/>
  <c r="W151"/>
  <c r="W150" i="20"/>
  <c r="W154"/>
  <c r="W151"/>
  <c r="W158"/>
  <c r="V236"/>
  <c r="V244" s="1"/>
  <c r="W244" s="1"/>
  <c r="W234"/>
  <c r="V157" i="19"/>
  <c r="A68"/>
  <c r="I70"/>
  <c r="V158"/>
  <c r="V152"/>
  <c r="V154"/>
  <c r="W234"/>
  <c r="V152" i="20"/>
  <c r="V160" s="1"/>
  <c r="W160" s="1"/>
  <c r="W150" i="19"/>
  <c r="V237"/>
  <c r="V240" s="1"/>
  <c r="V243" s="1"/>
  <c r="W243" s="1"/>
  <c r="I66"/>
  <c r="V68" i="20"/>
  <c r="W37" i="19"/>
  <c r="W73" i="20"/>
  <c r="V149" i="19"/>
  <c r="H68"/>
  <c r="I73"/>
  <c r="W157" i="20"/>
  <c r="W237" i="16"/>
  <c r="V233" i="19"/>
  <c r="I69"/>
  <c r="W153" i="20"/>
  <c r="W69"/>
  <c r="I70"/>
  <c r="W40"/>
  <c r="W12"/>
  <c r="W121" i="19"/>
  <c r="W177"/>
  <c r="W96" i="20"/>
  <c r="W233" i="15"/>
  <c r="W208" i="20"/>
  <c r="W180"/>
  <c r="I12" i="19"/>
  <c r="W124" i="20"/>
  <c r="I40" i="19"/>
  <c r="W208" i="15"/>
  <c r="W233" i="20"/>
  <c r="W205" i="19"/>
  <c r="W93"/>
  <c r="I68" i="20"/>
  <c r="W208" i="19"/>
  <c r="W180"/>
  <c r="W66" i="20"/>
  <c r="I65" i="19"/>
  <c r="W9"/>
  <c r="W149" i="20"/>
  <c r="W237"/>
  <c r="W65"/>
  <c r="W241"/>
  <c r="W237" i="15"/>
  <c r="W241"/>
  <c r="W241" i="16"/>
  <c r="W233"/>
  <c r="T243" i="19" l="1"/>
  <c r="T244"/>
  <c r="V132"/>
  <c r="W132" s="1"/>
  <c r="T160"/>
  <c r="V19"/>
  <c r="V160"/>
  <c r="W160" s="1"/>
  <c r="A83"/>
  <c r="W240" i="20"/>
  <c r="I20" i="19"/>
  <c r="W19" i="20"/>
  <c r="W72"/>
  <c r="W240" i="15"/>
  <c r="W128" i="19"/>
  <c r="A84"/>
  <c r="W240"/>
  <c r="V156"/>
  <c r="V159" s="1"/>
  <c r="W159" s="1"/>
  <c r="W156" i="20"/>
  <c r="W239" i="15"/>
  <c r="W16" i="19"/>
  <c r="W242"/>
  <c r="W158"/>
  <c r="W241"/>
  <c r="W152"/>
  <c r="W40"/>
  <c r="W153"/>
  <c r="W154"/>
  <c r="W237"/>
  <c r="W157"/>
  <c r="W236"/>
  <c r="W96"/>
  <c r="W124"/>
  <c r="W70" i="20"/>
  <c r="W152"/>
  <c r="W236" i="15"/>
  <c r="W149" i="19"/>
  <c r="W236" i="16"/>
  <c r="W236" i="20"/>
  <c r="W68"/>
  <c r="I68" i="19"/>
  <c r="W233"/>
  <c r="W12"/>
  <c r="W19" l="1"/>
  <c r="W20"/>
  <c r="W156"/>
  <c r="S74" i="15"/>
  <c r="R74"/>
  <c r="S73"/>
  <c r="R73"/>
  <c r="S70"/>
  <c r="R70"/>
  <c r="S69"/>
  <c r="R69"/>
  <c r="S74" i="16"/>
  <c r="R74"/>
  <c r="S73"/>
  <c r="R73"/>
  <c r="S70"/>
  <c r="R70"/>
  <c r="S69"/>
  <c r="R69"/>
  <c r="S67" i="15"/>
  <c r="R67"/>
  <c r="S66"/>
  <c r="R66"/>
  <c r="S65"/>
  <c r="R65"/>
  <c r="S67" i="16"/>
  <c r="R67"/>
  <c r="S66"/>
  <c r="R66"/>
  <c r="S65"/>
  <c r="R65"/>
  <c r="S75" i="15" l="1"/>
  <c r="S76"/>
  <c r="R76"/>
  <c r="R75"/>
  <c r="S76" i="16"/>
  <c r="S75"/>
  <c r="R76"/>
  <c r="R75"/>
  <c r="S72" i="15"/>
  <c r="R72" i="16"/>
  <c r="S72"/>
  <c r="R72" i="15"/>
  <c r="R65" i="19"/>
  <c r="R70"/>
  <c r="R67"/>
  <c r="R74"/>
  <c r="S65"/>
  <c r="S67"/>
  <c r="S70"/>
  <c r="S74"/>
  <c r="R66"/>
  <c r="R69"/>
  <c r="R73"/>
  <c r="S66"/>
  <c r="S69"/>
  <c r="S73"/>
  <c r="S68" i="16"/>
  <c r="R68"/>
  <c r="R68" i="15"/>
  <c r="S68"/>
  <c r="R72" i="19" l="1"/>
  <c r="R75" s="1"/>
  <c r="S72"/>
  <c r="S75" s="1"/>
  <c r="T70"/>
  <c r="T67"/>
  <c r="V67" s="1"/>
  <c r="W67" s="1"/>
  <c r="T74"/>
  <c r="R68"/>
  <c r="R76" s="1"/>
  <c r="S68"/>
  <c r="S76" s="1"/>
  <c r="T69"/>
  <c r="T73"/>
  <c r="T66"/>
  <c r="T65"/>
  <c r="U74" i="15"/>
  <c r="U73"/>
  <c r="U70"/>
  <c r="U69"/>
  <c r="U76" l="1"/>
  <c r="U75"/>
  <c r="T75" i="19"/>
  <c r="T72"/>
  <c r="U72" i="15"/>
  <c r="V66" i="19"/>
  <c r="U69"/>
  <c r="U74"/>
  <c r="U70"/>
  <c r="V70" s="1"/>
  <c r="W70" s="1"/>
  <c r="U73"/>
  <c r="V65"/>
  <c r="T68"/>
  <c r="T76" s="1"/>
  <c r="V13" i="15"/>
  <c r="V13" i="16"/>
  <c r="U75" i="19" l="1"/>
  <c r="U72"/>
  <c r="U76" s="1"/>
  <c r="V68"/>
  <c r="W66"/>
  <c r="V69"/>
  <c r="V74"/>
  <c r="V73"/>
  <c r="W65"/>
  <c r="V75" l="1"/>
  <c r="W75" s="1"/>
  <c r="V72"/>
  <c r="V76" s="1"/>
  <c r="W76" s="1"/>
  <c r="W69"/>
  <c r="W74"/>
  <c r="W73"/>
  <c r="W68"/>
  <c r="U154" i="15"/>
  <c r="S154"/>
  <c r="R154"/>
  <c r="U153"/>
  <c r="S153"/>
  <c r="R153"/>
  <c r="U151"/>
  <c r="S151"/>
  <c r="R151"/>
  <c r="U150"/>
  <c r="S150"/>
  <c r="R150"/>
  <c r="U149"/>
  <c r="V123"/>
  <c r="W102"/>
  <c r="W98"/>
  <c r="V95"/>
  <c r="W95"/>
  <c r="V94"/>
  <c r="T74"/>
  <c r="G74"/>
  <c r="F74"/>
  <c r="T73"/>
  <c r="G73"/>
  <c r="F73"/>
  <c r="T70"/>
  <c r="G70"/>
  <c r="F70"/>
  <c r="T69"/>
  <c r="G69"/>
  <c r="F69"/>
  <c r="H46"/>
  <c r="H42"/>
  <c r="H41"/>
  <c r="H18"/>
  <c r="H17"/>
  <c r="H46" i="16"/>
  <c r="H42"/>
  <c r="H41"/>
  <c r="U158"/>
  <c r="S158"/>
  <c r="R158"/>
  <c r="U157"/>
  <c r="S157"/>
  <c r="R157"/>
  <c r="U154"/>
  <c r="S154"/>
  <c r="R154"/>
  <c r="U153"/>
  <c r="S153"/>
  <c r="R153"/>
  <c r="U151"/>
  <c r="S151"/>
  <c r="R151"/>
  <c r="U150"/>
  <c r="S150"/>
  <c r="R150"/>
  <c r="U149"/>
  <c r="S149"/>
  <c r="R149"/>
  <c r="T74"/>
  <c r="T73"/>
  <c r="T70"/>
  <c r="T75" i="15" l="1"/>
  <c r="T76"/>
  <c r="H48"/>
  <c r="I48" s="1"/>
  <c r="H47"/>
  <c r="I47" s="1"/>
  <c r="G75"/>
  <c r="G76"/>
  <c r="F76"/>
  <c r="F75"/>
  <c r="H19"/>
  <c r="H20"/>
  <c r="U160" i="16"/>
  <c r="U159"/>
  <c r="S160"/>
  <c r="S159"/>
  <c r="R160"/>
  <c r="R159"/>
  <c r="T75"/>
  <c r="T76"/>
  <c r="H47"/>
  <c r="I47" s="1"/>
  <c r="H48"/>
  <c r="I48" s="1"/>
  <c r="H44" i="15"/>
  <c r="I19"/>
  <c r="S156" i="16"/>
  <c r="T72" i="15"/>
  <c r="U156"/>
  <c r="R156"/>
  <c r="F72"/>
  <c r="U156" i="16"/>
  <c r="H44"/>
  <c r="I44" i="15"/>
  <c r="R156" i="16"/>
  <c r="G72" i="15"/>
  <c r="S156"/>
  <c r="W72" i="19"/>
  <c r="V46" i="15"/>
  <c r="V74"/>
  <c r="V18"/>
  <c r="V70"/>
  <c r="V46" i="16"/>
  <c r="V74"/>
  <c r="A70" i="15"/>
  <c r="A77"/>
  <c r="A79"/>
  <c r="V130" i="16"/>
  <c r="A69" i="15"/>
  <c r="A73"/>
  <c r="A74"/>
  <c r="A81"/>
  <c r="V130"/>
  <c r="V102" i="16"/>
  <c r="V102" i="15"/>
  <c r="V70" i="16"/>
  <c r="S152" i="15"/>
  <c r="R152"/>
  <c r="V126" i="16"/>
  <c r="V126" i="15"/>
  <c r="V98" i="16"/>
  <c r="V98" i="15"/>
  <c r="V42" i="16"/>
  <c r="V42" i="15"/>
  <c r="R152" i="16"/>
  <c r="S152"/>
  <c r="U152"/>
  <c r="V129"/>
  <c r="V129" i="15"/>
  <c r="V121"/>
  <c r="V101" i="16"/>
  <c r="V101" i="15"/>
  <c r="U152"/>
  <c r="V93"/>
  <c r="V96" s="1"/>
  <c r="V73" i="16"/>
  <c r="V73" i="15"/>
  <c r="V17"/>
  <c r="V125" i="16"/>
  <c r="V97"/>
  <c r="V100" s="1"/>
  <c r="V97" i="15"/>
  <c r="V100" s="1"/>
  <c r="V69"/>
  <c r="V41" i="16"/>
  <c r="V41" i="15"/>
  <c r="V14"/>
  <c r="V125"/>
  <c r="V122"/>
  <c r="H69"/>
  <c r="T69" i="16"/>
  <c r="T72" s="1"/>
  <c r="W94" i="15"/>
  <c r="W123" i="16"/>
  <c r="W95"/>
  <c r="W123" i="15"/>
  <c r="H74"/>
  <c r="T149"/>
  <c r="H37"/>
  <c r="T66"/>
  <c r="T151"/>
  <c r="T65"/>
  <c r="T153"/>
  <c r="H73"/>
  <c r="H11"/>
  <c r="T67"/>
  <c r="H9"/>
  <c r="I14"/>
  <c r="I18"/>
  <c r="H39"/>
  <c r="H38"/>
  <c r="H70"/>
  <c r="H10"/>
  <c r="T150"/>
  <c r="T154"/>
  <c r="H40" i="16"/>
  <c r="T158"/>
  <c r="T157"/>
  <c r="T150"/>
  <c r="T154"/>
  <c r="T151"/>
  <c r="T153"/>
  <c r="T156" s="1"/>
  <c r="T65"/>
  <c r="T66"/>
  <c r="T67"/>
  <c r="T149"/>
  <c r="V132" i="15" l="1"/>
  <c r="W132" s="1"/>
  <c r="V131"/>
  <c r="W131" s="1"/>
  <c r="V103"/>
  <c r="V104"/>
  <c r="V47"/>
  <c r="W47" s="1"/>
  <c r="V48"/>
  <c r="W48" s="1"/>
  <c r="V19"/>
  <c r="V20"/>
  <c r="V76"/>
  <c r="W76" s="1"/>
  <c r="V75"/>
  <c r="W75" s="1"/>
  <c r="A75"/>
  <c r="A76"/>
  <c r="H76"/>
  <c r="I76" s="1"/>
  <c r="H75"/>
  <c r="I75" s="1"/>
  <c r="V132" i="16"/>
  <c r="W132" s="1"/>
  <c r="V131"/>
  <c r="W131" s="1"/>
  <c r="V103"/>
  <c r="V104"/>
  <c r="T159"/>
  <c r="T160"/>
  <c r="V48"/>
  <c r="W48" s="1"/>
  <c r="V47"/>
  <c r="W47" s="1"/>
  <c r="V75"/>
  <c r="W75" s="1"/>
  <c r="V76"/>
  <c r="W76" s="1"/>
  <c r="W103"/>
  <c r="A72" i="15"/>
  <c r="V128" i="16"/>
  <c r="V128" i="15"/>
  <c r="V72"/>
  <c r="T156"/>
  <c r="V44"/>
  <c r="W100" i="16"/>
  <c r="I44"/>
  <c r="H72" i="15"/>
  <c r="V44" i="16"/>
  <c r="V16" i="15"/>
  <c r="I16"/>
  <c r="A82"/>
  <c r="A78"/>
  <c r="W130" i="16"/>
  <c r="W130" i="15"/>
  <c r="W126"/>
  <c r="W98" i="16"/>
  <c r="W102"/>
  <c r="V67" i="15"/>
  <c r="W67" s="1"/>
  <c r="V67" i="16"/>
  <c r="W67" s="1"/>
  <c r="A65" i="15"/>
  <c r="A67"/>
  <c r="V151" i="16"/>
  <c r="V154" i="15"/>
  <c r="W158"/>
  <c r="V151"/>
  <c r="A66"/>
  <c r="V158" i="16"/>
  <c r="V154"/>
  <c r="V150" i="15"/>
  <c r="W126" i="16"/>
  <c r="V66"/>
  <c r="V66" i="15"/>
  <c r="I10"/>
  <c r="H12"/>
  <c r="I20" s="1"/>
  <c r="V124" i="16"/>
  <c r="V124" i="15"/>
  <c r="V157" i="16"/>
  <c r="V149"/>
  <c r="T152"/>
  <c r="V96"/>
  <c r="V149" i="15"/>
  <c r="T152"/>
  <c r="V40" i="16"/>
  <c r="V40" i="15"/>
  <c r="V12"/>
  <c r="V65"/>
  <c r="T68"/>
  <c r="V65" i="16"/>
  <c r="T68"/>
  <c r="H40" i="15"/>
  <c r="G68"/>
  <c r="F68"/>
  <c r="I17"/>
  <c r="V153"/>
  <c r="V156" s="1"/>
  <c r="V153" i="16"/>
  <c r="V150"/>
  <c r="V69"/>
  <c r="I13" i="15"/>
  <c r="W122"/>
  <c r="W122" i="16"/>
  <c r="W94"/>
  <c r="I39"/>
  <c r="I39" i="15"/>
  <c r="I11"/>
  <c r="I38" i="16"/>
  <c r="W10" i="15"/>
  <c r="W93"/>
  <c r="W93" i="16"/>
  <c r="I38" i="15"/>
  <c r="I37"/>
  <c r="I9"/>
  <c r="I37" i="16"/>
  <c r="W101"/>
  <c r="W121"/>
  <c r="W18" i="15"/>
  <c r="W97" i="16"/>
  <c r="W121" i="15"/>
  <c r="W14"/>
  <c r="W125"/>
  <c r="W97"/>
  <c r="W129" i="16"/>
  <c r="W125"/>
  <c r="W129" i="15"/>
  <c r="W101"/>
  <c r="H67"/>
  <c r="H66"/>
  <c r="H65"/>
  <c r="W104" i="16" l="1"/>
  <c r="V160"/>
  <c r="W160" s="1"/>
  <c r="V159"/>
  <c r="W159" s="1"/>
  <c r="W20" i="15"/>
  <c r="W19"/>
  <c r="W72"/>
  <c r="W128"/>
  <c r="W128" i="16"/>
  <c r="A83" i="15"/>
  <c r="W156"/>
  <c r="W44"/>
  <c r="V156" i="16"/>
  <c r="I72" i="15"/>
  <c r="W44" i="16"/>
  <c r="V72"/>
  <c r="W16" i="15"/>
  <c r="W66" i="16"/>
  <c r="W66" i="15"/>
  <c r="W151" i="16"/>
  <c r="W158"/>
  <c r="W154" i="15"/>
  <c r="W154" i="16"/>
  <c r="V152" i="15"/>
  <c r="V68" i="16"/>
  <c r="A68" i="15"/>
  <c r="V68"/>
  <c r="I66"/>
  <c r="W157"/>
  <c r="V152" i="16"/>
  <c r="H68" i="15"/>
  <c r="W96" i="16"/>
  <c r="W150"/>
  <c r="W124"/>
  <c r="W96" i="15"/>
  <c r="W124"/>
  <c r="W150"/>
  <c r="I40"/>
  <c r="I12"/>
  <c r="I40" i="16"/>
  <c r="W39"/>
  <c r="W151" i="15"/>
  <c r="W39"/>
  <c r="W11"/>
  <c r="I67"/>
  <c r="W38" i="16"/>
  <c r="W153" i="15"/>
  <c r="W38"/>
  <c r="I65"/>
  <c r="W37" i="16"/>
  <c r="W9" i="15"/>
  <c r="W37"/>
  <c r="W65"/>
  <c r="W65" i="16"/>
  <c r="W157"/>
  <c r="W153"/>
  <c r="W149"/>
  <c r="W149" i="15"/>
  <c r="W13"/>
  <c r="W17"/>
  <c r="A84" l="1"/>
  <c r="W156" i="16"/>
  <c r="W72"/>
  <c r="W68" i="15"/>
  <c r="W68" i="16"/>
  <c r="W152"/>
  <c r="I68" i="15"/>
  <c r="W40"/>
  <c r="W40" i="16"/>
  <c r="W152" i="15"/>
  <c r="W12"/>
  <c r="G74" i="16" l="1"/>
  <c r="F74"/>
  <c r="G73"/>
  <c r="F73"/>
  <c r="G70"/>
  <c r="F70"/>
  <c r="G69"/>
  <c r="F69"/>
  <c r="H18"/>
  <c r="H17"/>
  <c r="H70"/>
  <c r="H19" l="1"/>
  <c r="H20"/>
  <c r="G76"/>
  <c r="G75"/>
  <c r="F76"/>
  <c r="F75"/>
  <c r="I19"/>
  <c r="F72"/>
  <c r="G72"/>
  <c r="V18"/>
  <c r="H74"/>
  <c r="A70"/>
  <c r="A77"/>
  <c r="A69"/>
  <c r="A74"/>
  <c r="A79"/>
  <c r="A81"/>
  <c r="A73"/>
  <c r="V17"/>
  <c r="H73"/>
  <c r="V14"/>
  <c r="H69"/>
  <c r="H72" s="1"/>
  <c r="I46"/>
  <c r="A65"/>
  <c r="I18"/>
  <c r="I14"/>
  <c r="V19" l="1"/>
  <c r="V20"/>
  <c r="A75"/>
  <c r="A76"/>
  <c r="H75"/>
  <c r="I75" s="1"/>
  <c r="H76"/>
  <c r="I76" s="1"/>
  <c r="I72"/>
  <c r="A72"/>
  <c r="V16"/>
  <c r="A82"/>
  <c r="A78"/>
  <c r="A66"/>
  <c r="A67"/>
  <c r="F68"/>
  <c r="V12"/>
  <c r="G68"/>
  <c r="H12"/>
  <c r="I20" s="1"/>
  <c r="I17"/>
  <c r="I13"/>
  <c r="I11"/>
  <c r="I10"/>
  <c r="I9"/>
  <c r="W14"/>
  <c r="W18"/>
  <c r="W46"/>
  <c r="W42"/>
  <c r="H66"/>
  <c r="H67"/>
  <c r="I74"/>
  <c r="H65"/>
  <c r="W19" l="1"/>
  <c r="W20"/>
  <c r="A83"/>
  <c r="W16"/>
  <c r="A68"/>
  <c r="H68"/>
  <c r="I41" i="15"/>
  <c r="I12" i="16"/>
  <c r="W11"/>
  <c r="I67"/>
  <c r="W10"/>
  <c r="I66"/>
  <c r="I65"/>
  <c r="W9"/>
  <c r="W46" i="15"/>
  <c r="W74"/>
  <c r="W74" i="16"/>
  <c r="W42" i="15"/>
  <c r="I74"/>
  <c r="I46"/>
  <c r="I42"/>
  <c r="I41" i="16"/>
  <c r="I42"/>
  <c r="W13"/>
  <c r="W17"/>
  <c r="A84" l="1"/>
  <c r="I70"/>
  <c r="I70" i="15"/>
  <c r="W70"/>
  <c r="W70" i="16"/>
  <c r="I73"/>
  <c r="I73" i="15"/>
  <c r="I69" i="16"/>
  <c r="I69" i="15"/>
  <c r="I68" i="16"/>
  <c r="W12"/>
  <c r="W41"/>
  <c r="W41" i="15"/>
  <c r="W69" i="16"/>
  <c r="W73" i="15"/>
  <c r="W69"/>
  <c r="W73" i="16"/>
</calcChain>
</file>

<file path=xl/sharedStrings.xml><?xml version="1.0" encoding="utf-8"?>
<sst xmlns="http://schemas.openxmlformats.org/spreadsheetml/2006/main" count="4035" uniqueCount="68">
  <si>
    <t>Table 1</t>
  </si>
  <si>
    <t>Table 4</t>
  </si>
  <si>
    <t>(%)</t>
  </si>
  <si>
    <t>MONTH</t>
  </si>
  <si>
    <t>Change</t>
  </si>
  <si>
    <t>Arrival</t>
  </si>
  <si>
    <t>Departure</t>
  </si>
  <si>
    <t>Total</t>
  </si>
  <si>
    <t>DisEmb.</t>
  </si>
  <si>
    <t>Emb.</t>
  </si>
  <si>
    <t>OCT.</t>
  </si>
  <si>
    <t>NOV.</t>
  </si>
  <si>
    <t>DEC.</t>
  </si>
  <si>
    <t>JAN.</t>
  </si>
  <si>
    <t>FEB.</t>
  </si>
  <si>
    <t>MAR.</t>
  </si>
  <si>
    <t>APR.</t>
  </si>
  <si>
    <t>MAY</t>
  </si>
  <si>
    <t>JUN.</t>
  </si>
  <si>
    <t>APR.- JUN.</t>
  </si>
  <si>
    <t xml:space="preserve">JUL. </t>
  </si>
  <si>
    <t>JUL.</t>
  </si>
  <si>
    <t>AUG.</t>
  </si>
  <si>
    <t>SEP.</t>
  </si>
  <si>
    <t>JUL. - SEP.</t>
  </si>
  <si>
    <t>Table 2</t>
  </si>
  <si>
    <t>Table 5</t>
  </si>
  <si>
    <t>Table 3</t>
  </si>
  <si>
    <t>Table 6</t>
  </si>
  <si>
    <t xml:space="preserve"> </t>
  </si>
  <si>
    <t xml:space="preserve"> LCC TOTAL AIRCRAFT MOVEMENT</t>
  </si>
  <si>
    <t>Disemb.+Emb.</t>
  </si>
  <si>
    <t>Transit</t>
  </si>
  <si>
    <t>Table 7</t>
  </si>
  <si>
    <t>Unit : Tonne</t>
  </si>
  <si>
    <t>Inbound</t>
  </si>
  <si>
    <t>Outbound</t>
  </si>
  <si>
    <t>In.+Out.</t>
  </si>
  <si>
    <t>OCT.-DEC.</t>
  </si>
  <si>
    <t>APR. - JUN.</t>
  </si>
  <si>
    <t>JUL.- SEP.</t>
  </si>
  <si>
    <t>Table 8</t>
  </si>
  <si>
    <t>Table 9</t>
  </si>
  <si>
    <t>LCC INTERNATIONAL FREIGHT</t>
  </si>
  <si>
    <t>LCC DOMESTIC FREIGHT</t>
  </si>
  <si>
    <t>LCC TOTAL FREIGHT</t>
  </si>
  <si>
    <t>LCC INTERNATIONAL AIRCRAFT MOVEMENT</t>
  </si>
  <si>
    <t>LCC DOMESTIC AIRCRAFT MOVEMENT</t>
  </si>
  <si>
    <t>LCC INTERNATIONAL PASSENGER</t>
  </si>
  <si>
    <t>LCC DOMESTIC PASSENGER</t>
  </si>
  <si>
    <t>LCC TOTAL PASSENGER</t>
  </si>
  <si>
    <t>LCC INTERNATIONAL MAIL</t>
  </si>
  <si>
    <t>LCC DOMESTIC MAIL</t>
  </si>
  <si>
    <t>LCC TOTAL MAIL</t>
  </si>
  <si>
    <t>Table 10</t>
  </si>
  <si>
    <t>Table 11</t>
  </si>
  <si>
    <t>Table 12</t>
  </si>
  <si>
    <t>OCT.- DEC.</t>
  </si>
  <si>
    <t>FY 2013</t>
  </si>
  <si>
    <t>FY 2014</t>
  </si>
  <si>
    <t>Source : Air Transport Information and Slot Coordination Division, AOT.</t>
  </si>
  <si>
    <t>JAN.- MAR.</t>
  </si>
  <si>
    <t>JAN.- SEP.</t>
  </si>
  <si>
    <t>TOTAL</t>
  </si>
  <si>
    <t>FY 2017</t>
  </si>
  <si>
    <t>FY 2018</t>
  </si>
  <si>
    <t>JAN.- MAY.</t>
  </si>
  <si>
    <t>OCT.- MAY.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</si>
</sst>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87" formatCode="#,##0_)"/>
    <numFmt numFmtId="188" formatCode="#,##0.00_ ;\-#,##0.00\ "/>
    <numFmt numFmtId="189" formatCode="_-* #,##0_-;\-* #,##0_-;_-* &quot;-&quot;??_-;_-@_-"/>
  </numFmts>
  <fonts count="136">
    <font>
      <sz val="16"/>
      <color theme="1"/>
      <name val="Angsana New"/>
      <family val="2"/>
      <charset val="222"/>
    </font>
    <font>
      <sz val="16"/>
      <color theme="1"/>
      <name val="Angsana New"/>
      <family val="2"/>
      <charset val="222"/>
    </font>
    <font>
      <sz val="16"/>
      <color theme="0"/>
      <name val="Angsana New"/>
      <family val="2"/>
      <charset val="222"/>
    </font>
    <font>
      <sz val="10"/>
      <name val="Times New Roman"/>
      <family val="1"/>
      <charset val="222"/>
    </font>
    <font>
      <sz val="10"/>
      <name val="Arial"/>
      <family val="2"/>
    </font>
    <font>
      <sz val="12"/>
      <name val="Arial"/>
      <family val="2"/>
    </font>
    <font>
      <b/>
      <u/>
      <sz val="10"/>
      <color theme="6" tint="-0.499984740745262"/>
      <name val="Arial"/>
      <family val="2"/>
    </font>
    <font>
      <b/>
      <sz val="10"/>
      <color theme="6" tint="-0.499984740745262"/>
      <name val="Arial"/>
      <family val="2"/>
    </font>
    <font>
      <b/>
      <u/>
      <sz val="10"/>
      <color theme="5" tint="-0.499984740745262"/>
      <name val="Arial"/>
      <family val="2"/>
    </font>
    <font>
      <b/>
      <sz val="10"/>
      <color theme="5" tint="-0.499984740745262"/>
      <name val="Arial"/>
      <family val="2"/>
    </font>
    <font>
      <b/>
      <u/>
      <sz val="10"/>
      <color theme="8" tint="-0.499984740745262"/>
      <name val="Arial"/>
      <family val="2"/>
    </font>
    <font>
      <b/>
      <sz val="10"/>
      <color theme="8" tint="-0.499984740745262"/>
      <name val="Arial"/>
      <family val="2"/>
    </font>
    <font>
      <b/>
      <sz val="8"/>
      <color theme="6" tint="-0.499984740745262"/>
      <name val="Arial"/>
      <family val="2"/>
    </font>
    <font>
      <sz val="8"/>
      <color theme="6" tint="-0.499984740745262"/>
      <name val="Arial"/>
      <family val="2"/>
    </font>
    <font>
      <sz val="10"/>
      <color theme="6" tint="-0.499984740745262"/>
      <name val="Arial"/>
      <family val="2"/>
    </font>
    <font>
      <sz val="10"/>
      <color theme="5" tint="-0.499984740745262"/>
      <name val="Arial"/>
      <family val="2"/>
    </font>
    <font>
      <b/>
      <sz val="8"/>
      <color theme="5" tint="-0.499984740745262"/>
      <name val="Arial"/>
      <family val="2"/>
    </font>
    <font>
      <sz val="8"/>
      <color theme="5" tint="-0.499984740745262"/>
      <name val="Arial"/>
      <family val="2"/>
    </font>
    <font>
      <sz val="10"/>
      <color theme="8" tint="-0.499984740745262"/>
      <name val="Arial"/>
      <family val="2"/>
    </font>
    <font>
      <sz val="8"/>
      <color theme="8" tint="-0.499984740745262"/>
      <name val="Arial"/>
      <family val="2"/>
    </font>
    <font>
      <b/>
      <sz val="10"/>
      <color indexed="21" tint="-0.499984740745262"/>
      <name val="Arial"/>
      <family val="2"/>
    </font>
    <font>
      <b/>
      <sz val="10"/>
      <color indexed="21"/>
      <name val="Arial"/>
      <family val="2"/>
    </font>
    <font>
      <b/>
      <sz val="10"/>
      <color indexed="57" tint="-0.499984740745262"/>
      <name val="Arial"/>
      <family val="2"/>
    </font>
    <font>
      <b/>
      <sz val="10"/>
      <color indexed="57"/>
      <name val="Arial"/>
      <family val="2"/>
    </font>
    <font>
      <b/>
      <sz val="10"/>
      <color indexed="16" tint="-0.499984740745262"/>
      <name val="Arial"/>
      <family val="2"/>
    </font>
    <font>
      <b/>
      <sz val="10"/>
      <color indexed="16"/>
      <name val="Arial"/>
      <family val="2"/>
    </font>
    <font>
      <b/>
      <u/>
      <sz val="10"/>
      <color theme="4" tint="-0.499984740745262"/>
      <name val="Arial"/>
      <family val="2"/>
    </font>
    <font>
      <b/>
      <sz val="10"/>
      <color theme="4" tint="-0.499984740745262"/>
      <name val="Arial"/>
      <family val="2"/>
    </font>
    <font>
      <sz val="10"/>
      <color theme="4" tint="-0.499984740745262"/>
      <name val="Arial"/>
      <family val="2"/>
    </font>
    <font>
      <b/>
      <sz val="8"/>
      <color theme="4" tint="-0.499984740745262"/>
      <name val="Arial"/>
      <family val="2"/>
    </font>
    <font>
      <sz val="8"/>
      <color theme="4" tint="-0.499984740745262"/>
      <name val="Arial"/>
      <family val="2"/>
    </font>
    <font>
      <sz val="10"/>
      <color theme="3"/>
      <name val="Arial"/>
      <family val="2"/>
    </font>
    <font>
      <sz val="10"/>
      <color rgb="FFFF0000"/>
      <name val="Times New Roman"/>
      <family val="1"/>
      <charset val="222"/>
    </font>
    <font>
      <b/>
      <sz val="10"/>
      <color rgb="FF008080"/>
      <name val="Arial"/>
      <family val="2"/>
    </font>
    <font>
      <b/>
      <sz val="10"/>
      <color rgb="FF339966"/>
      <name val="Arial"/>
      <family val="2"/>
    </font>
    <font>
      <sz val="10"/>
      <name val="Arial"/>
      <family val="2"/>
    </font>
    <font>
      <sz val="10"/>
      <name val="Times New Roman"/>
      <family val="1"/>
      <charset val="222"/>
    </font>
    <font>
      <b/>
      <u/>
      <sz val="10"/>
      <color theme="8" tint="-0.499984740745262"/>
      <name val="Arial"/>
      <family val="2"/>
    </font>
    <font>
      <b/>
      <u/>
      <sz val="10"/>
      <color theme="6" tint="-0.499984740745262"/>
      <name val="Arial"/>
      <family val="2"/>
    </font>
    <font>
      <b/>
      <sz val="10"/>
      <color theme="8" tint="-0.499984740745262"/>
      <name val="Arial"/>
      <family val="2"/>
    </font>
    <font>
      <b/>
      <sz val="10"/>
      <color theme="6" tint="-0.499984740745262"/>
      <name val="Arial"/>
      <family val="2"/>
    </font>
    <font>
      <sz val="10"/>
      <color theme="8" tint="-0.499984740745262"/>
      <name val="Arial"/>
      <family val="2"/>
    </font>
    <font>
      <sz val="10"/>
      <color theme="6" tint="-0.499984740745262"/>
      <name val="Arial"/>
      <family val="2"/>
    </font>
    <font>
      <b/>
      <sz val="10"/>
      <color indexed="21"/>
      <name val="Arial"/>
      <family val="2"/>
    </font>
    <font>
      <b/>
      <sz val="10"/>
      <color rgb="FF339966"/>
      <name val="Arial"/>
      <family val="2"/>
    </font>
    <font>
      <b/>
      <sz val="10"/>
      <color indexed="57"/>
      <name val="Arial"/>
      <family val="2"/>
    </font>
    <font>
      <b/>
      <u/>
      <sz val="10"/>
      <color theme="5" tint="-0.499984740745262"/>
      <name val="Arial"/>
      <family val="2"/>
    </font>
    <font>
      <b/>
      <sz val="10"/>
      <color theme="5" tint="-0.499984740745262"/>
      <name val="Arial"/>
      <family val="2"/>
    </font>
    <font>
      <sz val="10"/>
      <color theme="5" tint="-0.499984740745262"/>
      <name val="Arial"/>
      <family val="2"/>
    </font>
    <font>
      <b/>
      <sz val="10"/>
      <color theme="4" tint="-0.499984740745262"/>
      <name val="Arial"/>
      <family val="2"/>
    </font>
    <font>
      <b/>
      <sz val="10"/>
      <color indexed="16"/>
      <name val="Arial"/>
      <family val="2"/>
    </font>
    <font>
      <b/>
      <u/>
      <sz val="10"/>
      <color theme="4" tint="-0.499984740745262"/>
      <name val="Arial"/>
      <family val="2"/>
    </font>
    <font>
      <sz val="10"/>
      <color theme="4" tint="-0.499984740745262"/>
      <name val="Arial"/>
      <family val="2"/>
    </font>
    <font>
      <sz val="10"/>
      <name val="Arial"/>
      <family val="2"/>
    </font>
    <font>
      <sz val="10"/>
      <name val="Times New Roman"/>
      <family val="1"/>
      <charset val="222"/>
    </font>
    <font>
      <b/>
      <u/>
      <sz val="10"/>
      <color theme="8" tint="-0.499984740745262"/>
      <name val="Arial"/>
      <family val="2"/>
    </font>
    <font>
      <b/>
      <u/>
      <sz val="10"/>
      <color theme="6" tint="-0.499984740745262"/>
      <name val="Arial"/>
      <family val="2"/>
    </font>
    <font>
      <b/>
      <sz val="10"/>
      <color theme="8" tint="-0.499984740745262"/>
      <name val="Arial"/>
      <family val="2"/>
    </font>
    <font>
      <b/>
      <sz val="10"/>
      <color theme="6" tint="-0.499984740745262"/>
      <name val="Arial"/>
      <family val="2"/>
    </font>
    <font>
      <sz val="10"/>
      <color theme="8" tint="-0.499984740745262"/>
      <name val="Arial"/>
      <family val="2"/>
    </font>
    <font>
      <b/>
      <sz val="10"/>
      <name val="Arial"/>
      <family val="2"/>
    </font>
    <font>
      <b/>
      <sz val="8"/>
      <color theme="6" tint="-0.499984740745262"/>
      <name val="Arial"/>
      <family val="2"/>
    </font>
    <font>
      <sz val="8"/>
      <color theme="8" tint="-0.499984740745262"/>
      <name val="Arial"/>
      <family val="2"/>
    </font>
    <font>
      <sz val="8"/>
      <color theme="6" tint="-0.499984740745262"/>
      <name val="Arial"/>
      <family val="2"/>
    </font>
    <font>
      <sz val="10"/>
      <color theme="6" tint="-0.499984740745262"/>
      <name val="Arial"/>
      <family val="2"/>
    </font>
    <font>
      <b/>
      <sz val="10"/>
      <color rgb="FF008080"/>
      <name val="Arial"/>
      <family val="2"/>
    </font>
    <font>
      <b/>
      <sz val="10"/>
      <color rgb="FF339966"/>
      <name val="Arial"/>
      <family val="2"/>
    </font>
    <font>
      <sz val="12"/>
      <name val="Arial"/>
      <family val="2"/>
    </font>
    <font>
      <b/>
      <u/>
      <sz val="10"/>
      <color theme="5" tint="-0.499984740745262"/>
      <name val="Arial"/>
      <family val="2"/>
    </font>
    <font>
      <b/>
      <sz val="10"/>
      <color theme="5" tint="-0.499984740745262"/>
      <name val="Arial"/>
      <family val="2"/>
    </font>
    <font>
      <sz val="10"/>
      <color theme="5" tint="-0.499984740745262"/>
      <name val="Arial"/>
      <family val="2"/>
    </font>
    <font>
      <b/>
      <sz val="8"/>
      <color theme="5" tint="-0.499984740745262"/>
      <name val="Arial"/>
      <family val="2"/>
    </font>
    <font>
      <sz val="8"/>
      <color theme="5" tint="-0.499984740745262"/>
      <name val="Arial"/>
      <family val="2"/>
    </font>
    <font>
      <sz val="10"/>
      <color rgb="FFFF0000"/>
      <name val="Times New Roman"/>
      <family val="1"/>
      <charset val="222"/>
    </font>
    <font>
      <b/>
      <u/>
      <sz val="10"/>
      <color theme="4" tint="-0.499984740745262"/>
      <name val="Arial"/>
      <family val="2"/>
    </font>
    <font>
      <b/>
      <sz val="10"/>
      <color theme="4" tint="-0.499984740745262"/>
      <name val="Arial"/>
      <family val="2"/>
    </font>
    <font>
      <sz val="10"/>
      <color theme="4" tint="-0.499984740745262"/>
      <name val="Arial"/>
      <family val="2"/>
    </font>
    <font>
      <b/>
      <sz val="8"/>
      <color theme="4" tint="-0.499984740745262"/>
      <name val="Arial"/>
      <family val="2"/>
    </font>
    <font>
      <sz val="8"/>
      <color theme="4" tint="-0.499984740745262"/>
      <name val="Arial"/>
      <family val="2"/>
    </font>
    <font>
      <sz val="10"/>
      <name val="Arial"/>
      <family val="2"/>
    </font>
    <font>
      <sz val="10"/>
      <name val="Times New Roman"/>
      <family val="1"/>
      <charset val="222"/>
    </font>
    <font>
      <b/>
      <u/>
      <sz val="10"/>
      <color theme="8" tint="-0.499984740745262"/>
      <name val="Arial"/>
      <family val="2"/>
    </font>
    <font>
      <b/>
      <u/>
      <sz val="10"/>
      <color theme="6" tint="-0.499984740745262"/>
      <name val="Arial"/>
      <family val="2"/>
    </font>
    <font>
      <b/>
      <sz val="10"/>
      <color theme="8" tint="-0.499984740745262"/>
      <name val="Arial"/>
      <family val="2"/>
    </font>
    <font>
      <b/>
      <sz val="10"/>
      <color theme="6" tint="-0.499984740745262"/>
      <name val="Arial"/>
      <family val="2"/>
    </font>
    <font>
      <sz val="10"/>
      <color theme="8" tint="-0.499984740745262"/>
      <name val="Arial"/>
      <family val="2"/>
    </font>
    <font>
      <sz val="10"/>
      <color theme="6" tint="-0.499984740745262"/>
      <name val="Arial"/>
      <family val="2"/>
    </font>
    <font>
      <b/>
      <sz val="8"/>
      <color theme="6" tint="-0.499984740745262"/>
      <name val="Arial"/>
      <family val="2"/>
    </font>
    <font>
      <sz val="8"/>
      <color theme="8" tint="-0.499984740745262"/>
      <name val="Arial"/>
      <family val="2"/>
    </font>
    <font>
      <b/>
      <sz val="10"/>
      <color indexed="21" tint="-0.499984740745262"/>
      <name val="Arial"/>
      <family val="2"/>
    </font>
    <font>
      <sz val="8"/>
      <color theme="6" tint="-0.499984740745262"/>
      <name val="Arial"/>
      <family val="2"/>
    </font>
    <font>
      <b/>
      <sz val="10"/>
      <color rgb="FF339966"/>
      <name val="Arial"/>
      <family val="2"/>
    </font>
    <font>
      <b/>
      <sz val="10"/>
      <color indexed="57" tint="-0.499984740745262"/>
      <name val="Arial"/>
      <family val="2"/>
    </font>
    <font>
      <b/>
      <sz val="10"/>
      <color rgb="FF008080"/>
      <name val="Arial"/>
      <family val="2"/>
    </font>
    <font>
      <sz val="12"/>
      <name val="Arial"/>
      <family val="2"/>
    </font>
    <font>
      <b/>
      <sz val="10"/>
      <color indexed="57"/>
      <name val="Arial"/>
      <family val="2"/>
    </font>
    <font>
      <b/>
      <u/>
      <sz val="10"/>
      <color theme="5" tint="-0.499984740745262"/>
      <name val="Arial"/>
      <family val="2"/>
    </font>
    <font>
      <b/>
      <sz val="10"/>
      <color theme="5" tint="-0.499984740745262"/>
      <name val="Arial"/>
      <family val="2"/>
    </font>
    <font>
      <sz val="10"/>
      <color theme="5" tint="-0.499984740745262"/>
      <name val="Arial"/>
      <family val="2"/>
    </font>
    <font>
      <b/>
      <sz val="8"/>
      <color theme="5" tint="-0.499984740745262"/>
      <name val="Arial"/>
      <family val="2"/>
    </font>
    <font>
      <b/>
      <sz val="10"/>
      <color theme="4" tint="-0.499984740745262"/>
      <name val="Arial"/>
      <family val="2"/>
    </font>
    <font>
      <sz val="8"/>
      <color theme="5" tint="-0.499984740745262"/>
      <name val="Arial"/>
      <family val="2"/>
    </font>
    <font>
      <b/>
      <sz val="10"/>
      <color indexed="16" tint="-0.499984740745262"/>
      <name val="Arial"/>
      <family val="2"/>
    </font>
    <font>
      <sz val="10"/>
      <color rgb="FFFF0000"/>
      <name val="Times New Roman"/>
      <family val="1"/>
      <charset val="222"/>
    </font>
    <font>
      <b/>
      <u/>
      <sz val="10"/>
      <color theme="4" tint="-0.499984740745262"/>
      <name val="Arial"/>
      <family val="2"/>
    </font>
    <font>
      <sz val="10"/>
      <color theme="4" tint="-0.499984740745262"/>
      <name val="Arial"/>
      <family val="2"/>
    </font>
    <font>
      <b/>
      <sz val="8"/>
      <color theme="4" tint="-0.499984740745262"/>
      <name val="Arial"/>
      <family val="2"/>
    </font>
    <font>
      <sz val="8"/>
      <color theme="4" tint="-0.499984740745262"/>
      <name val="Arial"/>
      <family val="2"/>
    </font>
    <font>
      <sz val="10"/>
      <name val="Arial"/>
      <family val="2"/>
    </font>
    <font>
      <sz val="10"/>
      <name val="Times New Roman"/>
      <family val="1"/>
      <charset val="222"/>
    </font>
    <font>
      <b/>
      <u/>
      <sz val="10"/>
      <color theme="8" tint="-0.499984740745262"/>
      <name val="Arial"/>
      <family val="2"/>
    </font>
    <font>
      <b/>
      <u/>
      <sz val="10"/>
      <color theme="6" tint="-0.499984740745262"/>
      <name val="Arial"/>
      <family val="2"/>
    </font>
    <font>
      <b/>
      <sz val="10"/>
      <color theme="8" tint="-0.499984740745262"/>
      <name val="Arial"/>
      <family val="2"/>
    </font>
    <font>
      <b/>
      <sz val="10"/>
      <color theme="6" tint="-0.499984740745262"/>
      <name val="Arial"/>
      <family val="2"/>
    </font>
    <font>
      <sz val="10"/>
      <color theme="8" tint="-0.499984740745262"/>
      <name val="Arial"/>
      <family val="2"/>
    </font>
    <font>
      <sz val="10"/>
      <color theme="6" tint="-0.499984740745262"/>
      <name val="Arial"/>
      <family val="2"/>
    </font>
    <font>
      <b/>
      <sz val="8"/>
      <color theme="6" tint="-0.499984740745262"/>
      <name val="Arial"/>
      <family val="2"/>
    </font>
    <font>
      <sz val="8"/>
      <color theme="8" tint="-0.499984740745262"/>
      <name val="Arial"/>
      <family val="2"/>
    </font>
    <font>
      <b/>
      <sz val="10"/>
      <color indexed="21"/>
      <name val="Arial"/>
      <family val="2"/>
    </font>
    <font>
      <sz val="8"/>
      <color theme="6" tint="-0.499984740745262"/>
      <name val="Arial"/>
      <family val="2"/>
    </font>
    <font>
      <b/>
      <sz val="10"/>
      <color rgb="FF008080"/>
      <name val="Arial"/>
      <family val="2"/>
    </font>
    <font>
      <b/>
      <sz val="10"/>
      <color rgb="FF339966"/>
      <name val="Arial"/>
      <family val="2"/>
    </font>
    <font>
      <b/>
      <sz val="10"/>
      <color indexed="57"/>
      <name val="Arial"/>
      <family val="2"/>
    </font>
    <font>
      <sz val="12"/>
      <name val="Arial"/>
      <family val="2"/>
    </font>
    <font>
      <b/>
      <u/>
      <sz val="10"/>
      <color theme="5" tint="-0.499984740745262"/>
      <name val="Arial"/>
      <family val="2"/>
    </font>
    <font>
      <b/>
      <sz val="10"/>
      <color theme="5" tint="-0.499984740745262"/>
      <name val="Arial"/>
      <family val="2"/>
    </font>
    <font>
      <sz val="10"/>
      <color theme="5" tint="-0.499984740745262"/>
      <name val="Arial"/>
      <family val="2"/>
    </font>
    <font>
      <b/>
      <sz val="8"/>
      <color theme="5" tint="-0.499984740745262"/>
      <name val="Arial"/>
      <family val="2"/>
    </font>
    <font>
      <sz val="8"/>
      <color theme="5" tint="-0.499984740745262"/>
      <name val="Arial"/>
      <family val="2"/>
    </font>
    <font>
      <b/>
      <sz val="10"/>
      <color indexed="16"/>
      <name val="Arial"/>
      <family val="2"/>
    </font>
    <font>
      <sz val="10"/>
      <color rgb="FFFF0000"/>
      <name val="Arial"/>
      <family val="2"/>
      <charset val="222"/>
    </font>
    <font>
      <b/>
      <u/>
      <sz val="10"/>
      <color theme="4" tint="-0.499984740745262"/>
      <name val="Arial"/>
      <family val="2"/>
    </font>
    <font>
      <b/>
      <sz val="10"/>
      <color theme="4" tint="-0.499984740745262"/>
      <name val="Arial"/>
      <family val="2"/>
    </font>
    <font>
      <sz val="10"/>
      <color theme="4" tint="-0.499984740745262"/>
      <name val="Arial"/>
      <family val="2"/>
    </font>
    <font>
      <b/>
      <sz val="8"/>
      <color theme="4" tint="-0.499984740745262"/>
      <name val="Arial"/>
      <family val="2"/>
    </font>
    <font>
      <sz val="8"/>
      <color theme="4" tint="-0.499984740745262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theme="6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44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64"/>
      </left>
      <right style="double">
        <color indexed="64"/>
      </right>
      <top style="double">
        <color indexed="8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8"/>
      </top>
      <bottom style="double">
        <color indexed="8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8"/>
      </left>
      <right style="double">
        <color indexed="8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8"/>
      </bottom>
      <diagonal/>
    </border>
    <border>
      <left/>
      <right style="double">
        <color indexed="64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64"/>
      </right>
      <top/>
      <bottom/>
      <diagonal/>
    </border>
    <border>
      <left style="double">
        <color indexed="8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2" fillId="4" borderId="0" applyNumberFormat="0" applyBorder="0" applyAlignment="0" applyProtection="0"/>
    <xf numFmtId="0" fontId="1" fillId="5" borderId="0" applyNumberFormat="0" applyBorder="0" applyAlignment="0" applyProtection="0"/>
    <xf numFmtId="0" fontId="2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31">
    <xf numFmtId="0" fontId="0" fillId="0" borderId="0" xfId="0"/>
    <xf numFmtId="0" fontId="3" fillId="0" borderId="0" xfId="0" applyFont="1"/>
    <xf numFmtId="43" fontId="3" fillId="0" borderId="0" xfId="1" applyFont="1"/>
    <xf numFmtId="43" fontId="3" fillId="0" borderId="0" xfId="1" applyNumberFormat="1" applyFont="1"/>
    <xf numFmtId="0" fontId="4" fillId="0" borderId="0" xfId="0" applyFont="1"/>
    <xf numFmtId="43" fontId="4" fillId="0" borderId="0" xfId="1" applyFont="1"/>
    <xf numFmtId="187" fontId="4" fillId="0" borderId="0" xfId="0" applyNumberFormat="1" applyFont="1"/>
    <xf numFmtId="189" fontId="4" fillId="0" borderId="0" xfId="0" applyNumberFormat="1" applyFont="1"/>
    <xf numFmtId="10" fontId="4" fillId="0" borderId="0" xfId="2" applyNumberFormat="1" applyFont="1"/>
    <xf numFmtId="37" fontId="4" fillId="0" borderId="0" xfId="0" applyNumberFormat="1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7" fillId="0" borderId="7" xfId="0" applyFont="1" applyBorder="1" applyAlignment="1">
      <alignment horizontal="center"/>
    </xf>
    <xf numFmtId="43" fontId="7" fillId="0" borderId="3" xfId="1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8" xfId="0" applyFont="1" applyBorder="1"/>
    <xf numFmtId="0" fontId="7" fillId="0" borderId="0" xfId="0" applyFont="1" applyBorder="1"/>
    <xf numFmtId="0" fontId="7" fillId="6" borderId="14" xfId="4" applyFont="1" applyFill="1" applyBorder="1"/>
    <xf numFmtId="0" fontId="7" fillId="10" borderId="15" xfId="4" applyFont="1" applyFill="1" applyBorder="1"/>
    <xf numFmtId="0" fontId="7" fillId="6" borderId="7" xfId="4" applyFont="1" applyFill="1" applyBorder="1"/>
    <xf numFmtId="0" fontId="7" fillId="0" borderId="30" xfId="0" applyFont="1" applyBorder="1"/>
    <xf numFmtId="0" fontId="7" fillId="6" borderId="15" xfId="4" applyFont="1" applyFill="1" applyBorder="1"/>
    <xf numFmtId="43" fontId="7" fillId="0" borderId="15" xfId="1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7" fillId="6" borderId="16" xfId="4" applyFont="1" applyFill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33" xfId="0" applyFont="1" applyBorder="1" applyAlignment="1">
      <alignment horizontal="center"/>
    </xf>
    <xf numFmtId="43" fontId="7" fillId="0" borderId="6" xfId="1" applyFont="1" applyBorder="1"/>
    <xf numFmtId="0" fontId="13" fillId="0" borderId="19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4" fillId="6" borderId="14" xfId="4" applyFont="1" applyFill="1" applyBorder="1" applyAlignment="1">
      <alignment horizontal="center"/>
    </xf>
    <xf numFmtId="0" fontId="14" fillId="10" borderId="15" xfId="4" applyFont="1" applyFill="1" applyBorder="1" applyAlignment="1">
      <alignment horizontal="center"/>
    </xf>
    <xf numFmtId="0" fontId="13" fillId="0" borderId="30" xfId="0" applyFont="1" applyBorder="1" applyAlignment="1">
      <alignment horizontal="center"/>
    </xf>
    <xf numFmtId="0" fontId="14" fillId="6" borderId="15" xfId="4" applyFont="1" applyFill="1" applyBorder="1" applyAlignment="1">
      <alignment horizontal="center"/>
    </xf>
    <xf numFmtId="43" fontId="14" fillId="0" borderId="3" xfId="1" applyFont="1" applyBorder="1"/>
    <xf numFmtId="189" fontId="14" fillId="0" borderId="19" xfId="1" applyNumberFormat="1" applyFont="1" applyBorder="1"/>
    <xf numFmtId="189" fontId="14" fillId="0" borderId="0" xfId="1" applyNumberFormat="1" applyFont="1" applyBorder="1"/>
    <xf numFmtId="189" fontId="14" fillId="10" borderId="15" xfId="4" applyNumberFormat="1" applyFont="1" applyFill="1" applyBorder="1"/>
    <xf numFmtId="189" fontId="14" fillId="0" borderId="30" xfId="1" applyNumberFormat="1" applyFont="1" applyBorder="1"/>
    <xf numFmtId="188" fontId="14" fillId="0" borderId="15" xfId="1" applyNumberFormat="1" applyFont="1" applyBorder="1"/>
    <xf numFmtId="0" fontId="7" fillId="7" borderId="21" xfId="3" applyFont="1" applyFill="1" applyBorder="1" applyAlignment="1">
      <alignment horizontal="center"/>
    </xf>
    <xf numFmtId="189" fontId="14" fillId="7" borderId="22" xfId="3" applyNumberFormat="1" applyFont="1" applyFill="1" applyBorder="1"/>
    <xf numFmtId="189" fontId="14" fillId="7" borderId="12" xfId="3" applyNumberFormat="1" applyFont="1" applyFill="1" applyBorder="1"/>
    <xf numFmtId="189" fontId="14" fillId="7" borderId="13" xfId="3" applyNumberFormat="1" applyFont="1" applyFill="1" applyBorder="1"/>
    <xf numFmtId="189" fontId="14" fillId="7" borderId="23" xfId="3" applyNumberFormat="1" applyFont="1" applyFill="1" applyBorder="1"/>
    <xf numFmtId="188" fontId="14" fillId="7" borderId="13" xfId="3" applyNumberFormat="1" applyFont="1" applyFill="1" applyBorder="1"/>
    <xf numFmtId="37" fontId="7" fillId="7" borderId="25" xfId="3" applyNumberFormat="1" applyFont="1" applyFill="1" applyBorder="1" applyAlignment="1" applyProtection="1">
      <alignment horizontal="center" vertical="center"/>
    </xf>
    <xf numFmtId="189" fontId="14" fillId="7" borderId="26" xfId="3" applyNumberFormat="1" applyFont="1" applyFill="1" applyBorder="1" applyAlignment="1" applyProtection="1">
      <alignment vertical="center"/>
    </xf>
    <xf numFmtId="189" fontId="14" fillId="7" borderId="32" xfId="3" applyNumberFormat="1" applyFont="1" applyFill="1" applyBorder="1" applyAlignment="1" applyProtection="1">
      <alignment vertical="center"/>
    </xf>
    <xf numFmtId="188" fontId="14" fillId="7" borderId="28" xfId="3" applyNumberFormat="1" applyFont="1" applyFill="1" applyBorder="1" applyAlignment="1" applyProtection="1">
      <alignment vertical="center"/>
    </xf>
    <xf numFmtId="0" fontId="7" fillId="0" borderId="0" xfId="0" applyFont="1"/>
    <xf numFmtId="0" fontId="14" fillId="0" borderId="0" xfId="0" applyFont="1"/>
    <xf numFmtId="43" fontId="14" fillId="0" borderId="0" xfId="1" applyFont="1"/>
    <xf numFmtId="0" fontId="7" fillId="0" borderId="0" xfId="0" applyFont="1" applyAlignment="1">
      <alignment horizontal="left"/>
    </xf>
    <xf numFmtId="0" fontId="9" fillId="0" borderId="0" xfId="0" applyFont="1"/>
    <xf numFmtId="0" fontId="15" fillId="0" borderId="0" xfId="0" applyFont="1"/>
    <xf numFmtId="43" fontId="15" fillId="0" borderId="0" xfId="1" applyFont="1" applyAlignment="1">
      <alignment horizontal="right"/>
    </xf>
    <xf numFmtId="0" fontId="9" fillId="0" borderId="7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8" xfId="0" applyFont="1" applyBorder="1"/>
    <xf numFmtId="0" fontId="9" fillId="0" borderId="0" xfId="0" applyFont="1" applyBorder="1"/>
    <xf numFmtId="0" fontId="9" fillId="11" borderId="7" xfId="8" applyFont="1" applyFill="1" applyBorder="1"/>
    <xf numFmtId="0" fontId="9" fillId="0" borderId="7" xfId="0" applyFont="1" applyBorder="1"/>
    <xf numFmtId="0" fontId="9" fillId="0" borderId="16" xfId="0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9" fillId="11" borderId="16" xfId="8" applyFont="1" applyFill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17" fillId="0" borderId="19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5" fillId="11" borderId="14" xfId="8" applyFont="1" applyFill="1" applyBorder="1" applyAlignment="1">
      <alignment horizontal="center"/>
    </xf>
    <xf numFmtId="0" fontId="17" fillId="0" borderId="14" xfId="0" applyFont="1" applyBorder="1" applyAlignment="1">
      <alignment horizontal="center"/>
    </xf>
    <xf numFmtId="43" fontId="15" fillId="0" borderId="7" xfId="1" applyFont="1" applyBorder="1"/>
    <xf numFmtId="189" fontId="15" fillId="0" borderId="19" xfId="1" applyNumberFormat="1" applyFont="1" applyBorder="1"/>
    <xf numFmtId="189" fontId="15" fillId="0" borderId="0" xfId="1" applyNumberFormat="1" applyFont="1" applyBorder="1"/>
    <xf numFmtId="189" fontId="15" fillId="0" borderId="14" xfId="1" applyNumberFormat="1" applyFont="1" applyBorder="1"/>
    <xf numFmtId="188" fontId="15" fillId="0" borderId="14" xfId="1" applyNumberFormat="1" applyFont="1" applyBorder="1"/>
    <xf numFmtId="0" fontId="9" fillId="12" borderId="21" xfId="7" applyFont="1" applyFill="1" applyBorder="1" applyAlignment="1">
      <alignment horizontal="center"/>
    </xf>
    <xf numFmtId="189" fontId="15" fillId="12" borderId="22" xfId="7" applyNumberFormat="1" applyFont="1" applyFill="1" applyBorder="1"/>
    <xf numFmtId="189" fontId="15" fillId="12" borderId="23" xfId="7" applyNumberFormat="1" applyFont="1" applyFill="1" applyBorder="1"/>
    <xf numFmtId="188" fontId="15" fillId="12" borderId="21" xfId="7" applyNumberFormat="1" applyFont="1" applyFill="1" applyBorder="1"/>
    <xf numFmtId="189" fontId="15" fillId="0" borderId="16" xfId="1" applyNumberFormat="1" applyFont="1" applyBorder="1"/>
    <xf numFmtId="37" fontId="9" fillId="12" borderId="25" xfId="7" applyNumberFormat="1" applyFont="1" applyFill="1" applyBorder="1" applyAlignment="1" applyProtection="1">
      <alignment horizontal="center" vertical="center"/>
    </xf>
    <xf numFmtId="189" fontId="15" fillId="12" borderId="26" xfId="7" applyNumberFormat="1" applyFont="1" applyFill="1" applyBorder="1" applyAlignment="1" applyProtection="1">
      <alignment vertical="center"/>
    </xf>
    <xf numFmtId="189" fontId="15" fillId="12" borderId="25" xfId="7" applyNumberFormat="1" applyFont="1" applyFill="1" applyBorder="1" applyAlignment="1" applyProtection="1">
      <alignment vertical="center"/>
    </xf>
    <xf numFmtId="188" fontId="15" fillId="12" borderId="28" xfId="7" applyNumberFormat="1" applyFont="1" applyFill="1" applyBorder="1" applyAlignment="1" applyProtection="1">
      <alignment vertical="center"/>
    </xf>
    <xf numFmtId="189" fontId="15" fillId="0" borderId="7" xfId="1" applyNumberFormat="1" applyFont="1" applyBorder="1"/>
    <xf numFmtId="0" fontId="9" fillId="0" borderId="0" xfId="0" applyFont="1" applyAlignment="1">
      <alignment horizontal="left"/>
    </xf>
    <xf numFmtId="0" fontId="9" fillId="11" borderId="15" xfId="8" applyFont="1" applyFill="1" applyBorder="1"/>
    <xf numFmtId="0" fontId="9" fillId="11" borderId="6" xfId="8" applyFont="1" applyFill="1" applyBorder="1" applyAlignment="1">
      <alignment horizontal="center"/>
    </xf>
    <xf numFmtId="0" fontId="15" fillId="11" borderId="15" xfId="8" applyFont="1" applyFill="1" applyBorder="1" applyAlignment="1">
      <alignment horizontal="center"/>
    </xf>
    <xf numFmtId="0" fontId="11" fillId="0" borderId="0" xfId="0" applyFont="1"/>
    <xf numFmtId="0" fontId="18" fillId="0" borderId="0" xfId="0" applyFont="1"/>
    <xf numFmtId="43" fontId="18" fillId="0" borderId="0" xfId="1" applyFont="1"/>
    <xf numFmtId="0" fontId="11" fillId="0" borderId="7" xfId="0" applyFont="1" applyBorder="1" applyAlignment="1">
      <alignment horizontal="center"/>
    </xf>
    <xf numFmtId="43" fontId="11" fillId="0" borderId="3" xfId="1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8" xfId="0" applyFont="1" applyBorder="1"/>
    <xf numFmtId="0" fontId="11" fillId="0" borderId="10" xfId="0" applyFont="1" applyBorder="1"/>
    <xf numFmtId="0" fontId="11" fillId="13" borderId="3" xfId="6" applyFont="1" applyFill="1" applyBorder="1"/>
    <xf numFmtId="43" fontId="11" fillId="0" borderId="15" xfId="1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13" borderId="6" xfId="6" applyFont="1" applyFill="1" applyBorder="1" applyAlignment="1">
      <alignment horizontal="center"/>
    </xf>
    <xf numFmtId="43" fontId="11" fillId="0" borderId="6" xfId="1" applyFont="1" applyBorder="1"/>
    <xf numFmtId="0" fontId="18" fillId="0" borderId="19" xfId="0" applyFont="1" applyBorder="1" applyAlignment="1">
      <alignment horizontal="center"/>
    </xf>
    <xf numFmtId="0" fontId="19" fillId="0" borderId="20" xfId="0" applyFont="1" applyBorder="1" applyAlignment="1">
      <alignment horizontal="center"/>
    </xf>
    <xf numFmtId="0" fontId="18" fillId="13" borderId="15" xfId="6" applyFont="1" applyFill="1" applyBorder="1" applyAlignment="1">
      <alignment horizontal="center"/>
    </xf>
    <xf numFmtId="43" fontId="18" fillId="0" borderId="15" xfId="1" applyFont="1" applyBorder="1"/>
    <xf numFmtId="189" fontId="18" fillId="0" borderId="19" xfId="1" applyNumberFormat="1" applyFont="1" applyBorder="1"/>
    <xf numFmtId="189" fontId="18" fillId="0" borderId="31" xfId="1" applyNumberFormat="1" applyFont="1" applyBorder="1"/>
    <xf numFmtId="189" fontId="18" fillId="0" borderId="20" xfId="1" applyNumberFormat="1" applyFont="1" applyBorder="1"/>
    <xf numFmtId="188" fontId="18" fillId="0" borderId="14" xfId="1" applyNumberFormat="1" applyFont="1" applyBorder="1"/>
    <xf numFmtId="189" fontId="18" fillId="0" borderId="17" xfId="1" applyNumberFormat="1" applyFont="1" applyBorder="1"/>
    <xf numFmtId="189" fontId="18" fillId="0" borderId="18" xfId="1" applyNumberFormat="1" applyFont="1" applyBorder="1"/>
    <xf numFmtId="0" fontId="11" fillId="14" borderId="21" xfId="5" applyFont="1" applyFill="1" applyBorder="1" applyAlignment="1">
      <alignment horizontal="center"/>
    </xf>
    <xf numFmtId="189" fontId="18" fillId="14" borderId="22" xfId="1" applyNumberFormat="1" applyFont="1" applyFill="1" applyBorder="1"/>
    <xf numFmtId="189" fontId="18" fillId="14" borderId="12" xfId="1" applyNumberFormat="1" applyFont="1" applyFill="1" applyBorder="1"/>
    <xf numFmtId="189" fontId="18" fillId="14" borderId="23" xfId="1" applyNumberFormat="1" applyFont="1" applyFill="1" applyBorder="1"/>
    <xf numFmtId="188" fontId="18" fillId="14" borderId="21" xfId="5" applyNumberFormat="1" applyFont="1" applyFill="1" applyBorder="1"/>
    <xf numFmtId="188" fontId="18" fillId="14" borderId="21" xfId="6" applyNumberFormat="1" applyFont="1" applyFill="1" applyBorder="1"/>
    <xf numFmtId="189" fontId="18" fillId="0" borderId="19" xfId="1" applyNumberFormat="1" applyFont="1" applyFill="1" applyBorder="1"/>
    <xf numFmtId="189" fontId="18" fillId="0" borderId="24" xfId="1" applyNumberFormat="1" applyFont="1" applyFill="1" applyBorder="1"/>
    <xf numFmtId="189" fontId="18" fillId="0" borderId="20" xfId="1" applyNumberFormat="1" applyFont="1" applyFill="1" applyBorder="1"/>
    <xf numFmtId="37" fontId="11" fillId="14" borderId="25" xfId="5" applyNumberFormat="1" applyFont="1" applyFill="1" applyBorder="1" applyAlignment="1" applyProtection="1">
      <alignment horizontal="center" vertical="center"/>
    </xf>
    <xf numFmtId="189" fontId="18" fillId="14" borderId="26" xfId="1" applyNumberFormat="1" applyFont="1" applyFill="1" applyBorder="1" applyAlignment="1" applyProtection="1">
      <alignment vertical="center"/>
    </xf>
    <xf numFmtId="189" fontId="18" fillId="14" borderId="13" xfId="1" applyNumberFormat="1" applyFont="1" applyFill="1" applyBorder="1"/>
    <xf numFmtId="189" fontId="18" fillId="0" borderId="15" xfId="1" applyNumberFormat="1" applyFont="1" applyBorder="1"/>
    <xf numFmtId="188" fontId="18" fillId="0" borderId="16" xfId="1" applyNumberFormat="1" applyFont="1" applyBorder="1"/>
    <xf numFmtId="0" fontId="11" fillId="0" borderId="0" xfId="0" applyFont="1" applyAlignment="1">
      <alignment horizontal="left"/>
    </xf>
    <xf numFmtId="189" fontId="18" fillId="14" borderId="27" xfId="1" applyNumberFormat="1" applyFont="1" applyFill="1" applyBorder="1" applyAlignment="1" applyProtection="1">
      <alignment vertical="center"/>
    </xf>
    <xf numFmtId="189" fontId="14" fillId="10" borderId="0" xfId="4" applyNumberFormat="1" applyFont="1" applyFill="1" applyBorder="1"/>
    <xf numFmtId="0" fontId="14" fillId="10" borderId="0" xfId="4" applyFont="1" applyFill="1" applyBorder="1" applyAlignment="1">
      <alignment horizontal="center"/>
    </xf>
    <xf numFmtId="0" fontId="15" fillId="11" borderId="0" xfId="8" applyFont="1" applyFill="1" applyBorder="1" applyAlignment="1">
      <alignment horizontal="center"/>
    </xf>
    <xf numFmtId="189" fontId="20" fillId="13" borderId="14" xfId="1" applyNumberFormat="1" applyFont="1" applyFill="1" applyBorder="1"/>
    <xf numFmtId="189" fontId="20" fillId="14" borderId="21" xfId="1" applyNumberFormat="1" applyFont="1" applyFill="1" applyBorder="1"/>
    <xf numFmtId="189" fontId="20" fillId="13" borderId="16" xfId="1" applyNumberFormat="1" applyFont="1" applyFill="1" applyBorder="1"/>
    <xf numFmtId="0" fontId="20" fillId="13" borderId="15" xfId="6" applyFont="1" applyFill="1" applyBorder="1" applyAlignment="1">
      <alignment horizontal="center"/>
    </xf>
    <xf numFmtId="189" fontId="20" fillId="13" borderId="0" xfId="1" applyNumberFormat="1" applyFont="1" applyFill="1" applyBorder="1"/>
    <xf numFmtId="189" fontId="20" fillId="13" borderId="29" xfId="1" applyNumberFormat="1" applyFont="1" applyFill="1" applyBorder="1"/>
    <xf numFmtId="189" fontId="21" fillId="13" borderId="14" xfId="1" applyNumberFormat="1" applyFont="1" applyFill="1" applyBorder="1"/>
    <xf numFmtId="189" fontId="21" fillId="14" borderId="21" xfId="1" applyNumberFormat="1" applyFont="1" applyFill="1" applyBorder="1"/>
    <xf numFmtId="189" fontId="21" fillId="14" borderId="34" xfId="1" applyNumberFormat="1" applyFont="1" applyFill="1" applyBorder="1" applyAlignment="1" applyProtection="1">
      <alignment vertical="center"/>
    </xf>
    <xf numFmtId="189" fontId="21" fillId="13" borderId="7" xfId="1" applyNumberFormat="1" applyFont="1" applyFill="1" applyBorder="1"/>
    <xf numFmtId="189" fontId="21" fillId="13" borderId="16" xfId="1" applyNumberFormat="1" applyFont="1" applyFill="1" applyBorder="1"/>
    <xf numFmtId="0" fontId="21" fillId="13" borderId="15" xfId="6" applyFont="1" applyFill="1" applyBorder="1" applyAlignment="1">
      <alignment horizontal="center"/>
    </xf>
    <xf numFmtId="189" fontId="21" fillId="13" borderId="0" xfId="1" applyNumberFormat="1" applyFont="1" applyFill="1" applyBorder="1"/>
    <xf numFmtId="189" fontId="21" fillId="14" borderId="11" xfId="1" applyNumberFormat="1" applyFont="1" applyFill="1" applyBorder="1"/>
    <xf numFmtId="189" fontId="21" fillId="14" borderId="13" xfId="1" applyNumberFormat="1" applyFont="1" applyFill="1" applyBorder="1"/>
    <xf numFmtId="189" fontId="21" fillId="13" borderId="29" xfId="1" applyNumberFormat="1" applyFont="1" applyFill="1" applyBorder="1"/>
    <xf numFmtId="189" fontId="21" fillId="14" borderId="22" xfId="1" applyNumberFormat="1" applyFont="1" applyFill="1" applyBorder="1"/>
    <xf numFmtId="189" fontId="21" fillId="14" borderId="28" xfId="1" applyNumberFormat="1" applyFont="1" applyFill="1" applyBorder="1" applyAlignment="1" applyProtection="1">
      <alignment vertical="center"/>
    </xf>
    <xf numFmtId="189" fontId="21" fillId="13" borderId="1" xfId="1" applyNumberFormat="1" applyFont="1" applyFill="1" applyBorder="1"/>
    <xf numFmtId="189" fontId="22" fillId="6" borderId="14" xfId="4" applyNumberFormat="1" applyFont="1" applyFill="1" applyBorder="1"/>
    <xf numFmtId="189" fontId="22" fillId="7" borderId="21" xfId="3" applyNumberFormat="1" applyFont="1" applyFill="1" applyBorder="1"/>
    <xf numFmtId="189" fontId="22" fillId="7" borderId="34" xfId="3" applyNumberFormat="1" applyFont="1" applyFill="1" applyBorder="1" applyAlignment="1" applyProtection="1">
      <alignment vertical="center"/>
    </xf>
    <xf numFmtId="189" fontId="22" fillId="6" borderId="15" xfId="4" applyNumberFormat="1" applyFont="1" applyFill="1" applyBorder="1"/>
    <xf numFmtId="189" fontId="23" fillId="6" borderId="14" xfId="4" applyNumberFormat="1" applyFont="1" applyFill="1" applyBorder="1"/>
    <xf numFmtId="189" fontId="23" fillId="7" borderId="21" xfId="3" applyNumberFormat="1" applyFont="1" applyFill="1" applyBorder="1"/>
    <xf numFmtId="189" fontId="23" fillId="7" borderId="34" xfId="3" applyNumberFormat="1" applyFont="1" applyFill="1" applyBorder="1" applyAlignment="1" applyProtection="1">
      <alignment vertical="center"/>
    </xf>
    <xf numFmtId="189" fontId="23" fillId="6" borderId="15" xfId="4" applyNumberFormat="1" applyFont="1" applyFill="1" applyBorder="1"/>
    <xf numFmtId="189" fontId="23" fillId="7" borderId="13" xfId="3" applyNumberFormat="1" applyFont="1" applyFill="1" applyBorder="1"/>
    <xf numFmtId="189" fontId="9" fillId="12" borderId="22" xfId="7" applyNumberFormat="1" applyFont="1" applyFill="1" applyBorder="1"/>
    <xf numFmtId="189" fontId="24" fillId="11" borderId="14" xfId="8" applyNumberFormat="1" applyFont="1" applyFill="1" applyBorder="1"/>
    <xf numFmtId="189" fontId="24" fillId="12" borderId="22" xfId="7" applyNumberFormat="1" applyFont="1" applyFill="1" applyBorder="1"/>
    <xf numFmtId="189" fontId="24" fillId="11" borderId="24" xfId="8" applyNumberFormat="1" applyFont="1" applyFill="1" applyBorder="1"/>
    <xf numFmtId="189" fontId="24" fillId="12" borderId="25" xfId="7" applyNumberFormat="1" applyFont="1" applyFill="1" applyBorder="1" applyAlignment="1" applyProtection="1">
      <alignment vertical="center"/>
    </xf>
    <xf numFmtId="189" fontId="25" fillId="11" borderId="14" xfId="8" applyNumberFormat="1" applyFont="1" applyFill="1" applyBorder="1"/>
    <xf numFmtId="189" fontId="25" fillId="12" borderId="22" xfId="7" applyNumberFormat="1" applyFont="1" applyFill="1" applyBorder="1"/>
    <xf numFmtId="189" fontId="25" fillId="11" borderId="24" xfId="8" applyNumberFormat="1" applyFont="1" applyFill="1" applyBorder="1"/>
    <xf numFmtId="189" fontId="25" fillId="12" borderId="25" xfId="7" applyNumberFormat="1" applyFont="1" applyFill="1" applyBorder="1" applyAlignment="1" applyProtection="1">
      <alignment vertical="center"/>
    </xf>
    <xf numFmtId="189" fontId="24" fillId="11" borderId="0" xfId="8" applyNumberFormat="1" applyFont="1" applyFill="1" applyBorder="1"/>
    <xf numFmtId="189" fontId="25" fillId="11" borderId="15" xfId="8" applyNumberFormat="1" applyFont="1" applyFill="1" applyBorder="1"/>
    <xf numFmtId="189" fontId="25" fillId="11" borderId="0" xfId="8" applyNumberFormat="1" applyFont="1" applyFill="1" applyBorder="1"/>
    <xf numFmtId="0" fontId="9" fillId="11" borderId="12" xfId="8" applyFont="1" applyFill="1" applyBorder="1" applyAlignment="1">
      <alignment horizontal="centerContinuous"/>
    </xf>
    <xf numFmtId="0" fontId="9" fillId="11" borderId="13" xfId="8" applyFont="1" applyFill="1" applyBorder="1" applyAlignment="1">
      <alignment horizontal="centerContinuous"/>
    </xf>
    <xf numFmtId="0" fontId="9" fillId="11" borderId="11" xfId="8" applyFont="1" applyFill="1" applyBorder="1" applyAlignment="1">
      <alignment horizontal="centerContinuous"/>
    </xf>
    <xf numFmtId="189" fontId="18" fillId="0" borderId="24" xfId="1" applyNumberFormat="1" applyFont="1" applyBorder="1"/>
    <xf numFmtId="189" fontId="18" fillId="14" borderId="11" xfId="1" applyNumberFormat="1" applyFont="1" applyFill="1" applyBorder="1"/>
    <xf numFmtId="189" fontId="18" fillId="0" borderId="4" xfId="1" applyNumberFormat="1" applyFont="1" applyBorder="1"/>
    <xf numFmtId="0" fontId="11" fillId="0" borderId="1" xfId="0" applyFont="1" applyBorder="1"/>
    <xf numFmtId="0" fontId="11" fillId="0" borderId="4" xfId="0" applyFont="1" applyBorder="1" applyAlignment="1">
      <alignment horizontal="center"/>
    </xf>
    <xf numFmtId="0" fontId="18" fillId="0" borderId="24" xfId="0" applyFont="1" applyBorder="1" applyAlignment="1">
      <alignment horizontal="center"/>
    </xf>
    <xf numFmtId="189" fontId="18" fillId="0" borderId="31" xfId="1" applyNumberFormat="1" applyFont="1" applyFill="1" applyBorder="1"/>
    <xf numFmtId="189" fontId="18" fillId="14" borderId="37" xfId="1" applyNumberFormat="1" applyFont="1" applyFill="1" applyBorder="1"/>
    <xf numFmtId="189" fontId="15" fillId="12" borderId="12" xfId="7" applyNumberFormat="1" applyFont="1" applyFill="1" applyBorder="1"/>
    <xf numFmtId="189" fontId="15" fillId="12" borderId="32" xfId="7" applyNumberFormat="1" applyFont="1" applyFill="1" applyBorder="1" applyAlignment="1" applyProtection="1">
      <alignment vertical="center"/>
    </xf>
    <xf numFmtId="0" fontId="17" fillId="0" borderId="15" xfId="0" applyFont="1" applyBorder="1" applyAlignment="1">
      <alignment horizontal="center"/>
    </xf>
    <xf numFmtId="189" fontId="15" fillId="0" borderId="15" xfId="1" applyNumberFormat="1" applyFont="1" applyBorder="1"/>
    <xf numFmtId="189" fontId="15" fillId="0" borderId="6" xfId="1" applyNumberFormat="1" applyFont="1" applyBorder="1"/>
    <xf numFmtId="189" fontId="15" fillId="12" borderId="28" xfId="7" applyNumberFormat="1" applyFont="1" applyFill="1" applyBorder="1" applyAlignment="1" applyProtection="1">
      <alignment vertical="center"/>
    </xf>
    <xf numFmtId="189" fontId="15" fillId="0" borderId="3" xfId="1" applyNumberFormat="1" applyFont="1" applyBorder="1"/>
    <xf numFmtId="0" fontId="15" fillId="11" borderId="7" xfId="8" applyFont="1" applyFill="1" applyBorder="1" applyAlignment="1">
      <alignment horizontal="center"/>
    </xf>
    <xf numFmtId="189" fontId="25" fillId="12" borderId="21" xfId="7" applyNumberFormat="1" applyFont="1" applyFill="1" applyBorder="1"/>
    <xf numFmtId="189" fontId="25" fillId="12" borderId="34" xfId="7" applyNumberFormat="1" applyFont="1" applyFill="1" applyBorder="1" applyAlignment="1" applyProtection="1">
      <alignment vertical="center"/>
    </xf>
    <xf numFmtId="189" fontId="25" fillId="11" borderId="16" xfId="8" applyNumberFormat="1" applyFont="1" applyFill="1" applyBorder="1"/>
    <xf numFmtId="0" fontId="12" fillId="0" borderId="4" xfId="0" applyFont="1" applyBorder="1" applyAlignment="1">
      <alignment horizontal="center"/>
    </xf>
    <xf numFmtId="189" fontId="22" fillId="6" borderId="16" xfId="4" applyNumberFormat="1" applyFont="1" applyFill="1" applyBorder="1"/>
    <xf numFmtId="0" fontId="27" fillId="0" borderId="0" xfId="0" applyFont="1"/>
    <xf numFmtId="0" fontId="28" fillId="0" borderId="0" xfId="0" applyFont="1"/>
    <xf numFmtId="43" fontId="28" fillId="0" borderId="0" xfId="1" applyFont="1" applyAlignment="1">
      <alignment horizontal="right"/>
    </xf>
    <xf numFmtId="0" fontId="27" fillId="0" borderId="7" xfId="0" applyFont="1" applyBorder="1" applyAlignment="1">
      <alignment horizontal="center"/>
    </xf>
    <xf numFmtId="0" fontId="27" fillId="16" borderId="12" xfId="8" applyFont="1" applyFill="1" applyBorder="1" applyAlignment="1">
      <alignment horizontal="centerContinuous"/>
    </xf>
    <xf numFmtId="0" fontId="27" fillId="16" borderId="13" xfId="8" applyFont="1" applyFill="1" applyBorder="1" applyAlignment="1">
      <alignment horizontal="centerContinuous"/>
    </xf>
    <xf numFmtId="0" fontId="27" fillId="0" borderId="14" xfId="0" applyFont="1" applyBorder="1" applyAlignment="1">
      <alignment horizontal="center"/>
    </xf>
    <xf numFmtId="0" fontId="27" fillId="0" borderId="8" xfId="0" applyFont="1" applyBorder="1"/>
    <xf numFmtId="0" fontId="27" fillId="0" borderId="0" xfId="0" applyFont="1" applyBorder="1"/>
    <xf numFmtId="0" fontId="27" fillId="16" borderId="7" xfId="8" applyFont="1" applyFill="1" applyBorder="1"/>
    <xf numFmtId="0" fontId="27" fillId="0" borderId="7" xfId="0" applyFont="1" applyBorder="1"/>
    <xf numFmtId="0" fontId="27" fillId="0" borderId="16" xfId="0" applyFont="1" applyBorder="1" applyAlignment="1">
      <alignment horizontal="center"/>
    </xf>
    <xf numFmtId="0" fontId="29" fillId="0" borderId="17" xfId="0" applyFont="1" applyBorder="1" applyAlignment="1">
      <alignment horizontal="center"/>
    </xf>
    <xf numFmtId="0" fontId="29" fillId="0" borderId="5" xfId="0" applyFont="1" applyBorder="1" applyAlignment="1">
      <alignment horizontal="center"/>
    </xf>
    <xf numFmtId="0" fontId="27" fillId="16" borderId="16" xfId="8" applyFont="1" applyFill="1" applyBorder="1" applyAlignment="1">
      <alignment horizontal="center"/>
    </xf>
    <xf numFmtId="0" fontId="29" fillId="0" borderId="16" xfId="0" applyFont="1" applyBorder="1" applyAlignment="1">
      <alignment horizontal="center"/>
    </xf>
    <xf numFmtId="0" fontId="30" fillId="0" borderId="19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28" fillId="16" borderId="14" xfId="8" applyFont="1" applyFill="1" applyBorder="1" applyAlignment="1">
      <alignment horizontal="center"/>
    </xf>
    <xf numFmtId="0" fontId="30" fillId="0" borderId="14" xfId="0" applyFont="1" applyBorder="1" applyAlignment="1">
      <alignment horizontal="center"/>
    </xf>
    <xf numFmtId="43" fontId="28" fillId="0" borderId="7" xfId="1" applyFont="1" applyBorder="1"/>
    <xf numFmtId="189" fontId="28" fillId="0" borderId="19" xfId="1" applyNumberFormat="1" applyFont="1" applyBorder="1"/>
    <xf numFmtId="189" fontId="28" fillId="0" borderId="0" xfId="1" applyNumberFormat="1" applyFont="1" applyBorder="1"/>
    <xf numFmtId="189" fontId="27" fillId="16" borderId="14" xfId="8" applyNumberFormat="1" applyFont="1" applyFill="1" applyBorder="1"/>
    <xf numFmtId="189" fontId="28" fillId="0" borderId="14" xfId="1" applyNumberFormat="1" applyFont="1" applyBorder="1"/>
    <xf numFmtId="188" fontId="28" fillId="0" borderId="14" xfId="1" applyNumberFormat="1" applyFont="1" applyBorder="1"/>
    <xf numFmtId="0" fontId="27" fillId="17" borderId="21" xfId="7" applyFont="1" applyFill="1" applyBorder="1" applyAlignment="1">
      <alignment horizontal="center"/>
    </xf>
    <xf numFmtId="189" fontId="28" fillId="17" borderId="22" xfId="7" applyNumberFormat="1" applyFont="1" applyFill="1" applyBorder="1"/>
    <xf numFmtId="189" fontId="28" fillId="17" borderId="23" xfId="7" applyNumberFormat="1" applyFont="1" applyFill="1" applyBorder="1"/>
    <xf numFmtId="189" fontId="27" fillId="17" borderId="22" xfId="7" applyNumberFormat="1" applyFont="1" applyFill="1" applyBorder="1"/>
    <xf numFmtId="188" fontId="28" fillId="17" borderId="21" xfId="7" applyNumberFormat="1" applyFont="1" applyFill="1" applyBorder="1"/>
    <xf numFmtId="189" fontId="27" fillId="16" borderId="24" xfId="8" applyNumberFormat="1" applyFont="1" applyFill="1" applyBorder="1"/>
    <xf numFmtId="189" fontId="28" fillId="0" borderId="16" xfId="1" applyNumberFormat="1" applyFont="1" applyBorder="1"/>
    <xf numFmtId="37" fontId="27" fillId="17" borderId="25" xfId="7" applyNumberFormat="1" applyFont="1" applyFill="1" applyBorder="1" applyAlignment="1" applyProtection="1">
      <alignment horizontal="center" vertical="center"/>
    </xf>
    <xf numFmtId="189" fontId="28" fillId="17" borderId="26" xfId="7" applyNumberFormat="1" applyFont="1" applyFill="1" applyBorder="1" applyAlignment="1" applyProtection="1">
      <alignment vertical="center"/>
    </xf>
    <xf numFmtId="189" fontId="27" fillId="17" borderId="25" xfId="7" applyNumberFormat="1" applyFont="1" applyFill="1" applyBorder="1" applyAlignment="1" applyProtection="1">
      <alignment vertical="center"/>
    </xf>
    <xf numFmtId="189" fontId="28" fillId="17" borderId="25" xfId="7" applyNumberFormat="1" applyFont="1" applyFill="1" applyBorder="1" applyAlignment="1" applyProtection="1">
      <alignment vertical="center"/>
    </xf>
    <xf numFmtId="188" fontId="28" fillId="17" borderId="28" xfId="7" applyNumberFormat="1" applyFont="1" applyFill="1" applyBorder="1" applyAlignment="1" applyProtection="1">
      <alignment vertical="center"/>
    </xf>
    <xf numFmtId="189" fontId="28" fillId="0" borderId="7" xfId="1" applyNumberFormat="1" applyFont="1" applyBorder="1"/>
    <xf numFmtId="0" fontId="27" fillId="0" borderId="0" xfId="0" applyFont="1" applyAlignment="1">
      <alignment horizontal="left"/>
    </xf>
    <xf numFmtId="0" fontId="27" fillId="16" borderId="11" xfId="8" applyFont="1" applyFill="1" applyBorder="1" applyAlignment="1">
      <alignment horizontal="centerContinuous"/>
    </xf>
    <xf numFmtId="189" fontId="28" fillId="0" borderId="24" xfId="1" applyNumberFormat="1" applyFont="1" applyBorder="1"/>
    <xf numFmtId="0" fontId="27" fillId="16" borderId="15" xfId="8" applyFont="1" applyFill="1" applyBorder="1"/>
    <xf numFmtId="0" fontId="28" fillId="16" borderId="15" xfId="8" applyFont="1" applyFill="1" applyBorder="1" applyAlignment="1">
      <alignment horizontal="center"/>
    </xf>
    <xf numFmtId="189" fontId="27" fillId="16" borderId="15" xfId="8" applyNumberFormat="1" applyFont="1" applyFill="1" applyBorder="1"/>
    <xf numFmtId="0" fontId="28" fillId="16" borderId="0" xfId="8" applyFont="1" applyFill="1" applyBorder="1" applyAlignment="1">
      <alignment horizontal="center"/>
    </xf>
    <xf numFmtId="189" fontId="27" fillId="16" borderId="0" xfId="8" applyNumberFormat="1" applyFont="1" applyFill="1" applyBorder="1"/>
    <xf numFmtId="189" fontId="27" fillId="16" borderId="16" xfId="8" applyNumberFormat="1" applyFont="1" applyFill="1" applyBorder="1"/>
    <xf numFmtId="189" fontId="23" fillId="6" borderId="16" xfId="4" applyNumberFormat="1" applyFont="1" applyFill="1" applyBorder="1"/>
    <xf numFmtId="189" fontId="22" fillId="6" borderId="7" xfId="4" applyNumberFormat="1" applyFont="1" applyFill="1" applyBorder="1"/>
    <xf numFmtId="189" fontId="23" fillId="6" borderId="7" xfId="4" applyNumberFormat="1" applyFont="1" applyFill="1" applyBorder="1"/>
    <xf numFmtId="0" fontId="9" fillId="0" borderId="38" xfId="0" applyFont="1" applyBorder="1"/>
    <xf numFmtId="0" fontId="16" fillId="0" borderId="33" xfId="0" applyFont="1" applyBorder="1" applyAlignment="1">
      <alignment horizontal="center"/>
    </xf>
    <xf numFmtId="0" fontId="17" fillId="0" borderId="30" xfId="0" applyFont="1" applyBorder="1" applyAlignment="1">
      <alignment horizontal="center"/>
    </xf>
    <xf numFmtId="189" fontId="15" fillId="0" borderId="30" xfId="1" applyNumberFormat="1" applyFont="1" applyBorder="1"/>
    <xf numFmtId="189" fontId="28" fillId="0" borderId="15" xfId="1" applyNumberFormat="1" applyFont="1" applyBorder="1"/>
    <xf numFmtId="189" fontId="28" fillId="0" borderId="6" xfId="1" applyNumberFormat="1" applyFont="1" applyBorder="1"/>
    <xf numFmtId="189" fontId="28" fillId="0" borderId="3" xfId="1" applyNumberFormat="1" applyFont="1" applyBorder="1"/>
    <xf numFmtId="0" fontId="30" fillId="0" borderId="30" xfId="0" applyFont="1" applyBorder="1" applyAlignment="1">
      <alignment horizontal="center"/>
    </xf>
    <xf numFmtId="189" fontId="28" fillId="0" borderId="30" xfId="1" applyNumberFormat="1" applyFont="1" applyBorder="1"/>
    <xf numFmtId="189" fontId="3" fillId="0" borderId="0" xfId="1" applyNumberFormat="1" applyFont="1"/>
    <xf numFmtId="189" fontId="3" fillId="0" borderId="0" xfId="0" applyNumberFormat="1" applyFont="1"/>
    <xf numFmtId="10" fontId="3" fillId="0" borderId="0" xfId="2" applyNumberFormat="1" applyFont="1"/>
    <xf numFmtId="43" fontId="3" fillId="0" borderId="0" xfId="1" applyFont="1" applyAlignment="1">
      <alignment vertical="center"/>
    </xf>
    <xf numFmtId="0" fontId="3" fillId="0" borderId="0" xfId="0" applyFont="1" applyAlignment="1">
      <alignment vertical="center"/>
    </xf>
    <xf numFmtId="0" fontId="27" fillId="0" borderId="14" xfId="0" applyFont="1" applyBorder="1" applyAlignment="1">
      <alignment horizontal="center" vertical="center"/>
    </xf>
    <xf numFmtId="189" fontId="27" fillId="16" borderId="14" xfId="8" applyNumberFormat="1" applyFont="1" applyFill="1" applyBorder="1" applyAlignment="1">
      <alignment vertical="center"/>
    </xf>
    <xf numFmtId="189" fontId="28" fillId="0" borderId="14" xfId="1" applyNumberFormat="1" applyFont="1" applyBorder="1" applyAlignment="1">
      <alignment vertical="center"/>
    </xf>
    <xf numFmtId="188" fontId="28" fillId="0" borderId="14" xfId="1" applyNumberFormat="1" applyFont="1" applyBorder="1" applyAlignment="1">
      <alignment vertical="center"/>
    </xf>
    <xf numFmtId="189" fontId="31" fillId="10" borderId="39" xfId="1" applyNumberFormat="1" applyFont="1" applyFill="1" applyBorder="1" applyAlignment="1">
      <alignment vertical="center"/>
    </xf>
    <xf numFmtId="10" fontId="32" fillId="0" borderId="0" xfId="2" applyNumberFormat="1" applyFont="1"/>
    <xf numFmtId="189" fontId="33" fillId="14" borderId="22" xfId="1" applyNumberFormat="1" applyFont="1" applyFill="1" applyBorder="1"/>
    <xf numFmtId="189" fontId="34" fillId="6" borderId="14" xfId="4" applyNumberFormat="1" applyFont="1" applyFill="1" applyBorder="1"/>
    <xf numFmtId="0" fontId="27" fillId="16" borderId="5" xfId="8" applyFont="1" applyFill="1" applyBorder="1" applyAlignment="1">
      <alignment horizontal="center"/>
    </xf>
    <xf numFmtId="189" fontId="31" fillId="10" borderId="19" xfId="1" applyNumberFormat="1" applyFont="1" applyFill="1" applyBorder="1" applyAlignment="1">
      <alignment vertical="center"/>
    </xf>
    <xf numFmtId="189" fontId="28" fillId="0" borderId="17" xfId="1" applyNumberFormat="1" applyFont="1" applyBorder="1"/>
    <xf numFmtId="188" fontId="28" fillId="0" borderId="16" xfId="1" applyNumberFormat="1" applyFont="1" applyBorder="1"/>
    <xf numFmtId="0" fontId="27" fillId="16" borderId="0" xfId="8" applyFont="1" applyFill="1" applyBorder="1"/>
    <xf numFmtId="43" fontId="27" fillId="0" borderId="7" xfId="1" applyFont="1" applyBorder="1" applyAlignment="1">
      <alignment horizontal="center"/>
    </xf>
    <xf numFmtId="43" fontId="27" fillId="0" borderId="14" xfId="1" applyFont="1" applyBorder="1" applyAlignment="1">
      <alignment horizontal="center"/>
    </xf>
    <xf numFmtId="43" fontId="27" fillId="0" borderId="16" xfId="1" applyFont="1" applyBorder="1"/>
    <xf numFmtId="43" fontId="9" fillId="0" borderId="7" xfId="1" applyFont="1" applyBorder="1" applyAlignment="1">
      <alignment horizontal="center"/>
    </xf>
    <xf numFmtId="43" fontId="9" fillId="0" borderId="14" xfId="1" applyFont="1" applyBorder="1" applyAlignment="1">
      <alignment horizontal="center"/>
    </xf>
    <xf numFmtId="43" fontId="9" fillId="0" borderId="16" xfId="1" applyFont="1" applyBorder="1"/>
    <xf numFmtId="189" fontId="32" fillId="0" borderId="0" xfId="2" applyNumberFormat="1" applyFont="1"/>
    <xf numFmtId="188" fontId="28" fillId="17" borderId="41" xfId="7" applyNumberFormat="1" applyFont="1" applyFill="1" applyBorder="1" applyAlignment="1" applyProtection="1">
      <alignment vertical="center"/>
    </xf>
    <xf numFmtId="0" fontId="9" fillId="11" borderId="6" xfId="8" applyFont="1" applyFill="1" applyBorder="1" applyAlignment="1">
      <alignment horizontal="center"/>
    </xf>
    <xf numFmtId="0" fontId="11" fillId="13" borderId="6" xfId="6" applyFont="1" applyFill="1" applyBorder="1" applyAlignment="1">
      <alignment horizontal="center"/>
    </xf>
    <xf numFmtId="0" fontId="27" fillId="16" borderId="5" xfId="8" applyFont="1" applyFill="1" applyBorder="1" applyAlignment="1">
      <alignment horizontal="center"/>
    </xf>
    <xf numFmtId="0" fontId="27" fillId="16" borderId="6" xfId="8" applyFont="1" applyFill="1" applyBorder="1" applyAlignment="1">
      <alignment horizontal="center"/>
    </xf>
    <xf numFmtId="0" fontId="4" fillId="0" borderId="0" xfId="0" applyFont="1" applyProtection="1"/>
    <xf numFmtId="189" fontId="4" fillId="0" borderId="0" xfId="0" applyNumberFormat="1" applyFont="1" applyProtection="1"/>
    <xf numFmtId="10" fontId="4" fillId="0" borderId="0" xfId="2" applyNumberFormat="1" applyFont="1" applyProtection="1"/>
    <xf numFmtId="0" fontId="4" fillId="0" borderId="0" xfId="0" applyFont="1" applyFill="1" applyBorder="1"/>
    <xf numFmtId="0" fontId="4" fillId="0" borderId="0" xfId="0" applyFont="1" applyBorder="1"/>
    <xf numFmtId="0" fontId="4" fillId="0" borderId="0" xfId="0" applyFont="1" applyAlignment="1">
      <alignment vertical="center"/>
    </xf>
    <xf numFmtId="43" fontId="4" fillId="0" borderId="0" xfId="1" applyNumberFormat="1" applyFont="1"/>
    <xf numFmtId="43" fontId="3" fillId="0" borderId="0" xfId="1" applyNumberFormat="1" applyFont="1" applyAlignment="1">
      <alignment vertical="center"/>
    </xf>
    <xf numFmtId="189" fontId="25" fillId="11" borderId="7" xfId="8" applyNumberFormat="1" applyFont="1" applyFill="1" applyBorder="1"/>
    <xf numFmtId="189" fontId="14" fillId="0" borderId="0" xfId="4" applyNumberFormat="1" applyFont="1" applyFill="1" applyBorder="1"/>
    <xf numFmtId="189" fontId="14" fillId="0" borderId="15" xfId="4" applyNumberFormat="1" applyFont="1" applyFill="1" applyBorder="1"/>
    <xf numFmtId="0" fontId="14" fillId="0" borderId="15" xfId="4" applyFont="1" applyFill="1" applyBorder="1" applyAlignment="1">
      <alignment horizontal="center"/>
    </xf>
    <xf numFmtId="189" fontId="18" fillId="0" borderId="31" xfId="1" applyNumberFormat="1" applyFont="1" applyBorder="1"/>
    <xf numFmtId="189" fontId="18" fillId="0" borderId="35" xfId="1" applyNumberFormat="1" applyFont="1" applyBorder="1"/>
    <xf numFmtId="189" fontId="18" fillId="0" borderId="19" xfId="1" applyNumberFormat="1" applyFont="1" applyBorder="1"/>
    <xf numFmtId="189" fontId="18" fillId="0" borderId="20" xfId="1" applyNumberFormat="1" applyFont="1" applyBorder="1"/>
    <xf numFmtId="189" fontId="18" fillId="0" borderId="17" xfId="1" applyNumberFormat="1" applyFont="1" applyBorder="1"/>
    <xf numFmtId="189" fontId="18" fillId="0" borderId="18" xfId="1" applyNumberFormat="1" applyFont="1" applyBorder="1"/>
    <xf numFmtId="189" fontId="14" fillId="10" borderId="0" xfId="4" applyNumberFormat="1" applyFont="1" applyFill="1" applyBorder="1"/>
    <xf numFmtId="189" fontId="14" fillId="0" borderId="0" xfId="1" applyNumberFormat="1" applyFont="1" applyBorder="1"/>
    <xf numFmtId="189" fontId="14" fillId="10" borderId="15" xfId="4" applyNumberFormat="1" applyFont="1" applyFill="1" applyBorder="1"/>
    <xf numFmtId="189" fontId="14" fillId="0" borderId="30" xfId="1" applyNumberFormat="1" applyFont="1" applyBorder="1"/>
    <xf numFmtId="189" fontId="15" fillId="0" borderId="14" xfId="1" applyNumberFormat="1" applyFont="1" applyBorder="1"/>
    <xf numFmtId="189" fontId="15" fillId="0" borderId="19" xfId="1" applyNumberFormat="1" applyFont="1" applyBorder="1"/>
    <xf numFmtId="189" fontId="15" fillId="0" borderId="0" xfId="1" applyNumberFormat="1" applyFont="1" applyBorder="1"/>
    <xf numFmtId="189" fontId="28" fillId="0" borderId="19" xfId="1" applyNumberFormat="1" applyFont="1" applyBorder="1"/>
    <xf numFmtId="189" fontId="28" fillId="0" borderId="0" xfId="1" applyNumberFormat="1" applyFont="1" applyBorder="1"/>
    <xf numFmtId="189" fontId="27" fillId="16" borderId="14" xfId="8" applyNumberFormat="1" applyFont="1" applyFill="1" applyBorder="1"/>
    <xf numFmtId="189" fontId="28" fillId="0" borderId="14" xfId="1" applyNumberFormat="1" applyFont="1" applyBorder="1"/>
    <xf numFmtId="189" fontId="31" fillId="0" borderId="19" xfId="1" applyNumberFormat="1" applyFont="1" applyFill="1" applyBorder="1" applyAlignment="1">
      <alignment vertical="center"/>
    </xf>
    <xf numFmtId="189" fontId="31" fillId="0" borderId="39" xfId="1" applyNumberFormat="1" applyFont="1" applyFill="1" applyBorder="1" applyAlignment="1">
      <alignment vertical="center"/>
    </xf>
    <xf numFmtId="0" fontId="11" fillId="13" borderId="6" xfId="6" applyFont="1" applyFill="1" applyBorder="1" applyAlignment="1">
      <alignment horizontal="center"/>
    </xf>
    <xf numFmtId="0" fontId="9" fillId="11" borderId="6" xfId="8" applyFont="1" applyFill="1" applyBorder="1" applyAlignment="1">
      <alignment horizontal="center"/>
    </xf>
    <xf numFmtId="0" fontId="27" fillId="16" borderId="5" xfId="8" applyFont="1" applyFill="1" applyBorder="1" applyAlignment="1">
      <alignment horizontal="center"/>
    </xf>
    <xf numFmtId="189" fontId="34" fillId="7" borderId="22" xfId="3" applyNumberFormat="1" applyFont="1" applyFill="1" applyBorder="1"/>
    <xf numFmtId="189" fontId="23" fillId="7" borderId="22" xfId="3" applyNumberFormat="1" applyFont="1" applyFill="1" applyBorder="1"/>
    <xf numFmtId="0" fontId="11" fillId="7" borderId="21" xfId="5" applyFont="1" applyFill="1" applyBorder="1" applyAlignment="1">
      <alignment horizontal="center"/>
    </xf>
    <xf numFmtId="0" fontId="35" fillId="0" borderId="0" xfId="0" applyFont="1"/>
    <xf numFmtId="0" fontId="36" fillId="0" borderId="0" xfId="0" applyFont="1"/>
    <xf numFmtId="43" fontId="36" fillId="0" borderId="0" xfId="1" applyFont="1"/>
    <xf numFmtId="43" fontId="36" fillId="0" borderId="0" xfId="1" applyNumberFormat="1" applyFont="1"/>
    <xf numFmtId="0" fontId="39" fillId="0" borderId="0" xfId="0" applyFont="1"/>
    <xf numFmtId="189" fontId="41" fillId="0" borderId="0" xfId="0" applyNumberFormat="1" applyFont="1"/>
    <xf numFmtId="43" fontId="41" fillId="0" borderId="0" xfId="1" applyFont="1"/>
    <xf numFmtId="0" fontId="40" fillId="0" borderId="0" xfId="0" applyFont="1"/>
    <xf numFmtId="0" fontId="42" fillId="0" borderId="0" xfId="0" applyFont="1"/>
    <xf numFmtId="43" fontId="42" fillId="0" borderId="0" xfId="1" applyFont="1"/>
    <xf numFmtId="0" fontId="39" fillId="0" borderId="7" xfId="0" applyFont="1" applyBorder="1" applyAlignment="1">
      <alignment horizontal="center"/>
    </xf>
    <xf numFmtId="43" fontId="39" fillId="0" borderId="3" xfId="1" applyFont="1" applyBorder="1" applyAlignment="1">
      <alignment horizontal="center"/>
    </xf>
    <xf numFmtId="0" fontId="40" fillId="0" borderId="7" xfId="0" applyFont="1" applyBorder="1" applyAlignment="1">
      <alignment horizontal="center"/>
    </xf>
    <xf numFmtId="43" fontId="40" fillId="0" borderId="3" xfId="1" applyFont="1" applyBorder="1" applyAlignment="1">
      <alignment horizontal="center"/>
    </xf>
    <xf numFmtId="0" fontId="39" fillId="0" borderId="14" xfId="0" applyFont="1" applyBorder="1" applyAlignment="1">
      <alignment horizontal="center"/>
    </xf>
    <xf numFmtId="0" fontId="39" fillId="0" borderId="8" xfId="0" applyFont="1" applyBorder="1"/>
    <xf numFmtId="0" fontId="39" fillId="0" borderId="10" xfId="0" applyFont="1" applyBorder="1"/>
    <xf numFmtId="0" fontId="39" fillId="13" borderId="3" xfId="6" applyFont="1" applyFill="1" applyBorder="1"/>
    <xf numFmtId="43" fontId="39" fillId="0" borderId="15" xfId="1" applyFont="1" applyBorder="1" applyAlignment="1">
      <alignment horizontal="center"/>
    </xf>
    <xf numFmtId="0" fontId="40" fillId="0" borderId="14" xfId="0" applyFont="1" applyBorder="1" applyAlignment="1">
      <alignment horizontal="center"/>
    </xf>
    <xf numFmtId="0" fontId="40" fillId="0" borderId="30" xfId="0" applyFont="1" applyBorder="1"/>
    <xf numFmtId="0" fontId="40" fillId="0" borderId="0" xfId="0" applyFont="1" applyBorder="1"/>
    <xf numFmtId="0" fontId="40" fillId="6" borderId="14" xfId="4" applyFont="1" applyFill="1" applyBorder="1"/>
    <xf numFmtId="0" fontId="40" fillId="10" borderId="15" xfId="4" applyFont="1" applyFill="1" applyBorder="1"/>
    <xf numFmtId="0" fontId="40" fillId="6" borderId="15" xfId="4" applyFont="1" applyFill="1" applyBorder="1"/>
    <xf numFmtId="43" fontId="40" fillId="0" borderId="15" xfId="1" applyFont="1" applyBorder="1" applyAlignment="1">
      <alignment horizontal="center"/>
    </xf>
    <xf numFmtId="0" fontId="39" fillId="0" borderId="16" xfId="0" applyFont="1" applyBorder="1" applyAlignment="1">
      <alignment horizontal="center"/>
    </xf>
    <xf numFmtId="0" fontId="39" fillId="0" borderId="17" xfId="0" applyFont="1" applyBorder="1" applyAlignment="1">
      <alignment horizontal="center"/>
    </xf>
    <xf numFmtId="0" fontId="39" fillId="0" borderId="18" xfId="0" applyFont="1" applyBorder="1" applyAlignment="1">
      <alignment horizontal="center"/>
    </xf>
    <xf numFmtId="0" fontId="39" fillId="13" borderId="6" xfId="6" applyFont="1" applyFill="1" applyBorder="1" applyAlignment="1">
      <alignment horizontal="center"/>
    </xf>
    <xf numFmtId="43" fontId="39" fillId="0" borderId="6" xfId="1" applyFont="1" applyBorder="1"/>
    <xf numFmtId="0" fontId="40" fillId="0" borderId="16" xfId="0" applyFont="1" applyBorder="1" applyAlignment="1">
      <alignment horizontal="center"/>
    </xf>
    <xf numFmtId="0" fontId="40" fillId="0" borderId="33" xfId="0" applyFont="1" applyBorder="1" applyAlignment="1">
      <alignment horizontal="center"/>
    </xf>
    <xf numFmtId="0" fontId="40" fillId="0" borderId="5" xfId="0" applyFont="1" applyBorder="1" applyAlignment="1">
      <alignment horizontal="center"/>
    </xf>
    <xf numFmtId="0" fontId="40" fillId="6" borderId="16" xfId="4" applyFont="1" applyFill="1" applyBorder="1" applyAlignment="1">
      <alignment horizontal="center"/>
    </xf>
    <xf numFmtId="43" fontId="40" fillId="0" borderId="6" xfId="1" applyFont="1" applyBorder="1"/>
    <xf numFmtId="0" fontId="41" fillId="0" borderId="19" xfId="0" applyFont="1" applyBorder="1" applyAlignment="1">
      <alignment horizontal="center"/>
    </xf>
    <xf numFmtId="0" fontId="41" fillId="0" borderId="20" xfId="0" applyFont="1" applyBorder="1" applyAlignment="1">
      <alignment horizontal="center"/>
    </xf>
    <xf numFmtId="0" fontId="43" fillId="13" borderId="15" xfId="6" applyFont="1" applyFill="1" applyBorder="1" applyAlignment="1">
      <alignment horizontal="center"/>
    </xf>
    <xf numFmtId="43" fontId="41" fillId="0" borderId="15" xfId="1" applyFont="1" applyBorder="1"/>
    <xf numFmtId="0" fontId="42" fillId="0" borderId="30" xfId="0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42" fillId="6" borderId="14" xfId="4" applyFont="1" applyFill="1" applyBorder="1" applyAlignment="1">
      <alignment horizontal="center"/>
    </xf>
    <xf numFmtId="0" fontId="42" fillId="10" borderId="15" xfId="4" applyFont="1" applyFill="1" applyBorder="1" applyAlignment="1">
      <alignment horizontal="center"/>
    </xf>
    <xf numFmtId="0" fontId="42" fillId="6" borderId="15" xfId="4" applyFont="1" applyFill="1" applyBorder="1" applyAlignment="1">
      <alignment horizontal="center"/>
    </xf>
    <xf numFmtId="43" fontId="42" fillId="0" borderId="3" xfId="1" applyFont="1" applyBorder="1"/>
    <xf numFmtId="0" fontId="35" fillId="0" borderId="0" xfId="0" applyFont="1" applyProtection="1"/>
    <xf numFmtId="189" fontId="41" fillId="0" borderId="19" xfId="1" applyNumberFormat="1" applyFont="1" applyBorder="1"/>
    <xf numFmtId="189" fontId="41" fillId="0" borderId="20" xfId="1" applyNumberFormat="1" applyFont="1" applyBorder="1"/>
    <xf numFmtId="189" fontId="43" fillId="13" borderId="0" xfId="1" applyNumberFormat="1" applyFont="1" applyFill="1" applyBorder="1"/>
    <xf numFmtId="188" fontId="41" fillId="0" borderId="14" xfId="1" applyNumberFormat="1" applyFont="1" applyBorder="1"/>
    <xf numFmtId="189" fontId="42" fillId="0" borderId="30" xfId="1" applyNumberFormat="1" applyFont="1" applyBorder="1"/>
    <xf numFmtId="189" fontId="42" fillId="0" borderId="0" xfId="1" applyNumberFormat="1" applyFont="1" applyBorder="1"/>
    <xf numFmtId="189" fontId="42" fillId="10" borderId="0" xfId="4" applyNumberFormat="1" applyFont="1" applyFill="1" applyBorder="1"/>
    <xf numFmtId="189" fontId="45" fillId="6" borderId="14" xfId="4" applyNumberFormat="1" applyFont="1" applyFill="1" applyBorder="1"/>
    <xf numFmtId="188" fontId="42" fillId="0" borderId="15" xfId="1" applyNumberFormat="1" applyFont="1" applyBorder="1"/>
    <xf numFmtId="187" fontId="35" fillId="0" borderId="0" xfId="0" applyNumberFormat="1" applyFont="1"/>
    <xf numFmtId="189" fontId="41" fillId="0" borderId="17" xfId="1" applyNumberFormat="1" applyFont="1" applyBorder="1"/>
    <xf numFmtId="189" fontId="41" fillId="0" borderId="18" xfId="1" applyNumberFormat="1" applyFont="1" applyBorder="1"/>
    <xf numFmtId="189" fontId="45" fillId="6" borderId="16" xfId="4" applyNumberFormat="1" applyFont="1" applyFill="1" applyBorder="1"/>
    <xf numFmtId="0" fontId="39" fillId="14" borderId="21" xfId="5" applyFont="1" applyFill="1" applyBorder="1" applyAlignment="1">
      <alignment horizontal="center"/>
    </xf>
    <xf numFmtId="189" fontId="41" fillId="14" borderId="22" xfId="1" applyNumberFormat="1" applyFont="1" applyFill="1" applyBorder="1"/>
    <xf numFmtId="189" fontId="41" fillId="14" borderId="23" xfId="1" applyNumberFormat="1" applyFont="1" applyFill="1" applyBorder="1"/>
    <xf numFmtId="189" fontId="43" fillId="14" borderId="22" xfId="1" applyNumberFormat="1" applyFont="1" applyFill="1" applyBorder="1"/>
    <xf numFmtId="188" fontId="41" fillId="14" borderId="21" xfId="5" applyNumberFormat="1" applyFont="1" applyFill="1" applyBorder="1"/>
    <xf numFmtId="0" fontId="40" fillId="7" borderId="21" xfId="3" applyFont="1" applyFill="1" applyBorder="1" applyAlignment="1">
      <alignment horizontal="center"/>
    </xf>
    <xf numFmtId="189" fontId="42" fillId="7" borderId="23" xfId="3" applyNumberFormat="1" applyFont="1" applyFill="1" applyBorder="1"/>
    <xf numFmtId="189" fontId="42" fillId="7" borderId="12" xfId="3" applyNumberFormat="1" applyFont="1" applyFill="1" applyBorder="1"/>
    <xf numFmtId="189" fontId="45" fillId="7" borderId="21" xfId="3" applyNumberFormat="1" applyFont="1" applyFill="1" applyBorder="1"/>
    <xf numFmtId="188" fontId="42" fillId="7" borderId="13" xfId="3" applyNumberFormat="1" applyFont="1" applyFill="1" applyBorder="1"/>
    <xf numFmtId="189" fontId="35" fillId="0" borderId="0" xfId="0" applyNumberFormat="1" applyFont="1" applyProtection="1"/>
    <xf numFmtId="189" fontId="35" fillId="0" borderId="0" xfId="0" applyNumberFormat="1" applyFont="1"/>
    <xf numFmtId="189" fontId="41" fillId="0" borderId="19" xfId="1" applyNumberFormat="1" applyFont="1" applyFill="1" applyBorder="1"/>
    <xf numFmtId="189" fontId="41" fillId="0" borderId="20" xfId="1" applyNumberFormat="1" applyFont="1" applyFill="1" applyBorder="1"/>
    <xf numFmtId="10" fontId="35" fillId="0" borderId="0" xfId="2" applyNumberFormat="1" applyFont="1" applyProtection="1"/>
    <xf numFmtId="10" fontId="35" fillId="0" borderId="0" xfId="2" applyNumberFormat="1" applyFont="1"/>
    <xf numFmtId="37" fontId="35" fillId="0" borderId="0" xfId="0" applyNumberFormat="1" applyFont="1" applyAlignment="1" applyProtection="1">
      <alignment vertical="center"/>
    </xf>
    <xf numFmtId="37" fontId="39" fillId="14" borderId="25" xfId="5" applyNumberFormat="1" applyFont="1" applyFill="1" applyBorder="1" applyAlignment="1" applyProtection="1">
      <alignment horizontal="center" vertical="center"/>
    </xf>
    <xf numFmtId="189" fontId="41" fillId="14" borderId="13" xfId="1" applyNumberFormat="1" applyFont="1" applyFill="1" applyBorder="1"/>
    <xf numFmtId="189" fontId="43" fillId="14" borderId="13" xfId="1" applyNumberFormat="1" applyFont="1" applyFill="1" applyBorder="1"/>
    <xf numFmtId="0" fontId="35" fillId="0" borderId="0" xfId="0" applyFont="1" applyAlignment="1" applyProtection="1">
      <alignment vertical="center"/>
    </xf>
    <xf numFmtId="37" fontId="40" fillId="7" borderId="25" xfId="3" applyNumberFormat="1" applyFont="1" applyFill="1" applyBorder="1" applyAlignment="1" applyProtection="1">
      <alignment horizontal="center" vertical="center"/>
    </xf>
    <xf numFmtId="189" fontId="42" fillId="7" borderId="26" xfId="3" applyNumberFormat="1" applyFont="1" applyFill="1" applyBorder="1" applyAlignment="1" applyProtection="1">
      <alignment vertical="center"/>
    </xf>
    <xf numFmtId="189" fontId="42" fillId="7" borderId="32" xfId="3" applyNumberFormat="1" applyFont="1" applyFill="1" applyBorder="1" applyAlignment="1" applyProtection="1">
      <alignment vertical="center"/>
    </xf>
    <xf numFmtId="189" fontId="45" fillId="7" borderId="34" xfId="3" applyNumberFormat="1" applyFont="1" applyFill="1" applyBorder="1" applyAlignment="1" applyProtection="1">
      <alignment vertical="center"/>
    </xf>
    <xf numFmtId="188" fontId="42" fillId="7" borderId="28" xfId="3" applyNumberFormat="1" applyFont="1" applyFill="1" applyBorder="1" applyAlignment="1" applyProtection="1">
      <alignment vertical="center"/>
    </xf>
    <xf numFmtId="189" fontId="43" fillId="13" borderId="29" xfId="1" applyNumberFormat="1" applyFont="1" applyFill="1" applyBorder="1"/>
    <xf numFmtId="189" fontId="43" fillId="13" borderId="14" xfId="1" applyNumberFormat="1" applyFont="1" applyFill="1" applyBorder="1"/>
    <xf numFmtId="189" fontId="41" fillId="0" borderId="15" xfId="1" applyNumberFormat="1" applyFont="1" applyBorder="1"/>
    <xf numFmtId="189" fontId="43" fillId="13" borderId="16" xfId="1" applyNumberFormat="1" applyFont="1" applyFill="1" applyBorder="1"/>
    <xf numFmtId="188" fontId="41" fillId="0" borderId="16" xfId="1" applyNumberFormat="1" applyFont="1" applyBorder="1"/>
    <xf numFmtId="0" fontId="39" fillId="7" borderId="21" xfId="5" applyFont="1" applyFill="1" applyBorder="1" applyAlignment="1">
      <alignment horizontal="center"/>
    </xf>
    <xf numFmtId="189" fontId="42" fillId="7" borderId="22" xfId="3" applyNumberFormat="1" applyFont="1" applyFill="1" applyBorder="1"/>
    <xf numFmtId="189" fontId="45" fillId="7" borderId="22" xfId="3" applyNumberFormat="1" applyFont="1" applyFill="1" applyBorder="1"/>
    <xf numFmtId="189" fontId="44" fillId="7" borderId="22" xfId="3" applyNumberFormat="1" applyFont="1" applyFill="1" applyBorder="1"/>
    <xf numFmtId="0" fontId="39" fillId="0" borderId="0" xfId="0" applyFont="1" applyAlignment="1">
      <alignment horizontal="left"/>
    </xf>
    <xf numFmtId="0" fontId="41" fillId="0" borderId="0" xfId="0" applyFont="1"/>
    <xf numFmtId="0" fontId="40" fillId="0" borderId="0" xfId="0" applyFont="1" applyAlignment="1">
      <alignment horizontal="left"/>
    </xf>
    <xf numFmtId="0" fontId="41" fillId="13" borderId="15" xfId="6" applyFont="1" applyFill="1" applyBorder="1" applyAlignment="1">
      <alignment horizontal="center"/>
    </xf>
    <xf numFmtId="189" fontId="42" fillId="10" borderId="15" xfId="4" applyNumberFormat="1" applyFont="1" applyFill="1" applyBorder="1"/>
    <xf numFmtId="189" fontId="45" fillId="6" borderId="15" xfId="4" applyNumberFormat="1" applyFont="1" applyFill="1" applyBorder="1"/>
    <xf numFmtId="189" fontId="45" fillId="6" borderId="7" xfId="4" applyNumberFormat="1" applyFont="1" applyFill="1" applyBorder="1"/>
    <xf numFmtId="0" fontId="42" fillId="10" borderId="0" xfId="4" applyFont="1" applyFill="1" applyBorder="1" applyAlignment="1">
      <alignment horizontal="center"/>
    </xf>
    <xf numFmtId="0" fontId="42" fillId="6" borderId="7" xfId="4" applyFont="1" applyFill="1" applyBorder="1" applyAlignment="1">
      <alignment horizontal="center"/>
    </xf>
    <xf numFmtId="189" fontId="45" fillId="6" borderId="36" xfId="4" applyNumberFormat="1" applyFont="1" applyFill="1" applyBorder="1"/>
    <xf numFmtId="0" fontId="47" fillId="0" borderId="0" xfId="0" applyFont="1"/>
    <xf numFmtId="0" fontId="48" fillId="0" borderId="0" xfId="0" applyFont="1"/>
    <xf numFmtId="43" fontId="48" fillId="0" borderId="0" xfId="1" applyFont="1" applyAlignment="1">
      <alignment horizontal="right"/>
    </xf>
    <xf numFmtId="0" fontId="47" fillId="0" borderId="7" xfId="0" applyFont="1" applyBorder="1" applyAlignment="1">
      <alignment horizontal="center"/>
    </xf>
    <xf numFmtId="0" fontId="47" fillId="11" borderId="11" xfId="8" applyFont="1" applyFill="1" applyBorder="1" applyAlignment="1">
      <alignment horizontal="centerContinuous"/>
    </xf>
    <xf numFmtId="0" fontId="47" fillId="11" borderId="13" xfId="8" applyFont="1" applyFill="1" applyBorder="1" applyAlignment="1">
      <alignment horizontal="centerContinuous"/>
    </xf>
    <xf numFmtId="0" fontId="47" fillId="11" borderId="12" xfId="8" applyFont="1" applyFill="1" applyBorder="1" applyAlignment="1">
      <alignment horizontal="centerContinuous"/>
    </xf>
    <xf numFmtId="43" fontId="47" fillId="0" borderId="7" xfId="1" applyFont="1" applyBorder="1" applyAlignment="1">
      <alignment horizontal="center"/>
    </xf>
    <xf numFmtId="0" fontId="47" fillId="0" borderId="14" xfId="0" applyFont="1" applyBorder="1" applyAlignment="1">
      <alignment horizontal="center"/>
    </xf>
    <xf numFmtId="0" fontId="47" fillId="0" borderId="8" xfId="0" applyFont="1" applyBorder="1"/>
    <xf numFmtId="0" fontId="47" fillId="0" borderId="0" xfId="0" applyFont="1" applyBorder="1"/>
    <xf numFmtId="0" fontId="47" fillId="11" borderId="7" xfId="8" applyFont="1" applyFill="1" applyBorder="1"/>
    <xf numFmtId="0" fontId="47" fillId="0" borderId="7" xfId="0" applyFont="1" applyBorder="1"/>
    <xf numFmtId="43" fontId="47" fillId="0" borderId="14" xfId="1" applyFont="1" applyBorder="1" applyAlignment="1">
      <alignment horizontal="center"/>
    </xf>
    <xf numFmtId="0" fontId="47" fillId="0" borderId="16" xfId="0" applyFont="1" applyBorder="1" applyAlignment="1">
      <alignment horizontal="center"/>
    </xf>
    <xf numFmtId="0" fontId="47" fillId="0" borderId="17" xfId="0" applyFont="1" applyBorder="1" applyAlignment="1">
      <alignment horizontal="center"/>
    </xf>
    <xf numFmtId="0" fontId="47" fillId="0" borderId="5" xfId="0" applyFont="1" applyBorder="1" applyAlignment="1">
      <alignment horizontal="center"/>
    </xf>
    <xf numFmtId="0" fontId="47" fillId="11" borderId="16" xfId="8" applyFont="1" applyFill="1" applyBorder="1" applyAlignment="1">
      <alignment horizontal="center"/>
    </xf>
    <xf numFmtId="43" fontId="49" fillId="0" borderId="16" xfId="1" applyFont="1" applyBorder="1"/>
    <xf numFmtId="0" fontId="48" fillId="0" borderId="19" xfId="0" applyFont="1" applyBorder="1" applyAlignment="1">
      <alignment horizontal="center"/>
    </xf>
    <xf numFmtId="0" fontId="48" fillId="0" borderId="0" xfId="0" applyFont="1" applyBorder="1" applyAlignment="1">
      <alignment horizontal="center"/>
    </xf>
    <xf numFmtId="0" fontId="48" fillId="11" borderId="14" xfId="8" applyFont="1" applyFill="1" applyBorder="1" applyAlignment="1">
      <alignment horizontal="center"/>
    </xf>
    <xf numFmtId="0" fontId="48" fillId="0" borderId="14" xfId="0" applyFont="1" applyBorder="1" applyAlignment="1">
      <alignment horizontal="center"/>
    </xf>
    <xf numFmtId="43" fontId="48" fillId="0" borderId="7" xfId="1" applyFont="1" applyBorder="1"/>
    <xf numFmtId="0" fontId="35" fillId="0" borderId="0" xfId="0" applyFont="1" applyFill="1" applyBorder="1"/>
    <xf numFmtId="189" fontId="48" fillId="0" borderId="19" xfId="1" applyNumberFormat="1" applyFont="1" applyBorder="1"/>
    <xf numFmtId="189" fontId="48" fillId="0" borderId="0" xfId="1" applyNumberFormat="1" applyFont="1" applyBorder="1"/>
    <xf numFmtId="189" fontId="50" fillId="11" borderId="14" xfId="8" applyNumberFormat="1" applyFont="1" applyFill="1" applyBorder="1"/>
    <xf numFmtId="189" fontId="48" fillId="0" borderId="14" xfId="1" applyNumberFormat="1" applyFont="1" applyBorder="1"/>
    <xf numFmtId="188" fontId="48" fillId="0" borderId="14" xfId="1" applyNumberFormat="1" applyFont="1" applyBorder="1"/>
    <xf numFmtId="189" fontId="36" fillId="0" borderId="0" xfId="0" applyNumberFormat="1" applyFont="1"/>
    <xf numFmtId="0" fontId="47" fillId="12" borderId="21" xfId="7" applyFont="1" applyFill="1" applyBorder="1" applyAlignment="1">
      <alignment horizontal="center"/>
    </xf>
    <xf numFmtId="189" fontId="48" fillId="12" borderId="22" xfId="7" applyNumberFormat="1" applyFont="1" applyFill="1" applyBorder="1"/>
    <xf numFmtId="189" fontId="48" fillId="12" borderId="23" xfId="7" applyNumberFormat="1" applyFont="1" applyFill="1" applyBorder="1"/>
    <xf numFmtId="189" fontId="50" fillId="12" borderId="22" xfId="7" applyNumberFormat="1" applyFont="1" applyFill="1" applyBorder="1"/>
    <xf numFmtId="188" fontId="48" fillId="12" borderId="21" xfId="7" applyNumberFormat="1" applyFont="1" applyFill="1" applyBorder="1"/>
    <xf numFmtId="189" fontId="50" fillId="11" borderId="24" xfId="8" applyNumberFormat="1" applyFont="1" applyFill="1" applyBorder="1"/>
    <xf numFmtId="189" fontId="48" fillId="0" borderId="16" xfId="1" applyNumberFormat="1" applyFont="1" applyBorder="1"/>
    <xf numFmtId="37" fontId="47" fillId="12" borderId="25" xfId="7" applyNumberFormat="1" applyFont="1" applyFill="1" applyBorder="1" applyAlignment="1" applyProtection="1">
      <alignment horizontal="center" vertical="center"/>
    </xf>
    <xf numFmtId="189" fontId="48" fillId="12" borderId="26" xfId="7" applyNumberFormat="1" applyFont="1" applyFill="1" applyBorder="1" applyAlignment="1" applyProtection="1">
      <alignment vertical="center"/>
    </xf>
    <xf numFmtId="189" fontId="50" fillId="12" borderId="25" xfId="7" applyNumberFormat="1" applyFont="1" applyFill="1" applyBorder="1" applyAlignment="1" applyProtection="1">
      <alignment vertical="center"/>
    </xf>
    <xf numFmtId="189" fontId="48" fillId="12" borderId="25" xfId="7" applyNumberFormat="1" applyFont="1" applyFill="1" applyBorder="1" applyAlignment="1" applyProtection="1">
      <alignment vertical="center"/>
    </xf>
    <xf numFmtId="188" fontId="48" fillId="12" borderId="28" xfId="7" applyNumberFormat="1" applyFont="1" applyFill="1" applyBorder="1" applyAlignment="1" applyProtection="1">
      <alignment vertical="center"/>
    </xf>
    <xf numFmtId="189" fontId="48" fillId="0" borderId="7" xfId="1" applyNumberFormat="1" applyFont="1" applyBorder="1"/>
    <xf numFmtId="0" fontId="35" fillId="0" borderId="0" xfId="0" applyFont="1" applyBorder="1"/>
    <xf numFmtId="189" fontId="47" fillId="12" borderId="22" xfId="7" applyNumberFormat="1" applyFont="1" applyFill="1" applyBorder="1"/>
    <xf numFmtId="0" fontId="47" fillId="0" borderId="0" xfId="0" applyFont="1" applyAlignment="1">
      <alignment horizontal="left"/>
    </xf>
    <xf numFmtId="43" fontId="47" fillId="0" borderId="16" xfId="1" applyFont="1" applyBorder="1"/>
    <xf numFmtId="0" fontId="35" fillId="0" borderId="0" xfId="0" applyFont="1" applyAlignment="1">
      <alignment vertical="center"/>
    </xf>
    <xf numFmtId="0" fontId="47" fillId="11" borderId="15" xfId="8" applyFont="1" applyFill="1" applyBorder="1"/>
    <xf numFmtId="0" fontId="47" fillId="11" borderId="6" xfId="8" applyFont="1" applyFill="1" applyBorder="1" applyAlignment="1">
      <alignment horizontal="center"/>
    </xf>
    <xf numFmtId="0" fontId="48" fillId="11" borderId="0" xfId="8" applyFont="1" applyFill="1" applyBorder="1" applyAlignment="1">
      <alignment horizontal="center"/>
    </xf>
    <xf numFmtId="189" fontId="50" fillId="11" borderId="0" xfId="8" applyNumberFormat="1" applyFont="1" applyFill="1" applyBorder="1"/>
    <xf numFmtId="0" fontId="49" fillId="0" borderId="0" xfId="0" applyFont="1"/>
    <xf numFmtId="0" fontId="52" fillId="0" borderId="0" xfId="0" applyFont="1"/>
    <xf numFmtId="43" fontId="52" fillId="0" borderId="0" xfId="1" applyFont="1" applyAlignment="1">
      <alignment horizontal="right"/>
    </xf>
    <xf numFmtId="0" fontId="49" fillId="0" borderId="7" xfId="0" applyFont="1" applyBorder="1" applyAlignment="1">
      <alignment horizontal="center"/>
    </xf>
    <xf numFmtId="0" fontId="49" fillId="16" borderId="12" xfId="8" applyFont="1" applyFill="1" applyBorder="1" applyAlignment="1">
      <alignment horizontal="centerContinuous"/>
    </xf>
    <xf numFmtId="0" fontId="49" fillId="16" borderId="13" xfId="8" applyFont="1" applyFill="1" applyBorder="1" applyAlignment="1">
      <alignment horizontal="centerContinuous"/>
    </xf>
    <xf numFmtId="0" fontId="49" fillId="16" borderId="11" xfId="8" applyFont="1" applyFill="1" applyBorder="1" applyAlignment="1">
      <alignment horizontal="centerContinuous"/>
    </xf>
    <xf numFmtId="43" fontId="49" fillId="0" borderId="7" xfId="1" applyFont="1" applyBorder="1" applyAlignment="1">
      <alignment horizontal="center"/>
    </xf>
    <xf numFmtId="0" fontId="49" fillId="0" borderId="14" xfId="0" applyFont="1" applyBorder="1" applyAlignment="1">
      <alignment horizontal="center"/>
    </xf>
    <xf numFmtId="0" fontId="49" fillId="0" borderId="8" xfId="0" applyFont="1" applyBorder="1"/>
    <xf numFmtId="0" fontId="49" fillId="0" borderId="0" xfId="0" applyFont="1" applyBorder="1"/>
    <xf numFmtId="0" fontId="49" fillId="16" borderId="7" xfId="8" applyFont="1" applyFill="1" applyBorder="1"/>
    <xf numFmtId="0" fontId="49" fillId="0" borderId="7" xfId="0" applyFont="1" applyBorder="1"/>
    <xf numFmtId="43" fontId="49" fillId="0" borderId="14" xfId="1" applyFont="1" applyBorder="1" applyAlignment="1">
      <alignment horizontal="center"/>
    </xf>
    <xf numFmtId="0" fontId="49" fillId="0" borderId="16" xfId="0" applyFont="1" applyBorder="1" applyAlignment="1">
      <alignment horizontal="center"/>
    </xf>
    <xf numFmtId="0" fontId="49" fillId="0" borderId="17" xfId="0" applyFont="1" applyBorder="1" applyAlignment="1">
      <alignment horizontal="center"/>
    </xf>
    <xf numFmtId="0" fontId="49" fillId="0" borderId="5" xfId="0" applyFont="1" applyBorder="1" applyAlignment="1">
      <alignment horizontal="center"/>
    </xf>
    <xf numFmtId="0" fontId="49" fillId="16" borderId="16" xfId="8" applyFont="1" applyFill="1" applyBorder="1" applyAlignment="1">
      <alignment horizontal="center"/>
    </xf>
    <xf numFmtId="0" fontId="52" fillId="0" borderId="19" xfId="0" applyFont="1" applyBorder="1" applyAlignment="1">
      <alignment horizontal="center"/>
    </xf>
    <xf numFmtId="0" fontId="52" fillId="0" borderId="0" xfId="0" applyFont="1" applyBorder="1" applyAlignment="1">
      <alignment horizontal="center"/>
    </xf>
    <xf numFmtId="0" fontId="52" fillId="16" borderId="7" xfId="8" applyFont="1" applyFill="1" applyBorder="1" applyAlignment="1">
      <alignment horizontal="center"/>
    </xf>
    <xf numFmtId="0" fontId="52" fillId="0" borderId="15" xfId="0" applyFont="1" applyBorder="1" applyAlignment="1">
      <alignment horizontal="center"/>
    </xf>
    <xf numFmtId="0" fontId="52" fillId="16" borderId="14" xfId="8" applyFont="1" applyFill="1" applyBorder="1" applyAlignment="1">
      <alignment horizontal="center"/>
    </xf>
    <xf numFmtId="43" fontId="52" fillId="0" borderId="7" xfId="1" applyFont="1" applyBorder="1"/>
    <xf numFmtId="189" fontId="52" fillId="0" borderId="19" xfId="1" applyNumberFormat="1" applyFont="1" applyBorder="1"/>
    <xf numFmtId="189" fontId="52" fillId="0" borderId="0" xfId="1" applyNumberFormat="1" applyFont="1" applyBorder="1"/>
    <xf numFmtId="189" fontId="49" fillId="16" borderId="14" xfId="8" applyNumberFormat="1" applyFont="1" applyFill="1" applyBorder="1"/>
    <xf numFmtId="188" fontId="52" fillId="0" borderId="15" xfId="1" applyNumberFormat="1" applyFont="1" applyBorder="1"/>
    <xf numFmtId="189" fontId="49" fillId="16" borderId="16" xfId="8" applyNumberFormat="1" applyFont="1" applyFill="1" applyBorder="1"/>
    <xf numFmtId="0" fontId="49" fillId="17" borderId="21" xfId="7" applyFont="1" applyFill="1" applyBorder="1" applyAlignment="1">
      <alignment horizontal="center"/>
    </xf>
    <xf numFmtId="189" fontId="52" fillId="17" borderId="22" xfId="7" applyNumberFormat="1" applyFont="1" applyFill="1" applyBorder="1"/>
    <xf numFmtId="189" fontId="52" fillId="17" borderId="12" xfId="7" applyNumberFormat="1" applyFont="1" applyFill="1" applyBorder="1"/>
    <xf numFmtId="189" fontId="49" fillId="17" borderId="21" xfId="7" applyNumberFormat="1" applyFont="1" applyFill="1" applyBorder="1"/>
    <xf numFmtId="188" fontId="52" fillId="17" borderId="13" xfId="7" applyNumberFormat="1" applyFont="1" applyFill="1" applyBorder="1"/>
    <xf numFmtId="189" fontId="52" fillId="0" borderId="5" xfId="1" applyNumberFormat="1" applyFont="1" applyBorder="1"/>
    <xf numFmtId="37" fontId="49" fillId="17" borderId="25" xfId="7" applyNumberFormat="1" applyFont="1" applyFill="1" applyBorder="1" applyAlignment="1" applyProtection="1">
      <alignment horizontal="center" vertical="center"/>
    </xf>
    <xf numFmtId="189" fontId="52" fillId="17" borderId="26" xfId="7" applyNumberFormat="1" applyFont="1" applyFill="1" applyBorder="1" applyAlignment="1" applyProtection="1">
      <alignment vertical="center"/>
    </xf>
    <xf numFmtId="189" fontId="52" fillId="17" borderId="32" xfId="7" applyNumberFormat="1" applyFont="1" applyFill="1" applyBorder="1" applyAlignment="1" applyProtection="1">
      <alignment vertical="center"/>
    </xf>
    <xf numFmtId="189" fontId="49" fillId="17" borderId="34" xfId="7" applyNumberFormat="1" applyFont="1" applyFill="1" applyBorder="1" applyAlignment="1" applyProtection="1">
      <alignment vertical="center"/>
    </xf>
    <xf numFmtId="188" fontId="52" fillId="17" borderId="28" xfId="7" applyNumberFormat="1" applyFont="1" applyFill="1" applyBorder="1" applyAlignment="1" applyProtection="1">
      <alignment vertical="center"/>
    </xf>
    <xf numFmtId="189" fontId="52" fillId="0" borderId="2" xfId="1" applyNumberFormat="1" applyFont="1" applyBorder="1"/>
    <xf numFmtId="189" fontId="52" fillId="17" borderId="23" xfId="7" applyNumberFormat="1" applyFont="1" applyFill="1" applyBorder="1"/>
    <xf numFmtId="189" fontId="49" fillId="17" borderId="22" xfId="7" applyNumberFormat="1" applyFont="1" applyFill="1" applyBorder="1"/>
    <xf numFmtId="188" fontId="52" fillId="17" borderId="21" xfId="7" applyNumberFormat="1" applyFont="1" applyFill="1" applyBorder="1"/>
    <xf numFmtId="0" fontId="49" fillId="0" borderId="0" xfId="0" applyFont="1" applyAlignment="1">
      <alignment horizontal="left"/>
    </xf>
    <xf numFmtId="0" fontId="52" fillId="0" borderId="14" xfId="0" applyFont="1" applyBorder="1" applyAlignment="1">
      <alignment horizontal="center"/>
    </xf>
    <xf numFmtId="189" fontId="52" fillId="0" borderId="14" xfId="1" applyNumberFormat="1" applyFont="1" applyBorder="1"/>
    <xf numFmtId="188" fontId="52" fillId="0" borderId="14" xfId="1" applyNumberFormat="1" applyFont="1" applyBorder="1"/>
    <xf numFmtId="189" fontId="49" fillId="16" borderId="24" xfId="8" applyNumberFormat="1" applyFont="1" applyFill="1" applyBorder="1"/>
    <xf numFmtId="189" fontId="52" fillId="0" borderId="16" xfId="1" applyNumberFormat="1" applyFont="1" applyBorder="1"/>
    <xf numFmtId="189" fontId="52" fillId="0" borderId="7" xfId="1" applyNumberFormat="1" applyFont="1" applyBorder="1"/>
    <xf numFmtId="0" fontId="49" fillId="16" borderId="0" xfId="8" applyFont="1" applyFill="1" applyBorder="1"/>
    <xf numFmtId="0" fontId="49" fillId="16" borderId="5" xfId="8" applyFont="1" applyFill="1" applyBorder="1" applyAlignment="1">
      <alignment horizontal="center"/>
    </xf>
    <xf numFmtId="0" fontId="52" fillId="16" borderId="0" xfId="8" applyFont="1" applyFill="1" applyBorder="1" applyAlignment="1">
      <alignment horizontal="center"/>
    </xf>
    <xf numFmtId="189" fontId="49" fillId="16" borderId="0" xfId="8" applyNumberFormat="1" applyFont="1" applyFill="1" applyBorder="1"/>
    <xf numFmtId="0" fontId="11" fillId="13" borderId="6" xfId="6" applyFont="1" applyFill="1" applyBorder="1" applyAlignment="1">
      <alignment horizontal="center"/>
    </xf>
    <xf numFmtId="0" fontId="9" fillId="11" borderId="6" xfId="8" applyFont="1" applyFill="1" applyBorder="1" applyAlignment="1">
      <alignment horizontal="center"/>
    </xf>
    <xf numFmtId="0" fontId="27" fillId="16" borderId="5" xfId="8" applyFont="1" applyFill="1" applyBorder="1" applyAlignment="1">
      <alignment horizontal="center"/>
    </xf>
    <xf numFmtId="0" fontId="47" fillId="11" borderId="6" xfId="8" applyFont="1" applyFill="1" applyBorder="1" applyAlignment="1">
      <alignment horizontal="center"/>
    </xf>
    <xf numFmtId="0" fontId="49" fillId="16" borderId="5" xfId="8" applyFont="1" applyFill="1" applyBorder="1" applyAlignment="1">
      <alignment horizontal="center"/>
    </xf>
    <xf numFmtId="0" fontId="39" fillId="13" borderId="6" xfId="6" applyFont="1" applyFill="1" applyBorder="1" applyAlignment="1">
      <alignment horizontal="center"/>
    </xf>
    <xf numFmtId="43" fontId="32" fillId="0" borderId="0" xfId="1" applyFont="1"/>
    <xf numFmtId="189" fontId="32" fillId="0" borderId="0" xfId="0" applyNumberFormat="1" applyFont="1"/>
    <xf numFmtId="43" fontId="32" fillId="0" borderId="0" xfId="1" applyNumberFormat="1" applyFont="1"/>
    <xf numFmtId="189" fontId="52" fillId="0" borderId="24" xfId="1" applyNumberFormat="1" applyFont="1" applyBorder="1"/>
    <xf numFmtId="189" fontId="27" fillId="16" borderId="7" xfId="8" applyNumberFormat="1" applyFont="1" applyFill="1" applyBorder="1"/>
    <xf numFmtId="189" fontId="49" fillId="16" borderId="7" xfId="8" applyNumberFormat="1" applyFont="1" applyFill="1" applyBorder="1"/>
    <xf numFmtId="189" fontId="27" fillId="16" borderId="40" xfId="8" applyNumberFormat="1" applyFont="1" applyFill="1" applyBorder="1"/>
    <xf numFmtId="189" fontId="27" fillId="16" borderId="29" xfId="8" applyNumberFormat="1" applyFont="1" applyFill="1" applyBorder="1"/>
    <xf numFmtId="189" fontId="33" fillId="14" borderId="21" xfId="1" applyNumberFormat="1" applyFont="1" applyFill="1" applyBorder="1"/>
    <xf numFmtId="189" fontId="34" fillId="7" borderId="23" xfId="3" applyNumberFormat="1" applyFont="1" applyFill="1" applyBorder="1"/>
    <xf numFmtId="0" fontId="9" fillId="11" borderId="6" xfId="8" applyFont="1" applyFill="1" applyBorder="1" applyAlignment="1">
      <alignment horizontal="center"/>
    </xf>
    <xf numFmtId="0" fontId="11" fillId="13" borderId="6" xfId="6" applyFont="1" applyFill="1" applyBorder="1" applyAlignment="1">
      <alignment horizontal="center"/>
    </xf>
    <xf numFmtId="0" fontId="27" fillId="16" borderId="5" xfId="8" applyFont="1" applyFill="1" applyBorder="1" applyAlignment="1">
      <alignment horizontal="center"/>
    </xf>
    <xf numFmtId="189" fontId="27" fillId="16" borderId="4" xfId="8" applyNumberFormat="1" applyFont="1" applyFill="1" applyBorder="1"/>
    <xf numFmtId="189" fontId="28" fillId="0" borderId="5" xfId="1" applyNumberFormat="1" applyFont="1" applyBorder="1"/>
    <xf numFmtId="189" fontId="27" fillId="16" borderId="6" xfId="8" applyNumberFormat="1" applyFont="1" applyFill="1" applyBorder="1"/>
    <xf numFmtId="0" fontId="53" fillId="0" borderId="0" xfId="0" applyFont="1"/>
    <xf numFmtId="0" fontId="54" fillId="0" borderId="0" xfId="0" applyFont="1"/>
    <xf numFmtId="43" fontId="54" fillId="0" borderId="0" xfId="1" applyFont="1"/>
    <xf numFmtId="0" fontId="57" fillId="0" borderId="0" xfId="0" applyFont="1"/>
    <xf numFmtId="0" fontId="59" fillId="0" borderId="0" xfId="0" applyFont="1"/>
    <xf numFmtId="43" fontId="59" fillId="0" borderId="0" xfId="1" applyFont="1"/>
    <xf numFmtId="0" fontId="60" fillId="0" borderId="0" xfId="0" applyFont="1"/>
    <xf numFmtId="43" fontId="53" fillId="0" borderId="0" xfId="1" applyFont="1"/>
    <xf numFmtId="0" fontId="57" fillId="0" borderId="7" xfId="0" applyFont="1" applyBorder="1" applyAlignment="1">
      <alignment horizontal="center"/>
    </xf>
    <xf numFmtId="43" fontId="57" fillId="0" borderId="3" xfId="1" applyFont="1" applyBorder="1" applyAlignment="1">
      <alignment horizontal="center"/>
    </xf>
    <xf numFmtId="0" fontId="58" fillId="0" borderId="7" xfId="0" applyFont="1" applyBorder="1" applyAlignment="1">
      <alignment horizontal="center"/>
    </xf>
    <xf numFmtId="43" fontId="58" fillId="0" borderId="3" xfId="1" applyFont="1" applyBorder="1" applyAlignment="1">
      <alignment horizontal="center"/>
    </xf>
    <xf numFmtId="0" fontId="57" fillId="0" borderId="14" xfId="0" applyFont="1" applyBorder="1" applyAlignment="1">
      <alignment horizontal="center"/>
    </xf>
    <xf numFmtId="0" fontId="57" fillId="0" borderId="8" xfId="0" applyFont="1" applyBorder="1"/>
    <xf numFmtId="0" fontId="57" fillId="0" borderId="10" xfId="0" applyFont="1" applyBorder="1"/>
    <xf numFmtId="0" fontId="57" fillId="13" borderId="3" xfId="6" applyFont="1" applyFill="1" applyBorder="1"/>
    <xf numFmtId="43" fontId="57" fillId="0" borderId="15" xfId="1" applyFont="1" applyBorder="1" applyAlignment="1">
      <alignment horizontal="center"/>
    </xf>
    <xf numFmtId="0" fontId="58" fillId="0" borderId="14" xfId="0" applyFont="1" applyBorder="1" applyAlignment="1">
      <alignment horizontal="center"/>
    </xf>
    <xf numFmtId="0" fontId="58" fillId="0" borderId="30" xfId="0" applyFont="1" applyBorder="1"/>
    <xf numFmtId="0" fontId="58" fillId="0" borderId="0" xfId="0" applyFont="1" applyBorder="1"/>
    <xf numFmtId="0" fontId="58" fillId="6" borderId="14" xfId="4" applyFont="1" applyFill="1" applyBorder="1"/>
    <xf numFmtId="0" fontId="58" fillId="10" borderId="15" xfId="4" applyFont="1" applyFill="1" applyBorder="1"/>
    <xf numFmtId="0" fontId="58" fillId="6" borderId="15" xfId="4" applyFont="1" applyFill="1" applyBorder="1"/>
    <xf numFmtId="43" fontId="58" fillId="0" borderId="15" xfId="1" applyFont="1" applyBorder="1" applyAlignment="1">
      <alignment horizontal="center"/>
    </xf>
    <xf numFmtId="0" fontId="57" fillId="0" borderId="16" xfId="0" applyFont="1" applyBorder="1" applyAlignment="1">
      <alignment horizontal="center"/>
    </xf>
    <xf numFmtId="0" fontId="57" fillId="0" borderId="17" xfId="0" applyFont="1" applyBorder="1" applyAlignment="1">
      <alignment horizontal="center"/>
    </xf>
    <xf numFmtId="0" fontId="57" fillId="0" borderId="18" xfId="0" applyFont="1" applyBorder="1" applyAlignment="1">
      <alignment horizontal="center"/>
    </xf>
    <xf numFmtId="0" fontId="57" fillId="13" borderId="6" xfId="6" applyFont="1" applyFill="1" applyBorder="1" applyAlignment="1">
      <alignment horizontal="center"/>
    </xf>
    <xf numFmtId="43" fontId="57" fillId="0" borderId="6" xfId="1" applyFont="1" applyBorder="1"/>
    <xf numFmtId="0" fontId="58" fillId="0" borderId="16" xfId="0" applyFont="1" applyBorder="1" applyAlignment="1">
      <alignment horizontal="center"/>
    </xf>
    <xf numFmtId="0" fontId="61" fillId="0" borderId="33" xfId="0" applyFont="1" applyBorder="1" applyAlignment="1">
      <alignment horizontal="center"/>
    </xf>
    <xf numFmtId="0" fontId="61" fillId="0" borderId="5" xfId="0" applyFont="1" applyBorder="1" applyAlignment="1">
      <alignment horizontal="center"/>
    </xf>
    <xf numFmtId="0" fontId="58" fillId="6" borderId="16" xfId="4" applyFont="1" applyFill="1" applyBorder="1" applyAlignment="1">
      <alignment horizontal="center"/>
    </xf>
    <xf numFmtId="0" fontId="61" fillId="0" borderId="16" xfId="0" applyFont="1" applyBorder="1" applyAlignment="1">
      <alignment horizontal="center"/>
    </xf>
    <xf numFmtId="43" fontId="58" fillId="0" borderId="6" xfId="1" applyFont="1" applyBorder="1"/>
    <xf numFmtId="0" fontId="59" fillId="0" borderId="19" xfId="0" applyFont="1" applyBorder="1" applyAlignment="1">
      <alignment horizontal="center"/>
    </xf>
    <xf numFmtId="0" fontId="62" fillId="0" borderId="20" xfId="0" applyFont="1" applyBorder="1" applyAlignment="1">
      <alignment horizontal="center"/>
    </xf>
    <xf numFmtId="0" fontId="57" fillId="13" borderId="15" xfId="6" applyFont="1" applyFill="1" applyBorder="1" applyAlignment="1">
      <alignment horizontal="center"/>
    </xf>
    <xf numFmtId="43" fontId="59" fillId="0" borderId="15" xfId="1" applyFont="1" applyBorder="1"/>
    <xf numFmtId="0" fontId="63" fillId="0" borderId="30" xfId="0" applyFont="1" applyBorder="1" applyAlignment="1">
      <alignment horizontal="center"/>
    </xf>
    <xf numFmtId="0" fontId="63" fillId="0" borderId="0" xfId="0" applyFont="1" applyBorder="1" applyAlignment="1">
      <alignment horizontal="center"/>
    </xf>
    <xf numFmtId="0" fontId="64" fillId="6" borderId="14" xfId="4" applyFont="1" applyFill="1" applyBorder="1" applyAlignment="1">
      <alignment horizontal="center"/>
    </xf>
    <xf numFmtId="0" fontId="64" fillId="10" borderId="15" xfId="4" applyFont="1" applyFill="1" applyBorder="1" applyAlignment="1">
      <alignment horizontal="center"/>
    </xf>
    <xf numFmtId="0" fontId="64" fillId="6" borderId="15" xfId="4" applyFont="1" applyFill="1" applyBorder="1" applyAlignment="1">
      <alignment horizontal="center"/>
    </xf>
    <xf numFmtId="43" fontId="64" fillId="0" borderId="3" xfId="1" applyFont="1" applyBorder="1"/>
    <xf numFmtId="0" fontId="53" fillId="0" borderId="0" xfId="0" applyFont="1" applyProtection="1"/>
    <xf numFmtId="189" fontId="59" fillId="0" borderId="19" xfId="1" applyNumberFormat="1" applyFont="1" applyBorder="1"/>
    <xf numFmtId="189" fontId="59" fillId="0" borderId="20" xfId="1" applyNumberFormat="1" applyFont="1" applyBorder="1"/>
    <xf numFmtId="189" fontId="65" fillId="13" borderId="0" xfId="1" applyNumberFormat="1" applyFont="1" applyFill="1" applyBorder="1"/>
    <xf numFmtId="188" fontId="59" fillId="0" borderId="14" xfId="1" applyNumberFormat="1" applyFont="1" applyBorder="1"/>
    <xf numFmtId="189" fontId="64" fillId="0" borderId="30" xfId="1" applyNumberFormat="1" applyFont="1" applyBorder="1"/>
    <xf numFmtId="189" fontId="64" fillId="0" borderId="0" xfId="1" applyNumberFormat="1" applyFont="1" applyBorder="1"/>
    <xf numFmtId="189" fontId="66" fillId="6" borderId="14" xfId="4" applyNumberFormat="1" applyFont="1" applyFill="1" applyBorder="1"/>
    <xf numFmtId="189" fontId="64" fillId="10" borderId="0" xfId="4" applyNumberFormat="1" applyFont="1" applyFill="1" applyBorder="1"/>
    <xf numFmtId="188" fontId="64" fillId="0" borderId="15" xfId="1" applyNumberFormat="1" applyFont="1" applyBorder="1"/>
    <xf numFmtId="189" fontId="54" fillId="0" borderId="0" xfId="0" applyNumberFormat="1" applyFont="1"/>
    <xf numFmtId="187" fontId="53" fillId="0" borderId="0" xfId="0" applyNumberFormat="1" applyFont="1"/>
    <xf numFmtId="189" fontId="59" fillId="0" borderId="17" xfId="1" applyNumberFormat="1" applyFont="1" applyBorder="1"/>
    <xf numFmtId="189" fontId="59" fillId="0" borderId="18" xfId="1" applyNumberFormat="1" applyFont="1" applyBorder="1"/>
    <xf numFmtId="189" fontId="64" fillId="10" borderId="15" xfId="4" applyNumberFormat="1" applyFont="1" applyFill="1" applyBorder="1"/>
    <xf numFmtId="189" fontId="66" fillId="6" borderId="16" xfId="4" applyNumberFormat="1" applyFont="1" applyFill="1" applyBorder="1"/>
    <xf numFmtId="0" fontId="57" fillId="14" borderId="21" xfId="5" applyFont="1" applyFill="1" applyBorder="1" applyAlignment="1">
      <alignment horizontal="center"/>
    </xf>
    <xf numFmtId="189" fontId="59" fillId="14" borderId="22" xfId="1" applyNumberFormat="1" applyFont="1" applyFill="1" applyBorder="1"/>
    <xf numFmtId="189" fontId="59" fillId="14" borderId="23" xfId="1" applyNumberFormat="1" applyFont="1" applyFill="1" applyBorder="1"/>
    <xf numFmtId="189" fontId="65" fillId="14" borderId="22" xfId="1" applyNumberFormat="1" applyFont="1" applyFill="1" applyBorder="1"/>
    <xf numFmtId="188" fontId="59" fillId="14" borderId="21" xfId="5" applyNumberFormat="1" applyFont="1" applyFill="1" applyBorder="1"/>
    <xf numFmtId="0" fontId="58" fillId="7" borderId="21" xfId="3" applyFont="1" applyFill="1" applyBorder="1" applyAlignment="1">
      <alignment horizontal="center"/>
    </xf>
    <xf numFmtId="189" fontId="64" fillId="7" borderId="23" xfId="3" applyNumberFormat="1" applyFont="1" applyFill="1" applyBorder="1"/>
    <xf numFmtId="189" fontId="64" fillId="7" borderId="12" xfId="3" applyNumberFormat="1" applyFont="1" applyFill="1" applyBorder="1"/>
    <xf numFmtId="189" fontId="66" fillId="7" borderId="21" xfId="3" applyNumberFormat="1" applyFont="1" applyFill="1" applyBorder="1"/>
    <xf numFmtId="188" fontId="64" fillId="7" borderId="13" xfId="3" applyNumberFormat="1" applyFont="1" applyFill="1" applyBorder="1"/>
    <xf numFmtId="43" fontId="54" fillId="0" borderId="0" xfId="0" applyNumberFormat="1" applyFont="1"/>
    <xf numFmtId="189" fontId="53" fillId="0" borderId="0" xfId="0" applyNumberFormat="1" applyFont="1" applyProtection="1"/>
    <xf numFmtId="189" fontId="53" fillId="0" borderId="0" xfId="0" applyNumberFormat="1" applyFont="1"/>
    <xf numFmtId="189" fontId="59" fillId="0" borderId="19" xfId="1" applyNumberFormat="1" applyFont="1" applyFill="1" applyBorder="1"/>
    <xf numFmtId="189" fontId="59" fillId="0" borderId="20" xfId="1" applyNumberFormat="1" applyFont="1" applyFill="1" applyBorder="1"/>
    <xf numFmtId="43" fontId="54" fillId="0" borderId="0" xfId="1" applyNumberFormat="1" applyFont="1"/>
    <xf numFmtId="189" fontId="54" fillId="0" borderId="0" xfId="1" applyNumberFormat="1" applyFont="1"/>
    <xf numFmtId="189" fontId="59" fillId="14" borderId="12" xfId="1" applyNumberFormat="1" applyFont="1" applyFill="1" applyBorder="1"/>
    <xf numFmtId="189" fontId="65" fillId="14" borderId="21" xfId="1" applyNumberFormat="1" applyFont="1" applyFill="1" applyBorder="1"/>
    <xf numFmtId="189" fontId="64" fillId="7" borderId="22" xfId="3" applyNumberFormat="1" applyFont="1" applyFill="1" applyBorder="1"/>
    <xf numFmtId="189" fontId="66" fillId="7" borderId="22" xfId="3" applyNumberFormat="1" applyFont="1" applyFill="1" applyBorder="1"/>
    <xf numFmtId="189" fontId="66" fillId="7" borderId="23" xfId="3" applyNumberFormat="1" applyFont="1" applyFill="1" applyBorder="1"/>
    <xf numFmtId="43" fontId="53" fillId="0" borderId="0" xfId="1" applyNumberFormat="1" applyFont="1"/>
    <xf numFmtId="10" fontId="53" fillId="0" borderId="0" xfId="2" applyNumberFormat="1" applyFont="1" applyProtection="1"/>
    <xf numFmtId="37" fontId="53" fillId="0" borderId="0" xfId="0" applyNumberFormat="1" applyFont="1" applyAlignment="1" applyProtection="1">
      <alignment vertical="center"/>
    </xf>
    <xf numFmtId="37" fontId="57" fillId="14" borderId="25" xfId="5" applyNumberFormat="1" applyFont="1" applyFill="1" applyBorder="1" applyAlignment="1" applyProtection="1">
      <alignment horizontal="center" vertical="center"/>
    </xf>
    <xf numFmtId="189" fontId="59" fillId="14" borderId="13" xfId="1" applyNumberFormat="1" applyFont="1" applyFill="1" applyBorder="1"/>
    <xf numFmtId="189" fontId="65" fillId="14" borderId="13" xfId="1" applyNumberFormat="1" applyFont="1" applyFill="1" applyBorder="1"/>
    <xf numFmtId="0" fontId="67" fillId="0" borderId="0" xfId="0" applyFont="1" applyAlignment="1" applyProtection="1">
      <alignment vertical="center"/>
    </xf>
    <xf numFmtId="37" fontId="58" fillId="7" borderId="25" xfId="3" applyNumberFormat="1" applyFont="1" applyFill="1" applyBorder="1" applyAlignment="1" applyProtection="1">
      <alignment horizontal="center" vertical="center"/>
    </xf>
    <xf numFmtId="189" fontId="64" fillId="7" borderId="26" xfId="3" applyNumberFormat="1" applyFont="1" applyFill="1" applyBorder="1" applyAlignment="1" applyProtection="1">
      <alignment vertical="center"/>
    </xf>
    <xf numFmtId="189" fontId="64" fillId="7" borderId="32" xfId="3" applyNumberFormat="1" applyFont="1" applyFill="1" applyBorder="1" applyAlignment="1" applyProtection="1">
      <alignment vertical="center"/>
    </xf>
    <xf numFmtId="189" fontId="66" fillId="7" borderId="34" xfId="3" applyNumberFormat="1" applyFont="1" applyFill="1" applyBorder="1" applyAlignment="1" applyProtection="1">
      <alignment vertical="center"/>
    </xf>
    <xf numFmtId="188" fontId="64" fillId="7" borderId="28" xfId="3" applyNumberFormat="1" applyFont="1" applyFill="1" applyBorder="1" applyAlignment="1" applyProtection="1">
      <alignment vertical="center"/>
    </xf>
    <xf numFmtId="189" fontId="65" fillId="13" borderId="29" xfId="1" applyNumberFormat="1" applyFont="1" applyFill="1" applyBorder="1"/>
    <xf numFmtId="9" fontId="53" fillId="0" borderId="0" xfId="2" applyNumberFormat="1" applyFont="1"/>
    <xf numFmtId="189" fontId="65" fillId="13" borderId="14" xfId="1" applyNumberFormat="1" applyFont="1" applyFill="1" applyBorder="1"/>
    <xf numFmtId="189" fontId="59" fillId="0" borderId="15" xfId="1" applyNumberFormat="1" applyFont="1" applyBorder="1"/>
    <xf numFmtId="189" fontId="65" fillId="13" borderId="16" xfId="1" applyNumberFormat="1" applyFont="1" applyFill="1" applyBorder="1"/>
    <xf numFmtId="188" fontId="59" fillId="0" borderId="16" xfId="1" applyNumberFormat="1" applyFont="1" applyBorder="1"/>
    <xf numFmtId="0" fontId="57" fillId="7" borderId="21" xfId="5" applyFont="1" applyFill="1" applyBorder="1" applyAlignment="1">
      <alignment horizontal="center"/>
    </xf>
    <xf numFmtId="0" fontId="57" fillId="0" borderId="0" xfId="0" applyFont="1" applyAlignment="1">
      <alignment horizontal="left"/>
    </xf>
    <xf numFmtId="0" fontId="58" fillId="0" borderId="0" xfId="0" applyFont="1" applyAlignment="1">
      <alignment horizontal="left"/>
    </xf>
    <xf numFmtId="0" fontId="58" fillId="0" borderId="0" xfId="0" applyFont="1"/>
    <xf numFmtId="0" fontId="64" fillId="0" borderId="0" xfId="0" applyFont="1"/>
    <xf numFmtId="43" fontId="64" fillId="0" borderId="0" xfId="1" applyFont="1"/>
    <xf numFmtId="0" fontId="59" fillId="13" borderId="15" xfId="6" applyFont="1" applyFill="1" applyBorder="1" applyAlignment="1">
      <alignment horizontal="center"/>
    </xf>
    <xf numFmtId="43" fontId="59" fillId="0" borderId="14" xfId="1" applyNumberFormat="1" applyFont="1" applyBorder="1"/>
    <xf numFmtId="189" fontId="66" fillId="6" borderId="15" xfId="4" applyNumberFormat="1" applyFont="1" applyFill="1" applyBorder="1"/>
    <xf numFmtId="43" fontId="64" fillId="0" borderId="15" xfId="1" applyFont="1" applyBorder="1"/>
    <xf numFmtId="43" fontId="59" fillId="14" borderId="21" xfId="1" applyFont="1" applyFill="1" applyBorder="1"/>
    <xf numFmtId="43" fontId="64" fillId="7" borderId="13" xfId="1" applyFont="1" applyFill="1" applyBorder="1"/>
    <xf numFmtId="43" fontId="59" fillId="0" borderId="14" xfId="1" applyFont="1" applyBorder="1"/>
    <xf numFmtId="43" fontId="64" fillId="0" borderId="15" xfId="1" applyNumberFormat="1" applyFont="1" applyBorder="1"/>
    <xf numFmtId="189" fontId="66" fillId="6" borderId="7" xfId="4" applyNumberFormat="1" applyFont="1" applyFill="1" applyBorder="1"/>
    <xf numFmtId="43" fontId="59" fillId="0" borderId="16" xfId="1" applyFont="1" applyBorder="1"/>
    <xf numFmtId="0" fontId="69" fillId="0" borderId="0" xfId="0" applyFont="1"/>
    <xf numFmtId="0" fontId="70" fillId="0" borderId="0" xfId="0" applyFont="1"/>
    <xf numFmtId="43" fontId="70" fillId="0" borderId="0" xfId="1" applyFont="1" applyAlignment="1">
      <alignment horizontal="right"/>
    </xf>
    <xf numFmtId="0" fontId="69" fillId="0" borderId="7" xfId="0" applyFont="1" applyBorder="1" applyAlignment="1">
      <alignment horizontal="center"/>
    </xf>
    <xf numFmtId="0" fontId="69" fillId="11" borderId="12" xfId="8" applyFont="1" applyFill="1" applyBorder="1" applyAlignment="1">
      <alignment horizontal="centerContinuous"/>
    </xf>
    <xf numFmtId="0" fontId="69" fillId="11" borderId="13" xfId="8" applyFont="1" applyFill="1" applyBorder="1" applyAlignment="1">
      <alignment horizontal="centerContinuous"/>
    </xf>
    <xf numFmtId="43" fontId="69" fillId="0" borderId="3" xfId="1" applyFont="1" applyBorder="1" applyAlignment="1">
      <alignment horizontal="center"/>
    </xf>
    <xf numFmtId="0" fontId="69" fillId="0" borderId="14" xfId="0" applyFont="1" applyBorder="1" applyAlignment="1">
      <alignment horizontal="center"/>
    </xf>
    <xf numFmtId="0" fontId="69" fillId="0" borderId="8" xfId="0" applyFont="1" applyBorder="1"/>
    <xf numFmtId="0" fontId="69" fillId="0" borderId="0" xfId="0" applyFont="1" applyBorder="1"/>
    <xf numFmtId="0" fontId="69" fillId="11" borderId="7" xfId="8" applyFont="1" applyFill="1" applyBorder="1"/>
    <xf numFmtId="0" fontId="69" fillId="0" borderId="7" xfId="0" applyFont="1" applyBorder="1"/>
    <xf numFmtId="43" fontId="69" fillId="0" borderId="15" xfId="1" applyFont="1" applyBorder="1" applyAlignment="1">
      <alignment horizontal="center"/>
    </xf>
    <xf numFmtId="0" fontId="69" fillId="0" borderId="16" xfId="0" applyFont="1" applyBorder="1" applyAlignment="1">
      <alignment horizontal="center"/>
    </xf>
    <xf numFmtId="0" fontId="71" fillId="0" borderId="17" xfId="0" applyFont="1" applyBorder="1" applyAlignment="1">
      <alignment horizontal="center"/>
    </xf>
    <xf numFmtId="0" fontId="71" fillId="0" borderId="5" xfId="0" applyFont="1" applyBorder="1" applyAlignment="1">
      <alignment horizontal="center"/>
    </xf>
    <xf numFmtId="0" fontId="69" fillId="11" borderId="16" xfId="8" applyFont="1" applyFill="1" applyBorder="1" applyAlignment="1">
      <alignment horizontal="center"/>
    </xf>
    <xf numFmtId="0" fontId="71" fillId="0" borderId="16" xfId="0" applyFont="1" applyBorder="1" applyAlignment="1">
      <alignment horizontal="center"/>
    </xf>
    <xf numFmtId="43" fontId="69" fillId="0" borderId="6" xfId="1" applyFont="1" applyBorder="1"/>
    <xf numFmtId="0" fontId="72" fillId="0" borderId="19" xfId="0" applyFont="1" applyBorder="1" applyAlignment="1">
      <alignment horizontal="center"/>
    </xf>
    <xf numFmtId="0" fontId="72" fillId="0" borderId="0" xfId="0" applyFont="1" applyBorder="1" applyAlignment="1">
      <alignment horizontal="center"/>
    </xf>
    <xf numFmtId="0" fontId="70" fillId="11" borderId="14" xfId="8" applyFont="1" applyFill="1" applyBorder="1" applyAlignment="1">
      <alignment horizontal="center"/>
    </xf>
    <xf numFmtId="0" fontId="72" fillId="0" borderId="14" xfId="0" applyFont="1" applyBorder="1" applyAlignment="1">
      <alignment horizontal="center"/>
    </xf>
    <xf numFmtId="43" fontId="70" fillId="0" borderId="7" xfId="1" applyFont="1" applyBorder="1"/>
    <xf numFmtId="0" fontId="53" fillId="0" borderId="0" xfId="0" applyFont="1" applyFill="1" applyBorder="1"/>
    <xf numFmtId="189" fontId="70" fillId="0" borderId="19" xfId="1" applyNumberFormat="1" applyFont="1" applyBorder="1"/>
    <xf numFmtId="189" fontId="70" fillId="0" borderId="0" xfId="1" applyNumberFormat="1" applyFont="1" applyBorder="1"/>
    <xf numFmtId="189" fontId="69" fillId="11" borderId="14" xfId="8" applyNumberFormat="1" applyFont="1" applyFill="1" applyBorder="1"/>
    <xf numFmtId="189" fontId="70" fillId="0" borderId="14" xfId="1" applyNumberFormat="1" applyFont="1" applyBorder="1"/>
    <xf numFmtId="188" fontId="70" fillId="0" borderId="14" xfId="1" applyNumberFormat="1" applyFont="1" applyBorder="1"/>
    <xf numFmtId="189" fontId="54" fillId="0" borderId="0" xfId="0" applyNumberFormat="1" applyFont="1" applyAlignment="1">
      <alignment vertical="center"/>
    </xf>
    <xf numFmtId="43" fontId="54" fillId="0" borderId="0" xfId="1" applyNumberFormat="1" applyFont="1" applyAlignment="1">
      <alignment vertical="center"/>
    </xf>
    <xf numFmtId="43" fontId="54" fillId="0" borderId="0" xfId="1" applyFont="1" applyAlignment="1">
      <alignment vertical="center"/>
    </xf>
    <xf numFmtId="0" fontId="54" fillId="0" borderId="0" xfId="0" applyFont="1" applyAlignment="1">
      <alignment vertical="center"/>
    </xf>
    <xf numFmtId="0" fontId="69" fillId="12" borderId="21" xfId="7" applyFont="1" applyFill="1" applyBorder="1" applyAlignment="1">
      <alignment horizontal="center"/>
    </xf>
    <xf numFmtId="189" fontId="70" fillId="12" borderId="22" xfId="7" applyNumberFormat="1" applyFont="1" applyFill="1" applyBorder="1"/>
    <xf numFmtId="189" fontId="70" fillId="12" borderId="23" xfId="7" applyNumberFormat="1" applyFont="1" applyFill="1" applyBorder="1"/>
    <xf numFmtId="189" fontId="69" fillId="12" borderId="22" xfId="7" applyNumberFormat="1" applyFont="1" applyFill="1" applyBorder="1"/>
    <xf numFmtId="188" fontId="70" fillId="12" borderId="21" xfId="7" applyNumberFormat="1" applyFont="1" applyFill="1" applyBorder="1"/>
    <xf numFmtId="43" fontId="73" fillId="0" borderId="0" xfId="1" applyFont="1"/>
    <xf numFmtId="189" fontId="73" fillId="0" borderId="0" xfId="0" applyNumberFormat="1" applyFont="1"/>
    <xf numFmtId="43" fontId="73" fillId="0" borderId="0" xfId="1" applyNumberFormat="1" applyFont="1"/>
    <xf numFmtId="189" fontId="69" fillId="11" borderId="24" xfId="8" applyNumberFormat="1" applyFont="1" applyFill="1" applyBorder="1"/>
    <xf numFmtId="189" fontId="70" fillId="0" borderId="16" xfId="1" applyNumberFormat="1" applyFont="1" applyBorder="1"/>
    <xf numFmtId="37" fontId="69" fillId="12" borderId="25" xfId="7" applyNumberFormat="1" applyFont="1" applyFill="1" applyBorder="1" applyAlignment="1" applyProtection="1">
      <alignment horizontal="center" vertical="center"/>
    </xf>
    <xf numFmtId="189" fontId="70" fillId="12" borderId="26" xfId="7" applyNumberFormat="1" applyFont="1" applyFill="1" applyBorder="1" applyAlignment="1" applyProtection="1">
      <alignment vertical="center"/>
    </xf>
    <xf numFmtId="189" fontId="69" fillId="12" borderId="25" xfId="7" applyNumberFormat="1" applyFont="1" applyFill="1" applyBorder="1" applyAlignment="1" applyProtection="1">
      <alignment vertical="center"/>
    </xf>
    <xf numFmtId="189" fontId="70" fillId="12" borderId="25" xfId="7" applyNumberFormat="1" applyFont="1" applyFill="1" applyBorder="1" applyAlignment="1" applyProtection="1">
      <alignment vertical="center"/>
    </xf>
    <xf numFmtId="188" fontId="70" fillId="12" borderId="28" xfId="7" applyNumberFormat="1" applyFont="1" applyFill="1" applyBorder="1" applyAlignment="1" applyProtection="1">
      <alignment vertical="center"/>
    </xf>
    <xf numFmtId="189" fontId="70" fillId="0" borderId="7" xfId="1" applyNumberFormat="1" applyFont="1" applyBorder="1"/>
    <xf numFmtId="0" fontId="53" fillId="0" borderId="0" xfId="0" applyFont="1" applyBorder="1"/>
    <xf numFmtId="0" fontId="69" fillId="0" borderId="0" xfId="0" applyFont="1" applyAlignment="1">
      <alignment horizontal="left"/>
    </xf>
    <xf numFmtId="0" fontId="69" fillId="0" borderId="1" xfId="0" applyFont="1" applyBorder="1"/>
    <xf numFmtId="0" fontId="71" fillId="0" borderId="4" xfId="0" applyFont="1" applyBorder="1" applyAlignment="1">
      <alignment horizontal="center"/>
    </xf>
    <xf numFmtId="0" fontId="72" fillId="0" borderId="24" xfId="0" applyFont="1" applyBorder="1" applyAlignment="1">
      <alignment horizontal="center"/>
    </xf>
    <xf numFmtId="43" fontId="70" fillId="0" borderId="3" xfId="1" applyFont="1" applyBorder="1"/>
    <xf numFmtId="189" fontId="70" fillId="0" borderId="24" xfId="1" applyNumberFormat="1" applyFont="1" applyBorder="1"/>
    <xf numFmtId="189" fontId="70" fillId="0" borderId="15" xfId="1" applyNumberFormat="1" applyFont="1" applyBorder="1"/>
    <xf numFmtId="189" fontId="70" fillId="12" borderId="21" xfId="1" applyNumberFormat="1" applyFont="1" applyFill="1" applyBorder="1"/>
    <xf numFmtId="43" fontId="70" fillId="12" borderId="21" xfId="1" applyFont="1" applyFill="1" applyBorder="1"/>
    <xf numFmtId="43" fontId="70" fillId="0" borderId="15" xfId="1" applyFont="1" applyBorder="1"/>
    <xf numFmtId="189" fontId="70" fillId="0" borderId="4" xfId="1" applyNumberFormat="1" applyFont="1" applyBorder="1"/>
    <xf numFmtId="189" fontId="70" fillId="12" borderId="28" xfId="1" applyNumberFormat="1" applyFont="1" applyFill="1" applyBorder="1" applyAlignment="1" applyProtection="1">
      <alignment vertical="center"/>
    </xf>
    <xf numFmtId="0" fontId="53" fillId="0" borderId="0" xfId="0" applyFont="1" applyAlignment="1">
      <alignment vertical="center"/>
    </xf>
    <xf numFmtId="189" fontId="70" fillId="0" borderId="1" xfId="1" applyNumberFormat="1" applyFont="1" applyBorder="1"/>
    <xf numFmtId="188" fontId="70" fillId="0" borderId="15" xfId="1" applyNumberFormat="1" applyFont="1" applyBorder="1"/>
    <xf numFmtId="0" fontId="75" fillId="0" borderId="0" xfId="0" applyFont="1"/>
    <xf numFmtId="0" fontId="76" fillId="0" borderId="0" xfId="0" applyFont="1"/>
    <xf numFmtId="43" fontId="76" fillId="0" borderId="0" xfId="1" applyFont="1" applyAlignment="1">
      <alignment horizontal="right"/>
    </xf>
    <xf numFmtId="0" fontId="75" fillId="0" borderId="7" xfId="0" applyFont="1" applyBorder="1" applyAlignment="1">
      <alignment horizontal="center"/>
    </xf>
    <xf numFmtId="0" fontId="75" fillId="16" borderId="12" xfId="8" applyFont="1" applyFill="1" applyBorder="1" applyAlignment="1">
      <alignment horizontal="centerContinuous"/>
    </xf>
    <xf numFmtId="0" fontId="75" fillId="16" borderId="13" xfId="8" applyFont="1" applyFill="1" applyBorder="1" applyAlignment="1">
      <alignment horizontal="centerContinuous"/>
    </xf>
    <xf numFmtId="43" fontId="75" fillId="0" borderId="3" xfId="1" applyFont="1" applyBorder="1" applyAlignment="1">
      <alignment horizontal="center"/>
    </xf>
    <xf numFmtId="0" fontId="75" fillId="0" borderId="14" xfId="0" applyFont="1" applyBorder="1" applyAlignment="1">
      <alignment horizontal="center"/>
    </xf>
    <xf numFmtId="0" fontId="75" fillId="0" borderId="8" xfId="0" applyFont="1" applyBorder="1"/>
    <xf numFmtId="0" fontId="75" fillId="0" borderId="0" xfId="0" applyFont="1" applyBorder="1"/>
    <xf numFmtId="0" fontId="75" fillId="16" borderId="7" xfId="8" applyFont="1" applyFill="1" applyBorder="1"/>
    <xf numFmtId="0" fontId="75" fillId="0" borderId="7" xfId="0" applyFont="1" applyBorder="1"/>
    <xf numFmtId="43" fontId="75" fillId="0" borderId="15" xfId="1" applyFont="1" applyBorder="1" applyAlignment="1">
      <alignment horizontal="center"/>
    </xf>
    <xf numFmtId="0" fontId="75" fillId="0" borderId="16" xfId="0" applyFont="1" applyBorder="1" applyAlignment="1">
      <alignment horizontal="center"/>
    </xf>
    <xf numFmtId="0" fontId="77" fillId="0" borderId="17" xfId="0" applyFont="1" applyBorder="1" applyAlignment="1">
      <alignment horizontal="center"/>
    </xf>
    <xf numFmtId="0" fontId="77" fillId="0" borderId="5" xfId="0" applyFont="1" applyBorder="1" applyAlignment="1">
      <alignment horizontal="center"/>
    </xf>
    <xf numFmtId="0" fontId="75" fillId="16" borderId="16" xfId="8" applyFont="1" applyFill="1" applyBorder="1" applyAlignment="1">
      <alignment horizontal="center"/>
    </xf>
    <xf numFmtId="0" fontId="77" fillId="0" borderId="16" xfId="0" applyFont="1" applyBorder="1" applyAlignment="1">
      <alignment horizontal="center"/>
    </xf>
    <xf numFmtId="43" fontId="75" fillId="0" borderId="6" xfId="1" applyFont="1" applyBorder="1"/>
    <xf numFmtId="0" fontId="78" fillId="0" borderId="19" xfId="0" applyFont="1" applyBorder="1" applyAlignment="1">
      <alignment horizontal="center"/>
    </xf>
    <xf numFmtId="0" fontId="78" fillId="0" borderId="0" xfId="0" applyFont="1" applyBorder="1" applyAlignment="1">
      <alignment horizontal="center"/>
    </xf>
    <xf numFmtId="0" fontId="76" fillId="16" borderId="14" xfId="8" applyFont="1" applyFill="1" applyBorder="1" applyAlignment="1">
      <alignment horizontal="center"/>
    </xf>
    <xf numFmtId="0" fontId="78" fillId="0" borderId="14" xfId="0" applyFont="1" applyBorder="1" applyAlignment="1">
      <alignment horizontal="center"/>
    </xf>
    <xf numFmtId="43" fontId="76" fillId="0" borderId="7" xfId="1" applyFont="1" applyBorder="1"/>
    <xf numFmtId="189" fontId="76" fillId="0" borderId="19" xfId="1" applyNumberFormat="1" applyFont="1" applyBorder="1"/>
    <xf numFmtId="189" fontId="76" fillId="0" borderId="0" xfId="1" applyNumberFormat="1" applyFont="1" applyBorder="1"/>
    <xf numFmtId="189" fontId="75" fillId="16" borderId="14" xfId="8" applyNumberFormat="1" applyFont="1" applyFill="1" applyBorder="1"/>
    <xf numFmtId="189" fontId="76" fillId="0" borderId="14" xfId="1" applyNumberFormat="1" applyFont="1" applyBorder="1"/>
    <xf numFmtId="0" fontId="75" fillId="17" borderId="21" xfId="7" applyFont="1" applyFill="1" applyBorder="1" applyAlignment="1">
      <alignment horizontal="center"/>
    </xf>
    <xf numFmtId="189" fontId="76" fillId="17" borderId="22" xfId="7" applyNumberFormat="1" applyFont="1" applyFill="1" applyBorder="1"/>
    <xf numFmtId="189" fontId="76" fillId="17" borderId="23" xfId="7" applyNumberFormat="1" applyFont="1" applyFill="1" applyBorder="1"/>
    <xf numFmtId="189" fontId="75" fillId="17" borderId="22" xfId="7" applyNumberFormat="1" applyFont="1" applyFill="1" applyBorder="1"/>
    <xf numFmtId="189" fontId="76" fillId="17" borderId="21" xfId="1" applyNumberFormat="1" applyFont="1" applyFill="1" applyBorder="1"/>
    <xf numFmtId="43" fontId="76" fillId="17" borderId="21" xfId="1" applyFont="1" applyFill="1" applyBorder="1"/>
    <xf numFmtId="189" fontId="75" fillId="16" borderId="24" xfId="8" applyNumberFormat="1" applyFont="1" applyFill="1" applyBorder="1"/>
    <xf numFmtId="189" fontId="76" fillId="0" borderId="16" xfId="1" applyNumberFormat="1" applyFont="1" applyBorder="1"/>
    <xf numFmtId="43" fontId="76" fillId="0" borderId="14" xfId="1" applyFont="1" applyBorder="1"/>
    <xf numFmtId="37" fontId="75" fillId="17" borderId="25" xfId="7" applyNumberFormat="1" applyFont="1" applyFill="1" applyBorder="1" applyAlignment="1" applyProtection="1">
      <alignment horizontal="center" vertical="center"/>
    </xf>
    <xf numFmtId="189" fontId="76" fillId="17" borderId="26" xfId="7" applyNumberFormat="1" applyFont="1" applyFill="1" applyBorder="1" applyAlignment="1" applyProtection="1">
      <alignment vertical="center"/>
    </xf>
    <xf numFmtId="189" fontId="75" fillId="17" borderId="25" xfId="7" applyNumberFormat="1" applyFont="1" applyFill="1" applyBorder="1" applyAlignment="1" applyProtection="1">
      <alignment vertical="center"/>
    </xf>
    <xf numFmtId="189" fontId="76" fillId="17" borderId="25" xfId="7" applyNumberFormat="1" applyFont="1" applyFill="1" applyBorder="1" applyAlignment="1" applyProtection="1">
      <alignment vertical="center"/>
    </xf>
    <xf numFmtId="43" fontId="76" fillId="17" borderId="28" xfId="1" applyFont="1" applyFill="1" applyBorder="1" applyAlignment="1" applyProtection="1">
      <alignment vertical="center"/>
    </xf>
    <xf numFmtId="189" fontId="76" fillId="0" borderId="7" xfId="1" applyNumberFormat="1" applyFont="1" applyBorder="1"/>
    <xf numFmtId="0" fontId="75" fillId="0" borderId="0" xfId="0" applyFont="1" applyAlignment="1">
      <alignment horizontal="left"/>
    </xf>
    <xf numFmtId="0" fontId="75" fillId="0" borderId="1" xfId="0" applyFont="1" applyBorder="1"/>
    <xf numFmtId="0" fontId="77" fillId="0" borderId="4" xfId="0" applyFont="1" applyBorder="1" applyAlignment="1">
      <alignment horizontal="center"/>
    </xf>
    <xf numFmtId="0" fontId="78" fillId="0" borderId="24" xfId="0" applyFont="1" applyBorder="1" applyAlignment="1">
      <alignment horizontal="center"/>
    </xf>
    <xf numFmtId="43" fontId="76" fillId="0" borderId="3" xfId="1" applyFont="1" applyBorder="1"/>
    <xf numFmtId="189" fontId="76" fillId="0" borderId="15" xfId="1" applyNumberFormat="1" applyFont="1" applyBorder="1"/>
    <xf numFmtId="43" fontId="76" fillId="0" borderId="15" xfId="1" applyFont="1" applyBorder="1"/>
    <xf numFmtId="189" fontId="76" fillId="0" borderId="24" xfId="1" applyNumberFormat="1" applyFont="1" applyBorder="1"/>
    <xf numFmtId="189" fontId="75" fillId="16" borderId="7" xfId="8" applyNumberFormat="1" applyFont="1" applyFill="1" applyBorder="1"/>
    <xf numFmtId="189" fontId="75" fillId="16" borderId="16" xfId="8" applyNumberFormat="1" applyFont="1" applyFill="1" applyBorder="1"/>
    <xf numFmtId="189" fontId="76" fillId="0" borderId="4" xfId="1" applyNumberFormat="1" applyFont="1" applyBorder="1"/>
    <xf numFmtId="189" fontId="76" fillId="17" borderId="28" xfId="1" applyNumberFormat="1" applyFont="1" applyFill="1" applyBorder="1" applyAlignment="1" applyProtection="1">
      <alignment vertical="center"/>
    </xf>
    <xf numFmtId="189" fontId="76" fillId="0" borderId="1" xfId="1" applyNumberFormat="1" applyFont="1" applyBorder="1"/>
    <xf numFmtId="0" fontId="79" fillId="0" borderId="0" xfId="0" applyFont="1"/>
    <xf numFmtId="0" fontId="80" fillId="0" borderId="0" xfId="0" applyFont="1"/>
    <xf numFmtId="43" fontId="80" fillId="0" borderId="0" xfId="1" applyFont="1"/>
    <xf numFmtId="0" fontId="83" fillId="0" borderId="0" xfId="0" applyFont="1"/>
    <xf numFmtId="0" fontId="85" fillId="0" borderId="0" xfId="0" applyFont="1"/>
    <xf numFmtId="43" fontId="85" fillId="0" borderId="0" xfId="1" applyFont="1"/>
    <xf numFmtId="0" fontId="84" fillId="0" borderId="0" xfId="0" applyFont="1"/>
    <xf numFmtId="0" fontId="86" fillId="0" borderId="0" xfId="0" applyFont="1"/>
    <xf numFmtId="43" fontId="86" fillId="0" borderId="0" xfId="1" applyFont="1"/>
    <xf numFmtId="0" fontId="83" fillId="0" borderId="7" xfId="0" applyFont="1" applyBorder="1" applyAlignment="1">
      <alignment horizontal="center"/>
    </xf>
    <xf numFmtId="43" fontId="83" fillId="0" borderId="3" xfId="1" applyFont="1" applyBorder="1" applyAlignment="1">
      <alignment horizontal="center"/>
    </xf>
    <xf numFmtId="0" fontId="84" fillId="0" borderId="7" xfId="0" applyFont="1" applyBorder="1" applyAlignment="1">
      <alignment horizontal="center"/>
    </xf>
    <xf numFmtId="43" fontId="84" fillId="0" borderId="3" xfId="1" applyFont="1" applyBorder="1" applyAlignment="1">
      <alignment horizontal="center"/>
    </xf>
    <xf numFmtId="0" fontId="83" fillId="0" borderId="14" xfId="0" applyFont="1" applyBorder="1" applyAlignment="1">
      <alignment horizontal="center"/>
    </xf>
    <xf numFmtId="0" fontId="83" fillId="0" borderId="8" xfId="0" applyFont="1" applyBorder="1"/>
    <xf numFmtId="0" fontId="83" fillId="0" borderId="10" xfId="0" applyFont="1" applyBorder="1"/>
    <xf numFmtId="0" fontId="83" fillId="13" borderId="3" xfId="6" applyFont="1" applyFill="1" applyBorder="1"/>
    <xf numFmtId="43" fontId="83" fillId="0" borderId="15" xfId="1" applyFont="1" applyBorder="1" applyAlignment="1">
      <alignment horizontal="center"/>
    </xf>
    <xf numFmtId="0" fontId="84" fillId="0" borderId="14" xfId="0" applyFont="1" applyBorder="1" applyAlignment="1">
      <alignment horizontal="center"/>
    </xf>
    <xf numFmtId="0" fontId="84" fillId="0" borderId="30" xfId="0" applyFont="1" applyBorder="1"/>
    <xf numFmtId="0" fontId="84" fillId="0" borderId="0" xfId="0" applyFont="1" applyBorder="1"/>
    <xf numFmtId="0" fontId="84" fillId="6" borderId="14" xfId="4" applyFont="1" applyFill="1" applyBorder="1"/>
    <xf numFmtId="0" fontId="84" fillId="10" borderId="15" xfId="4" applyFont="1" applyFill="1" applyBorder="1"/>
    <xf numFmtId="0" fontId="84" fillId="6" borderId="15" xfId="4" applyFont="1" applyFill="1" applyBorder="1"/>
    <xf numFmtId="43" fontId="84" fillId="0" borderId="15" xfId="1" applyFont="1" applyBorder="1" applyAlignment="1">
      <alignment horizontal="center"/>
    </xf>
    <xf numFmtId="0" fontId="83" fillId="0" borderId="16" xfId="0" applyFont="1" applyBorder="1" applyAlignment="1">
      <alignment horizontal="center"/>
    </xf>
    <xf numFmtId="0" fontId="83" fillId="0" borderId="17" xfId="0" applyFont="1" applyBorder="1" applyAlignment="1">
      <alignment horizontal="center"/>
    </xf>
    <xf numFmtId="0" fontId="83" fillId="0" borderId="18" xfId="0" applyFont="1" applyBorder="1" applyAlignment="1">
      <alignment horizontal="center"/>
    </xf>
    <xf numFmtId="0" fontId="83" fillId="13" borderId="6" xfId="6" applyFont="1" applyFill="1" applyBorder="1" applyAlignment="1">
      <alignment horizontal="center"/>
    </xf>
    <xf numFmtId="43" fontId="83" fillId="0" borderId="6" xfId="1" applyFont="1" applyBorder="1"/>
    <xf numFmtId="0" fontId="84" fillId="0" borderId="16" xfId="0" applyFont="1" applyBorder="1" applyAlignment="1">
      <alignment horizontal="center"/>
    </xf>
    <xf numFmtId="0" fontId="87" fillId="0" borderId="33" xfId="0" applyFont="1" applyBorder="1" applyAlignment="1">
      <alignment horizontal="center"/>
    </xf>
    <xf numFmtId="0" fontId="87" fillId="0" borderId="5" xfId="0" applyFont="1" applyBorder="1" applyAlignment="1">
      <alignment horizontal="center"/>
    </xf>
    <xf numFmtId="0" fontId="84" fillId="6" borderId="16" xfId="4" applyFont="1" applyFill="1" applyBorder="1" applyAlignment="1">
      <alignment horizontal="center"/>
    </xf>
    <xf numFmtId="0" fontId="87" fillId="0" borderId="16" xfId="0" applyFont="1" applyBorder="1" applyAlignment="1">
      <alignment horizontal="center"/>
    </xf>
    <xf numFmtId="43" fontId="84" fillId="0" borderId="6" xfId="1" applyFont="1" applyBorder="1"/>
    <xf numFmtId="0" fontId="85" fillId="0" borderId="19" xfId="0" applyFont="1" applyBorder="1" applyAlignment="1">
      <alignment horizontal="center"/>
    </xf>
    <xf numFmtId="0" fontId="88" fillId="0" borderId="20" xfId="0" applyFont="1" applyBorder="1" applyAlignment="1">
      <alignment horizontal="center"/>
    </xf>
    <xf numFmtId="0" fontId="89" fillId="13" borderId="15" xfId="6" applyFont="1" applyFill="1" applyBorder="1" applyAlignment="1">
      <alignment horizontal="center"/>
    </xf>
    <xf numFmtId="43" fontId="85" fillId="0" borderId="15" xfId="1" applyFont="1" applyBorder="1"/>
    <xf numFmtId="0" fontId="90" fillId="0" borderId="30" xfId="0" applyFont="1" applyBorder="1" applyAlignment="1">
      <alignment horizontal="center"/>
    </xf>
    <xf numFmtId="0" fontId="90" fillId="0" borderId="0" xfId="0" applyFont="1" applyBorder="1" applyAlignment="1">
      <alignment horizontal="center"/>
    </xf>
    <xf numFmtId="0" fontId="86" fillId="6" borderId="14" xfId="4" applyFont="1" applyFill="1" applyBorder="1" applyAlignment="1">
      <alignment horizontal="center"/>
    </xf>
    <xf numFmtId="0" fontId="86" fillId="10" borderId="15" xfId="4" applyFont="1" applyFill="1" applyBorder="1" applyAlignment="1">
      <alignment horizontal="center"/>
    </xf>
    <xf numFmtId="0" fontId="86" fillId="6" borderId="15" xfId="4" applyFont="1" applyFill="1" applyBorder="1" applyAlignment="1">
      <alignment horizontal="center"/>
    </xf>
    <xf numFmtId="43" fontId="86" fillId="0" borderId="3" xfId="1" applyFont="1" applyBorder="1"/>
    <xf numFmtId="0" fontId="79" fillId="0" borderId="0" xfId="0" applyFont="1" applyProtection="1"/>
    <xf numFmtId="189" fontId="85" fillId="0" borderId="19" xfId="1" applyNumberFormat="1" applyFont="1" applyBorder="1"/>
    <xf numFmtId="189" fontId="85" fillId="0" borderId="20" xfId="1" applyNumberFormat="1" applyFont="1" applyBorder="1"/>
    <xf numFmtId="189" fontId="89" fillId="13" borderId="0" xfId="1" applyNumberFormat="1" applyFont="1" applyFill="1" applyBorder="1"/>
    <xf numFmtId="188" fontId="85" fillId="0" borderId="14" xfId="1" applyNumberFormat="1" applyFont="1" applyBorder="1"/>
    <xf numFmtId="189" fontId="86" fillId="0" borderId="30" xfId="1" applyNumberFormat="1" applyFont="1" applyBorder="1"/>
    <xf numFmtId="189" fontId="86" fillId="0" borderId="0" xfId="1" applyNumberFormat="1" applyFont="1" applyBorder="1"/>
    <xf numFmtId="189" fontId="91" fillId="6" borderId="14" xfId="4" applyNumberFormat="1" applyFont="1" applyFill="1" applyBorder="1"/>
    <xf numFmtId="189" fontId="86" fillId="10" borderId="0" xfId="4" applyNumberFormat="1" applyFont="1" applyFill="1" applyBorder="1"/>
    <xf numFmtId="189" fontId="92" fillId="6" borderId="14" xfId="4" applyNumberFormat="1" applyFont="1" applyFill="1" applyBorder="1"/>
    <xf numFmtId="188" fontId="86" fillId="0" borderId="15" xfId="1" applyNumberFormat="1" applyFont="1" applyBorder="1"/>
    <xf numFmtId="187" fontId="79" fillId="0" borderId="0" xfId="0" applyNumberFormat="1" applyFont="1"/>
    <xf numFmtId="189" fontId="85" fillId="0" borderId="17" xfId="1" applyNumberFormat="1" applyFont="1" applyBorder="1"/>
    <xf numFmtId="189" fontId="85" fillId="0" borderId="18" xfId="1" applyNumberFormat="1" applyFont="1" applyBorder="1"/>
    <xf numFmtId="0" fontId="83" fillId="14" borderId="21" xfId="5" applyFont="1" applyFill="1" applyBorder="1" applyAlignment="1">
      <alignment horizontal="center"/>
    </xf>
    <xf numFmtId="189" fontId="85" fillId="14" borderId="22" xfId="1" applyNumberFormat="1" applyFont="1" applyFill="1" applyBorder="1"/>
    <xf numFmtId="189" fontId="85" fillId="14" borderId="23" xfId="1" applyNumberFormat="1" applyFont="1" applyFill="1" applyBorder="1"/>
    <xf numFmtId="189" fontId="89" fillId="14" borderId="22" xfId="1" applyNumberFormat="1" applyFont="1" applyFill="1" applyBorder="1"/>
    <xf numFmtId="188" fontId="85" fillId="14" borderId="21" xfId="5" applyNumberFormat="1" applyFont="1" applyFill="1" applyBorder="1"/>
    <xf numFmtId="0" fontId="84" fillId="7" borderId="21" xfId="3" applyFont="1" applyFill="1" applyBorder="1" applyAlignment="1">
      <alignment horizontal="center"/>
    </xf>
    <xf numFmtId="189" fontId="86" fillId="7" borderId="23" xfId="3" applyNumberFormat="1" applyFont="1" applyFill="1" applyBorder="1"/>
    <xf numFmtId="189" fontId="86" fillId="7" borderId="12" xfId="3" applyNumberFormat="1" applyFont="1" applyFill="1" applyBorder="1"/>
    <xf numFmtId="189" fontId="91" fillId="7" borderId="21" xfId="3" applyNumberFormat="1" applyFont="1" applyFill="1" applyBorder="1"/>
    <xf numFmtId="189" fontId="92" fillId="7" borderId="21" xfId="3" applyNumberFormat="1" applyFont="1" applyFill="1" applyBorder="1"/>
    <xf numFmtId="188" fontId="86" fillId="7" borderId="13" xfId="3" applyNumberFormat="1" applyFont="1" applyFill="1" applyBorder="1"/>
    <xf numFmtId="189" fontId="79" fillId="0" borderId="0" xfId="0" applyNumberFormat="1" applyFont="1" applyProtection="1"/>
    <xf numFmtId="189" fontId="79" fillId="0" borderId="0" xfId="0" applyNumberFormat="1" applyFont="1"/>
    <xf numFmtId="43" fontId="80" fillId="0" borderId="0" xfId="1" applyNumberFormat="1" applyFont="1"/>
    <xf numFmtId="189" fontId="85" fillId="14" borderId="12" xfId="1" applyNumberFormat="1" applyFont="1" applyFill="1" applyBorder="1"/>
    <xf numFmtId="189" fontId="93" fillId="14" borderId="21" xfId="1" applyNumberFormat="1" applyFont="1" applyFill="1" applyBorder="1"/>
    <xf numFmtId="189" fontId="93" fillId="14" borderId="22" xfId="1" applyNumberFormat="1" applyFont="1" applyFill="1" applyBorder="1"/>
    <xf numFmtId="189" fontId="86" fillId="7" borderId="22" xfId="3" applyNumberFormat="1" applyFont="1" applyFill="1" applyBorder="1"/>
    <xf numFmtId="189" fontId="91" fillId="7" borderId="22" xfId="3" applyNumberFormat="1" applyFont="1" applyFill="1" applyBorder="1"/>
    <xf numFmtId="189" fontId="91" fillId="7" borderId="23" xfId="3" applyNumberFormat="1" applyFont="1" applyFill="1" applyBorder="1"/>
    <xf numFmtId="43" fontId="79" fillId="0" borderId="0" xfId="1" applyFont="1"/>
    <xf numFmtId="43" fontId="79" fillId="0" borderId="0" xfId="1" applyNumberFormat="1" applyFont="1"/>
    <xf numFmtId="189" fontId="80" fillId="0" borderId="0" xfId="1" applyNumberFormat="1" applyFont="1"/>
    <xf numFmtId="10" fontId="79" fillId="0" borderId="0" xfId="2" applyNumberFormat="1" applyFont="1" applyProtection="1"/>
    <xf numFmtId="10" fontId="79" fillId="0" borderId="0" xfId="2" applyNumberFormat="1" applyFont="1"/>
    <xf numFmtId="37" fontId="79" fillId="0" borderId="0" xfId="0" applyNumberFormat="1" applyFont="1" applyAlignment="1" applyProtection="1">
      <alignment vertical="center"/>
    </xf>
    <xf numFmtId="37" fontId="83" fillId="14" borderId="25" xfId="5" applyNumberFormat="1" applyFont="1" applyFill="1" applyBorder="1" applyAlignment="1" applyProtection="1">
      <alignment horizontal="center" vertical="center"/>
    </xf>
    <xf numFmtId="189" fontId="85" fillId="14" borderId="13" xfId="1" applyNumberFormat="1" applyFont="1" applyFill="1" applyBorder="1"/>
    <xf numFmtId="189" fontId="89" fillId="14" borderId="13" xfId="1" applyNumberFormat="1" applyFont="1" applyFill="1" applyBorder="1"/>
    <xf numFmtId="0" fontId="94" fillId="0" borderId="0" xfId="0" applyFont="1" applyAlignment="1" applyProtection="1">
      <alignment vertical="center"/>
    </xf>
    <xf numFmtId="37" fontId="84" fillId="7" borderId="25" xfId="3" applyNumberFormat="1" applyFont="1" applyFill="1" applyBorder="1" applyAlignment="1" applyProtection="1">
      <alignment horizontal="center" vertical="center"/>
    </xf>
    <xf numFmtId="189" fontId="86" fillId="7" borderId="26" xfId="3" applyNumberFormat="1" applyFont="1" applyFill="1" applyBorder="1" applyAlignment="1" applyProtection="1">
      <alignment vertical="center"/>
    </xf>
    <xf numFmtId="189" fontId="86" fillId="7" borderId="32" xfId="3" applyNumberFormat="1" applyFont="1" applyFill="1" applyBorder="1" applyAlignment="1" applyProtection="1">
      <alignment vertical="center"/>
    </xf>
    <xf numFmtId="189" fontId="91" fillId="7" borderId="34" xfId="3" applyNumberFormat="1" applyFont="1" applyFill="1" applyBorder="1" applyAlignment="1" applyProtection="1">
      <alignment vertical="center"/>
    </xf>
    <xf numFmtId="189" fontId="92" fillId="7" borderId="34" xfId="3" applyNumberFormat="1" applyFont="1" applyFill="1" applyBorder="1" applyAlignment="1" applyProtection="1">
      <alignment vertical="center"/>
    </xf>
    <xf numFmtId="188" fontId="86" fillId="7" borderId="28" xfId="3" applyNumberFormat="1" applyFont="1" applyFill="1" applyBorder="1" applyAlignment="1" applyProtection="1">
      <alignment vertical="center"/>
    </xf>
    <xf numFmtId="0" fontId="83" fillId="7" borderId="21" xfId="5" applyFont="1" applyFill="1" applyBorder="1" applyAlignment="1">
      <alignment horizontal="center"/>
    </xf>
    <xf numFmtId="189" fontId="95" fillId="7" borderId="22" xfId="3" applyNumberFormat="1" applyFont="1" applyFill="1" applyBorder="1"/>
    <xf numFmtId="189" fontId="80" fillId="0" borderId="0" xfId="0" applyNumberFormat="1" applyFont="1"/>
    <xf numFmtId="0" fontId="83" fillId="0" borderId="0" xfId="0" applyFont="1" applyAlignment="1">
      <alignment horizontal="left"/>
    </xf>
    <xf numFmtId="0" fontId="84" fillId="0" borderId="0" xfId="0" applyFont="1" applyAlignment="1">
      <alignment horizontal="left"/>
    </xf>
    <xf numFmtId="0" fontId="85" fillId="13" borderId="15" xfId="6" applyFont="1" applyFill="1" applyBorder="1" applyAlignment="1">
      <alignment horizontal="center"/>
    </xf>
    <xf numFmtId="189" fontId="85" fillId="0" borderId="15" xfId="1" applyNumberFormat="1" applyFont="1" applyBorder="1"/>
    <xf numFmtId="189" fontId="92" fillId="6" borderId="42" xfId="4" applyNumberFormat="1" applyFont="1" applyFill="1" applyBorder="1"/>
    <xf numFmtId="189" fontId="92" fillId="7" borderId="43" xfId="3" applyNumberFormat="1" applyFont="1" applyFill="1" applyBorder="1"/>
    <xf numFmtId="189" fontId="86" fillId="10" borderId="15" xfId="4" applyNumberFormat="1" applyFont="1" applyFill="1" applyBorder="1"/>
    <xf numFmtId="189" fontId="92" fillId="6" borderId="15" xfId="4" applyNumberFormat="1" applyFont="1" applyFill="1" applyBorder="1"/>
    <xf numFmtId="189" fontId="85" fillId="0" borderId="19" xfId="1" applyNumberFormat="1" applyFont="1" applyFill="1" applyBorder="1"/>
    <xf numFmtId="189" fontId="85" fillId="0" borderId="20" xfId="1" applyNumberFormat="1" applyFont="1" applyFill="1" applyBorder="1"/>
    <xf numFmtId="189" fontId="89" fillId="13" borderId="29" xfId="1" applyNumberFormat="1" applyFont="1" applyFill="1" applyBorder="1"/>
    <xf numFmtId="189" fontId="89" fillId="13" borderId="14" xfId="1" applyNumberFormat="1" applyFont="1" applyFill="1" applyBorder="1"/>
    <xf numFmtId="189" fontId="89" fillId="13" borderId="16" xfId="1" applyNumberFormat="1" applyFont="1" applyFill="1" applyBorder="1"/>
    <xf numFmtId="188" fontId="85" fillId="0" borderId="16" xfId="1" applyNumberFormat="1" applyFont="1" applyBorder="1"/>
    <xf numFmtId="0" fontId="97" fillId="0" borderId="0" xfId="0" applyFont="1"/>
    <xf numFmtId="0" fontId="98" fillId="0" borderId="0" xfId="0" applyFont="1"/>
    <xf numFmtId="43" fontId="98" fillId="0" borderId="0" xfId="1" applyFont="1" applyAlignment="1">
      <alignment horizontal="right"/>
    </xf>
    <xf numFmtId="0" fontId="97" fillId="0" borderId="7" xfId="0" applyFont="1" applyBorder="1" applyAlignment="1">
      <alignment horizontal="center"/>
    </xf>
    <xf numFmtId="0" fontId="97" fillId="11" borderId="11" xfId="8" applyFont="1" applyFill="1" applyBorder="1" applyAlignment="1">
      <alignment horizontal="centerContinuous"/>
    </xf>
    <xf numFmtId="0" fontId="97" fillId="11" borderId="13" xfId="8" applyFont="1" applyFill="1" applyBorder="1" applyAlignment="1">
      <alignment horizontal="centerContinuous"/>
    </xf>
    <xf numFmtId="0" fontId="97" fillId="11" borderId="12" xfId="8" applyFont="1" applyFill="1" applyBorder="1" applyAlignment="1">
      <alignment horizontal="centerContinuous"/>
    </xf>
    <xf numFmtId="43" fontId="97" fillId="0" borderId="7" xfId="1" applyFont="1" applyBorder="1" applyAlignment="1">
      <alignment horizontal="center"/>
    </xf>
    <xf numFmtId="0" fontId="97" fillId="0" borderId="14" xfId="0" applyFont="1" applyBorder="1" applyAlignment="1">
      <alignment horizontal="center"/>
    </xf>
    <xf numFmtId="0" fontId="97" fillId="0" borderId="8" xfId="0" applyFont="1" applyBorder="1"/>
    <xf numFmtId="0" fontId="97" fillId="0" borderId="0" xfId="0" applyFont="1" applyBorder="1"/>
    <xf numFmtId="0" fontId="97" fillId="11" borderId="7" xfId="8" applyFont="1" applyFill="1" applyBorder="1"/>
    <xf numFmtId="0" fontId="97" fillId="0" borderId="7" xfId="0" applyFont="1" applyBorder="1"/>
    <xf numFmtId="43" fontId="97" fillId="0" borderId="14" xfId="1" applyFont="1" applyBorder="1" applyAlignment="1">
      <alignment horizontal="center"/>
    </xf>
    <xf numFmtId="0" fontId="97" fillId="0" borderId="16" xfId="0" applyFont="1" applyBorder="1" applyAlignment="1">
      <alignment horizontal="center"/>
    </xf>
    <xf numFmtId="0" fontId="99" fillId="0" borderId="17" xfId="0" applyFont="1" applyBorder="1" applyAlignment="1">
      <alignment horizontal="center"/>
    </xf>
    <xf numFmtId="0" fontId="99" fillId="0" borderId="5" xfId="0" applyFont="1" applyBorder="1" applyAlignment="1">
      <alignment horizontal="center"/>
    </xf>
    <xf numFmtId="0" fontId="97" fillId="11" borderId="16" xfId="8" applyFont="1" applyFill="1" applyBorder="1" applyAlignment="1">
      <alignment horizontal="center"/>
    </xf>
    <xf numFmtId="0" fontId="99" fillId="0" borderId="16" xfId="0" applyFont="1" applyBorder="1" applyAlignment="1">
      <alignment horizontal="center"/>
    </xf>
    <xf numFmtId="43" fontId="100" fillId="0" borderId="16" xfId="1" applyFont="1" applyBorder="1"/>
    <xf numFmtId="0" fontId="101" fillId="0" borderId="19" xfId="0" applyFont="1" applyBorder="1" applyAlignment="1">
      <alignment horizontal="center"/>
    </xf>
    <xf numFmtId="0" fontId="101" fillId="0" borderId="0" xfId="0" applyFont="1" applyBorder="1" applyAlignment="1">
      <alignment horizontal="center"/>
    </xf>
    <xf numFmtId="0" fontId="98" fillId="11" borderId="14" xfId="8" applyFont="1" applyFill="1" applyBorder="1" applyAlignment="1">
      <alignment horizontal="center"/>
    </xf>
    <xf numFmtId="0" fontId="101" fillId="0" borderId="14" xfId="0" applyFont="1" applyBorder="1" applyAlignment="1">
      <alignment horizontal="center"/>
    </xf>
    <xf numFmtId="43" fontId="98" fillId="0" borderId="7" xfId="1" applyFont="1" applyBorder="1"/>
    <xf numFmtId="0" fontId="79" fillId="0" borderId="0" xfId="0" applyFont="1" applyFill="1" applyBorder="1"/>
    <xf numFmtId="189" fontId="98" fillId="0" borderId="19" xfId="1" applyNumberFormat="1" applyFont="1" applyBorder="1"/>
    <xf numFmtId="189" fontId="98" fillId="0" borderId="0" xfId="1" applyNumberFormat="1" applyFont="1" applyBorder="1"/>
    <xf numFmtId="189" fontId="102" fillId="11" borderId="24" xfId="8" applyNumberFormat="1" applyFont="1" applyFill="1" applyBorder="1"/>
    <xf numFmtId="189" fontId="98" fillId="0" borderId="14" xfId="1" applyNumberFormat="1" applyFont="1" applyBorder="1"/>
    <xf numFmtId="189" fontId="102" fillId="11" borderId="14" xfId="8" applyNumberFormat="1" applyFont="1" applyFill="1" applyBorder="1"/>
    <xf numFmtId="188" fontId="98" fillId="0" borderId="14" xfId="1" applyNumberFormat="1" applyFont="1" applyBorder="1"/>
    <xf numFmtId="0" fontId="97" fillId="12" borderId="21" xfId="7" applyFont="1" applyFill="1" applyBorder="1" applyAlignment="1">
      <alignment horizontal="center"/>
    </xf>
    <xf numFmtId="189" fontId="98" fillId="12" borderId="22" xfId="7" applyNumberFormat="1" applyFont="1" applyFill="1" applyBorder="1"/>
    <xf numFmtId="189" fontId="98" fillId="12" borderId="23" xfId="7" applyNumberFormat="1" applyFont="1" applyFill="1" applyBorder="1"/>
    <xf numFmtId="189" fontId="102" fillId="12" borderId="22" xfId="7" applyNumberFormat="1" applyFont="1" applyFill="1" applyBorder="1"/>
    <xf numFmtId="188" fontId="98" fillId="12" borderId="21" xfId="7" applyNumberFormat="1" applyFont="1" applyFill="1" applyBorder="1"/>
    <xf numFmtId="43" fontId="103" fillId="0" borderId="0" xfId="1" applyFont="1"/>
    <xf numFmtId="189" fontId="103" fillId="0" borderId="0" xfId="0" applyNumberFormat="1" applyFont="1"/>
    <xf numFmtId="43" fontId="103" fillId="0" borderId="0" xfId="1" applyNumberFormat="1" applyFont="1"/>
    <xf numFmtId="189" fontId="97" fillId="12" borderId="22" xfId="7" applyNumberFormat="1" applyFont="1" applyFill="1" applyBorder="1"/>
    <xf numFmtId="37" fontId="97" fillId="12" borderId="25" xfId="7" applyNumberFormat="1" applyFont="1" applyFill="1" applyBorder="1" applyAlignment="1" applyProtection="1">
      <alignment horizontal="center" vertical="center"/>
    </xf>
    <xf numFmtId="189" fontId="98" fillId="12" borderId="26" xfId="7" applyNumberFormat="1" applyFont="1" applyFill="1" applyBorder="1" applyAlignment="1" applyProtection="1">
      <alignment vertical="center"/>
    </xf>
    <xf numFmtId="189" fontId="102" fillId="12" borderId="25" xfId="7" applyNumberFormat="1" applyFont="1" applyFill="1" applyBorder="1" applyAlignment="1" applyProtection="1">
      <alignment vertical="center"/>
    </xf>
    <xf numFmtId="189" fontId="98" fillId="12" borderId="25" xfId="7" applyNumberFormat="1" applyFont="1" applyFill="1" applyBorder="1" applyAlignment="1" applyProtection="1">
      <alignment vertical="center"/>
    </xf>
    <xf numFmtId="188" fontId="98" fillId="12" borderId="28" xfId="7" applyNumberFormat="1" applyFont="1" applyFill="1" applyBorder="1" applyAlignment="1" applyProtection="1">
      <alignment vertical="center"/>
    </xf>
    <xf numFmtId="0" fontId="79" fillId="0" borderId="0" xfId="0" applyFont="1" applyBorder="1"/>
    <xf numFmtId="0" fontId="97" fillId="0" borderId="0" xfId="0" applyFont="1" applyAlignment="1">
      <alignment horizontal="left"/>
    </xf>
    <xf numFmtId="43" fontId="97" fillId="0" borderId="16" xfId="1" applyFont="1" applyBorder="1"/>
    <xf numFmtId="0" fontId="79" fillId="0" borderId="0" xfId="0" applyFont="1" applyAlignment="1">
      <alignment vertical="center"/>
    </xf>
    <xf numFmtId="0" fontId="97" fillId="11" borderId="15" xfId="8" applyFont="1" applyFill="1" applyBorder="1"/>
    <xf numFmtId="0" fontId="97" fillId="11" borderId="6" xfId="8" applyFont="1" applyFill="1" applyBorder="1" applyAlignment="1">
      <alignment horizontal="center"/>
    </xf>
    <xf numFmtId="0" fontId="98" fillId="11" borderId="0" xfId="8" applyFont="1" applyFill="1" applyBorder="1" applyAlignment="1">
      <alignment horizontal="center"/>
    </xf>
    <xf numFmtId="189" fontId="102" fillId="11" borderId="0" xfId="8" applyNumberFormat="1" applyFont="1" applyFill="1" applyBorder="1"/>
    <xf numFmtId="189" fontId="98" fillId="0" borderId="16" xfId="1" applyNumberFormat="1" applyFont="1" applyBorder="1"/>
    <xf numFmtId="189" fontId="98" fillId="0" borderId="7" xfId="1" applyNumberFormat="1" applyFont="1" applyBorder="1"/>
    <xf numFmtId="0" fontId="100" fillId="0" borderId="0" xfId="0" applyFont="1"/>
    <xf numFmtId="0" fontId="105" fillId="0" borderId="0" xfId="0" applyFont="1"/>
    <xf numFmtId="43" fontId="105" fillId="0" borderId="0" xfId="1" applyFont="1" applyAlignment="1">
      <alignment horizontal="right"/>
    </xf>
    <xf numFmtId="0" fontId="100" fillId="0" borderId="7" xfId="0" applyFont="1" applyBorder="1" applyAlignment="1">
      <alignment horizontal="center"/>
    </xf>
    <xf numFmtId="0" fontId="100" fillId="16" borderId="12" xfId="8" applyFont="1" applyFill="1" applyBorder="1" applyAlignment="1">
      <alignment horizontal="centerContinuous"/>
    </xf>
    <xf numFmtId="0" fontId="100" fillId="16" borderId="13" xfId="8" applyFont="1" applyFill="1" applyBorder="1" applyAlignment="1">
      <alignment horizontal="centerContinuous"/>
    </xf>
    <xf numFmtId="0" fontId="100" fillId="16" borderId="11" xfId="8" applyFont="1" applyFill="1" applyBorder="1" applyAlignment="1">
      <alignment horizontal="centerContinuous"/>
    </xf>
    <xf numFmtId="43" fontId="100" fillId="0" borderId="7" xfId="1" applyFont="1" applyBorder="1" applyAlignment="1">
      <alignment horizontal="center"/>
    </xf>
    <xf numFmtId="0" fontId="100" fillId="0" borderId="14" xfId="0" applyFont="1" applyBorder="1" applyAlignment="1">
      <alignment horizontal="center"/>
    </xf>
    <xf numFmtId="0" fontId="100" fillId="0" borderId="8" xfId="0" applyFont="1" applyBorder="1"/>
    <xf numFmtId="0" fontId="100" fillId="0" borderId="0" xfId="0" applyFont="1" applyBorder="1"/>
    <xf numFmtId="0" fontId="100" fillId="16" borderId="7" xfId="8" applyFont="1" applyFill="1" applyBorder="1"/>
    <xf numFmtId="0" fontId="100" fillId="0" borderId="7" xfId="0" applyFont="1" applyBorder="1"/>
    <xf numFmtId="43" fontId="100" fillId="0" borderId="14" xfId="1" applyFont="1" applyBorder="1" applyAlignment="1">
      <alignment horizontal="center"/>
    </xf>
    <xf numFmtId="0" fontId="100" fillId="0" borderId="16" xfId="0" applyFont="1" applyBorder="1" applyAlignment="1">
      <alignment horizontal="center"/>
    </xf>
    <xf numFmtId="0" fontId="106" fillId="0" borderId="17" xfId="0" applyFont="1" applyBorder="1" applyAlignment="1">
      <alignment horizontal="center"/>
    </xf>
    <xf numFmtId="0" fontId="106" fillId="0" borderId="5" xfId="0" applyFont="1" applyBorder="1" applyAlignment="1">
      <alignment horizontal="center"/>
    </xf>
    <xf numFmtId="0" fontId="100" fillId="16" borderId="16" xfId="8" applyFont="1" applyFill="1" applyBorder="1" applyAlignment="1">
      <alignment horizontal="center"/>
    </xf>
    <xf numFmtId="0" fontId="106" fillId="0" borderId="16" xfId="0" applyFont="1" applyBorder="1" applyAlignment="1">
      <alignment horizontal="center"/>
    </xf>
    <xf numFmtId="0" fontId="107" fillId="0" borderId="19" xfId="0" applyFont="1" applyBorder="1" applyAlignment="1">
      <alignment horizontal="center"/>
    </xf>
    <xf numFmtId="0" fontId="107" fillId="0" borderId="0" xfId="0" applyFont="1" applyBorder="1" applyAlignment="1">
      <alignment horizontal="center"/>
    </xf>
    <xf numFmtId="0" fontId="105" fillId="16" borderId="14" xfId="8" applyFont="1" applyFill="1" applyBorder="1" applyAlignment="1">
      <alignment horizontal="center"/>
    </xf>
    <xf numFmtId="0" fontId="107" fillId="0" borderId="14" xfId="0" applyFont="1" applyBorder="1" applyAlignment="1">
      <alignment horizontal="center"/>
    </xf>
    <xf numFmtId="43" fontId="105" fillId="0" borderId="7" xfId="1" applyFont="1" applyBorder="1"/>
    <xf numFmtId="189" fontId="105" fillId="0" borderId="19" xfId="1" applyNumberFormat="1" applyFont="1" applyBorder="1"/>
    <xf numFmtId="189" fontId="105" fillId="0" borderId="0" xfId="1" applyNumberFormat="1" applyFont="1" applyBorder="1"/>
    <xf numFmtId="189" fontId="100" fillId="16" borderId="24" xfId="8" applyNumberFormat="1" applyFont="1" applyFill="1" applyBorder="1"/>
    <xf numFmtId="189" fontId="105" fillId="0" borderId="14" xfId="1" applyNumberFormat="1" applyFont="1" applyBorder="1"/>
    <xf numFmtId="189" fontId="100" fillId="16" borderId="14" xfId="8" applyNumberFormat="1" applyFont="1" applyFill="1" applyBorder="1"/>
    <xf numFmtId="188" fontId="105" fillId="0" borderId="14" xfId="1" applyNumberFormat="1" applyFont="1" applyBorder="1"/>
    <xf numFmtId="0" fontId="100" fillId="17" borderId="21" xfId="7" applyFont="1" applyFill="1" applyBorder="1" applyAlignment="1">
      <alignment horizontal="center"/>
    </xf>
    <xf numFmtId="189" fontId="105" fillId="17" borderId="22" xfId="7" applyNumberFormat="1" applyFont="1" applyFill="1" applyBorder="1"/>
    <xf numFmtId="189" fontId="105" fillId="17" borderId="23" xfId="7" applyNumberFormat="1" applyFont="1" applyFill="1" applyBorder="1"/>
    <xf numFmtId="189" fontId="100" fillId="17" borderId="22" xfId="7" applyNumberFormat="1" applyFont="1" applyFill="1" applyBorder="1"/>
    <xf numFmtId="188" fontId="105" fillId="17" borderId="21" xfId="7" applyNumberFormat="1" applyFont="1" applyFill="1" applyBorder="1"/>
    <xf numFmtId="37" fontId="100" fillId="17" borderId="25" xfId="7" applyNumberFormat="1" applyFont="1" applyFill="1" applyBorder="1" applyAlignment="1" applyProtection="1">
      <alignment horizontal="center" vertical="center"/>
    </xf>
    <xf numFmtId="189" fontId="105" fillId="17" borderId="26" xfId="7" applyNumberFormat="1" applyFont="1" applyFill="1" applyBorder="1" applyAlignment="1" applyProtection="1">
      <alignment vertical="center"/>
    </xf>
    <xf numFmtId="189" fontId="100" fillId="17" borderId="25" xfId="7" applyNumberFormat="1" applyFont="1" applyFill="1" applyBorder="1" applyAlignment="1" applyProtection="1">
      <alignment vertical="center"/>
    </xf>
    <xf numFmtId="189" fontId="105" fillId="17" borderId="25" xfId="7" applyNumberFormat="1" applyFont="1" applyFill="1" applyBorder="1" applyAlignment="1" applyProtection="1">
      <alignment vertical="center"/>
    </xf>
    <xf numFmtId="188" fontId="105" fillId="17" borderId="28" xfId="7" applyNumberFormat="1" applyFont="1" applyFill="1" applyBorder="1" applyAlignment="1" applyProtection="1">
      <alignment vertical="center"/>
    </xf>
    <xf numFmtId="0" fontId="100" fillId="0" borderId="0" xfId="0" applyFont="1" applyAlignment="1">
      <alignment horizontal="left"/>
    </xf>
    <xf numFmtId="0" fontId="100" fillId="16" borderId="0" xfId="8" applyFont="1" applyFill="1" applyBorder="1"/>
    <xf numFmtId="0" fontId="100" fillId="16" borderId="5" xfId="8" applyFont="1" applyFill="1" applyBorder="1" applyAlignment="1">
      <alignment horizontal="center"/>
    </xf>
    <xf numFmtId="0" fontId="105" fillId="16" borderId="0" xfId="8" applyFont="1" applyFill="1" applyBorder="1" applyAlignment="1">
      <alignment horizontal="center"/>
    </xf>
    <xf numFmtId="189" fontId="100" fillId="16" borderId="0" xfId="8" applyNumberFormat="1" applyFont="1" applyFill="1" applyBorder="1"/>
    <xf numFmtId="189" fontId="105" fillId="0" borderId="24" xfId="1" applyNumberFormat="1" applyFont="1" applyBorder="1"/>
    <xf numFmtId="189" fontId="100" fillId="16" borderId="7" xfId="8" applyNumberFormat="1" applyFont="1" applyFill="1" applyBorder="1"/>
    <xf numFmtId="189" fontId="100" fillId="16" borderId="16" xfId="8" applyNumberFormat="1" applyFont="1" applyFill="1" applyBorder="1"/>
    <xf numFmtId="189" fontId="105" fillId="0" borderId="16" xfId="1" applyNumberFormat="1" applyFont="1" applyBorder="1"/>
    <xf numFmtId="189" fontId="105" fillId="0" borderId="7" xfId="1" applyNumberFormat="1" applyFont="1" applyBorder="1"/>
    <xf numFmtId="43" fontId="28" fillId="0" borderId="14" xfId="1" applyFont="1" applyBorder="1"/>
    <xf numFmtId="43" fontId="28" fillId="17" borderId="21" xfId="1" applyFont="1" applyFill="1" applyBorder="1"/>
    <xf numFmtId="43" fontId="15" fillId="0" borderId="14" xfId="1" applyFont="1" applyBorder="1"/>
    <xf numFmtId="43" fontId="15" fillId="12" borderId="21" xfId="1" applyFont="1" applyFill="1" applyBorder="1"/>
    <xf numFmtId="43" fontId="52" fillId="0" borderId="15" xfId="1" applyFont="1" applyBorder="1"/>
    <xf numFmtId="43" fontId="52" fillId="17" borderId="13" xfId="1" applyFont="1" applyFill="1" applyBorder="1"/>
    <xf numFmtId="189" fontId="100" fillId="16" borderId="4" xfId="8" applyNumberFormat="1" applyFont="1" applyFill="1" applyBorder="1"/>
    <xf numFmtId="189" fontId="105" fillId="0" borderId="17" xfId="1" applyNumberFormat="1" applyFont="1" applyBorder="1"/>
    <xf numFmtId="189" fontId="105" fillId="0" borderId="5" xfId="1" applyNumberFormat="1" applyFont="1" applyBorder="1"/>
    <xf numFmtId="189" fontId="100" fillId="16" borderId="6" xfId="8" applyNumberFormat="1" applyFont="1" applyFill="1" applyBorder="1"/>
    <xf numFmtId="0" fontId="108" fillId="0" borderId="0" xfId="0" applyFont="1"/>
    <xf numFmtId="0" fontId="109" fillId="0" borderId="0" xfId="0" applyFont="1"/>
    <xf numFmtId="43" fontId="109" fillId="0" borderId="0" xfId="1" applyFont="1"/>
    <xf numFmtId="43" fontId="108" fillId="0" borderId="0" xfId="1" applyFont="1"/>
    <xf numFmtId="43" fontId="108" fillId="0" borderId="0" xfId="1" applyNumberFormat="1" applyFont="1"/>
    <xf numFmtId="0" fontId="112" fillId="0" borderId="0" xfId="0" applyFont="1"/>
    <xf numFmtId="0" fontId="114" fillId="0" borderId="0" xfId="0" applyFont="1"/>
    <xf numFmtId="43" fontId="114" fillId="0" borderId="0" xfId="1" applyFont="1"/>
    <xf numFmtId="0" fontId="113" fillId="0" borderId="0" xfId="0" applyFont="1"/>
    <xf numFmtId="0" fontId="115" fillId="0" borderId="0" xfId="0" applyFont="1"/>
    <xf numFmtId="43" fontId="115" fillId="0" borderId="0" xfId="1" applyFont="1"/>
    <xf numFmtId="0" fontId="112" fillId="0" borderId="7" xfId="0" applyFont="1" applyBorder="1" applyAlignment="1">
      <alignment horizontal="center"/>
    </xf>
    <xf numFmtId="43" fontId="112" fillId="0" borderId="3" xfId="1" applyFont="1" applyBorder="1" applyAlignment="1">
      <alignment horizontal="center"/>
    </xf>
    <xf numFmtId="0" fontId="113" fillId="0" borderId="7" xfId="0" applyFont="1" applyBorder="1" applyAlignment="1">
      <alignment horizontal="center"/>
    </xf>
    <xf numFmtId="43" fontId="113" fillId="0" borderId="3" xfId="1" applyFont="1" applyBorder="1" applyAlignment="1">
      <alignment horizontal="center"/>
    </xf>
    <xf numFmtId="0" fontId="112" fillId="0" borderId="14" xfId="0" applyFont="1" applyBorder="1" applyAlignment="1">
      <alignment horizontal="center"/>
    </xf>
    <xf numFmtId="0" fontId="112" fillId="0" borderId="8" xfId="0" applyFont="1" applyBorder="1"/>
    <xf numFmtId="0" fontId="112" fillId="0" borderId="10" xfId="0" applyFont="1" applyBorder="1"/>
    <xf numFmtId="0" fontId="112" fillId="13" borderId="3" xfId="6" applyFont="1" applyFill="1" applyBorder="1"/>
    <xf numFmtId="43" fontId="112" fillId="0" borderId="15" xfId="1" applyFont="1" applyBorder="1" applyAlignment="1">
      <alignment horizontal="center"/>
    </xf>
    <xf numFmtId="0" fontId="113" fillId="0" borderId="14" xfId="0" applyFont="1" applyBorder="1" applyAlignment="1">
      <alignment horizontal="center"/>
    </xf>
    <xf numFmtId="0" fontId="113" fillId="0" borderId="30" xfId="0" applyFont="1" applyBorder="1"/>
    <xf numFmtId="0" fontId="113" fillId="0" borderId="0" xfId="0" applyFont="1" applyBorder="1"/>
    <xf numFmtId="0" fontId="113" fillId="6" borderId="14" xfId="4" applyFont="1" applyFill="1" applyBorder="1"/>
    <xf numFmtId="0" fontId="113" fillId="10" borderId="15" xfId="4" applyFont="1" applyFill="1" applyBorder="1"/>
    <xf numFmtId="0" fontId="113" fillId="6" borderId="15" xfId="4" applyFont="1" applyFill="1" applyBorder="1"/>
    <xf numFmtId="43" fontId="113" fillId="0" borderId="15" xfId="1" applyFont="1" applyBorder="1" applyAlignment="1">
      <alignment horizontal="center"/>
    </xf>
    <xf numFmtId="0" fontId="112" fillId="0" borderId="16" xfId="0" applyFont="1" applyBorder="1" applyAlignment="1">
      <alignment horizontal="center"/>
    </xf>
    <xf numFmtId="0" fontId="112" fillId="0" borderId="17" xfId="0" applyFont="1" applyBorder="1" applyAlignment="1">
      <alignment horizontal="center"/>
    </xf>
    <xf numFmtId="0" fontId="112" fillId="0" borderId="18" xfId="0" applyFont="1" applyBorder="1" applyAlignment="1">
      <alignment horizontal="center"/>
    </xf>
    <xf numFmtId="0" fontId="112" fillId="13" borderId="6" xfId="6" applyFont="1" applyFill="1" applyBorder="1" applyAlignment="1">
      <alignment horizontal="center"/>
    </xf>
    <xf numFmtId="43" fontId="112" fillId="0" borderId="6" xfId="1" applyFont="1" applyBorder="1"/>
    <xf numFmtId="0" fontId="113" fillId="0" borderId="16" xfId="0" applyFont="1" applyBorder="1" applyAlignment="1">
      <alignment horizontal="center"/>
    </xf>
    <xf numFmtId="0" fontId="116" fillId="0" borderId="33" xfId="0" applyFont="1" applyBorder="1" applyAlignment="1">
      <alignment horizontal="center"/>
    </xf>
    <xf numFmtId="0" fontId="116" fillId="0" borderId="5" xfId="0" applyFont="1" applyBorder="1" applyAlignment="1">
      <alignment horizontal="center"/>
    </xf>
    <xf numFmtId="0" fontId="113" fillId="6" borderId="16" xfId="4" applyFont="1" applyFill="1" applyBorder="1" applyAlignment="1">
      <alignment horizontal="center"/>
    </xf>
    <xf numFmtId="0" fontId="116" fillId="0" borderId="16" xfId="0" applyFont="1" applyBorder="1" applyAlignment="1">
      <alignment horizontal="center"/>
    </xf>
    <xf numFmtId="43" fontId="113" fillId="0" borderId="6" xfId="1" applyFont="1" applyBorder="1"/>
    <xf numFmtId="0" fontId="114" fillId="0" borderId="19" xfId="0" applyFont="1" applyBorder="1" applyAlignment="1">
      <alignment horizontal="center"/>
    </xf>
    <xf numFmtId="0" fontId="117" fillId="0" borderId="20" xfId="0" applyFont="1" applyBorder="1" applyAlignment="1">
      <alignment horizontal="center"/>
    </xf>
    <xf numFmtId="0" fontId="118" fillId="13" borderId="15" xfId="6" applyFont="1" applyFill="1" applyBorder="1" applyAlignment="1">
      <alignment horizontal="center"/>
    </xf>
    <xf numFmtId="43" fontId="114" fillId="0" borderId="15" xfId="1" applyFont="1" applyBorder="1"/>
    <xf numFmtId="0" fontId="119" fillId="0" borderId="30" xfId="0" applyFont="1" applyBorder="1" applyAlignment="1">
      <alignment horizontal="center"/>
    </xf>
    <xf numFmtId="0" fontId="119" fillId="0" borderId="0" xfId="0" applyFont="1" applyBorder="1" applyAlignment="1">
      <alignment horizontal="center"/>
    </xf>
    <xf numFmtId="0" fontId="115" fillId="6" borderId="14" xfId="4" applyFont="1" applyFill="1" applyBorder="1" applyAlignment="1">
      <alignment horizontal="center"/>
    </xf>
    <xf numFmtId="0" fontId="115" fillId="10" borderId="15" xfId="4" applyFont="1" applyFill="1" applyBorder="1" applyAlignment="1">
      <alignment horizontal="center"/>
    </xf>
    <xf numFmtId="0" fontId="115" fillId="6" borderId="15" xfId="4" applyFont="1" applyFill="1" applyBorder="1" applyAlignment="1">
      <alignment horizontal="center"/>
    </xf>
    <xf numFmtId="43" fontId="115" fillId="0" borderId="3" xfId="1" applyFont="1" applyBorder="1"/>
    <xf numFmtId="0" fontId="108" fillId="0" borderId="0" xfId="0" applyFont="1" applyProtection="1"/>
    <xf numFmtId="189" fontId="114" fillId="0" borderId="19" xfId="1" applyNumberFormat="1" applyFont="1" applyBorder="1"/>
    <xf numFmtId="189" fontId="114" fillId="0" borderId="20" xfId="1" applyNumberFormat="1" applyFont="1" applyBorder="1"/>
    <xf numFmtId="189" fontId="120" fillId="13" borderId="0" xfId="1" applyNumberFormat="1" applyFont="1" applyFill="1" applyBorder="1"/>
    <xf numFmtId="188" fontId="114" fillId="0" borderId="14" xfId="1" applyNumberFormat="1" applyFont="1" applyBorder="1"/>
    <xf numFmtId="189" fontId="115" fillId="0" borderId="30" xfId="1" applyNumberFormat="1" applyFont="1" applyBorder="1"/>
    <xf numFmtId="189" fontId="115" fillId="0" borderId="0" xfId="1" applyNumberFormat="1" applyFont="1" applyBorder="1"/>
    <xf numFmtId="189" fontId="121" fillId="6" borderId="14" xfId="4" applyNumberFormat="1" applyFont="1" applyFill="1" applyBorder="1"/>
    <xf numFmtId="189" fontId="115" fillId="10" borderId="15" xfId="4" applyNumberFormat="1" applyFont="1" applyFill="1" applyBorder="1"/>
    <xf numFmtId="189" fontId="121" fillId="6" borderId="15" xfId="4" applyNumberFormat="1" applyFont="1" applyFill="1" applyBorder="1"/>
    <xf numFmtId="188" fontId="115" fillId="0" borderId="15" xfId="1" applyNumberFormat="1" applyFont="1" applyBorder="1"/>
    <xf numFmtId="187" fontId="108" fillId="0" borderId="0" xfId="0" applyNumberFormat="1" applyFont="1"/>
    <xf numFmtId="189" fontId="114" fillId="0" borderId="17" xfId="1" applyNumberFormat="1" applyFont="1" applyBorder="1"/>
    <xf numFmtId="189" fontId="114" fillId="0" borderId="18" xfId="1" applyNumberFormat="1" applyFont="1" applyBorder="1"/>
    <xf numFmtId="189" fontId="118" fillId="13" borderId="0" xfId="1" applyNumberFormat="1" applyFont="1" applyFill="1" applyBorder="1"/>
    <xf numFmtId="189" fontId="121" fillId="6" borderId="16" xfId="4" applyNumberFormat="1" applyFont="1" applyFill="1" applyBorder="1"/>
    <xf numFmtId="0" fontId="112" fillId="14" borderId="21" xfId="5" applyFont="1" applyFill="1" applyBorder="1" applyAlignment="1">
      <alignment horizontal="center"/>
    </xf>
    <xf numFmtId="189" fontId="114" fillId="14" borderId="22" xfId="1" applyNumberFormat="1" applyFont="1" applyFill="1" applyBorder="1"/>
    <xf numFmtId="189" fontId="114" fillId="14" borderId="23" xfId="1" applyNumberFormat="1" applyFont="1" applyFill="1" applyBorder="1"/>
    <xf numFmtId="189" fontId="120" fillId="14" borderId="22" xfId="1" applyNumberFormat="1" applyFont="1" applyFill="1" applyBorder="1"/>
    <xf numFmtId="188" fontId="114" fillId="14" borderId="21" xfId="5" applyNumberFormat="1" applyFont="1" applyFill="1" applyBorder="1"/>
    <xf numFmtId="0" fontId="113" fillId="7" borderId="21" xfId="3" applyFont="1" applyFill="1" applyBorder="1" applyAlignment="1">
      <alignment horizontal="center"/>
    </xf>
    <xf numFmtId="189" fontId="115" fillId="7" borderId="23" xfId="3" applyNumberFormat="1" applyFont="1" applyFill="1" applyBorder="1"/>
    <xf numFmtId="189" fontId="115" fillId="7" borderId="12" xfId="3" applyNumberFormat="1" applyFont="1" applyFill="1" applyBorder="1"/>
    <xf numFmtId="189" fontId="121" fillId="7" borderId="21" xfId="3" applyNumberFormat="1" applyFont="1" applyFill="1" applyBorder="1"/>
    <xf numFmtId="188" fontId="115" fillId="7" borderId="13" xfId="3" applyNumberFormat="1" applyFont="1" applyFill="1" applyBorder="1"/>
    <xf numFmtId="189" fontId="109" fillId="0" borderId="0" xfId="1" applyNumberFormat="1" applyFont="1"/>
    <xf numFmtId="189" fontId="108" fillId="0" borderId="0" xfId="0" applyNumberFormat="1" applyFont="1" applyProtection="1"/>
    <xf numFmtId="189" fontId="108" fillId="0" borderId="0" xfId="0" applyNumberFormat="1" applyFont="1"/>
    <xf numFmtId="189" fontId="122" fillId="6" borderId="14" xfId="4" applyNumberFormat="1" applyFont="1" applyFill="1" applyBorder="1"/>
    <xf numFmtId="189" fontId="122" fillId="6" borderId="15" xfId="4" applyNumberFormat="1" applyFont="1" applyFill="1" applyBorder="1"/>
    <xf numFmtId="189" fontId="114" fillId="0" borderId="19" xfId="1" applyNumberFormat="1" applyFont="1" applyFill="1" applyBorder="1"/>
    <xf numFmtId="189" fontId="114" fillId="0" borderId="20" xfId="1" applyNumberFormat="1" applyFont="1" applyFill="1" applyBorder="1"/>
    <xf numFmtId="189" fontId="114" fillId="14" borderId="12" xfId="1" applyNumberFormat="1" applyFont="1" applyFill="1" applyBorder="1"/>
    <xf numFmtId="189" fontId="120" fillId="14" borderId="21" xfId="1" applyNumberFormat="1" applyFont="1" applyFill="1" applyBorder="1"/>
    <xf numFmtId="189" fontId="115" fillId="7" borderId="22" xfId="3" applyNumberFormat="1" applyFont="1" applyFill="1" applyBorder="1"/>
    <xf numFmtId="189" fontId="121" fillId="7" borderId="22" xfId="3" applyNumberFormat="1" applyFont="1" applyFill="1" applyBorder="1"/>
    <xf numFmtId="189" fontId="121" fillId="7" borderId="23" xfId="3" applyNumberFormat="1" applyFont="1" applyFill="1" applyBorder="1"/>
    <xf numFmtId="10" fontId="108" fillId="0" borderId="0" xfId="2" applyNumberFormat="1" applyFont="1" applyProtection="1"/>
    <xf numFmtId="10" fontId="108" fillId="0" borderId="0" xfId="2" applyNumberFormat="1" applyFont="1"/>
    <xf numFmtId="189" fontId="115" fillId="10" borderId="0" xfId="4" applyNumberFormat="1" applyFont="1" applyFill="1" applyBorder="1"/>
    <xf numFmtId="37" fontId="108" fillId="0" borderId="0" xfId="0" applyNumberFormat="1" applyFont="1" applyAlignment="1" applyProtection="1">
      <alignment vertical="center"/>
    </xf>
    <xf numFmtId="37" fontId="112" fillId="14" borderId="25" xfId="5" applyNumberFormat="1" applyFont="1" applyFill="1" applyBorder="1" applyAlignment="1" applyProtection="1">
      <alignment horizontal="center" vertical="center"/>
    </xf>
    <xf numFmtId="189" fontId="114" fillId="14" borderId="13" xfId="1" applyNumberFormat="1" applyFont="1" applyFill="1" applyBorder="1"/>
    <xf numFmtId="189" fontId="118" fillId="14" borderId="13" xfId="1" applyNumberFormat="1" applyFont="1" applyFill="1" applyBorder="1"/>
    <xf numFmtId="0" fontId="123" fillId="0" borderId="0" xfId="0" applyFont="1" applyAlignment="1" applyProtection="1">
      <alignment vertical="center"/>
    </xf>
    <xf numFmtId="37" fontId="113" fillId="7" borderId="25" xfId="3" applyNumberFormat="1" applyFont="1" applyFill="1" applyBorder="1" applyAlignment="1" applyProtection="1">
      <alignment horizontal="center" vertical="center"/>
    </xf>
    <xf numFmtId="189" fontId="115" fillId="7" borderId="26" xfId="3" applyNumberFormat="1" applyFont="1" applyFill="1" applyBorder="1" applyAlignment="1" applyProtection="1">
      <alignment vertical="center"/>
    </xf>
    <xf numFmtId="189" fontId="115" fillId="7" borderId="32" xfId="3" applyNumberFormat="1" applyFont="1" applyFill="1" applyBorder="1" applyAlignment="1" applyProtection="1">
      <alignment vertical="center"/>
    </xf>
    <xf numFmtId="189" fontId="121" fillId="7" borderId="34" xfId="3" applyNumberFormat="1" applyFont="1" applyFill="1" applyBorder="1" applyAlignment="1" applyProtection="1">
      <alignment vertical="center"/>
    </xf>
    <xf numFmtId="189" fontId="122" fillId="7" borderId="34" xfId="3" applyNumberFormat="1" applyFont="1" applyFill="1" applyBorder="1" applyAlignment="1" applyProtection="1">
      <alignment vertical="center"/>
    </xf>
    <xf numFmtId="188" fontId="115" fillId="7" borderId="28" xfId="3" applyNumberFormat="1" applyFont="1" applyFill="1" applyBorder="1" applyAlignment="1" applyProtection="1">
      <alignment vertical="center"/>
    </xf>
    <xf numFmtId="189" fontId="118" fillId="13" borderId="29" xfId="1" applyNumberFormat="1" applyFont="1" applyFill="1" applyBorder="1"/>
    <xf numFmtId="189" fontId="118" fillId="13" borderId="14" xfId="1" applyNumberFormat="1" applyFont="1" applyFill="1" applyBorder="1"/>
    <xf numFmtId="189" fontId="114" fillId="0" borderId="15" xfId="1" applyNumberFormat="1" applyFont="1" applyBorder="1"/>
    <xf numFmtId="189" fontId="120" fillId="13" borderId="16" xfId="1" applyNumberFormat="1" applyFont="1" applyFill="1" applyBorder="1"/>
    <xf numFmtId="188" fontId="114" fillId="0" borderId="16" xfId="1" applyNumberFormat="1" applyFont="1" applyBorder="1"/>
    <xf numFmtId="0" fontId="112" fillId="7" borderId="21" xfId="5" applyFont="1" applyFill="1" applyBorder="1" applyAlignment="1">
      <alignment horizontal="center"/>
    </xf>
    <xf numFmtId="189" fontId="115" fillId="7" borderId="13" xfId="3" applyNumberFormat="1" applyFont="1" applyFill="1" applyBorder="1"/>
    <xf numFmtId="189" fontId="121" fillId="7" borderId="13" xfId="3" applyNumberFormat="1" applyFont="1" applyFill="1" applyBorder="1"/>
    <xf numFmtId="0" fontId="112" fillId="0" borderId="0" xfId="0" applyFont="1" applyAlignment="1">
      <alignment horizontal="left"/>
    </xf>
    <xf numFmtId="0" fontId="113" fillId="0" borderId="0" xfId="0" applyFont="1" applyAlignment="1">
      <alignment horizontal="left"/>
    </xf>
    <xf numFmtId="0" fontId="114" fillId="13" borderId="15" xfId="6" applyFont="1" applyFill="1" applyBorder="1" applyAlignment="1">
      <alignment horizontal="center"/>
    </xf>
    <xf numFmtId="189" fontId="122" fillId="6" borderId="7" xfId="4" applyNumberFormat="1" applyFont="1" applyFill="1" applyBorder="1"/>
    <xf numFmtId="189" fontId="122" fillId="6" borderId="40" xfId="4" applyNumberFormat="1" applyFont="1" applyFill="1" applyBorder="1"/>
    <xf numFmtId="189" fontId="120" fillId="13" borderId="29" xfId="1" applyNumberFormat="1" applyFont="1" applyFill="1" applyBorder="1"/>
    <xf numFmtId="189" fontId="120" fillId="13" borderId="14" xfId="1" applyNumberFormat="1" applyFont="1" applyFill="1" applyBorder="1"/>
    <xf numFmtId="189" fontId="122" fillId="6" borderId="16" xfId="4" applyNumberFormat="1" applyFont="1" applyFill="1" applyBorder="1"/>
    <xf numFmtId="189" fontId="118" fillId="13" borderId="16" xfId="1" applyNumberFormat="1" applyFont="1" applyFill="1" applyBorder="1"/>
    <xf numFmtId="0" fontId="125" fillId="0" borderId="0" xfId="0" applyFont="1"/>
    <xf numFmtId="0" fontId="126" fillId="0" borderId="0" xfId="0" applyFont="1"/>
    <xf numFmtId="43" fontId="126" fillId="0" borderId="0" xfId="1" applyFont="1" applyAlignment="1">
      <alignment horizontal="right"/>
    </xf>
    <xf numFmtId="0" fontId="125" fillId="0" borderId="7" xfId="0" applyFont="1" applyBorder="1" applyAlignment="1">
      <alignment horizontal="center"/>
    </xf>
    <xf numFmtId="0" fontId="125" fillId="11" borderId="11" xfId="8" applyFont="1" applyFill="1" applyBorder="1" applyAlignment="1">
      <alignment horizontal="centerContinuous"/>
    </xf>
    <xf numFmtId="0" fontId="125" fillId="11" borderId="13" xfId="8" applyFont="1" applyFill="1" applyBorder="1" applyAlignment="1">
      <alignment horizontal="centerContinuous"/>
    </xf>
    <xf numFmtId="0" fontId="125" fillId="11" borderId="12" xfId="8" applyFont="1" applyFill="1" applyBorder="1" applyAlignment="1">
      <alignment horizontal="centerContinuous"/>
    </xf>
    <xf numFmtId="0" fontId="125" fillId="10" borderId="7" xfId="8" applyFont="1" applyFill="1" applyBorder="1" applyAlignment="1">
      <alignment horizontal="center"/>
    </xf>
    <xf numFmtId="0" fontId="125" fillId="0" borderId="14" xfId="0" applyFont="1" applyBorder="1" applyAlignment="1">
      <alignment horizontal="center"/>
    </xf>
    <xf numFmtId="0" fontId="125" fillId="0" borderId="8" xfId="0" applyFont="1" applyBorder="1"/>
    <xf numFmtId="0" fontId="125" fillId="0" borderId="0" xfId="0" applyFont="1" applyBorder="1"/>
    <xf numFmtId="0" fontId="125" fillId="11" borderId="7" xfId="8" applyFont="1" applyFill="1" applyBorder="1"/>
    <xf numFmtId="0" fontId="125" fillId="0" borderId="7" xfId="0" applyFont="1" applyBorder="1"/>
    <xf numFmtId="0" fontId="125" fillId="11" borderId="1" xfId="8" applyFont="1" applyFill="1" applyBorder="1"/>
    <xf numFmtId="43" fontId="125" fillId="10" borderId="14" xfId="1" applyFont="1" applyFill="1" applyBorder="1" applyAlignment="1">
      <alignment horizontal="center"/>
    </xf>
    <xf numFmtId="0" fontId="125" fillId="0" borderId="16" xfId="0" applyFont="1" applyBorder="1" applyAlignment="1">
      <alignment horizontal="center"/>
    </xf>
    <xf numFmtId="0" fontId="127" fillId="0" borderId="17" xfId="0" applyFont="1" applyBorder="1" applyAlignment="1">
      <alignment horizontal="center"/>
    </xf>
    <xf numFmtId="0" fontId="127" fillId="0" borderId="5" xfId="0" applyFont="1" applyBorder="1" applyAlignment="1">
      <alignment horizontal="center"/>
    </xf>
    <xf numFmtId="0" fontId="125" fillId="11" borderId="16" xfId="8" applyFont="1" applyFill="1" applyBorder="1" applyAlignment="1">
      <alignment horizontal="center"/>
    </xf>
    <xf numFmtId="0" fontId="127" fillId="0" borderId="16" xfId="0" applyFont="1" applyBorder="1" applyAlignment="1">
      <alignment horizontal="center"/>
    </xf>
    <xf numFmtId="0" fontId="125" fillId="11" borderId="4" xfId="8" applyFont="1" applyFill="1" applyBorder="1" applyAlignment="1">
      <alignment horizontal="center"/>
    </xf>
    <xf numFmtId="43" fontId="125" fillId="10" borderId="16" xfId="1" applyFont="1" applyFill="1" applyBorder="1"/>
    <xf numFmtId="0" fontId="128" fillId="0" borderId="19" xfId="0" applyFont="1" applyBorder="1" applyAlignment="1">
      <alignment horizontal="center"/>
    </xf>
    <xf numFmtId="0" fontId="128" fillId="0" borderId="0" xfId="0" applyFont="1" applyBorder="1" applyAlignment="1">
      <alignment horizontal="center"/>
    </xf>
    <xf numFmtId="0" fontId="126" fillId="11" borderId="14" xfId="8" applyFont="1" applyFill="1" applyBorder="1" applyAlignment="1">
      <alignment horizontal="center"/>
    </xf>
    <xf numFmtId="0" fontId="128" fillId="0" borderId="14" xfId="0" applyFont="1" applyBorder="1" applyAlignment="1">
      <alignment horizontal="center"/>
    </xf>
    <xf numFmtId="43" fontId="126" fillId="0" borderId="7" xfId="1" applyFont="1" applyBorder="1"/>
    <xf numFmtId="0" fontId="108" fillId="0" borderId="0" xfId="0" applyFont="1" applyFill="1" applyBorder="1"/>
    <xf numFmtId="189" fontId="126" fillId="0" borderId="19" xfId="1" applyNumberFormat="1" applyFont="1" applyBorder="1"/>
    <xf numFmtId="189" fontId="126" fillId="0" borderId="0" xfId="1" applyNumberFormat="1" applyFont="1" applyBorder="1"/>
    <xf numFmtId="189" fontId="129" fillId="11" borderId="24" xfId="8" applyNumberFormat="1" applyFont="1" applyFill="1" applyBorder="1"/>
    <xf numFmtId="189" fontId="126" fillId="0" borderId="14" xfId="1" applyNumberFormat="1" applyFont="1" applyBorder="1"/>
    <xf numFmtId="189" fontId="129" fillId="11" borderId="14" xfId="8" applyNumberFormat="1" applyFont="1" applyFill="1" applyBorder="1"/>
    <xf numFmtId="188" fontId="126" fillId="0" borderId="14" xfId="1" applyNumberFormat="1" applyFont="1" applyBorder="1"/>
    <xf numFmtId="0" fontId="125" fillId="12" borderId="21" xfId="7" applyFont="1" applyFill="1" applyBorder="1" applyAlignment="1">
      <alignment horizontal="center"/>
    </xf>
    <xf numFmtId="189" fontId="126" fillId="12" borderId="22" xfId="7" applyNumberFormat="1" applyFont="1" applyFill="1" applyBorder="1"/>
    <xf numFmtId="189" fontId="126" fillId="12" borderId="23" xfId="7" applyNumberFormat="1" applyFont="1" applyFill="1" applyBorder="1"/>
    <xf numFmtId="189" fontId="125" fillId="12" borderId="22" xfId="7" applyNumberFormat="1" applyFont="1" applyFill="1" applyBorder="1"/>
    <xf numFmtId="188" fontId="126" fillId="12" borderId="21" xfId="7" applyNumberFormat="1" applyFont="1" applyFill="1" applyBorder="1"/>
    <xf numFmtId="43" fontId="130" fillId="0" borderId="0" xfId="1" applyFont="1"/>
    <xf numFmtId="189" fontId="130" fillId="0" borderId="0" xfId="0" applyNumberFormat="1" applyFont="1"/>
    <xf numFmtId="43" fontId="130" fillId="0" borderId="0" xfId="1" applyNumberFormat="1" applyFont="1"/>
    <xf numFmtId="189" fontId="126" fillId="0" borderId="16" xfId="1" applyNumberFormat="1" applyFont="1" applyBorder="1"/>
    <xf numFmtId="37" fontId="125" fillId="12" borderId="25" xfId="7" applyNumberFormat="1" applyFont="1" applyFill="1" applyBorder="1" applyAlignment="1" applyProtection="1">
      <alignment horizontal="center" vertical="center"/>
    </xf>
    <xf numFmtId="189" fontId="126" fillId="12" borderId="26" xfId="7" applyNumberFormat="1" applyFont="1" applyFill="1" applyBorder="1" applyAlignment="1" applyProtection="1">
      <alignment vertical="center"/>
    </xf>
    <xf numFmtId="189" fontId="129" fillId="12" borderId="25" xfId="7" applyNumberFormat="1" applyFont="1" applyFill="1" applyBorder="1" applyAlignment="1" applyProtection="1">
      <alignment vertical="center"/>
    </xf>
    <xf numFmtId="189" fontId="126" fillId="12" borderId="25" xfId="7" applyNumberFormat="1" applyFont="1" applyFill="1" applyBorder="1" applyAlignment="1" applyProtection="1">
      <alignment vertical="center"/>
    </xf>
    <xf numFmtId="188" fontId="126" fillId="12" borderId="28" xfId="7" applyNumberFormat="1" applyFont="1" applyFill="1" applyBorder="1" applyAlignment="1" applyProtection="1">
      <alignment vertical="center"/>
    </xf>
    <xf numFmtId="189" fontId="126" fillId="0" borderId="7" xfId="1" applyNumberFormat="1" applyFont="1" applyBorder="1"/>
    <xf numFmtId="0" fontId="108" fillId="0" borderId="0" xfId="0" applyFont="1" applyBorder="1"/>
    <xf numFmtId="0" fontId="109" fillId="0" borderId="0" xfId="0" applyFont="1" applyFill="1" applyBorder="1"/>
    <xf numFmtId="43" fontId="109" fillId="0" borderId="0" xfId="1" applyFont="1" applyFill="1" applyBorder="1"/>
    <xf numFmtId="189" fontId="129" fillId="12" borderId="22" xfId="7" applyNumberFormat="1" applyFont="1" applyFill="1" applyBorder="1"/>
    <xf numFmtId="0" fontId="125" fillId="0" borderId="0" xfId="0" applyFont="1" applyAlignment="1">
      <alignment horizontal="left"/>
    </xf>
    <xf numFmtId="0" fontId="108" fillId="0" borderId="0" xfId="0" applyFont="1" applyAlignment="1">
      <alignment vertical="center"/>
    </xf>
    <xf numFmtId="43" fontId="108" fillId="0" borderId="0" xfId="1" applyNumberFormat="1" applyFont="1" applyAlignment="1">
      <alignment vertical="center"/>
    </xf>
    <xf numFmtId="0" fontId="126" fillId="11" borderId="0" xfId="8" applyFont="1" applyFill="1" applyBorder="1" applyAlignment="1">
      <alignment horizontal="center"/>
    </xf>
    <xf numFmtId="189" fontId="129" fillId="11" borderId="0" xfId="8" applyNumberFormat="1" applyFont="1" applyFill="1" applyBorder="1"/>
    <xf numFmtId="0" fontId="132" fillId="0" borderId="0" xfId="0" applyFont="1"/>
    <xf numFmtId="0" fontId="133" fillId="0" borderId="0" xfId="0" applyFont="1"/>
    <xf numFmtId="43" fontId="133" fillId="0" borderId="0" xfId="1" applyFont="1" applyAlignment="1">
      <alignment horizontal="right"/>
    </xf>
    <xf numFmtId="0" fontId="132" fillId="0" borderId="7" xfId="0" applyFont="1" applyBorder="1" applyAlignment="1">
      <alignment horizontal="center"/>
    </xf>
    <xf numFmtId="0" fontId="132" fillId="16" borderId="12" xfId="8" applyFont="1" applyFill="1" applyBorder="1" applyAlignment="1">
      <alignment horizontal="centerContinuous"/>
    </xf>
    <xf numFmtId="0" fontId="132" fillId="16" borderId="13" xfId="8" applyFont="1" applyFill="1" applyBorder="1" applyAlignment="1">
      <alignment horizontal="centerContinuous"/>
    </xf>
    <xf numFmtId="43" fontId="132" fillId="0" borderId="3" xfId="1" applyFont="1" applyBorder="1" applyAlignment="1">
      <alignment horizontal="center"/>
    </xf>
    <xf numFmtId="0" fontId="132" fillId="0" borderId="14" xfId="0" applyFont="1" applyBorder="1" applyAlignment="1">
      <alignment horizontal="center"/>
    </xf>
    <xf numFmtId="0" fontId="132" fillId="0" borderId="8" xfId="0" applyFont="1" applyBorder="1"/>
    <xf numFmtId="0" fontId="132" fillId="0" borderId="0" xfId="0" applyFont="1" applyBorder="1"/>
    <xf numFmtId="0" fontId="132" fillId="16" borderId="7" xfId="8" applyFont="1" applyFill="1" applyBorder="1"/>
    <xf numFmtId="0" fontId="132" fillId="0" borderId="7" xfId="0" applyFont="1" applyBorder="1"/>
    <xf numFmtId="43" fontId="132" fillId="0" borderId="15" xfId="1" applyFont="1" applyBorder="1" applyAlignment="1">
      <alignment horizontal="center"/>
    </xf>
    <xf numFmtId="0" fontId="132" fillId="0" borderId="16" xfId="0" applyFont="1" applyBorder="1" applyAlignment="1">
      <alignment horizontal="center"/>
    </xf>
    <xf numFmtId="0" fontId="134" fillId="0" borderId="17" xfId="0" applyFont="1" applyBorder="1" applyAlignment="1">
      <alignment horizontal="center"/>
    </xf>
    <xf numFmtId="0" fontId="134" fillId="0" borderId="5" xfId="0" applyFont="1" applyBorder="1" applyAlignment="1">
      <alignment horizontal="center"/>
    </xf>
    <xf numFmtId="0" fontId="132" fillId="16" borderId="16" xfId="8" applyFont="1" applyFill="1" applyBorder="1" applyAlignment="1">
      <alignment horizontal="center"/>
    </xf>
    <xf numFmtId="0" fontId="134" fillId="0" borderId="16" xfId="0" applyFont="1" applyBorder="1" applyAlignment="1">
      <alignment horizontal="center"/>
    </xf>
    <xf numFmtId="43" fontId="132" fillId="0" borderId="6" xfId="1" applyFont="1" applyBorder="1"/>
    <xf numFmtId="0" fontId="135" fillId="0" borderId="19" xfId="0" applyFont="1" applyBorder="1" applyAlignment="1">
      <alignment horizontal="center"/>
    </xf>
    <xf numFmtId="0" fontId="135" fillId="0" borderId="0" xfId="0" applyFont="1" applyBorder="1" applyAlignment="1">
      <alignment horizontal="center"/>
    </xf>
    <xf numFmtId="0" fontId="133" fillId="15" borderId="14" xfId="8" applyFont="1" applyFill="1" applyBorder="1" applyAlignment="1">
      <alignment horizontal="center"/>
    </xf>
    <xf numFmtId="0" fontId="135" fillId="0" borderId="14" xfId="0" applyFont="1" applyBorder="1" applyAlignment="1">
      <alignment horizontal="center"/>
    </xf>
    <xf numFmtId="43" fontId="133" fillId="0" borderId="7" xfId="1" applyFont="1" applyBorder="1"/>
    <xf numFmtId="189" fontId="133" fillId="0" borderId="19" xfId="1" applyNumberFormat="1" applyFont="1" applyBorder="1"/>
    <xf numFmtId="189" fontId="133" fillId="0" borderId="0" xfId="1" applyNumberFormat="1" applyFont="1" applyBorder="1"/>
    <xf numFmtId="189" fontId="132" fillId="15" borderId="24" xfId="8" applyNumberFormat="1" applyFont="1" applyFill="1" applyBorder="1"/>
    <xf numFmtId="189" fontId="133" fillId="0" borderId="14" xfId="1" applyNumberFormat="1" applyFont="1" applyBorder="1"/>
    <xf numFmtId="189" fontId="132" fillId="15" borderId="14" xfId="8" applyNumberFormat="1" applyFont="1" applyFill="1" applyBorder="1"/>
    <xf numFmtId="188" fontId="133" fillId="0" borderId="14" xfId="1" applyNumberFormat="1" applyFont="1" applyBorder="1"/>
    <xf numFmtId="0" fontId="132" fillId="17" borderId="21" xfId="7" applyFont="1" applyFill="1" applyBorder="1" applyAlignment="1">
      <alignment horizontal="center"/>
    </xf>
    <xf numFmtId="189" fontId="133" fillId="17" borderId="22" xfId="7" applyNumberFormat="1" applyFont="1" applyFill="1" applyBorder="1"/>
    <xf numFmtId="189" fontId="133" fillId="17" borderId="23" xfId="7" applyNumberFormat="1" applyFont="1" applyFill="1" applyBorder="1"/>
    <xf numFmtId="189" fontId="132" fillId="17" borderId="22" xfId="7" applyNumberFormat="1" applyFont="1" applyFill="1" applyBorder="1"/>
    <xf numFmtId="188" fontId="133" fillId="17" borderId="21" xfId="7" applyNumberFormat="1" applyFont="1" applyFill="1" applyBorder="1"/>
    <xf numFmtId="189" fontId="133" fillId="0" borderId="16" xfId="1" applyNumberFormat="1" applyFont="1" applyBorder="1"/>
    <xf numFmtId="37" fontId="132" fillId="17" borderId="25" xfId="7" applyNumberFormat="1" applyFont="1" applyFill="1" applyBorder="1" applyAlignment="1" applyProtection="1">
      <alignment horizontal="center" vertical="center"/>
    </xf>
    <xf numFmtId="189" fontId="133" fillId="17" borderId="26" xfId="7" applyNumberFormat="1" applyFont="1" applyFill="1" applyBorder="1" applyAlignment="1" applyProtection="1">
      <alignment vertical="center"/>
    </xf>
    <xf numFmtId="189" fontId="132" fillId="17" borderId="25" xfId="7" applyNumberFormat="1" applyFont="1" applyFill="1" applyBorder="1" applyAlignment="1" applyProtection="1">
      <alignment vertical="center"/>
    </xf>
    <xf numFmtId="189" fontId="133" fillId="17" borderId="25" xfId="7" applyNumberFormat="1" applyFont="1" applyFill="1" applyBorder="1" applyAlignment="1" applyProtection="1">
      <alignment vertical="center"/>
    </xf>
    <xf numFmtId="188" fontId="133" fillId="17" borderId="28" xfId="7" applyNumberFormat="1" applyFont="1" applyFill="1" applyBorder="1" applyAlignment="1" applyProtection="1">
      <alignment vertical="center"/>
    </xf>
    <xf numFmtId="189" fontId="133" fillId="0" borderId="7" xfId="1" applyNumberFormat="1" applyFont="1" applyBorder="1"/>
    <xf numFmtId="43" fontId="108" fillId="0" borderId="0" xfId="1" applyFont="1" applyAlignment="1">
      <alignment vertical="center"/>
    </xf>
    <xf numFmtId="0" fontId="132" fillId="0" borderId="0" xfId="0" applyFont="1" applyAlignment="1">
      <alignment horizontal="left"/>
    </xf>
    <xf numFmtId="0" fontId="133" fillId="15" borderId="0" xfId="8" applyFont="1" applyFill="1" applyBorder="1" applyAlignment="1">
      <alignment horizontal="center"/>
    </xf>
    <xf numFmtId="189" fontId="132" fillId="15" borderId="0" xfId="8" applyNumberFormat="1" applyFont="1" applyFill="1" applyBorder="1"/>
    <xf numFmtId="0" fontId="131" fillId="15" borderId="1" xfId="8" applyFont="1" applyFill="1" applyBorder="1" applyAlignment="1">
      <alignment horizontal="center"/>
    </xf>
    <xf numFmtId="0" fontId="131" fillId="15" borderId="2" xfId="8" applyFont="1" applyFill="1" applyBorder="1" applyAlignment="1">
      <alignment horizontal="center"/>
    </xf>
    <xf numFmtId="0" fontId="131" fillId="15" borderId="3" xfId="8" applyFont="1" applyFill="1" applyBorder="1" applyAlignment="1">
      <alignment horizontal="center"/>
    </xf>
    <xf numFmtId="0" fontId="132" fillId="15" borderId="4" xfId="8" applyFont="1" applyFill="1" applyBorder="1" applyAlignment="1">
      <alignment horizontal="center"/>
    </xf>
    <xf numFmtId="0" fontId="132" fillId="15" borderId="5" xfId="8" applyFont="1" applyFill="1" applyBorder="1" applyAlignment="1">
      <alignment horizontal="center"/>
    </xf>
    <xf numFmtId="0" fontId="132" fillId="15" borderId="6" xfId="8" applyFont="1" applyFill="1" applyBorder="1" applyAlignment="1">
      <alignment horizontal="center"/>
    </xf>
    <xf numFmtId="0" fontId="125" fillId="11" borderId="4" xfId="8" applyFont="1" applyFill="1" applyBorder="1" applyAlignment="1">
      <alignment horizontal="center"/>
    </xf>
    <xf numFmtId="0" fontId="125" fillId="11" borderId="5" xfId="8" applyFont="1" applyFill="1" applyBorder="1" applyAlignment="1">
      <alignment horizontal="center"/>
    </xf>
    <xf numFmtId="0" fontId="125" fillId="11" borderId="6" xfId="8" applyFont="1" applyFill="1" applyBorder="1" applyAlignment="1">
      <alignment horizontal="center"/>
    </xf>
    <xf numFmtId="0" fontId="124" fillId="11" borderId="1" xfId="8" applyFont="1" applyFill="1" applyBorder="1" applyAlignment="1">
      <alignment horizontal="center"/>
    </xf>
    <xf numFmtId="0" fontId="124" fillId="11" borderId="2" xfId="8" applyFont="1" applyFill="1" applyBorder="1" applyAlignment="1">
      <alignment horizontal="center"/>
    </xf>
    <xf numFmtId="0" fontId="124" fillId="11" borderId="3" xfId="8" applyFont="1" applyFill="1" applyBorder="1" applyAlignment="1">
      <alignment horizontal="center"/>
    </xf>
    <xf numFmtId="0" fontId="110" fillId="13" borderId="1" xfId="6" applyFont="1" applyFill="1" applyBorder="1" applyAlignment="1">
      <alignment horizontal="center"/>
    </xf>
    <xf numFmtId="0" fontId="110" fillId="13" borderId="2" xfId="6" applyFont="1" applyFill="1" applyBorder="1" applyAlignment="1">
      <alignment horizontal="center"/>
    </xf>
    <xf numFmtId="0" fontId="110" fillId="13" borderId="3" xfId="6" applyFont="1" applyFill="1" applyBorder="1" applyAlignment="1">
      <alignment horizontal="center"/>
    </xf>
    <xf numFmtId="0" fontId="111" fillId="6" borderId="1" xfId="4" applyFont="1" applyFill="1" applyBorder="1" applyAlignment="1">
      <alignment horizontal="center"/>
    </xf>
    <xf numFmtId="0" fontId="111" fillId="6" borderId="2" xfId="4" applyFont="1" applyFill="1" applyBorder="1" applyAlignment="1">
      <alignment horizontal="center"/>
    </xf>
    <xf numFmtId="0" fontId="111" fillId="6" borderId="3" xfId="4" applyFont="1" applyFill="1" applyBorder="1" applyAlignment="1">
      <alignment horizontal="center"/>
    </xf>
    <xf numFmtId="0" fontId="112" fillId="13" borderId="4" xfId="6" applyFont="1" applyFill="1" applyBorder="1" applyAlignment="1">
      <alignment horizontal="center"/>
    </xf>
    <xf numFmtId="0" fontId="112" fillId="13" borderId="5" xfId="6" applyFont="1" applyFill="1" applyBorder="1" applyAlignment="1">
      <alignment horizontal="center"/>
    </xf>
    <xf numFmtId="0" fontId="112" fillId="13" borderId="6" xfId="6" applyFont="1" applyFill="1" applyBorder="1" applyAlignment="1">
      <alignment horizontal="center"/>
    </xf>
    <xf numFmtId="0" fontId="113" fillId="6" borderId="4" xfId="4" applyFont="1" applyFill="1" applyBorder="1" applyAlignment="1">
      <alignment horizontal="center"/>
    </xf>
    <xf numFmtId="0" fontId="113" fillId="6" borderId="5" xfId="4" applyFont="1" applyFill="1" applyBorder="1" applyAlignment="1">
      <alignment horizontal="center"/>
    </xf>
    <xf numFmtId="0" fontId="113" fillId="6" borderId="6" xfId="4" applyFont="1" applyFill="1" applyBorder="1" applyAlignment="1">
      <alignment horizontal="center"/>
    </xf>
    <xf numFmtId="0" fontId="112" fillId="13" borderId="8" xfId="6" applyFont="1" applyFill="1" applyBorder="1" applyAlignment="1">
      <alignment horizontal="center"/>
    </xf>
    <xf numFmtId="0" fontId="112" fillId="13" borderId="9" xfId="6" applyFont="1" applyFill="1" applyBorder="1" applyAlignment="1">
      <alignment horizontal="center"/>
    </xf>
    <xf numFmtId="0" fontId="112" fillId="13" borderId="10" xfId="6" applyFont="1" applyFill="1" applyBorder="1" applyAlignment="1">
      <alignment horizontal="center"/>
    </xf>
    <xf numFmtId="0" fontId="113" fillId="6" borderId="11" xfId="4" applyFont="1" applyFill="1" applyBorder="1" applyAlignment="1">
      <alignment horizontal="center"/>
    </xf>
    <xf numFmtId="0" fontId="113" fillId="6" borderId="12" xfId="4" applyFont="1" applyFill="1" applyBorder="1" applyAlignment="1">
      <alignment horizontal="center"/>
    </xf>
    <xf numFmtId="0" fontId="113" fillId="6" borderId="13" xfId="4" applyFont="1" applyFill="1" applyBorder="1" applyAlignment="1">
      <alignment horizontal="center"/>
    </xf>
    <xf numFmtId="0" fontId="74" fillId="15" borderId="1" xfId="8" applyFont="1" applyFill="1" applyBorder="1" applyAlignment="1">
      <alignment horizontal="center"/>
    </xf>
    <xf numFmtId="0" fontId="74" fillId="15" borderId="2" xfId="8" applyFont="1" applyFill="1" applyBorder="1" applyAlignment="1">
      <alignment horizontal="center"/>
    </xf>
    <xf numFmtId="0" fontId="74" fillId="15" borderId="3" xfId="8" applyFont="1" applyFill="1" applyBorder="1" applyAlignment="1">
      <alignment horizontal="center"/>
    </xf>
    <xf numFmtId="0" fontId="75" fillId="15" borderId="4" xfId="8" applyFont="1" applyFill="1" applyBorder="1" applyAlignment="1">
      <alignment horizontal="center"/>
    </xf>
    <xf numFmtId="0" fontId="75" fillId="15" borderId="5" xfId="8" applyFont="1" applyFill="1" applyBorder="1" applyAlignment="1">
      <alignment horizontal="center"/>
    </xf>
    <xf numFmtId="0" fontId="75" fillId="15" borderId="6" xfId="8" applyFont="1" applyFill="1" applyBorder="1" applyAlignment="1">
      <alignment horizontal="center"/>
    </xf>
    <xf numFmtId="0" fontId="74" fillId="16" borderId="1" xfId="8" applyFont="1" applyFill="1" applyBorder="1" applyAlignment="1">
      <alignment horizontal="center"/>
    </xf>
    <xf numFmtId="0" fontId="74" fillId="16" borderId="2" xfId="8" applyFont="1" applyFill="1" applyBorder="1" applyAlignment="1">
      <alignment horizontal="center"/>
    </xf>
    <xf numFmtId="0" fontId="74" fillId="16" borderId="3" xfId="8" applyFont="1" applyFill="1" applyBorder="1" applyAlignment="1">
      <alignment horizontal="center"/>
    </xf>
    <xf numFmtId="0" fontId="75" fillId="16" borderId="4" xfId="8" applyFont="1" applyFill="1" applyBorder="1" applyAlignment="1">
      <alignment horizontal="center"/>
    </xf>
    <xf numFmtId="0" fontId="75" fillId="16" borderId="5" xfId="8" applyFont="1" applyFill="1" applyBorder="1" applyAlignment="1">
      <alignment horizontal="center"/>
    </xf>
    <xf numFmtId="0" fontId="75" fillId="16" borderId="6" xfId="8" applyFont="1" applyFill="1" applyBorder="1" applyAlignment="1">
      <alignment horizontal="center"/>
    </xf>
    <xf numFmtId="0" fontId="69" fillId="11" borderId="4" xfId="8" applyFont="1" applyFill="1" applyBorder="1" applyAlignment="1">
      <alignment horizontal="center"/>
    </xf>
    <xf numFmtId="0" fontId="69" fillId="11" borderId="5" xfId="8" applyFont="1" applyFill="1" applyBorder="1" applyAlignment="1">
      <alignment horizontal="center"/>
    </xf>
    <xf numFmtId="0" fontId="69" fillId="11" borderId="6" xfId="8" applyFont="1" applyFill="1" applyBorder="1" applyAlignment="1">
      <alignment horizontal="center"/>
    </xf>
    <xf numFmtId="0" fontId="68" fillId="11" borderId="1" xfId="8" applyFont="1" applyFill="1" applyBorder="1" applyAlignment="1">
      <alignment horizontal="center"/>
    </xf>
    <xf numFmtId="0" fontId="68" fillId="11" borderId="2" xfId="8" applyFont="1" applyFill="1" applyBorder="1" applyAlignment="1">
      <alignment horizontal="center"/>
    </xf>
    <xf numFmtId="0" fontId="68" fillId="11" borderId="3" xfId="8" applyFont="1" applyFill="1" applyBorder="1" applyAlignment="1">
      <alignment horizontal="center"/>
    </xf>
    <xf numFmtId="0" fontId="55" fillId="13" borderId="1" xfId="6" applyFont="1" applyFill="1" applyBorder="1" applyAlignment="1">
      <alignment horizontal="center"/>
    </xf>
    <xf numFmtId="0" fontId="55" fillId="13" borderId="2" xfId="6" applyFont="1" applyFill="1" applyBorder="1" applyAlignment="1">
      <alignment horizontal="center"/>
    </xf>
    <xf numFmtId="0" fontId="55" fillId="13" borderId="3" xfId="6" applyFont="1" applyFill="1" applyBorder="1" applyAlignment="1">
      <alignment horizontal="center"/>
    </xf>
    <xf numFmtId="0" fontId="57" fillId="13" borderId="4" xfId="6" applyFont="1" applyFill="1" applyBorder="1" applyAlignment="1">
      <alignment horizontal="center"/>
    </xf>
    <xf numFmtId="0" fontId="57" fillId="13" borderId="5" xfId="6" applyFont="1" applyFill="1" applyBorder="1" applyAlignment="1">
      <alignment horizontal="center"/>
    </xf>
    <xf numFmtId="0" fontId="57" fillId="13" borderId="6" xfId="6" applyFont="1" applyFill="1" applyBorder="1" applyAlignment="1">
      <alignment horizontal="center"/>
    </xf>
    <xf numFmtId="0" fontId="57" fillId="13" borderId="8" xfId="6" applyFont="1" applyFill="1" applyBorder="1" applyAlignment="1">
      <alignment horizontal="center"/>
    </xf>
    <xf numFmtId="0" fontId="57" fillId="13" borderId="9" xfId="6" applyFont="1" applyFill="1" applyBorder="1" applyAlignment="1">
      <alignment horizontal="center"/>
    </xf>
    <xf numFmtId="0" fontId="57" fillId="13" borderId="10" xfId="6" applyFont="1" applyFill="1" applyBorder="1" applyAlignment="1">
      <alignment horizontal="center"/>
    </xf>
    <xf numFmtId="0" fontId="56" fillId="6" borderId="1" xfId="4" applyFont="1" applyFill="1" applyBorder="1" applyAlignment="1">
      <alignment horizontal="center"/>
    </xf>
    <xf numFmtId="0" fontId="56" fillId="6" borderId="2" xfId="4" applyFont="1" applyFill="1" applyBorder="1" applyAlignment="1">
      <alignment horizontal="center"/>
    </xf>
    <xf numFmtId="0" fontId="56" fillId="6" borderId="3" xfId="4" applyFont="1" applyFill="1" applyBorder="1" applyAlignment="1">
      <alignment horizontal="center"/>
    </xf>
    <xf numFmtId="0" fontId="58" fillId="6" borderId="4" xfId="4" applyFont="1" applyFill="1" applyBorder="1" applyAlignment="1">
      <alignment horizontal="center"/>
    </xf>
    <xf numFmtId="0" fontId="58" fillId="6" borderId="5" xfId="4" applyFont="1" applyFill="1" applyBorder="1" applyAlignment="1">
      <alignment horizontal="center"/>
    </xf>
    <xf numFmtId="0" fontId="58" fillId="6" borderId="6" xfId="4" applyFont="1" applyFill="1" applyBorder="1" applyAlignment="1">
      <alignment horizontal="center"/>
    </xf>
    <xf numFmtId="0" fontId="58" fillId="6" borderId="11" xfId="4" applyFont="1" applyFill="1" applyBorder="1" applyAlignment="1">
      <alignment horizontal="center"/>
    </xf>
    <xf numFmtId="0" fontId="58" fillId="6" borderId="12" xfId="4" applyFont="1" applyFill="1" applyBorder="1" applyAlignment="1">
      <alignment horizontal="center"/>
    </xf>
    <xf numFmtId="0" fontId="58" fillId="6" borderId="13" xfId="4" applyFont="1" applyFill="1" applyBorder="1" applyAlignment="1">
      <alignment horizontal="center"/>
    </xf>
    <xf numFmtId="0" fontId="9" fillId="11" borderId="4" xfId="8" applyFont="1" applyFill="1" applyBorder="1" applyAlignment="1">
      <alignment horizontal="center"/>
    </xf>
    <xf numFmtId="0" fontId="9" fillId="11" borderId="5" xfId="8" applyFont="1" applyFill="1" applyBorder="1" applyAlignment="1">
      <alignment horizontal="center"/>
    </xf>
    <xf numFmtId="0" fontId="9" fillId="11" borderId="6" xfId="8" applyFont="1" applyFill="1" applyBorder="1" applyAlignment="1">
      <alignment horizontal="center"/>
    </xf>
    <xf numFmtId="0" fontId="26" fillId="15" borderId="1" xfId="8" applyFont="1" applyFill="1" applyBorder="1" applyAlignment="1">
      <alignment horizontal="center"/>
    </xf>
    <xf numFmtId="0" fontId="26" fillId="15" borderId="2" xfId="8" applyFont="1" applyFill="1" applyBorder="1" applyAlignment="1">
      <alignment horizontal="center"/>
    </xf>
    <xf numFmtId="0" fontId="26" fillId="15" borderId="3" xfId="8" applyFont="1" applyFill="1" applyBorder="1" applyAlignment="1">
      <alignment horizontal="center"/>
    </xf>
    <xf numFmtId="0" fontId="27" fillId="15" borderId="4" xfId="8" applyFont="1" applyFill="1" applyBorder="1" applyAlignment="1">
      <alignment horizontal="center"/>
    </xf>
    <xf numFmtId="0" fontId="27" fillId="15" borderId="5" xfId="8" applyFont="1" applyFill="1" applyBorder="1" applyAlignment="1">
      <alignment horizontal="center"/>
    </xf>
    <xf numFmtId="0" fontId="27" fillId="15" borderId="6" xfId="8" applyFont="1" applyFill="1" applyBorder="1" applyAlignment="1">
      <alignment horizontal="center"/>
    </xf>
    <xf numFmtId="0" fontId="26" fillId="16" borderId="1" xfId="8" applyFont="1" applyFill="1" applyBorder="1" applyAlignment="1">
      <alignment horizontal="center"/>
    </xf>
    <xf numFmtId="0" fontId="26" fillId="16" borderId="2" xfId="8" applyFont="1" applyFill="1" applyBorder="1" applyAlignment="1">
      <alignment horizontal="center"/>
    </xf>
    <xf numFmtId="0" fontId="26" fillId="16" borderId="3" xfId="8" applyFont="1" applyFill="1" applyBorder="1" applyAlignment="1">
      <alignment horizontal="center"/>
    </xf>
    <xf numFmtId="0" fontId="27" fillId="16" borderId="4" xfId="8" applyFont="1" applyFill="1" applyBorder="1" applyAlignment="1">
      <alignment horizontal="center"/>
    </xf>
    <xf numFmtId="0" fontId="27" fillId="16" borderId="5" xfId="8" applyFont="1" applyFill="1" applyBorder="1" applyAlignment="1">
      <alignment horizontal="center"/>
    </xf>
    <xf numFmtId="0" fontId="27" fillId="16" borderId="6" xfId="8" applyFont="1" applyFill="1" applyBorder="1" applyAlignment="1">
      <alignment horizontal="center"/>
    </xf>
    <xf numFmtId="0" fontId="8" fillId="11" borderId="1" xfId="8" applyFont="1" applyFill="1" applyBorder="1" applyAlignment="1">
      <alignment horizontal="center"/>
    </xf>
    <xf numFmtId="0" fontId="8" fillId="11" borderId="2" xfId="8" applyFont="1" applyFill="1" applyBorder="1" applyAlignment="1">
      <alignment horizontal="center"/>
    </xf>
    <xf numFmtId="0" fontId="8" fillId="11" borderId="3" xfId="8" applyFont="1" applyFill="1" applyBorder="1" applyAlignment="1">
      <alignment horizontal="center"/>
    </xf>
    <xf numFmtId="0" fontId="10" fillId="13" borderId="1" xfId="6" applyFont="1" applyFill="1" applyBorder="1" applyAlignment="1">
      <alignment horizontal="center"/>
    </xf>
    <xf numFmtId="0" fontId="10" fillId="13" borderId="2" xfId="6" applyFont="1" applyFill="1" applyBorder="1" applyAlignment="1">
      <alignment horizontal="center"/>
    </xf>
    <xf numFmtId="0" fontId="10" fillId="13" borderId="3" xfId="6" applyFont="1" applyFill="1" applyBorder="1" applyAlignment="1">
      <alignment horizontal="center"/>
    </xf>
    <xf numFmtId="0" fontId="11" fillId="13" borderId="4" xfId="6" applyFont="1" applyFill="1" applyBorder="1" applyAlignment="1">
      <alignment horizontal="center"/>
    </xf>
    <xf numFmtId="0" fontId="11" fillId="13" borderId="5" xfId="6" applyFont="1" applyFill="1" applyBorder="1" applyAlignment="1">
      <alignment horizontal="center"/>
    </xf>
    <xf numFmtId="0" fontId="11" fillId="13" borderId="6" xfId="6" applyFont="1" applyFill="1" applyBorder="1" applyAlignment="1">
      <alignment horizontal="center"/>
    </xf>
    <xf numFmtId="0" fontId="11" fillId="13" borderId="8" xfId="6" applyFont="1" applyFill="1" applyBorder="1" applyAlignment="1">
      <alignment horizontal="center"/>
    </xf>
    <xf numFmtId="0" fontId="11" fillId="13" borderId="9" xfId="6" applyFont="1" applyFill="1" applyBorder="1" applyAlignment="1">
      <alignment horizontal="center"/>
    </xf>
    <xf numFmtId="0" fontId="11" fillId="13" borderId="10" xfId="6" applyFont="1" applyFill="1" applyBorder="1" applyAlignment="1">
      <alignment horizontal="center"/>
    </xf>
    <xf numFmtId="0" fontId="6" fillId="6" borderId="1" xfId="4" applyFont="1" applyFill="1" applyBorder="1" applyAlignment="1">
      <alignment horizontal="center"/>
    </xf>
    <xf numFmtId="0" fontId="6" fillId="6" borderId="2" xfId="4" applyFont="1" applyFill="1" applyBorder="1" applyAlignment="1">
      <alignment horizontal="center"/>
    </xf>
    <xf numFmtId="0" fontId="6" fillId="6" borderId="3" xfId="4" applyFont="1" applyFill="1" applyBorder="1" applyAlignment="1">
      <alignment horizontal="center"/>
    </xf>
    <xf numFmtId="0" fontId="7" fillId="6" borderId="4" xfId="4" applyFont="1" applyFill="1" applyBorder="1" applyAlignment="1">
      <alignment horizontal="center"/>
    </xf>
    <xf numFmtId="0" fontId="7" fillId="6" borderId="5" xfId="4" applyFont="1" applyFill="1" applyBorder="1" applyAlignment="1">
      <alignment horizontal="center"/>
    </xf>
    <xf numFmtId="0" fontId="7" fillId="6" borderId="6" xfId="4" applyFont="1" applyFill="1" applyBorder="1" applyAlignment="1">
      <alignment horizontal="center"/>
    </xf>
    <xf numFmtId="0" fontId="7" fillId="6" borderId="11" xfId="4" applyFont="1" applyFill="1" applyBorder="1" applyAlignment="1">
      <alignment horizontal="center"/>
    </xf>
    <xf numFmtId="0" fontId="7" fillId="6" borderId="12" xfId="4" applyFont="1" applyFill="1" applyBorder="1" applyAlignment="1">
      <alignment horizontal="center"/>
    </xf>
    <xf numFmtId="0" fontId="7" fillId="6" borderId="13" xfId="4" applyFont="1" applyFill="1" applyBorder="1" applyAlignment="1">
      <alignment horizontal="center"/>
    </xf>
    <xf numFmtId="0" fontId="27" fillId="16" borderId="11" xfId="8" applyFont="1" applyFill="1" applyBorder="1" applyAlignment="1">
      <alignment horizontal="center"/>
    </xf>
    <xf numFmtId="0" fontId="27" fillId="16" borderId="12" xfId="8" applyFont="1" applyFill="1" applyBorder="1" applyAlignment="1">
      <alignment horizontal="center"/>
    </xf>
    <xf numFmtId="0" fontId="11" fillId="13" borderId="1" xfId="6" applyFont="1" applyFill="1" applyBorder="1" applyAlignment="1">
      <alignment horizontal="center"/>
    </xf>
    <xf numFmtId="0" fontId="11" fillId="13" borderId="2" xfId="6" applyFont="1" applyFill="1" applyBorder="1" applyAlignment="1">
      <alignment horizontal="center"/>
    </xf>
    <xf numFmtId="0" fontId="11" fillId="13" borderId="3" xfId="6" applyFont="1" applyFill="1" applyBorder="1" applyAlignment="1">
      <alignment horizontal="center"/>
    </xf>
    <xf numFmtId="0" fontId="47" fillId="11" borderId="4" xfId="8" applyFont="1" applyFill="1" applyBorder="1" applyAlignment="1">
      <alignment horizontal="center"/>
    </xf>
    <xf numFmtId="0" fontId="47" fillId="11" borderId="5" xfId="8" applyFont="1" applyFill="1" applyBorder="1" applyAlignment="1">
      <alignment horizontal="center"/>
    </xf>
    <xf numFmtId="0" fontId="47" fillId="11" borderId="6" xfId="8" applyFont="1" applyFill="1" applyBorder="1" applyAlignment="1">
      <alignment horizontal="center"/>
    </xf>
    <xf numFmtId="0" fontId="46" fillId="11" borderId="1" xfId="8" applyFont="1" applyFill="1" applyBorder="1" applyAlignment="1">
      <alignment horizontal="center"/>
    </xf>
    <xf numFmtId="0" fontId="46" fillId="11" borderId="2" xfId="8" applyFont="1" applyFill="1" applyBorder="1" applyAlignment="1">
      <alignment horizontal="center"/>
    </xf>
    <xf numFmtId="0" fontId="46" fillId="11" borderId="3" xfId="8" applyFont="1" applyFill="1" applyBorder="1" applyAlignment="1">
      <alignment horizontal="center"/>
    </xf>
    <xf numFmtId="0" fontId="40" fillId="6" borderId="11" xfId="4" applyFont="1" applyFill="1" applyBorder="1" applyAlignment="1">
      <alignment horizontal="center"/>
    </xf>
    <xf numFmtId="0" fontId="40" fillId="6" borderId="12" xfId="4" applyFont="1" applyFill="1" applyBorder="1" applyAlignment="1">
      <alignment horizontal="center"/>
    </xf>
    <xf numFmtId="0" fontId="40" fillId="6" borderId="13" xfId="4" applyFont="1" applyFill="1" applyBorder="1" applyAlignment="1">
      <alignment horizontal="center"/>
    </xf>
    <xf numFmtId="0" fontId="37" fillId="13" borderId="1" xfId="6" applyFont="1" applyFill="1" applyBorder="1" applyAlignment="1">
      <alignment horizontal="center"/>
    </xf>
    <xf numFmtId="0" fontId="37" fillId="13" borderId="2" xfId="6" applyFont="1" applyFill="1" applyBorder="1" applyAlignment="1">
      <alignment horizontal="center"/>
    </xf>
    <xf numFmtId="0" fontId="37" fillId="13" borderId="3" xfId="6" applyFont="1" applyFill="1" applyBorder="1" applyAlignment="1">
      <alignment horizontal="center"/>
    </xf>
    <xf numFmtId="0" fontId="38" fillId="6" borderId="1" xfId="4" applyFont="1" applyFill="1" applyBorder="1" applyAlignment="1">
      <alignment horizontal="center"/>
    </xf>
    <xf numFmtId="0" fontId="38" fillId="6" borderId="2" xfId="4" applyFont="1" applyFill="1" applyBorder="1" applyAlignment="1">
      <alignment horizontal="center"/>
    </xf>
    <xf numFmtId="0" fontId="38" fillId="6" borderId="3" xfId="4" applyFont="1" applyFill="1" applyBorder="1" applyAlignment="1">
      <alignment horizontal="center"/>
    </xf>
    <xf numFmtId="0" fontId="39" fillId="13" borderId="4" xfId="6" applyFont="1" applyFill="1" applyBorder="1" applyAlignment="1">
      <alignment horizontal="center"/>
    </xf>
    <xf numFmtId="0" fontId="39" fillId="13" borderId="5" xfId="6" applyFont="1" applyFill="1" applyBorder="1" applyAlignment="1">
      <alignment horizontal="center"/>
    </xf>
    <xf numFmtId="0" fontId="39" fillId="13" borderId="6" xfId="6" applyFont="1" applyFill="1" applyBorder="1" applyAlignment="1">
      <alignment horizontal="center"/>
    </xf>
    <xf numFmtId="0" fontId="40" fillId="6" borderId="4" xfId="4" applyFont="1" applyFill="1" applyBorder="1" applyAlignment="1">
      <alignment horizontal="center"/>
    </xf>
    <xf numFmtId="0" fontId="40" fillId="6" borderId="5" xfId="4" applyFont="1" applyFill="1" applyBorder="1" applyAlignment="1">
      <alignment horizontal="center"/>
    </xf>
    <xf numFmtId="0" fontId="40" fillId="6" borderId="6" xfId="4" applyFont="1" applyFill="1" applyBorder="1" applyAlignment="1">
      <alignment horizontal="center"/>
    </xf>
    <xf numFmtId="0" fontId="39" fillId="13" borderId="8" xfId="6" applyFont="1" applyFill="1" applyBorder="1" applyAlignment="1">
      <alignment horizontal="center"/>
    </xf>
    <xf numFmtId="0" fontId="39" fillId="13" borderId="9" xfId="6" applyFont="1" applyFill="1" applyBorder="1" applyAlignment="1">
      <alignment horizontal="center"/>
    </xf>
    <xf numFmtId="0" fontId="39" fillId="13" borderId="10" xfId="6" applyFont="1" applyFill="1" applyBorder="1" applyAlignment="1">
      <alignment horizontal="center"/>
    </xf>
    <xf numFmtId="0" fontId="51" fillId="15" borderId="1" xfId="8" applyFont="1" applyFill="1" applyBorder="1" applyAlignment="1">
      <alignment horizontal="center"/>
    </xf>
    <xf numFmtId="0" fontId="51" fillId="15" borderId="2" xfId="8" applyFont="1" applyFill="1" applyBorder="1" applyAlignment="1">
      <alignment horizontal="center"/>
    </xf>
    <xf numFmtId="0" fontId="51" fillId="15" borderId="3" xfId="8" applyFont="1" applyFill="1" applyBorder="1" applyAlignment="1">
      <alignment horizontal="center"/>
    </xf>
    <xf numFmtId="0" fontId="49" fillId="15" borderId="4" xfId="8" applyFont="1" applyFill="1" applyBorder="1" applyAlignment="1">
      <alignment horizontal="center"/>
    </xf>
    <xf numFmtId="0" fontId="49" fillId="15" borderId="5" xfId="8" applyFont="1" applyFill="1" applyBorder="1" applyAlignment="1">
      <alignment horizontal="center"/>
    </xf>
    <xf numFmtId="0" fontId="49" fillId="15" borderId="6" xfId="8" applyFont="1" applyFill="1" applyBorder="1" applyAlignment="1">
      <alignment horizontal="center"/>
    </xf>
    <xf numFmtId="0" fontId="51" fillId="16" borderId="1" xfId="8" applyFont="1" applyFill="1" applyBorder="1" applyAlignment="1">
      <alignment horizontal="center"/>
    </xf>
    <xf numFmtId="0" fontId="51" fillId="16" borderId="2" xfId="8" applyFont="1" applyFill="1" applyBorder="1" applyAlignment="1">
      <alignment horizontal="center"/>
    </xf>
    <xf numFmtId="0" fontId="51" fillId="16" borderId="3" xfId="8" applyFont="1" applyFill="1" applyBorder="1" applyAlignment="1">
      <alignment horizontal="center"/>
    </xf>
    <xf numFmtId="0" fontId="49" fillId="16" borderId="4" xfId="8" applyFont="1" applyFill="1" applyBorder="1" applyAlignment="1">
      <alignment horizontal="center"/>
    </xf>
    <xf numFmtId="0" fontId="49" fillId="16" borderId="5" xfId="8" applyFont="1" applyFill="1" applyBorder="1" applyAlignment="1">
      <alignment horizontal="center"/>
    </xf>
    <xf numFmtId="0" fontId="49" fillId="16" borderId="6" xfId="8" applyFont="1" applyFill="1" applyBorder="1" applyAlignment="1">
      <alignment horizontal="center"/>
    </xf>
    <xf numFmtId="0" fontId="96" fillId="11" borderId="1" xfId="8" applyFont="1" applyFill="1" applyBorder="1" applyAlignment="1">
      <alignment horizontal="center"/>
    </xf>
    <xf numFmtId="0" fontId="96" fillId="11" borderId="2" xfId="8" applyFont="1" applyFill="1" applyBorder="1" applyAlignment="1">
      <alignment horizontal="center"/>
    </xf>
    <xf numFmtId="0" fontId="96" fillId="11" borderId="3" xfId="8" applyFont="1" applyFill="1" applyBorder="1" applyAlignment="1">
      <alignment horizontal="center"/>
    </xf>
    <xf numFmtId="0" fontId="97" fillId="11" borderId="4" xfId="8" applyFont="1" applyFill="1" applyBorder="1" applyAlignment="1">
      <alignment horizontal="center"/>
    </xf>
    <xf numFmtId="0" fontId="97" fillId="11" borderId="5" xfId="8" applyFont="1" applyFill="1" applyBorder="1" applyAlignment="1">
      <alignment horizontal="center"/>
    </xf>
    <xf numFmtId="0" fontId="97" fillId="11" borderId="6" xfId="8" applyFont="1" applyFill="1" applyBorder="1" applyAlignment="1">
      <alignment horizontal="center"/>
    </xf>
    <xf numFmtId="0" fontId="81" fillId="13" borderId="1" xfId="6" applyFont="1" applyFill="1" applyBorder="1" applyAlignment="1">
      <alignment horizontal="center"/>
    </xf>
    <xf numFmtId="0" fontId="81" fillId="13" borderId="2" xfId="6" applyFont="1" applyFill="1" applyBorder="1" applyAlignment="1">
      <alignment horizontal="center"/>
    </xf>
    <xf numFmtId="0" fontId="81" fillId="13" borderId="3" xfId="6" applyFont="1" applyFill="1" applyBorder="1" applyAlignment="1">
      <alignment horizontal="center"/>
    </xf>
    <xf numFmtId="0" fontId="82" fillId="6" borderId="1" xfId="4" applyFont="1" applyFill="1" applyBorder="1" applyAlignment="1">
      <alignment horizontal="center"/>
    </xf>
    <xf numFmtId="0" fontId="82" fillId="6" borderId="2" xfId="4" applyFont="1" applyFill="1" applyBorder="1" applyAlignment="1">
      <alignment horizontal="center"/>
    </xf>
    <xf numFmtId="0" fontId="82" fillId="6" borderId="3" xfId="4" applyFont="1" applyFill="1" applyBorder="1" applyAlignment="1">
      <alignment horizontal="center"/>
    </xf>
    <xf numFmtId="0" fontId="83" fillId="13" borderId="4" xfId="6" applyFont="1" applyFill="1" applyBorder="1" applyAlignment="1">
      <alignment horizontal="center"/>
    </xf>
    <xf numFmtId="0" fontId="83" fillId="13" borderId="5" xfId="6" applyFont="1" applyFill="1" applyBorder="1" applyAlignment="1">
      <alignment horizontal="center"/>
    </xf>
    <xf numFmtId="0" fontId="83" fillId="13" borderId="6" xfId="6" applyFont="1" applyFill="1" applyBorder="1" applyAlignment="1">
      <alignment horizontal="center"/>
    </xf>
    <xf numFmtId="0" fontId="84" fillId="6" borderId="4" xfId="4" applyFont="1" applyFill="1" applyBorder="1" applyAlignment="1">
      <alignment horizontal="center"/>
    </xf>
    <xf numFmtId="0" fontId="84" fillId="6" borderId="5" xfId="4" applyFont="1" applyFill="1" applyBorder="1" applyAlignment="1">
      <alignment horizontal="center"/>
    </xf>
    <xf numFmtId="0" fontId="84" fillId="6" borderId="6" xfId="4" applyFont="1" applyFill="1" applyBorder="1" applyAlignment="1">
      <alignment horizontal="center"/>
    </xf>
    <xf numFmtId="0" fontId="83" fillId="13" borderId="8" xfId="6" applyFont="1" applyFill="1" applyBorder="1" applyAlignment="1">
      <alignment horizontal="center"/>
    </xf>
    <xf numFmtId="0" fontId="83" fillId="13" borderId="9" xfId="6" applyFont="1" applyFill="1" applyBorder="1" applyAlignment="1">
      <alignment horizontal="center"/>
    </xf>
    <xf numFmtId="0" fontId="83" fillId="13" borderId="10" xfId="6" applyFont="1" applyFill="1" applyBorder="1" applyAlignment="1">
      <alignment horizontal="center"/>
    </xf>
    <xf numFmtId="0" fontId="84" fillId="6" borderId="11" xfId="4" applyFont="1" applyFill="1" applyBorder="1" applyAlignment="1">
      <alignment horizontal="center"/>
    </xf>
    <xf numFmtId="0" fontId="84" fillId="6" borderId="12" xfId="4" applyFont="1" applyFill="1" applyBorder="1" applyAlignment="1">
      <alignment horizontal="center"/>
    </xf>
    <xf numFmtId="0" fontId="84" fillId="6" borderId="13" xfId="4" applyFont="1" applyFill="1" applyBorder="1" applyAlignment="1">
      <alignment horizontal="center"/>
    </xf>
    <xf numFmtId="0" fontId="100" fillId="16" borderId="4" xfId="8" applyFont="1" applyFill="1" applyBorder="1" applyAlignment="1">
      <alignment horizontal="center"/>
    </xf>
    <xf numFmtId="0" fontId="100" fillId="16" borderId="5" xfId="8" applyFont="1" applyFill="1" applyBorder="1" applyAlignment="1">
      <alignment horizontal="center"/>
    </xf>
    <xf numFmtId="0" fontId="100" fillId="16" borderId="6" xfId="8" applyFont="1" applyFill="1" applyBorder="1" applyAlignment="1">
      <alignment horizontal="center"/>
    </xf>
    <xf numFmtId="0" fontId="104" fillId="15" borderId="1" xfId="8" applyFont="1" applyFill="1" applyBorder="1" applyAlignment="1">
      <alignment horizontal="center"/>
    </xf>
    <xf numFmtId="0" fontId="104" fillId="15" borderId="2" xfId="8" applyFont="1" applyFill="1" applyBorder="1" applyAlignment="1">
      <alignment horizontal="center"/>
    </xf>
    <xf numFmtId="0" fontId="104" fillId="15" borderId="3" xfId="8" applyFont="1" applyFill="1" applyBorder="1" applyAlignment="1">
      <alignment horizontal="center"/>
    </xf>
    <xf numFmtId="0" fontId="100" fillId="15" borderId="4" xfId="8" applyFont="1" applyFill="1" applyBorder="1" applyAlignment="1">
      <alignment horizontal="center"/>
    </xf>
    <xf numFmtId="0" fontId="100" fillId="15" borderId="5" xfId="8" applyFont="1" applyFill="1" applyBorder="1" applyAlignment="1">
      <alignment horizontal="center"/>
    </xf>
    <xf numFmtId="0" fontId="100" fillId="15" borderId="6" xfId="8" applyFont="1" applyFill="1" applyBorder="1" applyAlignment="1">
      <alignment horizontal="center"/>
    </xf>
    <xf numFmtId="0" fontId="104" fillId="16" borderId="1" xfId="8" applyFont="1" applyFill="1" applyBorder="1" applyAlignment="1">
      <alignment horizontal="center"/>
    </xf>
    <xf numFmtId="0" fontId="104" fillId="16" borderId="2" xfId="8" applyFont="1" applyFill="1" applyBorder="1" applyAlignment="1">
      <alignment horizontal="center"/>
    </xf>
    <xf numFmtId="0" fontId="104" fillId="16" borderId="3" xfId="8" applyFont="1" applyFill="1" applyBorder="1" applyAlignment="1">
      <alignment horizontal="center"/>
    </xf>
    <xf numFmtId="0" fontId="18" fillId="10" borderId="0" xfId="0" applyFont="1" applyFill="1"/>
  </cellXfs>
  <cellStyles count="12">
    <cellStyle name="40% - Accent2" xfId="8" builtinId="35"/>
    <cellStyle name="40% - Accent3" xfId="4" builtinId="39"/>
    <cellStyle name="40% - Accent5" xfId="6" builtinId="47"/>
    <cellStyle name="Accent2" xfId="7" builtinId="33"/>
    <cellStyle name="Accent3" xfId="3" builtinId="37"/>
    <cellStyle name="Accent5" xfId="5" builtinId="45"/>
    <cellStyle name="Comma" xfId="1" builtinId="3"/>
    <cellStyle name="Comma 7" xfId="10"/>
    <cellStyle name="Normal" xfId="0" builtinId="0"/>
    <cellStyle name="Normal 8" xfId="9"/>
    <cellStyle name="Percent" xfId="2" builtinId="5"/>
    <cellStyle name="Percent 3" xfId="11"/>
  </cellStyles>
  <dxfs count="616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339966"/>
      <color rgb="FF008080"/>
      <color rgb="FF800000"/>
      <color rgb="FFFFFF66"/>
      <color rgb="FFFFFF99"/>
      <color rgb="FFFFFF00"/>
      <color rgb="FFD9E688"/>
      <color rgb="FFFFFFCC"/>
      <color rgb="FFCC00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B253"/>
  <sheetViews>
    <sheetView topLeftCell="I34" zoomScaleNormal="100" workbookViewId="0">
      <selection activeCell="T27" sqref="T27"/>
    </sheetView>
  </sheetViews>
  <sheetFormatPr defaultColWidth="7" defaultRowHeight="12.75"/>
  <cols>
    <col min="1" max="1" width="9.140625" style="1030"/>
    <col min="2" max="2" width="12.42578125" style="1031" customWidth="1"/>
    <col min="3" max="3" width="10.85546875" style="1031" customWidth="1"/>
    <col min="4" max="4" width="11.140625" style="1031" customWidth="1"/>
    <col min="5" max="5" width="12.28515625" style="1031" customWidth="1"/>
    <col min="6" max="6" width="10.85546875" style="1031" customWidth="1"/>
    <col min="7" max="7" width="11.140625" style="1031" customWidth="1"/>
    <col min="8" max="8" width="11.7109375" style="1031" customWidth="1"/>
    <col min="9" max="9" width="9.140625" style="1032" bestFit="1" customWidth="1"/>
    <col min="10" max="10" width="7" style="1031" customWidth="1"/>
    <col min="11" max="11" width="9.140625" style="1030"/>
    <col min="12" max="12" width="13" style="1031" customWidth="1"/>
    <col min="13" max="14" width="12.42578125" style="1031" customWidth="1"/>
    <col min="15" max="15" width="14.140625" style="1031" bestFit="1" customWidth="1"/>
    <col min="16" max="16" width="12.42578125" style="1031" customWidth="1"/>
    <col min="17" max="17" width="13.5703125" style="1031" customWidth="1"/>
    <col min="18" max="19" width="12.42578125" style="1031" customWidth="1"/>
    <col min="20" max="20" width="14.140625" style="1031" bestFit="1" customWidth="1"/>
    <col min="21" max="21" width="12.42578125" style="1031" customWidth="1"/>
    <col min="22" max="22" width="13.28515625" style="1031" customWidth="1"/>
    <col min="23" max="23" width="12.140625" style="1032" bestFit="1" customWidth="1"/>
    <col min="24" max="24" width="8.140625" style="1033" bestFit="1" customWidth="1"/>
    <col min="25" max="25" width="10.28515625" style="1030" bestFit="1" customWidth="1"/>
    <col min="26" max="26" width="9.140625" style="1030"/>
    <col min="27" max="27" width="9.140625" style="1034"/>
    <col min="28" max="16384" width="7" style="1031"/>
  </cols>
  <sheetData>
    <row r="1" spans="1:28" ht="13.5" thickBot="1"/>
    <row r="2" spans="1:28" ht="13.5" thickTop="1">
      <c r="B2" s="1263" t="s">
        <v>0</v>
      </c>
      <c r="C2" s="1264"/>
      <c r="D2" s="1264"/>
      <c r="E2" s="1264"/>
      <c r="F2" s="1264"/>
      <c r="G2" s="1264"/>
      <c r="H2" s="1264"/>
      <c r="I2" s="1265"/>
      <c r="J2" s="1030"/>
      <c r="L2" s="1266" t="s">
        <v>1</v>
      </c>
      <c r="M2" s="1267"/>
      <c r="N2" s="1267"/>
      <c r="O2" s="1267"/>
      <c r="P2" s="1267"/>
      <c r="Q2" s="1267"/>
      <c r="R2" s="1267"/>
      <c r="S2" s="1267"/>
      <c r="T2" s="1267"/>
      <c r="U2" s="1267"/>
      <c r="V2" s="1267"/>
      <c r="W2" s="1268"/>
    </row>
    <row r="3" spans="1:28" ht="13.5" thickBot="1">
      <c r="B3" s="1269" t="s">
        <v>46</v>
      </c>
      <c r="C3" s="1270"/>
      <c r="D3" s="1270"/>
      <c r="E3" s="1270"/>
      <c r="F3" s="1270"/>
      <c r="G3" s="1270"/>
      <c r="H3" s="1270"/>
      <c r="I3" s="1271"/>
      <c r="J3" s="1030"/>
      <c r="L3" s="1272" t="s">
        <v>48</v>
      </c>
      <c r="M3" s="1273"/>
      <c r="N3" s="1273"/>
      <c r="O3" s="1273"/>
      <c r="P3" s="1273"/>
      <c r="Q3" s="1273"/>
      <c r="R3" s="1273"/>
      <c r="S3" s="1273"/>
      <c r="T3" s="1273"/>
      <c r="U3" s="1273"/>
      <c r="V3" s="1273"/>
      <c r="W3" s="1274"/>
    </row>
    <row r="4" spans="1:28" ht="14.25" thickTop="1" thickBot="1">
      <c r="B4" s="1035"/>
      <c r="C4" s="1036"/>
      <c r="D4" s="1036"/>
      <c r="E4" s="1036"/>
      <c r="F4" s="1036"/>
      <c r="G4" s="1036"/>
      <c r="H4" s="1036"/>
      <c r="I4" s="1037"/>
      <c r="J4" s="1030"/>
      <c r="L4" s="1038"/>
      <c r="M4" s="1039"/>
      <c r="N4" s="1039"/>
      <c r="O4" s="1039"/>
      <c r="P4" s="1039"/>
      <c r="Q4" s="1039"/>
      <c r="R4" s="1039"/>
      <c r="S4" s="1039"/>
      <c r="T4" s="1039"/>
      <c r="U4" s="1039"/>
      <c r="V4" s="1039"/>
      <c r="W4" s="1040"/>
    </row>
    <row r="5" spans="1:28" ht="14.25" thickTop="1" thickBot="1">
      <c r="B5" s="1041"/>
      <c r="C5" s="1275" t="s">
        <v>64</v>
      </c>
      <c r="D5" s="1276"/>
      <c r="E5" s="1277"/>
      <c r="F5" s="1275" t="s">
        <v>65</v>
      </c>
      <c r="G5" s="1276"/>
      <c r="H5" s="1277"/>
      <c r="I5" s="1042" t="s">
        <v>2</v>
      </c>
      <c r="J5" s="1030"/>
      <c r="L5" s="1043"/>
      <c r="M5" s="1278" t="s">
        <v>64</v>
      </c>
      <c r="N5" s="1279"/>
      <c r="O5" s="1279"/>
      <c r="P5" s="1279"/>
      <c r="Q5" s="1280"/>
      <c r="R5" s="1278" t="s">
        <v>65</v>
      </c>
      <c r="S5" s="1279"/>
      <c r="T5" s="1279"/>
      <c r="U5" s="1279"/>
      <c r="V5" s="1280"/>
      <c r="W5" s="1044" t="s">
        <v>2</v>
      </c>
    </row>
    <row r="6" spans="1:28" ht="13.5" thickTop="1">
      <c r="B6" s="1045" t="s">
        <v>3</v>
      </c>
      <c r="C6" s="1046"/>
      <c r="D6" s="1047"/>
      <c r="E6" s="1048"/>
      <c r="F6" s="1046"/>
      <c r="G6" s="1047"/>
      <c r="H6" s="1048"/>
      <c r="I6" s="1049" t="s">
        <v>4</v>
      </c>
      <c r="J6" s="1030"/>
      <c r="L6" s="1050" t="s">
        <v>3</v>
      </c>
      <c r="M6" s="1051"/>
      <c r="N6" s="1052"/>
      <c r="O6" s="1053"/>
      <c r="P6" s="1054"/>
      <c r="Q6" s="1055"/>
      <c r="R6" s="1051"/>
      <c r="S6" s="1052"/>
      <c r="T6" s="1053"/>
      <c r="U6" s="1054"/>
      <c r="V6" s="1055"/>
      <c r="W6" s="1056" t="s">
        <v>4</v>
      </c>
    </row>
    <row r="7" spans="1:28" ht="13.5" thickBot="1">
      <c r="B7" s="1057"/>
      <c r="C7" s="1058" t="s">
        <v>5</v>
      </c>
      <c r="D7" s="1059" t="s">
        <v>6</v>
      </c>
      <c r="E7" s="1060" t="s">
        <v>7</v>
      </c>
      <c r="F7" s="1058" t="s">
        <v>5</v>
      </c>
      <c r="G7" s="1059" t="s">
        <v>6</v>
      </c>
      <c r="H7" s="1060" t="s">
        <v>7</v>
      </c>
      <c r="I7" s="1061"/>
      <c r="J7" s="1030"/>
      <c r="L7" s="1062"/>
      <c r="M7" s="1063" t="s">
        <v>8</v>
      </c>
      <c r="N7" s="1064" t="s">
        <v>9</v>
      </c>
      <c r="O7" s="1065" t="s">
        <v>31</v>
      </c>
      <c r="P7" s="1066" t="s">
        <v>32</v>
      </c>
      <c r="Q7" s="1065" t="s">
        <v>7</v>
      </c>
      <c r="R7" s="1063" t="s">
        <v>8</v>
      </c>
      <c r="S7" s="1064" t="s">
        <v>9</v>
      </c>
      <c r="T7" s="1065" t="s">
        <v>31</v>
      </c>
      <c r="U7" s="1066" t="s">
        <v>32</v>
      </c>
      <c r="V7" s="1065" t="s">
        <v>7</v>
      </c>
      <c r="W7" s="1067"/>
    </row>
    <row r="8" spans="1:28" ht="6" customHeight="1" thickTop="1">
      <c r="B8" s="1045"/>
      <c r="C8" s="1068"/>
      <c r="D8" s="1069"/>
      <c r="E8" s="1070"/>
      <c r="F8" s="1068"/>
      <c r="G8" s="1069"/>
      <c r="H8" s="1070"/>
      <c r="I8" s="1071"/>
      <c r="J8" s="1030"/>
      <c r="L8" s="1050"/>
      <c r="M8" s="1072"/>
      <c r="N8" s="1073"/>
      <c r="O8" s="1074"/>
      <c r="P8" s="1075"/>
      <c r="Q8" s="1076"/>
      <c r="R8" s="1072"/>
      <c r="S8" s="1073"/>
      <c r="T8" s="1074"/>
      <c r="U8" s="1075"/>
      <c r="V8" s="1076"/>
      <c r="W8" s="1077"/>
    </row>
    <row r="9" spans="1:28">
      <c r="A9" s="1078" t="str">
        <f>IF(ISERROR(F9/G9)," ",IF(F9/G9&gt;0.5,IF(F9/G9&lt;1.5," ","NOT OK"),"NOT OK"))</f>
        <v xml:space="preserve"> </v>
      </c>
      <c r="B9" s="1045" t="s">
        <v>10</v>
      </c>
      <c r="C9" s="1079">
        <f>Lcc_BKK!C9+Lcc_DMK!C9</f>
        <v>3950</v>
      </c>
      <c r="D9" s="1080">
        <f>Lcc_BKK!D9+Lcc_DMK!D9</f>
        <v>3944</v>
      </c>
      <c r="E9" s="1081">
        <f>SUM(C9:D9)</f>
        <v>7894</v>
      </c>
      <c r="F9" s="1079">
        <f>Lcc_BKK!F9+Lcc_DMK!F9</f>
        <v>4851</v>
      </c>
      <c r="G9" s="1080">
        <f>Lcc_BKK!G9+Lcc_DMK!G9</f>
        <v>4841</v>
      </c>
      <c r="H9" s="1081">
        <f>SUM(F9:G9)</f>
        <v>9692</v>
      </c>
      <c r="I9" s="1082">
        <f t="shared" ref="I9:I11" si="0">IF(E9=0,0,((H9/E9)-1)*100)</f>
        <v>22.776792500633402</v>
      </c>
      <c r="J9" s="1030"/>
      <c r="L9" s="1050" t="s">
        <v>10</v>
      </c>
      <c r="M9" s="1083">
        <f>Lcc_BKK!M9+Lcc_DMK!M9</f>
        <v>579791</v>
      </c>
      <c r="N9" s="1084">
        <f>Lcc_BKK!N9+Lcc_DMK!N9</f>
        <v>603718</v>
      </c>
      <c r="O9" s="1085">
        <f t="shared" ref="O9:O11" si="1">SUM(M9:N9)</f>
        <v>1183509</v>
      </c>
      <c r="P9" s="1086">
        <f>Lcc_BKK!P9+Lcc_DMK!P9</f>
        <v>1562</v>
      </c>
      <c r="Q9" s="1087">
        <f>O9+P9</f>
        <v>1185071</v>
      </c>
      <c r="R9" s="1083">
        <f>Lcc_BKK!R9+Lcc_DMK!R9</f>
        <v>773277</v>
      </c>
      <c r="S9" s="1084">
        <f>Lcc_BKK!S9+Lcc_DMK!S9</f>
        <v>801554</v>
      </c>
      <c r="T9" s="1085">
        <f t="shared" ref="T9" si="2">SUM(R9:S9)</f>
        <v>1574831</v>
      </c>
      <c r="U9" s="1086">
        <f>Lcc_BKK!U9+Lcc_DMK!U9</f>
        <v>1612</v>
      </c>
      <c r="V9" s="1087">
        <f>T9+U9</f>
        <v>1576443</v>
      </c>
      <c r="W9" s="1088">
        <f t="shared" ref="W9:W11" si="3">IF(Q9=0,0,((V9/Q9)-1)*100)</f>
        <v>33.025194271060542</v>
      </c>
    </row>
    <row r="10" spans="1:28">
      <c r="A10" s="1078" t="str">
        <f>IF(ISERROR(F10/G10)," ",IF(F10/G10&gt;0.5,IF(F10/G10&lt;1.5," ","NOT OK"),"NOT OK"))</f>
        <v xml:space="preserve"> </v>
      </c>
      <c r="B10" s="1045" t="s">
        <v>11</v>
      </c>
      <c r="C10" s="1079">
        <f>Lcc_BKK!C10+Lcc_DMK!C10</f>
        <v>3801</v>
      </c>
      <c r="D10" s="1080">
        <f>Lcc_BKK!D10+Lcc_DMK!D10</f>
        <v>3801</v>
      </c>
      <c r="E10" s="1081">
        <f>SUM(C10:D10)</f>
        <v>7602</v>
      </c>
      <c r="F10" s="1079">
        <f>Lcc_BKK!F10+Lcc_DMK!F10</f>
        <v>4711</v>
      </c>
      <c r="G10" s="1080">
        <f>Lcc_BKK!G10+Lcc_DMK!G10</f>
        <v>4710</v>
      </c>
      <c r="H10" s="1081">
        <f>SUM(F10:G10)</f>
        <v>9421</v>
      </c>
      <c r="I10" s="1082">
        <f t="shared" si="0"/>
        <v>23.927913706919224</v>
      </c>
      <c r="J10" s="1030"/>
      <c r="K10" s="1089"/>
      <c r="L10" s="1050" t="s">
        <v>11</v>
      </c>
      <c r="M10" s="1083">
        <f>Lcc_BKK!M10+Lcc_DMK!M10</f>
        <v>591525</v>
      </c>
      <c r="N10" s="1084">
        <f>Lcc_BKK!N10+Lcc_DMK!N10</f>
        <v>578577</v>
      </c>
      <c r="O10" s="1085">
        <f t="shared" si="1"/>
        <v>1170102</v>
      </c>
      <c r="P10" s="1086">
        <f>Lcc_BKK!P10+Lcc_DMK!P10</f>
        <v>2224</v>
      </c>
      <c r="Q10" s="1085">
        <f>O10+P10</f>
        <v>1172326</v>
      </c>
      <c r="R10" s="1083">
        <f>Lcc_BKK!R10+Lcc_DMK!R10</f>
        <v>807244</v>
      </c>
      <c r="S10" s="1084">
        <f>Lcc_BKK!S10+Lcc_DMK!S10</f>
        <v>806106</v>
      </c>
      <c r="T10" s="1085">
        <f t="shared" ref="T10:T11" si="4">SUM(R10:S10)</f>
        <v>1613350</v>
      </c>
      <c r="U10" s="1086">
        <f>Lcc_BKK!U10+Lcc_DMK!U10</f>
        <v>2096</v>
      </c>
      <c r="V10" s="1085">
        <f>T10+U10</f>
        <v>1615446</v>
      </c>
      <c r="W10" s="1088">
        <f t="shared" si="3"/>
        <v>37.798359841886978</v>
      </c>
    </row>
    <row r="11" spans="1:28" ht="13.5" thickBot="1">
      <c r="A11" s="1078" t="str">
        <f>IF(ISERROR(F11/G11)," ",IF(F11/G11&gt;0.5,IF(F11/G11&lt;1.5," ","NOT OK"),"NOT OK"))</f>
        <v xml:space="preserve"> </v>
      </c>
      <c r="B11" s="1057" t="s">
        <v>12</v>
      </c>
      <c r="C11" s="1090">
        <f>Lcc_BKK!C11+Lcc_DMK!C11</f>
        <v>4125</v>
      </c>
      <c r="D11" s="1091">
        <f>Lcc_BKK!D11+Lcc_DMK!D11</f>
        <v>4121</v>
      </c>
      <c r="E11" s="1092">
        <f>SUM(C11:D11)</f>
        <v>8246</v>
      </c>
      <c r="F11" s="1090">
        <f>Lcc_BKK!F11+Lcc_DMK!F11</f>
        <v>5030</v>
      </c>
      <c r="G11" s="1091">
        <f>Lcc_BKK!G11+Lcc_DMK!G11</f>
        <v>5030</v>
      </c>
      <c r="H11" s="1092">
        <f>SUM(F11:G11)</f>
        <v>10060</v>
      </c>
      <c r="I11" s="1082">
        <f t="shared" si="0"/>
        <v>21.998544748969206</v>
      </c>
      <c r="J11" s="1030"/>
      <c r="K11" s="1089"/>
      <c r="L11" s="1062" t="s">
        <v>12</v>
      </c>
      <c r="M11" s="1083">
        <f>Lcc_BKK!M11+Lcc_DMK!M11</f>
        <v>689891</v>
      </c>
      <c r="N11" s="1084">
        <f>Lcc_BKK!N11+Lcc_DMK!N11</f>
        <v>670210</v>
      </c>
      <c r="O11" s="1085">
        <f t="shared" si="1"/>
        <v>1360101</v>
      </c>
      <c r="P11" s="1086">
        <f>Lcc_BKK!P11+Lcc_DMK!P11</f>
        <v>4940</v>
      </c>
      <c r="Q11" s="1093">
        <f>O11+P11</f>
        <v>1365041</v>
      </c>
      <c r="R11" s="1083">
        <f>Lcc_BKK!R11+Lcc_DMK!R11</f>
        <v>873995</v>
      </c>
      <c r="S11" s="1084">
        <f>Lcc_BKK!S11+Lcc_DMK!S11</f>
        <v>876996</v>
      </c>
      <c r="T11" s="1085">
        <f t="shared" si="4"/>
        <v>1750991</v>
      </c>
      <c r="U11" s="1086">
        <f>Lcc_BKK!U11+Lcc_DMK!U11</f>
        <v>5044</v>
      </c>
      <c r="V11" s="1093">
        <f>T11+U11</f>
        <v>1756035</v>
      </c>
      <c r="W11" s="1088">
        <f t="shared" si="3"/>
        <v>28.643388733378707</v>
      </c>
    </row>
    <row r="12" spans="1:28" ht="14.25" thickTop="1" thickBot="1">
      <c r="A12" s="1078" t="str">
        <f>IF(ISERROR(F12/G12)," ",IF(F12/G12&gt;0.5,IF(F12/G12&lt;1.5," ","NOT OK"),"NOT OK"))</f>
        <v xml:space="preserve"> </v>
      </c>
      <c r="B12" s="1094" t="s">
        <v>57</v>
      </c>
      <c r="C12" s="1095">
        <f t="shared" ref="C12:E12" si="5">+C9+C10+C11</f>
        <v>11876</v>
      </c>
      <c r="D12" s="1096">
        <f t="shared" si="5"/>
        <v>11866</v>
      </c>
      <c r="E12" s="1097">
        <f t="shared" si="5"/>
        <v>23742</v>
      </c>
      <c r="F12" s="1095">
        <f t="shared" ref="F12:H12" si="6">+F9+F10+F11</f>
        <v>14592</v>
      </c>
      <c r="G12" s="1096">
        <f t="shared" si="6"/>
        <v>14581</v>
      </c>
      <c r="H12" s="1097">
        <f t="shared" si="6"/>
        <v>29173</v>
      </c>
      <c r="I12" s="1098">
        <f>IF(E12=0,0,((H12/E12)-1)*100)</f>
        <v>22.87507370903883</v>
      </c>
      <c r="J12" s="1030"/>
      <c r="L12" s="1099" t="s">
        <v>57</v>
      </c>
      <c r="M12" s="1100">
        <f t="shared" ref="M12:Q12" si="7">+M9+M10+M11</f>
        <v>1861207</v>
      </c>
      <c r="N12" s="1101">
        <f t="shared" si="7"/>
        <v>1852505</v>
      </c>
      <c r="O12" s="1102">
        <f t="shared" si="7"/>
        <v>3713712</v>
      </c>
      <c r="P12" s="1101">
        <f t="shared" si="7"/>
        <v>8726</v>
      </c>
      <c r="Q12" s="1102">
        <f t="shared" si="7"/>
        <v>3722438</v>
      </c>
      <c r="R12" s="1100">
        <f t="shared" ref="R12:V12" si="8">+R9+R10+R11</f>
        <v>2454516</v>
      </c>
      <c r="S12" s="1101">
        <f t="shared" si="8"/>
        <v>2484656</v>
      </c>
      <c r="T12" s="1102">
        <f t="shared" si="8"/>
        <v>4939172</v>
      </c>
      <c r="U12" s="1101">
        <f t="shared" si="8"/>
        <v>8752</v>
      </c>
      <c r="V12" s="1102">
        <f t="shared" si="8"/>
        <v>4947924</v>
      </c>
      <c r="W12" s="1103">
        <f>IF(Q12=0,0,((V12/Q12)-1)*100)</f>
        <v>32.921596007777708</v>
      </c>
      <c r="AB12" s="1104"/>
    </row>
    <row r="13" spans="1:28" ht="13.5" thickTop="1">
      <c r="A13" s="1078" t="str">
        <f t="shared" ref="A13:A69" si="9">IF(ISERROR(F13/G13)," ",IF(F13/G13&gt;0.5,IF(F13/G13&lt;1.5," ","NOT OK"),"NOT OK"))</f>
        <v xml:space="preserve"> </v>
      </c>
      <c r="B13" s="1045" t="s">
        <v>13</v>
      </c>
      <c r="C13" s="1079">
        <f>Lcc_BKK!C13+Lcc_DMK!C13</f>
        <v>4230</v>
      </c>
      <c r="D13" s="1080">
        <f>Lcc_BKK!D13+Lcc_DMK!D13</f>
        <v>4225</v>
      </c>
      <c r="E13" s="1081">
        <f>SUM(C13:D13)</f>
        <v>8455</v>
      </c>
      <c r="F13" s="1079">
        <f>Lcc_BKK!F13+Lcc_DMK!F13</f>
        <v>5116</v>
      </c>
      <c r="G13" s="1080">
        <f>Lcc_BKK!G13+Lcc_DMK!G13</f>
        <v>5106</v>
      </c>
      <c r="H13" s="1081">
        <f>SUM(F13:G13)</f>
        <v>10222</v>
      </c>
      <c r="I13" s="1082">
        <f t="shared" ref="I13" si="10">IF(E13=0,0,((H13/E13)-1)*100)</f>
        <v>20.898876404494395</v>
      </c>
      <c r="J13" s="1030"/>
      <c r="L13" s="1050" t="s">
        <v>13</v>
      </c>
      <c r="M13" s="1083">
        <f>Lcc_BKK!M13+Lcc_DMK!M13</f>
        <v>723023</v>
      </c>
      <c r="N13" s="1084">
        <f>Lcc_BKK!N13+Lcc_DMK!N13</f>
        <v>695529</v>
      </c>
      <c r="O13" s="1085">
        <f>SUM(M13:N13)</f>
        <v>1418552</v>
      </c>
      <c r="P13" s="1086">
        <f>Lcc_BKK!P13+Lcc_DMK!P13</f>
        <v>1835</v>
      </c>
      <c r="Q13" s="1087">
        <f>O13+P13</f>
        <v>1420387</v>
      </c>
      <c r="R13" s="1083">
        <f>Lcc_BKK!R13+Lcc_DMK!R13</f>
        <v>886405</v>
      </c>
      <c r="S13" s="1084">
        <f>Lcc_BKK!S13+Lcc_DMK!S13</f>
        <v>878065</v>
      </c>
      <c r="T13" s="1085">
        <f>SUM(R13:S13)</f>
        <v>1764470</v>
      </c>
      <c r="U13" s="1086">
        <f>Lcc_BKK!U13+Lcc_DMK!U13</f>
        <v>1709</v>
      </c>
      <c r="V13" s="1087">
        <f>T13+U13</f>
        <v>1766179</v>
      </c>
      <c r="W13" s="1088">
        <f t="shared" ref="W13" si="11">IF(Q13=0,0,((V13/Q13)-1)*100)</f>
        <v>24.344914449371903</v>
      </c>
    </row>
    <row r="14" spans="1:28">
      <c r="A14" s="1078" t="str">
        <f t="shared" ref="A14:A20" si="12">IF(ISERROR(F14/G14)," ",IF(F14/G14&gt;0.5,IF(F14/G14&lt;1.5," ","NOT OK"),"NOT OK"))</f>
        <v xml:space="preserve"> </v>
      </c>
      <c r="B14" s="1045" t="s">
        <v>14</v>
      </c>
      <c r="C14" s="1079">
        <f>Lcc_BKK!C14+Lcc_DMK!C14</f>
        <v>3897</v>
      </c>
      <c r="D14" s="1080">
        <f>Lcc_BKK!D14+Lcc_DMK!D14</f>
        <v>3895</v>
      </c>
      <c r="E14" s="1081">
        <f>SUM(C14:D14)</f>
        <v>7792</v>
      </c>
      <c r="F14" s="1079">
        <f>Lcc_BKK!F14+Lcc_DMK!F14</f>
        <v>4741</v>
      </c>
      <c r="G14" s="1080">
        <f>Lcc_BKK!G14+Lcc_DMK!G14</f>
        <v>4739</v>
      </c>
      <c r="H14" s="1081">
        <f>SUM(F14:G14)</f>
        <v>9480</v>
      </c>
      <c r="I14" s="1082">
        <f t="shared" ref="I14:I20" si="13">IF(E14=0,0,((H14/E14)-1)*100)</f>
        <v>21.663244353182741</v>
      </c>
      <c r="J14" s="1030"/>
      <c r="L14" s="1050" t="s">
        <v>14</v>
      </c>
      <c r="M14" s="1083">
        <f>Lcc_BKK!M14+Lcc_DMK!M14</f>
        <v>665953</v>
      </c>
      <c r="N14" s="1084">
        <f>Lcc_BKK!N14+Lcc_DMK!N14</f>
        <v>704905</v>
      </c>
      <c r="O14" s="1085">
        <f>SUM(M14:N14)</f>
        <v>1370858</v>
      </c>
      <c r="P14" s="1086">
        <f>Lcc_BKK!P14+Lcc_DMK!P14</f>
        <v>2757</v>
      </c>
      <c r="Q14" s="1087">
        <f>O14+P14</f>
        <v>1373615</v>
      </c>
      <c r="R14" s="1083">
        <f>Lcc_BKK!R14+Lcc_DMK!R14</f>
        <v>845660</v>
      </c>
      <c r="S14" s="1084">
        <f>Lcc_BKK!S14+Lcc_DMK!S14</f>
        <v>867173</v>
      </c>
      <c r="T14" s="1085">
        <f>SUM(R14:S14)</f>
        <v>1712833</v>
      </c>
      <c r="U14" s="1086">
        <f>Lcc_BKK!U14+Lcc_DMK!U14</f>
        <v>2744</v>
      </c>
      <c r="V14" s="1087">
        <f>T14+U14</f>
        <v>1715577</v>
      </c>
      <c r="W14" s="1088">
        <f t="shared" ref="W14:W20" si="14">IF(Q14=0,0,((V14/Q14)-1)*100)</f>
        <v>24.895039730928971</v>
      </c>
      <c r="AB14" s="1104"/>
    </row>
    <row r="15" spans="1:28" ht="13.5" thickBot="1">
      <c r="A15" s="1105" t="str">
        <f t="shared" si="12"/>
        <v xml:space="preserve"> </v>
      </c>
      <c r="B15" s="1045" t="s">
        <v>15</v>
      </c>
      <c r="C15" s="1079">
        <f>Lcc_BKK!C15+Lcc_DMK!C15</f>
        <v>4336</v>
      </c>
      <c r="D15" s="1080">
        <f>Lcc_BKK!D15+Lcc_DMK!D15</f>
        <v>4339</v>
      </c>
      <c r="E15" s="1081">
        <f>SUM(C15:D15)</f>
        <v>8675</v>
      </c>
      <c r="F15" s="1079">
        <f>Lcc_BKK!F15+Lcc_DMK!F15</f>
        <v>5597</v>
      </c>
      <c r="G15" s="1080">
        <f>Lcc_BKK!G15+Lcc_DMK!G15</f>
        <v>5589</v>
      </c>
      <c r="H15" s="1081">
        <f>SUM(F15:G15)</f>
        <v>11186</v>
      </c>
      <c r="I15" s="1082">
        <f t="shared" si="13"/>
        <v>28.945244956772331</v>
      </c>
      <c r="J15" s="1106"/>
      <c r="L15" s="1050" t="s">
        <v>15</v>
      </c>
      <c r="M15" s="1083">
        <f>Lcc_BKK!M15+Lcc_DMK!M15</f>
        <v>741285</v>
      </c>
      <c r="N15" s="1084">
        <f>Lcc_BKK!N15+Lcc_DMK!N15</f>
        <v>764221</v>
      </c>
      <c r="O15" s="1085">
        <f t="shared" ref="O15" si="15">SUM(M15:N15)</f>
        <v>1505506</v>
      </c>
      <c r="P15" s="1086">
        <f>Lcc_BKK!P15+Lcc_DMK!P15</f>
        <v>3019</v>
      </c>
      <c r="Q15" s="1087">
        <f>O15+P15</f>
        <v>1508525</v>
      </c>
      <c r="R15" s="1083">
        <f>Lcc_BKK!R15+Lcc_DMK!R15</f>
        <v>902330</v>
      </c>
      <c r="S15" s="1084">
        <f>Lcc_BKK!S15+Lcc_DMK!S15</f>
        <v>928839</v>
      </c>
      <c r="T15" s="1107">
        <f t="shared" ref="T15" si="16">SUM(R15:S15)</f>
        <v>1831169</v>
      </c>
      <c r="U15" s="1086">
        <f>Lcc_BKK!U15+Lcc_DMK!U15</f>
        <v>3195</v>
      </c>
      <c r="V15" s="1108">
        <f>T15+U15</f>
        <v>1834364</v>
      </c>
      <c r="W15" s="1088">
        <f t="shared" si="14"/>
        <v>21.59984090419449</v>
      </c>
    </row>
    <row r="16" spans="1:28" ht="14.25" thickTop="1" thickBot="1">
      <c r="A16" s="1078" t="str">
        <f t="shared" si="12"/>
        <v xml:space="preserve"> </v>
      </c>
      <c r="B16" s="1094" t="s">
        <v>61</v>
      </c>
      <c r="C16" s="1095">
        <f>+C13+C14+C15</f>
        <v>12463</v>
      </c>
      <c r="D16" s="1096">
        <f t="shared" ref="D16:H16" si="17">+D13+D14+D15</f>
        <v>12459</v>
      </c>
      <c r="E16" s="1097">
        <f t="shared" si="17"/>
        <v>24922</v>
      </c>
      <c r="F16" s="1095">
        <f t="shared" si="17"/>
        <v>15454</v>
      </c>
      <c r="G16" s="1096">
        <f t="shared" si="17"/>
        <v>15434</v>
      </c>
      <c r="H16" s="1097">
        <f t="shared" si="17"/>
        <v>30888</v>
      </c>
      <c r="I16" s="1098">
        <f t="shared" si="13"/>
        <v>23.938688708771359</v>
      </c>
      <c r="J16" s="1030"/>
      <c r="L16" s="1099" t="s">
        <v>61</v>
      </c>
      <c r="M16" s="1100">
        <f>+M13+M14+M15</f>
        <v>2130261</v>
      </c>
      <c r="N16" s="1101">
        <f t="shared" ref="N16:V16" si="18">+N13+N14+N15</f>
        <v>2164655</v>
      </c>
      <c r="O16" s="1102">
        <f t="shared" si="18"/>
        <v>4294916</v>
      </c>
      <c r="P16" s="1101">
        <f t="shared" si="18"/>
        <v>7611</v>
      </c>
      <c r="Q16" s="1102">
        <f t="shared" si="18"/>
        <v>4302527</v>
      </c>
      <c r="R16" s="1100">
        <f t="shared" si="18"/>
        <v>2634395</v>
      </c>
      <c r="S16" s="1101">
        <f t="shared" si="18"/>
        <v>2674077</v>
      </c>
      <c r="T16" s="1102">
        <f t="shared" si="18"/>
        <v>5308472</v>
      </c>
      <c r="U16" s="1101">
        <f t="shared" si="18"/>
        <v>7648</v>
      </c>
      <c r="V16" s="1102">
        <f t="shared" si="18"/>
        <v>5316120</v>
      </c>
      <c r="W16" s="1103">
        <f t="shared" si="14"/>
        <v>23.558085748212608</v>
      </c>
      <c r="AB16" s="1104"/>
    </row>
    <row r="17" spans="1:28" ht="13.5" thickTop="1">
      <c r="A17" s="1078" t="str">
        <f t="shared" si="12"/>
        <v xml:space="preserve"> </v>
      </c>
      <c r="B17" s="1045" t="s">
        <v>16</v>
      </c>
      <c r="C17" s="1109">
        <f>Lcc_BKK!C17+Lcc_DMK!C17</f>
        <v>4367</v>
      </c>
      <c r="D17" s="1110">
        <f>Lcc_BKK!D17+Lcc_DMK!D17</f>
        <v>4330</v>
      </c>
      <c r="E17" s="1081">
        <f t="shared" ref="E17" si="19">SUM(C17:D17)</f>
        <v>8697</v>
      </c>
      <c r="F17" s="1109">
        <f>Lcc_BKK!F17+Lcc_DMK!F17</f>
        <v>4889</v>
      </c>
      <c r="G17" s="1110">
        <f>Lcc_BKK!G17+Lcc_DMK!G17</f>
        <v>4895</v>
      </c>
      <c r="H17" s="1081">
        <f t="shared" ref="H17" si="20">SUM(F17:G17)</f>
        <v>9784</v>
      </c>
      <c r="I17" s="1082">
        <f t="shared" si="13"/>
        <v>12.498562722777962</v>
      </c>
      <c r="J17" s="1030"/>
      <c r="L17" s="1050" t="s">
        <v>16</v>
      </c>
      <c r="M17" s="1083">
        <f>Lcc_BKK!M17+Lcc_DMK!M17</f>
        <v>757115</v>
      </c>
      <c r="N17" s="1084">
        <f>Lcc_BKK!N17+Lcc_DMK!N17</f>
        <v>750567</v>
      </c>
      <c r="O17" s="1085">
        <f t="shared" ref="O17" si="21">SUM(M17:N17)</f>
        <v>1507682</v>
      </c>
      <c r="P17" s="1086">
        <f>Lcc_BKK!P17+Lcc_DMK!P17</f>
        <v>1056</v>
      </c>
      <c r="Q17" s="1087">
        <f>O17+P17</f>
        <v>1508738</v>
      </c>
      <c r="R17" s="1083">
        <f>Lcc_BKK!R17+Lcc_DMK!R17</f>
        <v>854405</v>
      </c>
      <c r="S17" s="1084">
        <f>Lcc_BKK!S17+Lcc_DMK!S17</f>
        <v>870126</v>
      </c>
      <c r="T17" s="1107">
        <f t="shared" ref="T17" si="22">SUM(R17:S17)</f>
        <v>1724531</v>
      </c>
      <c r="U17" s="1086">
        <f>Lcc_BKK!U17+Lcc_DMK!U17</f>
        <v>1898</v>
      </c>
      <c r="V17" s="1108">
        <f>T17+U17</f>
        <v>1726429</v>
      </c>
      <c r="W17" s="1088">
        <f t="shared" si="14"/>
        <v>14.42868145430154</v>
      </c>
    </row>
    <row r="18" spans="1:28" ht="13.5" thickBot="1">
      <c r="A18" s="1078" t="str">
        <f t="shared" ref="A18" si="23">IF(ISERROR(F18/G18)," ",IF(F18/G18&gt;0.5,IF(F18/G18&lt;1.5," ","NOT OK"),"NOT OK"))</f>
        <v xml:space="preserve"> </v>
      </c>
      <c r="B18" s="1045" t="s">
        <v>17</v>
      </c>
      <c r="C18" s="1109">
        <f>Lcc_BKK!C18+Lcc_DMK!C18</f>
        <v>4439</v>
      </c>
      <c r="D18" s="1110">
        <f>Lcc_BKK!D18+Lcc_DMK!D18</f>
        <v>4399</v>
      </c>
      <c r="E18" s="1092">
        <f>SUM(C18:D18)</f>
        <v>8838</v>
      </c>
      <c r="F18" s="1109">
        <f>Lcc_BKK!F18+Lcc_DMK!F18</f>
        <v>5049</v>
      </c>
      <c r="G18" s="1110">
        <f>Lcc_BKK!G18+Lcc_DMK!G18</f>
        <v>5036</v>
      </c>
      <c r="H18" s="1092">
        <f>SUM(F18:G18)</f>
        <v>10085</v>
      </c>
      <c r="I18" s="1082">
        <f t="shared" ref="I18" si="24">IF(E18=0,0,((H18/E18)-1)*100)</f>
        <v>14.109527042317271</v>
      </c>
      <c r="J18" s="1030"/>
      <c r="L18" s="1050" t="s">
        <v>17</v>
      </c>
      <c r="M18" s="1083">
        <f>Lcc_BKK!M18+Lcc_DMK!M18</f>
        <v>722554</v>
      </c>
      <c r="N18" s="1084">
        <f>Lcc_BKK!N18+Lcc_DMK!N18</f>
        <v>722937</v>
      </c>
      <c r="O18" s="1085">
        <f>SUM(M18:N18)</f>
        <v>1445491</v>
      </c>
      <c r="P18" s="1086">
        <f>Lcc_BKK!P18+Lcc_DMK!P18</f>
        <v>1959</v>
      </c>
      <c r="Q18" s="1087">
        <f>O18+P18</f>
        <v>1447450</v>
      </c>
      <c r="R18" s="1083">
        <f>Lcc_BKK!R18+Lcc_DMK!R18</f>
        <v>842835</v>
      </c>
      <c r="S18" s="1084">
        <f>Lcc_BKK!S18+Lcc_DMK!S18</f>
        <v>863842</v>
      </c>
      <c r="T18" s="1107">
        <f>SUM(R18:S18)</f>
        <v>1706677</v>
      </c>
      <c r="U18" s="1086">
        <f>Lcc_BKK!U18+Lcc_DMK!U18</f>
        <v>1987</v>
      </c>
      <c r="V18" s="1108">
        <f>T18+U18</f>
        <v>1708664</v>
      </c>
      <c r="W18" s="1088">
        <f t="shared" ref="W18" si="25">IF(Q18=0,0,((V18/Q18)-1)*100)</f>
        <v>18.046495561159269</v>
      </c>
    </row>
    <row r="19" spans="1:28" ht="14.25" thickTop="1" thickBot="1">
      <c r="A19" s="1078" t="str">
        <f t="shared" si="12"/>
        <v xml:space="preserve"> </v>
      </c>
      <c r="B19" s="1094" t="s">
        <v>66</v>
      </c>
      <c r="C19" s="1095">
        <f>+C16+C17+C18</f>
        <v>21269</v>
      </c>
      <c r="D19" s="1111">
        <f t="shared" ref="D19:H19" si="26">+D16+D17+D18</f>
        <v>21188</v>
      </c>
      <c r="E19" s="1112">
        <f t="shared" si="26"/>
        <v>42457</v>
      </c>
      <c r="F19" s="1095">
        <f t="shared" si="26"/>
        <v>25392</v>
      </c>
      <c r="G19" s="1096">
        <f t="shared" si="26"/>
        <v>25365</v>
      </c>
      <c r="H19" s="1097">
        <f t="shared" si="26"/>
        <v>50757</v>
      </c>
      <c r="I19" s="1098">
        <f t="shared" si="13"/>
        <v>19.549190946133741</v>
      </c>
      <c r="J19" s="1030"/>
      <c r="L19" s="1099" t="s">
        <v>66</v>
      </c>
      <c r="M19" s="1113">
        <f>+M16+M17+M18</f>
        <v>3609930</v>
      </c>
      <c r="N19" s="1113">
        <f t="shared" ref="N19:V19" si="27">+N16+N17+N18</f>
        <v>3638159</v>
      </c>
      <c r="O19" s="1114">
        <f t="shared" si="27"/>
        <v>7248089</v>
      </c>
      <c r="P19" s="1113">
        <f t="shared" si="27"/>
        <v>10626</v>
      </c>
      <c r="Q19" s="1114">
        <f t="shared" si="27"/>
        <v>7258715</v>
      </c>
      <c r="R19" s="1113">
        <f t="shared" si="27"/>
        <v>4331635</v>
      </c>
      <c r="S19" s="1113">
        <f t="shared" si="27"/>
        <v>4408045</v>
      </c>
      <c r="T19" s="1114">
        <f t="shared" si="27"/>
        <v>8739680</v>
      </c>
      <c r="U19" s="1113">
        <f t="shared" si="27"/>
        <v>11533</v>
      </c>
      <c r="V19" s="1114">
        <f t="shared" si="27"/>
        <v>8751213</v>
      </c>
      <c r="W19" s="1103">
        <f t="shared" si="14"/>
        <v>20.561463013770354</v>
      </c>
      <c r="X19" s="1031"/>
      <c r="Y19" s="1031"/>
      <c r="Z19" s="1031"/>
      <c r="AA19" s="1031"/>
    </row>
    <row r="20" spans="1:28" ht="14.25" thickTop="1" thickBot="1">
      <c r="A20" s="1078" t="str">
        <f t="shared" si="12"/>
        <v xml:space="preserve"> </v>
      </c>
      <c r="B20" s="1094" t="s">
        <v>67</v>
      </c>
      <c r="C20" s="1095">
        <f>+C12+C16+C17+C18</f>
        <v>33145</v>
      </c>
      <c r="D20" s="1096">
        <f t="shared" ref="D20:H20" si="28">+D12+D16+D17+D18</f>
        <v>33054</v>
      </c>
      <c r="E20" s="1097">
        <f t="shared" si="28"/>
        <v>66199</v>
      </c>
      <c r="F20" s="1095">
        <f t="shared" si="28"/>
        <v>39984</v>
      </c>
      <c r="G20" s="1096">
        <f t="shared" si="28"/>
        <v>39946</v>
      </c>
      <c r="H20" s="1097">
        <f t="shared" si="28"/>
        <v>79930</v>
      </c>
      <c r="I20" s="1098">
        <f t="shared" si="13"/>
        <v>20.742005166241185</v>
      </c>
      <c r="J20" s="1030"/>
      <c r="L20" s="1099" t="s">
        <v>67</v>
      </c>
      <c r="M20" s="1100">
        <f>+M12+M16+M17+M18</f>
        <v>5471137</v>
      </c>
      <c r="N20" s="1100">
        <f t="shared" ref="N20:V20" si="29">+N12+N16+N17+N18</f>
        <v>5490664</v>
      </c>
      <c r="O20" s="1115">
        <f t="shared" si="29"/>
        <v>10961801</v>
      </c>
      <c r="P20" s="1100">
        <f t="shared" si="29"/>
        <v>19352</v>
      </c>
      <c r="Q20" s="1115">
        <f t="shared" si="29"/>
        <v>10981153</v>
      </c>
      <c r="R20" s="1100">
        <f t="shared" si="29"/>
        <v>6786151</v>
      </c>
      <c r="S20" s="1100">
        <f t="shared" si="29"/>
        <v>6892701</v>
      </c>
      <c r="T20" s="1115">
        <f t="shared" si="29"/>
        <v>13678852</v>
      </c>
      <c r="U20" s="1100">
        <f t="shared" si="29"/>
        <v>20285</v>
      </c>
      <c r="V20" s="1115">
        <f t="shared" si="29"/>
        <v>13699137</v>
      </c>
      <c r="W20" s="1103">
        <f t="shared" si="14"/>
        <v>24.75135352362361</v>
      </c>
      <c r="AB20" s="1104"/>
    </row>
    <row r="21" spans="1:28" ht="14.25" thickTop="1" thickBot="1">
      <c r="A21" s="1116" t="str">
        <f t="shared" ref="A21:A27" si="30">IF(ISERROR(F21/G21)," ",IF(F21/G21&gt;0.5,IF(F21/G21&lt;1.5," ","NOT OK"),"NOT OK"))</f>
        <v xml:space="preserve"> </v>
      </c>
      <c r="B21" s="1045" t="s">
        <v>18</v>
      </c>
      <c r="C21" s="1109">
        <f>Lcc_BKK!C21+Lcc_DMK!C21</f>
        <v>4344</v>
      </c>
      <c r="D21" s="1110">
        <f>Lcc_BKK!D21+Lcc_DMK!D21</f>
        <v>4328</v>
      </c>
      <c r="E21" s="1092">
        <f>SUM(C21:D21)</f>
        <v>8672</v>
      </c>
      <c r="F21" s="1109"/>
      <c r="G21" s="1110"/>
      <c r="H21" s="1092"/>
      <c r="I21" s="1082"/>
      <c r="J21" s="1117"/>
      <c r="L21" s="1050" t="s">
        <v>18</v>
      </c>
      <c r="M21" s="1083">
        <f>Lcc_BKK!M21+Lcc_DMK!M21</f>
        <v>730692</v>
      </c>
      <c r="N21" s="1084">
        <f>Lcc_BKK!N21+Lcc_DMK!N21</f>
        <v>714473</v>
      </c>
      <c r="O21" s="1085">
        <f>SUM(M21:N21)</f>
        <v>1445165</v>
      </c>
      <c r="P21" s="1118">
        <f>Lcc_BKK!P21+Lcc_DMK!P21</f>
        <v>1886</v>
      </c>
      <c r="Q21" s="1085">
        <f>O21+P21</f>
        <v>1447051</v>
      </c>
      <c r="R21" s="1083"/>
      <c r="S21" s="1084"/>
      <c r="T21" s="1107"/>
      <c r="U21" s="1118"/>
      <c r="V21" s="1107"/>
      <c r="W21" s="1088"/>
    </row>
    <row r="22" spans="1:28" ht="15.75" customHeight="1" thickTop="1" thickBot="1">
      <c r="A22" s="1119" t="str">
        <f t="shared" si="30"/>
        <v xml:space="preserve"> </v>
      </c>
      <c r="B22" s="1120" t="s">
        <v>19</v>
      </c>
      <c r="C22" s="1095">
        <f t="shared" ref="C22:E22" si="31">+C17+C18+C21</f>
        <v>13150</v>
      </c>
      <c r="D22" s="1121">
        <f t="shared" si="31"/>
        <v>13057</v>
      </c>
      <c r="E22" s="1122">
        <f t="shared" si="31"/>
        <v>26207</v>
      </c>
      <c r="F22" s="1095"/>
      <c r="G22" s="1121"/>
      <c r="H22" s="1122"/>
      <c r="I22" s="1098"/>
      <c r="J22" s="1119"/>
      <c r="K22" s="1123"/>
      <c r="L22" s="1124" t="s">
        <v>19</v>
      </c>
      <c r="M22" s="1125">
        <f t="shared" ref="M22:Q22" si="32">+M17+M18+M21</f>
        <v>2210361</v>
      </c>
      <c r="N22" s="1126">
        <f t="shared" si="32"/>
        <v>2187977</v>
      </c>
      <c r="O22" s="1127">
        <f t="shared" si="32"/>
        <v>4398338</v>
      </c>
      <c r="P22" s="1126">
        <f t="shared" si="32"/>
        <v>4901</v>
      </c>
      <c r="Q22" s="1127">
        <f t="shared" si="32"/>
        <v>4403239</v>
      </c>
      <c r="R22" s="1125"/>
      <c r="S22" s="1126"/>
      <c r="T22" s="1128"/>
      <c r="U22" s="1126"/>
      <c r="V22" s="1128"/>
      <c r="W22" s="1129"/>
    </row>
    <row r="23" spans="1:28" ht="13.5" thickTop="1">
      <c r="A23" s="1078" t="str">
        <f t="shared" si="30"/>
        <v xml:space="preserve"> </v>
      </c>
      <c r="B23" s="1045" t="s">
        <v>20</v>
      </c>
      <c r="C23" s="1079">
        <f>Lcc_BKK!C23+Lcc_DMK!C23</f>
        <v>4796</v>
      </c>
      <c r="D23" s="1080">
        <f>Lcc_BKK!D23+Lcc_DMK!D23</f>
        <v>4784</v>
      </c>
      <c r="E23" s="1130">
        <f>SUM(C23:D23)</f>
        <v>9580</v>
      </c>
      <c r="F23" s="1079"/>
      <c r="G23" s="1080"/>
      <c r="H23" s="1130"/>
      <c r="I23" s="1082"/>
      <c r="J23" s="1030"/>
      <c r="L23" s="1050" t="s">
        <v>21</v>
      </c>
      <c r="M23" s="1083">
        <f>Lcc_BKK!M23+Lcc_DMK!M23</f>
        <v>811910</v>
      </c>
      <c r="N23" s="1084">
        <f>Lcc_BKK!N23+Lcc_DMK!N23</f>
        <v>804705</v>
      </c>
      <c r="O23" s="1085">
        <f>SUM(M23:N23)</f>
        <v>1616615</v>
      </c>
      <c r="P23" s="1118">
        <f>Lcc_BKK!P23+Lcc_DMK!P23</f>
        <v>1638</v>
      </c>
      <c r="Q23" s="1085">
        <f>O23+P23</f>
        <v>1618253</v>
      </c>
      <c r="R23" s="1083"/>
      <c r="S23" s="1084"/>
      <c r="T23" s="1107"/>
      <c r="U23" s="1118"/>
      <c r="V23" s="1085"/>
      <c r="W23" s="1088"/>
    </row>
    <row r="24" spans="1:28">
      <c r="A24" s="1078" t="str">
        <f t="shared" si="30"/>
        <v xml:space="preserve"> </v>
      </c>
      <c r="B24" s="1045" t="s">
        <v>22</v>
      </c>
      <c r="C24" s="1079">
        <f>Lcc_BKK!C24+Lcc_DMK!C24</f>
        <v>4692</v>
      </c>
      <c r="D24" s="1080">
        <f>Lcc_BKK!D24+Lcc_DMK!D24</f>
        <v>4684</v>
      </c>
      <c r="E24" s="1131">
        <f>SUM(C24:D24)</f>
        <v>9376</v>
      </c>
      <c r="F24" s="1079"/>
      <c r="G24" s="1080"/>
      <c r="H24" s="1131"/>
      <c r="I24" s="1082"/>
      <c r="J24" s="1030"/>
      <c r="L24" s="1050" t="s">
        <v>22</v>
      </c>
      <c r="M24" s="1083">
        <f>Lcc_BKK!M24+Lcc_DMK!M24</f>
        <v>788844</v>
      </c>
      <c r="N24" s="1084">
        <f>Lcc_BKK!N24+Lcc_DMK!N24</f>
        <v>792074</v>
      </c>
      <c r="O24" s="1085">
        <f>SUM(M24:N24)</f>
        <v>1580918</v>
      </c>
      <c r="P24" s="1118">
        <f>Lcc_BKK!P24+Lcc_DMK!P24</f>
        <v>729</v>
      </c>
      <c r="Q24" s="1085">
        <f>O24+P24</f>
        <v>1581647</v>
      </c>
      <c r="R24" s="1083"/>
      <c r="S24" s="1084"/>
      <c r="T24" s="1107"/>
      <c r="U24" s="1118"/>
      <c r="V24" s="1085"/>
      <c r="W24" s="1088"/>
    </row>
    <row r="25" spans="1:28" ht="13.5" thickBot="1">
      <c r="A25" s="1078" t="str">
        <f>IF(ISERROR(F25/G25)," ",IF(F25/G25&gt;0.5,IF(F25/G25&lt;1.5," ","NOT OK"),"NOT OK"))</f>
        <v xml:space="preserve"> </v>
      </c>
      <c r="B25" s="1045" t="s">
        <v>23</v>
      </c>
      <c r="C25" s="1079">
        <f>Lcc_BKK!C25+Lcc_DMK!C25</f>
        <v>4318</v>
      </c>
      <c r="D25" s="1132">
        <f>Lcc_BKK!D25+Lcc_DMK!D25</f>
        <v>4319</v>
      </c>
      <c r="E25" s="1133">
        <f t="shared" ref="E25" si="33">SUM(C25:D25)</f>
        <v>8637</v>
      </c>
      <c r="F25" s="1079"/>
      <c r="G25" s="1132"/>
      <c r="H25" s="1133"/>
      <c r="I25" s="1134"/>
      <c r="J25" s="1030"/>
      <c r="L25" s="1050" t="s">
        <v>23</v>
      </c>
      <c r="M25" s="1083">
        <f>Lcc_BKK!M25+Lcc_DMK!M25</f>
        <v>691929</v>
      </c>
      <c r="N25" s="1084">
        <f>Lcc_BKK!N25+Lcc_DMK!N25</f>
        <v>702729</v>
      </c>
      <c r="O25" s="1085">
        <f t="shared" ref="O25" si="34">SUM(M25:N25)</f>
        <v>1394658</v>
      </c>
      <c r="P25" s="1086">
        <f>Lcc_BKK!P25+Lcc_DMK!P25</f>
        <v>333</v>
      </c>
      <c r="Q25" s="1087">
        <f>O25+P25</f>
        <v>1394991</v>
      </c>
      <c r="R25" s="1083"/>
      <c r="S25" s="1084"/>
      <c r="T25" s="1107"/>
      <c r="U25" s="1086"/>
      <c r="V25" s="1087"/>
      <c r="W25" s="1088"/>
    </row>
    <row r="26" spans="1:28" ht="14.25" thickTop="1" thickBot="1">
      <c r="A26" s="1078" t="str">
        <f>IF(ISERROR(F26/G26)," ",IF(F26/G26&gt;0.5,IF(F26/G26&lt;1.5," ","NOT OK"),"NOT OK"))</f>
        <v xml:space="preserve"> </v>
      </c>
      <c r="B26" s="1094" t="s">
        <v>40</v>
      </c>
      <c r="C26" s="1095">
        <f>+C23+C24+C25</f>
        <v>13806</v>
      </c>
      <c r="D26" s="1095">
        <f t="shared" ref="D26:E26" si="35">+D23+D24+D25</f>
        <v>13787</v>
      </c>
      <c r="E26" s="1095">
        <f t="shared" si="35"/>
        <v>27593</v>
      </c>
      <c r="F26" s="1095"/>
      <c r="G26" s="1095"/>
      <c r="H26" s="1095"/>
      <c r="I26" s="1098"/>
      <c r="J26" s="1030"/>
      <c r="L26" s="1135" t="s">
        <v>40</v>
      </c>
      <c r="M26" s="1100">
        <f>+M23+M24+M25</f>
        <v>2292683</v>
      </c>
      <c r="N26" s="1101">
        <f t="shared" ref="N26:Q26" si="36">+N23+N24+N25</f>
        <v>2299508</v>
      </c>
      <c r="O26" s="1102">
        <f t="shared" si="36"/>
        <v>4592191</v>
      </c>
      <c r="P26" s="1136">
        <f t="shared" si="36"/>
        <v>2700</v>
      </c>
      <c r="Q26" s="1137">
        <f t="shared" si="36"/>
        <v>4594891</v>
      </c>
      <c r="R26" s="1100"/>
      <c r="S26" s="1101"/>
      <c r="T26" s="1102"/>
      <c r="U26" s="1136"/>
      <c r="V26" s="1137"/>
      <c r="W26" s="1103"/>
    </row>
    <row r="27" spans="1:28" ht="14.25" thickTop="1" thickBot="1">
      <c r="A27" s="1078" t="str">
        <f t="shared" si="30"/>
        <v xml:space="preserve"> </v>
      </c>
      <c r="B27" s="1094" t="s">
        <v>62</v>
      </c>
      <c r="C27" s="1095">
        <f t="shared" ref="C27:E27" si="37">+C16+C22+C26</f>
        <v>39419</v>
      </c>
      <c r="D27" s="1095">
        <f t="shared" si="37"/>
        <v>39303</v>
      </c>
      <c r="E27" s="1095">
        <f t="shared" si="37"/>
        <v>78722</v>
      </c>
      <c r="F27" s="1095"/>
      <c r="G27" s="1095"/>
      <c r="H27" s="1095"/>
      <c r="I27" s="1098"/>
      <c r="J27" s="1030"/>
      <c r="L27" s="1135" t="s">
        <v>62</v>
      </c>
      <c r="M27" s="1113">
        <f t="shared" ref="M27:Q27" si="38">+M16+M22+M26</f>
        <v>6633305</v>
      </c>
      <c r="N27" s="1113">
        <f t="shared" si="38"/>
        <v>6652140</v>
      </c>
      <c r="O27" s="1114">
        <f t="shared" si="38"/>
        <v>13285445</v>
      </c>
      <c r="P27" s="1113">
        <f t="shared" si="38"/>
        <v>15212</v>
      </c>
      <c r="Q27" s="1114">
        <f t="shared" si="38"/>
        <v>13300657</v>
      </c>
      <c r="R27" s="1113"/>
      <c r="S27" s="1113"/>
      <c r="T27" s="1114"/>
      <c r="U27" s="1113"/>
      <c r="V27" s="1114"/>
      <c r="W27" s="1103"/>
      <c r="X27" s="1031"/>
      <c r="Y27" s="1031"/>
      <c r="Z27" s="1031"/>
      <c r="AA27" s="1031"/>
    </row>
    <row r="28" spans="1:28" ht="14.25" thickTop="1" thickBot="1">
      <c r="A28" s="1078" t="str">
        <f>IF(ISERROR(F28/G28)," ",IF(F28/G28&gt;0.5,IF(F28/G28&lt;1.5," ","NOT OK"),"NOT OK"))</f>
        <v xml:space="preserve"> </v>
      </c>
      <c r="B28" s="1094" t="s">
        <v>63</v>
      </c>
      <c r="C28" s="1095">
        <f t="shared" ref="C28:E28" si="39">+C12+C16+C22+C26</f>
        <v>51295</v>
      </c>
      <c r="D28" s="1095">
        <f t="shared" si="39"/>
        <v>51169</v>
      </c>
      <c r="E28" s="1095">
        <f t="shared" si="39"/>
        <v>102464</v>
      </c>
      <c r="F28" s="1095"/>
      <c r="G28" s="1095"/>
      <c r="H28" s="1095"/>
      <c r="I28" s="1098"/>
      <c r="J28" s="1030"/>
      <c r="L28" s="1135" t="s">
        <v>63</v>
      </c>
      <c r="M28" s="1100">
        <f t="shared" ref="M28:Q28" si="40">+M12+M16+M22+M26</f>
        <v>8494512</v>
      </c>
      <c r="N28" s="1101">
        <f t="shared" si="40"/>
        <v>8504645</v>
      </c>
      <c r="O28" s="1102">
        <f t="shared" si="40"/>
        <v>16999157</v>
      </c>
      <c r="P28" s="1101">
        <f t="shared" si="40"/>
        <v>23938</v>
      </c>
      <c r="Q28" s="1102">
        <f t="shared" si="40"/>
        <v>17023095</v>
      </c>
      <c r="R28" s="1100"/>
      <c r="S28" s="1101"/>
      <c r="T28" s="1102"/>
      <c r="U28" s="1101"/>
      <c r="V28" s="1102"/>
      <c r="W28" s="1103"/>
      <c r="AB28" s="1104"/>
    </row>
    <row r="29" spans="1:28" ht="14.25" thickTop="1" thickBot="1">
      <c r="B29" s="1138" t="s">
        <v>60</v>
      </c>
      <c r="C29" s="1036"/>
      <c r="D29" s="1036"/>
      <c r="E29" s="1036"/>
      <c r="F29" s="1036"/>
      <c r="G29" s="1036"/>
      <c r="H29" s="1036"/>
      <c r="I29" s="1036"/>
      <c r="J29" s="1036"/>
      <c r="L29" s="1139" t="s">
        <v>60</v>
      </c>
      <c r="M29" s="1039"/>
      <c r="N29" s="1039"/>
      <c r="O29" s="1039"/>
      <c r="P29" s="1039"/>
      <c r="Q29" s="1039"/>
      <c r="R29" s="1039"/>
      <c r="S29" s="1039"/>
      <c r="T29" s="1039"/>
      <c r="U29" s="1039"/>
      <c r="V29" s="1039"/>
      <c r="W29" s="1039"/>
    </row>
    <row r="30" spans="1:28" ht="13.5" thickTop="1">
      <c r="B30" s="1263" t="s">
        <v>25</v>
      </c>
      <c r="C30" s="1264"/>
      <c r="D30" s="1264"/>
      <c r="E30" s="1264"/>
      <c r="F30" s="1264"/>
      <c r="G30" s="1264"/>
      <c r="H30" s="1264"/>
      <c r="I30" s="1265"/>
      <c r="J30" s="1030"/>
      <c r="L30" s="1266" t="s">
        <v>26</v>
      </c>
      <c r="M30" s="1267"/>
      <c r="N30" s="1267"/>
      <c r="O30" s="1267"/>
      <c r="P30" s="1267"/>
      <c r="Q30" s="1267"/>
      <c r="R30" s="1267"/>
      <c r="S30" s="1267"/>
      <c r="T30" s="1267"/>
      <c r="U30" s="1267"/>
      <c r="V30" s="1267"/>
      <c r="W30" s="1268"/>
    </row>
    <row r="31" spans="1:28" ht="13.5" thickBot="1">
      <c r="B31" s="1269" t="s">
        <v>47</v>
      </c>
      <c r="C31" s="1270"/>
      <c r="D31" s="1270"/>
      <c r="E31" s="1270"/>
      <c r="F31" s="1270"/>
      <c r="G31" s="1270"/>
      <c r="H31" s="1270"/>
      <c r="I31" s="1271"/>
      <c r="J31" s="1030"/>
      <c r="L31" s="1272" t="s">
        <v>49</v>
      </c>
      <c r="M31" s="1273"/>
      <c r="N31" s="1273"/>
      <c r="O31" s="1273"/>
      <c r="P31" s="1273"/>
      <c r="Q31" s="1273"/>
      <c r="R31" s="1273"/>
      <c r="S31" s="1273"/>
      <c r="T31" s="1273"/>
      <c r="U31" s="1273"/>
      <c r="V31" s="1273"/>
      <c r="W31" s="1274"/>
    </row>
    <row r="32" spans="1:28" ht="14.25" thickTop="1" thickBot="1">
      <c r="B32" s="1035"/>
      <c r="C32" s="1036"/>
      <c r="D32" s="1036"/>
      <c r="E32" s="1036"/>
      <c r="F32" s="1036"/>
      <c r="G32" s="1036"/>
      <c r="H32" s="1036"/>
      <c r="I32" s="1037"/>
      <c r="J32" s="1030"/>
      <c r="L32" s="1038"/>
      <c r="M32" s="1039"/>
      <c r="N32" s="1039"/>
      <c r="O32" s="1039"/>
      <c r="P32" s="1039"/>
      <c r="Q32" s="1039"/>
      <c r="R32" s="1039"/>
      <c r="S32" s="1039"/>
      <c r="T32" s="1039"/>
      <c r="U32" s="1039"/>
      <c r="V32" s="1039"/>
      <c r="W32" s="1040"/>
    </row>
    <row r="33" spans="1:28" ht="14.25" thickTop="1" thickBot="1">
      <c r="B33" s="1041"/>
      <c r="C33" s="1275" t="s">
        <v>64</v>
      </c>
      <c r="D33" s="1276"/>
      <c r="E33" s="1277"/>
      <c r="F33" s="1275" t="s">
        <v>65</v>
      </c>
      <c r="G33" s="1276"/>
      <c r="H33" s="1277"/>
      <c r="I33" s="1042" t="s">
        <v>2</v>
      </c>
      <c r="J33" s="1030"/>
      <c r="L33" s="1043"/>
      <c r="M33" s="1278" t="s">
        <v>64</v>
      </c>
      <c r="N33" s="1279"/>
      <c r="O33" s="1279"/>
      <c r="P33" s="1279"/>
      <c r="Q33" s="1280"/>
      <c r="R33" s="1278" t="s">
        <v>65</v>
      </c>
      <c r="S33" s="1279"/>
      <c r="T33" s="1279"/>
      <c r="U33" s="1279"/>
      <c r="V33" s="1280"/>
      <c r="W33" s="1044" t="s">
        <v>2</v>
      </c>
    </row>
    <row r="34" spans="1:28" ht="13.5" thickTop="1">
      <c r="B34" s="1045" t="s">
        <v>3</v>
      </c>
      <c r="C34" s="1046"/>
      <c r="D34" s="1047"/>
      <c r="E34" s="1048"/>
      <c r="F34" s="1046"/>
      <c r="G34" s="1047"/>
      <c r="H34" s="1048"/>
      <c r="I34" s="1049" t="s">
        <v>4</v>
      </c>
      <c r="J34" s="1030"/>
      <c r="L34" s="1050" t="s">
        <v>3</v>
      </c>
      <c r="M34" s="1051"/>
      <c r="N34" s="1052"/>
      <c r="O34" s="1053"/>
      <c r="P34" s="1054"/>
      <c r="Q34" s="1055"/>
      <c r="R34" s="1051"/>
      <c r="S34" s="1052"/>
      <c r="T34" s="1053"/>
      <c r="U34" s="1054"/>
      <c r="V34" s="1055"/>
      <c r="W34" s="1056" t="s">
        <v>4</v>
      </c>
    </row>
    <row r="35" spans="1:28" ht="13.5" thickBot="1">
      <c r="B35" s="1057"/>
      <c r="C35" s="1058" t="s">
        <v>5</v>
      </c>
      <c r="D35" s="1059" t="s">
        <v>6</v>
      </c>
      <c r="E35" s="1060" t="s">
        <v>7</v>
      </c>
      <c r="F35" s="1058" t="s">
        <v>5</v>
      </c>
      <c r="G35" s="1059" t="s">
        <v>6</v>
      </c>
      <c r="H35" s="1060" t="s">
        <v>7</v>
      </c>
      <c r="I35" s="1061"/>
      <c r="J35" s="1030"/>
      <c r="L35" s="1062"/>
      <c r="M35" s="1063" t="s">
        <v>8</v>
      </c>
      <c r="N35" s="1064" t="s">
        <v>9</v>
      </c>
      <c r="O35" s="1065" t="s">
        <v>31</v>
      </c>
      <c r="P35" s="1066" t="s">
        <v>32</v>
      </c>
      <c r="Q35" s="1065" t="s">
        <v>7</v>
      </c>
      <c r="R35" s="1063" t="s">
        <v>8</v>
      </c>
      <c r="S35" s="1064" t="s">
        <v>9</v>
      </c>
      <c r="T35" s="1065" t="s">
        <v>31</v>
      </c>
      <c r="U35" s="1066" t="s">
        <v>32</v>
      </c>
      <c r="V35" s="1065" t="s">
        <v>7</v>
      </c>
      <c r="W35" s="1067"/>
    </row>
    <row r="36" spans="1:28" ht="5.25" customHeight="1" thickTop="1">
      <c r="B36" s="1045"/>
      <c r="C36" s="1068"/>
      <c r="D36" s="1069"/>
      <c r="E36" s="1140"/>
      <c r="F36" s="1068"/>
      <c r="G36" s="1069"/>
      <c r="H36" s="1140"/>
      <c r="I36" s="1071"/>
      <c r="J36" s="1030"/>
      <c r="L36" s="1050"/>
      <c r="M36" s="1072"/>
      <c r="N36" s="1073"/>
      <c r="O36" s="1074"/>
      <c r="P36" s="1075"/>
      <c r="Q36" s="1076"/>
      <c r="R36" s="1072"/>
      <c r="S36" s="1073"/>
      <c r="T36" s="1074"/>
      <c r="U36" s="1075"/>
      <c r="V36" s="1076"/>
      <c r="W36" s="1077"/>
    </row>
    <row r="37" spans="1:28">
      <c r="A37" s="1030" t="str">
        <f>IF(ISERROR(F37/G37)," ",IF(F37/G37&gt;0.5,IF(F37/G37&lt;1.5," ","NOT OK"),"NOT OK"))</f>
        <v xml:space="preserve"> </v>
      </c>
      <c r="B37" s="1045" t="s">
        <v>10</v>
      </c>
      <c r="C37" s="1079">
        <f>Lcc_BKK!C37+Lcc_DMK!C37</f>
        <v>6708</v>
      </c>
      <c r="D37" s="1080">
        <f>Lcc_BKK!D37+Lcc_DMK!D37</f>
        <v>6708</v>
      </c>
      <c r="E37" s="1081">
        <f t="shared" ref="E37:E39" si="41">SUM(C37:D37)</f>
        <v>13416</v>
      </c>
      <c r="F37" s="1079">
        <f>Lcc_BKK!F37+Lcc_DMK!F37</f>
        <v>7043</v>
      </c>
      <c r="G37" s="1080">
        <f>Lcc_BKK!G37+Lcc_DMK!G37</f>
        <v>7060</v>
      </c>
      <c r="H37" s="1081">
        <f t="shared" ref="H37:H39" si="42">SUM(F37:G37)</f>
        <v>14103</v>
      </c>
      <c r="I37" s="1082">
        <f t="shared" ref="I37:I39" si="43">IF(E37=0,0,((H37/E37)-1)*100)</f>
        <v>5.1207513416815731</v>
      </c>
      <c r="J37" s="1030"/>
      <c r="K37" s="1089"/>
      <c r="L37" s="1050" t="s">
        <v>10</v>
      </c>
      <c r="M37" s="1083">
        <f>Lcc_BKK!M37+Lcc_DMK!M37</f>
        <v>989037</v>
      </c>
      <c r="N37" s="1084">
        <f>Lcc_BKK!N37+Lcc_DMK!N37</f>
        <v>978175</v>
      </c>
      <c r="O37" s="1107">
        <f t="shared" ref="O37:O39" si="44">SUM(M37:N37)</f>
        <v>1967212</v>
      </c>
      <c r="P37" s="1086">
        <f>Lcc_BKK!P37+Lcc_DMK!P37</f>
        <v>300</v>
      </c>
      <c r="Q37" s="1108">
        <f>O37+P37</f>
        <v>1967512</v>
      </c>
      <c r="R37" s="1083">
        <f>Lcc_BKK!R37+Lcc_DMK!R37</f>
        <v>1019251</v>
      </c>
      <c r="S37" s="1084">
        <f>Lcc_BKK!S37+Lcc_DMK!S37</f>
        <v>1028699</v>
      </c>
      <c r="T37" s="1085">
        <f t="shared" ref="T37:T39" si="45">SUM(R37:S37)</f>
        <v>2047950</v>
      </c>
      <c r="U37" s="1086">
        <f>Lcc_BKK!U37+Lcc_DMK!U37</f>
        <v>969</v>
      </c>
      <c r="V37" s="1087">
        <f>T37+U37</f>
        <v>2048919</v>
      </c>
      <c r="W37" s="1088">
        <f t="shared" ref="W37:W39" si="46">IF(Q37=0,0,((V37/Q37)-1)*100)</f>
        <v>4.1375605333029641</v>
      </c>
    </row>
    <row r="38" spans="1:28">
      <c r="A38" s="1030" t="str">
        <f>IF(ISERROR(F38/G38)," ",IF(F38/G38&gt;0.5,IF(F38/G38&lt;1.5," ","NOT OK"),"NOT OK"))</f>
        <v xml:space="preserve"> </v>
      </c>
      <c r="B38" s="1045" t="s">
        <v>11</v>
      </c>
      <c r="C38" s="1079">
        <f>Lcc_BKK!C38+Lcc_DMK!C38</f>
        <v>7091</v>
      </c>
      <c r="D38" s="1080">
        <f>Lcc_BKK!D38+Lcc_DMK!D38</f>
        <v>7088</v>
      </c>
      <c r="E38" s="1081">
        <f t="shared" si="41"/>
        <v>14179</v>
      </c>
      <c r="F38" s="1079">
        <f>Lcc_BKK!F38+Lcc_DMK!F38</f>
        <v>7228</v>
      </c>
      <c r="G38" s="1080">
        <f>Lcc_BKK!G38+Lcc_DMK!G38</f>
        <v>7227</v>
      </c>
      <c r="H38" s="1081">
        <f t="shared" si="42"/>
        <v>14455</v>
      </c>
      <c r="I38" s="1082">
        <f t="shared" si="43"/>
        <v>1.9465406587206413</v>
      </c>
      <c r="J38" s="1030"/>
      <c r="K38" s="1089"/>
      <c r="L38" s="1050" t="s">
        <v>11</v>
      </c>
      <c r="M38" s="1083">
        <f>Lcc_BKK!M38+Lcc_DMK!M38</f>
        <v>961531</v>
      </c>
      <c r="N38" s="1084">
        <f>Lcc_BKK!N38+Lcc_DMK!N38</f>
        <v>969424</v>
      </c>
      <c r="O38" s="1107">
        <f t="shared" si="44"/>
        <v>1930955</v>
      </c>
      <c r="P38" s="1086">
        <f>Lcc_BKK!P38+Lcc_DMK!P38</f>
        <v>325</v>
      </c>
      <c r="Q38" s="1087">
        <f>O38+P38</f>
        <v>1931280</v>
      </c>
      <c r="R38" s="1083">
        <f>Lcc_BKK!R38+Lcc_DMK!R38</f>
        <v>1062600</v>
      </c>
      <c r="S38" s="1084">
        <f>Lcc_BKK!S38+Lcc_DMK!S38</f>
        <v>1057055</v>
      </c>
      <c r="T38" s="1085">
        <f t="shared" si="45"/>
        <v>2119655</v>
      </c>
      <c r="U38" s="1086">
        <f>Lcc_BKK!U38+Lcc_DMK!U38</f>
        <v>361</v>
      </c>
      <c r="V38" s="1085">
        <f>T38+U38</f>
        <v>2120016</v>
      </c>
      <c r="W38" s="1088">
        <f t="shared" si="46"/>
        <v>9.7725860569156211</v>
      </c>
    </row>
    <row r="39" spans="1:28" ht="13.5" thickBot="1">
      <c r="A39" s="1030" t="str">
        <f>IF(ISERROR(F39/G39)," ",IF(F39/G39&gt;0.5,IF(F39/G39&lt;1.5," ","NOT OK"),"NOT OK"))</f>
        <v xml:space="preserve"> </v>
      </c>
      <c r="B39" s="1057" t="s">
        <v>12</v>
      </c>
      <c r="C39" s="1090">
        <f>Lcc_BKK!C39+Lcc_DMK!C39</f>
        <v>7411</v>
      </c>
      <c r="D39" s="1091">
        <f>Lcc_BKK!D39+Lcc_DMK!D39</f>
        <v>7409</v>
      </c>
      <c r="E39" s="1081">
        <f t="shared" si="41"/>
        <v>14820</v>
      </c>
      <c r="F39" s="1090">
        <f>Lcc_BKK!F39+Lcc_DMK!F39</f>
        <v>7563</v>
      </c>
      <c r="G39" s="1091">
        <f>Lcc_BKK!G39+Lcc_DMK!G39</f>
        <v>7565</v>
      </c>
      <c r="H39" s="1081">
        <f t="shared" si="42"/>
        <v>15128</v>
      </c>
      <c r="I39" s="1082">
        <f t="shared" si="43"/>
        <v>2.0782726045883937</v>
      </c>
      <c r="J39" s="1030"/>
      <c r="K39" s="1089"/>
      <c r="L39" s="1062" t="s">
        <v>12</v>
      </c>
      <c r="M39" s="1083">
        <f>Lcc_BKK!M39+Lcc_DMK!M39</f>
        <v>1026606</v>
      </c>
      <c r="N39" s="1084">
        <f>Lcc_BKK!N39+Lcc_DMK!N39</f>
        <v>1099380</v>
      </c>
      <c r="O39" s="1107">
        <f t="shared" si="44"/>
        <v>2125986</v>
      </c>
      <c r="P39" s="1086">
        <f>Lcc_BKK!P39+Lcc_DMK!P39</f>
        <v>343</v>
      </c>
      <c r="Q39" s="1087">
        <f>O39+P39</f>
        <v>2126329</v>
      </c>
      <c r="R39" s="1083">
        <f>Lcc_BKK!R39+Lcc_DMK!R39</f>
        <v>1097336</v>
      </c>
      <c r="S39" s="1084">
        <f>Lcc_BKK!S39+Lcc_DMK!S39</f>
        <v>1172969</v>
      </c>
      <c r="T39" s="1085">
        <f t="shared" si="45"/>
        <v>2270305</v>
      </c>
      <c r="U39" s="1086">
        <f>Lcc_BKK!U39+Lcc_DMK!U39</f>
        <v>176</v>
      </c>
      <c r="V39" s="1093">
        <f>T39+U39</f>
        <v>2270481</v>
      </c>
      <c r="W39" s="1088">
        <f t="shared" si="46"/>
        <v>6.7793836231363924</v>
      </c>
    </row>
    <row r="40" spans="1:28" ht="14.25" thickTop="1" thickBot="1">
      <c r="A40" s="1030" t="str">
        <f>IF(ISERROR(F40/G40)," ",IF(F40/G40&gt;0.5,IF(F40/G40&lt;1.5," ","NOT OK"),"NOT OK"))</f>
        <v xml:space="preserve"> </v>
      </c>
      <c r="B40" s="1094" t="s">
        <v>57</v>
      </c>
      <c r="C40" s="1095">
        <f t="shared" ref="C40:E40" si="47">+C37+C38+C39</f>
        <v>21210</v>
      </c>
      <c r="D40" s="1096">
        <f t="shared" si="47"/>
        <v>21205</v>
      </c>
      <c r="E40" s="1097">
        <f t="shared" si="47"/>
        <v>42415</v>
      </c>
      <c r="F40" s="1095">
        <f t="shared" ref="F40:H40" si="48">+F37+F38+F39</f>
        <v>21834</v>
      </c>
      <c r="G40" s="1096">
        <f t="shared" si="48"/>
        <v>21852</v>
      </c>
      <c r="H40" s="1097">
        <f t="shared" si="48"/>
        <v>43686</v>
      </c>
      <c r="I40" s="1098">
        <f>IF(E40=0,0,((H40/E40)-1)*100)</f>
        <v>2.9965813980902922</v>
      </c>
      <c r="J40" s="1030"/>
      <c r="L40" s="1099" t="s">
        <v>57</v>
      </c>
      <c r="M40" s="1100">
        <f t="shared" ref="M40:V40" si="49">+M37+M38+M39</f>
        <v>2977174</v>
      </c>
      <c r="N40" s="1101">
        <f t="shared" si="49"/>
        <v>3046979</v>
      </c>
      <c r="O40" s="1102">
        <f t="shared" si="49"/>
        <v>6024153</v>
      </c>
      <c r="P40" s="1101">
        <f t="shared" si="49"/>
        <v>968</v>
      </c>
      <c r="Q40" s="1102">
        <f t="shared" si="49"/>
        <v>6025121</v>
      </c>
      <c r="R40" s="1100">
        <f t="shared" si="49"/>
        <v>3179187</v>
      </c>
      <c r="S40" s="1101">
        <f t="shared" si="49"/>
        <v>3258723</v>
      </c>
      <c r="T40" s="1102">
        <f t="shared" si="49"/>
        <v>6437910</v>
      </c>
      <c r="U40" s="1101">
        <f t="shared" si="49"/>
        <v>1506</v>
      </c>
      <c r="V40" s="1102">
        <f t="shared" si="49"/>
        <v>6439416</v>
      </c>
      <c r="W40" s="1103">
        <f>IF(Q40=0,0,((V40/Q40)-1)*100)</f>
        <v>6.8761274669836503</v>
      </c>
      <c r="AB40" s="1104"/>
    </row>
    <row r="41" spans="1:28" ht="13.5" thickTop="1">
      <c r="A41" s="1030" t="str">
        <f t="shared" si="9"/>
        <v xml:space="preserve"> </v>
      </c>
      <c r="B41" s="1045" t="s">
        <v>13</v>
      </c>
      <c r="C41" s="1079">
        <f>Lcc_BKK!C41+Lcc_DMK!C41</f>
        <v>7344</v>
      </c>
      <c r="D41" s="1080">
        <f>Lcc_BKK!D41+Lcc_DMK!D41</f>
        <v>7360</v>
      </c>
      <c r="E41" s="1081">
        <f t="shared" ref="E41" si="50">SUM(C41:D41)</f>
        <v>14704</v>
      </c>
      <c r="F41" s="1079">
        <f>Lcc_BKK!F41+Lcc_DMK!F41</f>
        <v>7598</v>
      </c>
      <c r="G41" s="1080">
        <f>Lcc_BKK!G41+Lcc_DMK!G41</f>
        <v>7611</v>
      </c>
      <c r="H41" s="1081">
        <f t="shared" ref="H41" si="51">SUM(F41:G41)</f>
        <v>15209</v>
      </c>
      <c r="I41" s="1082">
        <f t="shared" ref="I41" si="52">IF(E41=0,0,((H41/E41)-1)*100)</f>
        <v>3.4344396082698569</v>
      </c>
      <c r="J41" s="1030"/>
      <c r="L41" s="1050" t="s">
        <v>13</v>
      </c>
      <c r="M41" s="1083">
        <f>Lcc_BKK!M41+Lcc_DMK!M41</f>
        <v>1124522</v>
      </c>
      <c r="N41" s="1084">
        <f>Lcc_BKK!N41+Lcc_DMK!N41</f>
        <v>1084073</v>
      </c>
      <c r="O41" s="1085">
        <f t="shared" ref="O41" si="53">SUM(M41:N41)</f>
        <v>2208595</v>
      </c>
      <c r="P41" s="1086">
        <f>Lcc_BKK!P41+Lcc_DMK!P41</f>
        <v>590</v>
      </c>
      <c r="Q41" s="1087">
        <f>O41+P41</f>
        <v>2209185</v>
      </c>
      <c r="R41" s="1083">
        <f>Lcc_BKK!R41+Lcc_DMK!R41</f>
        <v>1186231</v>
      </c>
      <c r="S41" s="1084">
        <f>Lcc_BKK!S41+Lcc_DMK!S41</f>
        <v>1134742</v>
      </c>
      <c r="T41" s="1085">
        <f>SUM(R41:S41)</f>
        <v>2320973</v>
      </c>
      <c r="U41" s="1086">
        <f>Lcc_BKK!U41+Lcc_DMK!U41</f>
        <v>168</v>
      </c>
      <c r="V41" s="1087">
        <f>T41+U41</f>
        <v>2321141</v>
      </c>
      <c r="W41" s="1088">
        <f t="shared" ref="W41" si="54">IF(Q41=0,0,((V41/Q41)-1)*100)</f>
        <v>5.0677512295258298</v>
      </c>
    </row>
    <row r="42" spans="1:28">
      <c r="A42" s="1030" t="str">
        <f t="shared" ref="A42:A45" si="55">IF(ISERROR(F42/G42)," ",IF(F42/G42&gt;0.5,IF(F42/G42&lt;1.5," ","NOT OK"),"NOT OK"))</f>
        <v xml:space="preserve"> </v>
      </c>
      <c r="B42" s="1045" t="s">
        <v>14</v>
      </c>
      <c r="C42" s="1079">
        <f>Lcc_BKK!C42+Lcc_DMK!C42</f>
        <v>6608</v>
      </c>
      <c r="D42" s="1080">
        <f>Lcc_BKK!D42+Lcc_DMK!D42</f>
        <v>6608</v>
      </c>
      <c r="E42" s="1081">
        <f>SUM(C42:D42)</f>
        <v>13216</v>
      </c>
      <c r="F42" s="1079">
        <f>Lcc_BKK!F42+Lcc_DMK!F42</f>
        <v>6741</v>
      </c>
      <c r="G42" s="1080">
        <f>Lcc_BKK!G42+Lcc_DMK!G42</f>
        <v>6748</v>
      </c>
      <c r="H42" s="1081">
        <f>SUM(F42:G42)</f>
        <v>13489</v>
      </c>
      <c r="I42" s="1082">
        <f t="shared" ref="I42:I45" si="56">IF(E42=0,0,((H42/E42)-1)*100)</f>
        <v>2.0656779661016866</v>
      </c>
      <c r="J42" s="1030"/>
      <c r="L42" s="1050" t="s">
        <v>14</v>
      </c>
      <c r="M42" s="1083">
        <f>Lcc_BKK!M42+Lcc_DMK!M42</f>
        <v>1000544</v>
      </c>
      <c r="N42" s="1084">
        <f>Lcc_BKK!N42+Lcc_DMK!N42</f>
        <v>985665</v>
      </c>
      <c r="O42" s="1085">
        <f>SUM(M42:N42)</f>
        <v>1986209</v>
      </c>
      <c r="P42" s="1086">
        <f>Lcc_BKK!P42+Lcc_DMK!P42</f>
        <v>202</v>
      </c>
      <c r="Q42" s="1087">
        <f>O42+P42</f>
        <v>1986411</v>
      </c>
      <c r="R42" s="1083">
        <f>Lcc_BKK!R42+Lcc_DMK!R42</f>
        <v>1046203</v>
      </c>
      <c r="S42" s="1084">
        <f>Lcc_BKK!S42+Lcc_DMK!S42</f>
        <v>1039285</v>
      </c>
      <c r="T42" s="1085">
        <f>SUM(R42:S42)</f>
        <v>2085488</v>
      </c>
      <c r="U42" s="1086">
        <f>Lcc_BKK!U42+Lcc_DMK!U42</f>
        <v>780</v>
      </c>
      <c r="V42" s="1087">
        <f>T42+U42</f>
        <v>2086268</v>
      </c>
      <c r="W42" s="1088">
        <f t="shared" ref="W42:W45" si="57">IF(Q42=0,0,((V42/Q42)-1)*100)</f>
        <v>5.0270059922141064</v>
      </c>
    </row>
    <row r="43" spans="1:28" ht="13.5" thickBot="1">
      <c r="A43" s="1030" t="str">
        <f t="shared" si="55"/>
        <v xml:space="preserve"> </v>
      </c>
      <c r="B43" s="1045" t="s">
        <v>15</v>
      </c>
      <c r="C43" s="1079">
        <f>Lcc_BKK!C43+Lcc_DMK!C43</f>
        <v>7232</v>
      </c>
      <c r="D43" s="1080">
        <f>Lcc_BKK!D43+Lcc_DMK!D43</f>
        <v>7238</v>
      </c>
      <c r="E43" s="1081">
        <f>SUM(C43:D43)</f>
        <v>14470</v>
      </c>
      <c r="F43" s="1079">
        <f>Lcc_BKK!F43+Lcc_DMK!F43</f>
        <v>7708</v>
      </c>
      <c r="G43" s="1080">
        <f>Lcc_BKK!G43+Lcc_DMK!G43</f>
        <v>7705</v>
      </c>
      <c r="H43" s="1081">
        <f>SUM(F43:G43)</f>
        <v>15413</v>
      </c>
      <c r="I43" s="1082">
        <f t="shared" si="56"/>
        <v>6.5169315825846619</v>
      </c>
      <c r="J43" s="1030"/>
      <c r="L43" s="1050" t="s">
        <v>15</v>
      </c>
      <c r="M43" s="1083">
        <f>Lcc_BKK!M43+Lcc_DMK!M43</f>
        <v>1097787</v>
      </c>
      <c r="N43" s="1084">
        <f>Lcc_BKK!N43+Lcc_DMK!N43</f>
        <v>1083188</v>
      </c>
      <c r="O43" s="1085">
        <f>SUM(M43:N43)</f>
        <v>2180975</v>
      </c>
      <c r="P43" s="1086">
        <f>Lcc_BKK!P43+Lcc_DMK!P43</f>
        <v>509</v>
      </c>
      <c r="Q43" s="1087">
        <f>O43+P43</f>
        <v>2181484</v>
      </c>
      <c r="R43" s="1083">
        <f>Lcc_BKK!R43+Lcc_DMK!R43</f>
        <v>1179390</v>
      </c>
      <c r="S43" s="1084">
        <f>Lcc_BKK!S43+Lcc_DMK!S43</f>
        <v>1152681</v>
      </c>
      <c r="T43" s="1107">
        <f t="shared" ref="T43" si="58">SUM(R43:S43)</f>
        <v>2332071</v>
      </c>
      <c r="U43" s="1086">
        <f>Lcc_BKK!U43+Lcc_DMK!U43</f>
        <v>0</v>
      </c>
      <c r="V43" s="1108">
        <f>T43+U43</f>
        <v>2332071</v>
      </c>
      <c r="W43" s="1088">
        <f t="shared" si="57"/>
        <v>6.9029614702651898</v>
      </c>
    </row>
    <row r="44" spans="1:28" ht="14.25" thickTop="1" thickBot="1">
      <c r="A44" s="1078" t="str">
        <f t="shared" si="55"/>
        <v xml:space="preserve"> </v>
      </c>
      <c r="B44" s="1094" t="s">
        <v>61</v>
      </c>
      <c r="C44" s="1095">
        <f>+C41+C42+C43</f>
        <v>21184</v>
      </c>
      <c r="D44" s="1096">
        <f t="shared" ref="D44" si="59">+D41+D42+D43</f>
        <v>21206</v>
      </c>
      <c r="E44" s="1097">
        <f t="shared" ref="E44" si="60">+E41+E42+E43</f>
        <v>42390</v>
      </c>
      <c r="F44" s="1095">
        <f t="shared" ref="F44" si="61">+F41+F42+F43</f>
        <v>22047</v>
      </c>
      <c r="G44" s="1096">
        <f t="shared" ref="G44" si="62">+G41+G42+G43</f>
        <v>22064</v>
      </c>
      <c r="H44" s="1097">
        <f t="shared" ref="H44" si="63">+H41+H42+H43</f>
        <v>44111</v>
      </c>
      <c r="I44" s="1098">
        <f t="shared" si="56"/>
        <v>4.0599197924038766</v>
      </c>
      <c r="J44" s="1030"/>
      <c r="L44" s="1099" t="s">
        <v>61</v>
      </c>
      <c r="M44" s="1100">
        <f>+M41+M42+M43</f>
        <v>3222853</v>
      </c>
      <c r="N44" s="1101">
        <f t="shared" ref="N44" si="64">+N41+N42+N43</f>
        <v>3152926</v>
      </c>
      <c r="O44" s="1102">
        <f t="shared" ref="O44" si="65">+O41+O42+O43</f>
        <v>6375779</v>
      </c>
      <c r="P44" s="1101">
        <f t="shared" ref="P44" si="66">+P41+P42+P43</f>
        <v>1301</v>
      </c>
      <c r="Q44" s="1102">
        <f t="shared" ref="Q44" si="67">+Q41+Q42+Q43</f>
        <v>6377080</v>
      </c>
      <c r="R44" s="1100">
        <f t="shared" ref="R44" si="68">+R41+R42+R43</f>
        <v>3411824</v>
      </c>
      <c r="S44" s="1101">
        <f t="shared" ref="S44" si="69">+S41+S42+S43</f>
        <v>3326708</v>
      </c>
      <c r="T44" s="1102">
        <f t="shared" ref="T44" si="70">+T41+T42+T43</f>
        <v>6738532</v>
      </c>
      <c r="U44" s="1101">
        <f t="shared" ref="U44" si="71">+U41+U42+U43</f>
        <v>948</v>
      </c>
      <c r="V44" s="1102">
        <f t="shared" ref="V44" si="72">+V41+V42+V43</f>
        <v>6739480</v>
      </c>
      <c r="W44" s="1103">
        <f t="shared" si="57"/>
        <v>5.6828517126960909</v>
      </c>
      <c r="AB44" s="1104"/>
    </row>
    <row r="45" spans="1:28" ht="13.5" thickTop="1">
      <c r="A45" s="1030" t="str">
        <f t="shared" si="55"/>
        <v xml:space="preserve"> </v>
      </c>
      <c r="B45" s="1045" t="s">
        <v>16</v>
      </c>
      <c r="C45" s="1109">
        <f>Lcc_BKK!C45+Lcc_DMK!C45</f>
        <v>6904</v>
      </c>
      <c r="D45" s="1110">
        <f>Lcc_BKK!D45+Lcc_DMK!D45</f>
        <v>6938</v>
      </c>
      <c r="E45" s="1081">
        <f t="shared" ref="E45" si="73">SUM(C45:D45)</f>
        <v>13842</v>
      </c>
      <c r="F45" s="1109">
        <f>Lcc_BKK!F45+Lcc_DMK!F45</f>
        <v>7763</v>
      </c>
      <c r="G45" s="1110">
        <f>Lcc_BKK!G45+Lcc_DMK!G45</f>
        <v>7766</v>
      </c>
      <c r="H45" s="1081">
        <f t="shared" ref="H45" si="74">SUM(F45:G45)</f>
        <v>15529</v>
      </c>
      <c r="I45" s="1082">
        <f t="shared" si="56"/>
        <v>12.187545152434609</v>
      </c>
      <c r="J45" s="1030"/>
      <c r="L45" s="1050" t="s">
        <v>16</v>
      </c>
      <c r="M45" s="1083">
        <f>Lcc_BKK!M45+Lcc_DMK!M45</f>
        <v>1034017</v>
      </c>
      <c r="N45" s="1084">
        <f>Lcc_BKK!N45+Lcc_DMK!N45</f>
        <v>1033027</v>
      </c>
      <c r="O45" s="1107">
        <f t="shared" ref="O45" si="75">SUM(M45:N45)</f>
        <v>2067044</v>
      </c>
      <c r="P45" s="1086">
        <f>Lcc_BKK!P45+Lcc_DMK!P45</f>
        <v>727</v>
      </c>
      <c r="Q45" s="1141">
        <f>O45+P45</f>
        <v>2067771</v>
      </c>
      <c r="R45" s="1083">
        <f>Lcc_BKK!R45+Lcc_DMK!R45</f>
        <v>1174013</v>
      </c>
      <c r="S45" s="1084">
        <f>Lcc_BKK!S45+Lcc_DMK!S45</f>
        <v>1161673</v>
      </c>
      <c r="T45" s="1107">
        <f t="shared" ref="T45" si="76">SUM(R45:S45)</f>
        <v>2335686</v>
      </c>
      <c r="U45" s="1086">
        <f>Lcc_BKK!U45+Lcc_DMK!U45</f>
        <v>608</v>
      </c>
      <c r="V45" s="1108">
        <f>T45+U45</f>
        <v>2336294</v>
      </c>
      <c r="W45" s="1088">
        <f t="shared" si="57"/>
        <v>12.986109196811446</v>
      </c>
    </row>
    <row r="46" spans="1:28" ht="13.5" thickBot="1">
      <c r="A46" s="1030" t="str">
        <f t="shared" ref="A46:A48" si="77">IF(ISERROR(F46/G46)," ",IF(F46/G46&gt;0.5,IF(F46/G46&lt;1.5," ","NOT OK"),"NOT OK"))</f>
        <v xml:space="preserve"> </v>
      </c>
      <c r="B46" s="1045" t="s">
        <v>17</v>
      </c>
      <c r="C46" s="1109">
        <f>Lcc_BKK!C46+Lcc_DMK!C46</f>
        <v>6951</v>
      </c>
      <c r="D46" s="1110">
        <f>Lcc_BKK!D46+Lcc_DMK!D46</f>
        <v>6990</v>
      </c>
      <c r="E46" s="1081">
        <f>SUM(C46:D46)</f>
        <v>13941</v>
      </c>
      <c r="F46" s="1109">
        <f>Lcc_BKK!F46+Lcc_DMK!F46</f>
        <v>7895</v>
      </c>
      <c r="G46" s="1110">
        <f>Lcc_BKK!G46+Lcc_DMK!G46</f>
        <v>7904</v>
      </c>
      <c r="H46" s="1081">
        <f>SUM(F46:G46)</f>
        <v>15799</v>
      </c>
      <c r="I46" s="1082">
        <f t="shared" ref="I46:I48" si="78">IF(E46=0,0,((H46/E46)-1)*100)</f>
        <v>13.327594864070003</v>
      </c>
      <c r="J46" s="1030"/>
      <c r="L46" s="1050" t="s">
        <v>17</v>
      </c>
      <c r="M46" s="1083">
        <f>Lcc_BKK!M46+Lcc_DMK!M46</f>
        <v>987425</v>
      </c>
      <c r="N46" s="1084">
        <f>Lcc_BKK!N46+Lcc_DMK!N46</f>
        <v>987892</v>
      </c>
      <c r="O46" s="1107">
        <f>SUM(M46:N46)</f>
        <v>1975317</v>
      </c>
      <c r="P46" s="1118">
        <f>Lcc_BKK!P46+Lcc_DMK!P46</f>
        <v>640</v>
      </c>
      <c r="Q46" s="1107">
        <f>O46+P46</f>
        <v>1975957</v>
      </c>
      <c r="R46" s="1083">
        <f>Lcc_BKK!R46+Lcc_DMK!R46</f>
        <v>1140660</v>
      </c>
      <c r="S46" s="1084">
        <f>Lcc_BKK!S46+Lcc_DMK!S46</f>
        <v>1128288</v>
      </c>
      <c r="T46" s="1107">
        <f>SUM(R46:S46)</f>
        <v>2268948</v>
      </c>
      <c r="U46" s="1086">
        <f>Lcc_BKK!U46+Lcc_DMK!U46</f>
        <v>506</v>
      </c>
      <c r="V46" s="1108">
        <f>T46+U46</f>
        <v>2269454</v>
      </c>
      <c r="W46" s="1088">
        <f t="shared" ref="W46:W48" si="79">IF(Q46=0,0,((V46/Q46)-1)*100)</f>
        <v>14.853410271579804</v>
      </c>
    </row>
    <row r="47" spans="1:28" ht="14.25" thickTop="1" thickBot="1">
      <c r="A47" s="1078" t="str">
        <f t="shared" si="77"/>
        <v xml:space="preserve"> </v>
      </c>
      <c r="B47" s="1094" t="s">
        <v>66</v>
      </c>
      <c r="C47" s="1095">
        <f>+C44+C45+C46</f>
        <v>35039</v>
      </c>
      <c r="D47" s="1111">
        <f t="shared" ref="D47" si="80">+D44+D45+D46</f>
        <v>35134</v>
      </c>
      <c r="E47" s="1112">
        <f t="shared" ref="E47" si="81">+E44+E45+E46</f>
        <v>70173</v>
      </c>
      <c r="F47" s="1095">
        <f t="shared" ref="F47" si="82">+F44+F45+F46</f>
        <v>37705</v>
      </c>
      <c r="G47" s="1096">
        <f t="shared" ref="G47" si="83">+G44+G45+G46</f>
        <v>37734</v>
      </c>
      <c r="H47" s="1097">
        <f t="shared" ref="H47" si="84">+H44+H45+H46</f>
        <v>75439</v>
      </c>
      <c r="I47" s="1098">
        <f t="shared" si="78"/>
        <v>7.5043107747994275</v>
      </c>
      <c r="J47" s="1030"/>
      <c r="L47" s="1099" t="s">
        <v>66</v>
      </c>
      <c r="M47" s="1113">
        <f>+M44+M45+M46</f>
        <v>5244295</v>
      </c>
      <c r="N47" s="1113">
        <f t="shared" ref="N47" si="85">+N44+N45+N46</f>
        <v>5173845</v>
      </c>
      <c r="O47" s="1114">
        <f t="shared" ref="O47" si="86">+O44+O45+O46</f>
        <v>10418140</v>
      </c>
      <c r="P47" s="1113">
        <f t="shared" ref="P47" si="87">+P44+P45+P46</f>
        <v>2668</v>
      </c>
      <c r="Q47" s="1114">
        <f t="shared" ref="Q47" si="88">+Q44+Q45+Q46</f>
        <v>10420808</v>
      </c>
      <c r="R47" s="1113">
        <f t="shared" ref="R47" si="89">+R44+R45+R46</f>
        <v>5726497</v>
      </c>
      <c r="S47" s="1113">
        <f t="shared" ref="S47" si="90">+S44+S45+S46</f>
        <v>5616669</v>
      </c>
      <c r="T47" s="1114">
        <f t="shared" ref="T47" si="91">+T44+T45+T46</f>
        <v>11343166</v>
      </c>
      <c r="U47" s="1113">
        <f t="shared" ref="U47" si="92">+U44+U45+U46</f>
        <v>2062</v>
      </c>
      <c r="V47" s="1114">
        <f t="shared" ref="V47" si="93">+V44+V45+V46</f>
        <v>11345228</v>
      </c>
      <c r="W47" s="1103">
        <f t="shared" si="79"/>
        <v>8.8709052119567033</v>
      </c>
      <c r="X47" s="1031"/>
      <c r="Y47" s="1031"/>
      <c r="Z47" s="1031"/>
      <c r="AA47" s="1031"/>
    </row>
    <row r="48" spans="1:28" ht="14.25" thickTop="1" thickBot="1">
      <c r="A48" s="1078" t="str">
        <f t="shared" si="77"/>
        <v xml:space="preserve"> </v>
      </c>
      <c r="B48" s="1094" t="s">
        <v>67</v>
      </c>
      <c r="C48" s="1095">
        <f>+C40+C44+C45+C46</f>
        <v>56249</v>
      </c>
      <c r="D48" s="1096">
        <f t="shared" ref="D48:H48" si="94">+D40+D44+D45+D46</f>
        <v>56339</v>
      </c>
      <c r="E48" s="1097">
        <f t="shared" si="94"/>
        <v>112588</v>
      </c>
      <c r="F48" s="1095">
        <f t="shared" si="94"/>
        <v>59539</v>
      </c>
      <c r="G48" s="1096">
        <f t="shared" si="94"/>
        <v>59586</v>
      </c>
      <c r="H48" s="1097">
        <f t="shared" si="94"/>
        <v>119125</v>
      </c>
      <c r="I48" s="1098">
        <f t="shared" si="78"/>
        <v>5.806124986677097</v>
      </c>
      <c r="J48" s="1030"/>
      <c r="L48" s="1099" t="s">
        <v>67</v>
      </c>
      <c r="M48" s="1100">
        <f>+M40+M44+M45+M46</f>
        <v>8221469</v>
      </c>
      <c r="N48" s="1100">
        <f t="shared" ref="N48:V48" si="95">+N40+N44+N45+N46</f>
        <v>8220824</v>
      </c>
      <c r="O48" s="1115">
        <f t="shared" si="95"/>
        <v>16442293</v>
      </c>
      <c r="P48" s="1100">
        <f t="shared" si="95"/>
        <v>3636</v>
      </c>
      <c r="Q48" s="1115">
        <f t="shared" si="95"/>
        <v>16445929</v>
      </c>
      <c r="R48" s="1100">
        <f t="shared" si="95"/>
        <v>8905684</v>
      </c>
      <c r="S48" s="1100">
        <f t="shared" si="95"/>
        <v>8875392</v>
      </c>
      <c r="T48" s="1115">
        <f t="shared" si="95"/>
        <v>17781076</v>
      </c>
      <c r="U48" s="1100">
        <f t="shared" si="95"/>
        <v>3568</v>
      </c>
      <c r="V48" s="1115">
        <f t="shared" si="95"/>
        <v>17784644</v>
      </c>
      <c r="W48" s="1103">
        <f t="shared" si="79"/>
        <v>8.1400995954682855</v>
      </c>
      <c r="AB48" s="1104"/>
    </row>
    <row r="49" spans="1:28" ht="14.25" thickTop="1" thickBot="1">
      <c r="A49" s="1030" t="str">
        <f>IF(ISERROR(F49/G49)," ",IF(F49/G49&gt;0.5,IF(F49/G49&lt;1.5," ","NOT OK"),"NOT OK"))</f>
        <v xml:space="preserve"> </v>
      </c>
      <c r="B49" s="1045" t="s">
        <v>18</v>
      </c>
      <c r="C49" s="1109">
        <f>Lcc_BKK!C49+Lcc_DMK!C49</f>
        <v>6551</v>
      </c>
      <c r="D49" s="1110">
        <f>Lcc_BKK!D49+Lcc_DMK!D49</f>
        <v>6573</v>
      </c>
      <c r="E49" s="1081">
        <f>SUM(C49:D49)</f>
        <v>13124</v>
      </c>
      <c r="F49" s="1109"/>
      <c r="G49" s="1110"/>
      <c r="H49" s="1081"/>
      <c r="I49" s="1082"/>
      <c r="J49" s="1030"/>
      <c r="L49" s="1050" t="s">
        <v>18</v>
      </c>
      <c r="M49" s="1083">
        <f>Lcc_BKK!M49+Lcc_DMK!M49</f>
        <v>928378</v>
      </c>
      <c r="N49" s="1084">
        <f>Lcc_BKK!N49+Lcc_DMK!N49</f>
        <v>933978</v>
      </c>
      <c r="O49" s="1107">
        <f>SUM(M49:N49)</f>
        <v>1862356</v>
      </c>
      <c r="P49" s="1118">
        <f>Lcc_BKK!P49+Lcc_DMK!P49</f>
        <v>474</v>
      </c>
      <c r="Q49" s="1142">
        <f>O49+P49</f>
        <v>1862830</v>
      </c>
      <c r="R49" s="1083"/>
      <c r="S49" s="1084"/>
      <c r="T49" s="1107"/>
      <c r="U49" s="1118"/>
      <c r="V49" s="1107"/>
      <c r="W49" s="1088"/>
    </row>
    <row r="50" spans="1:28" ht="15.75" customHeight="1" thickTop="1" thickBot="1">
      <c r="A50" s="1119" t="str">
        <f>IF(ISERROR(F50/G50)," ",IF(F50/G50&gt;0.5,IF(F50/G50&lt;1.5," ","NOT OK"),"NOT OK"))</f>
        <v xml:space="preserve"> </v>
      </c>
      <c r="B50" s="1120" t="s">
        <v>19</v>
      </c>
      <c r="C50" s="1095">
        <f t="shared" ref="C50:E50" si="96">+C45+C46+C49</f>
        <v>20406</v>
      </c>
      <c r="D50" s="1121">
        <f t="shared" si="96"/>
        <v>20501</v>
      </c>
      <c r="E50" s="1122">
        <f t="shared" si="96"/>
        <v>40907</v>
      </c>
      <c r="F50" s="1095"/>
      <c r="G50" s="1121"/>
      <c r="H50" s="1122"/>
      <c r="I50" s="1098"/>
      <c r="J50" s="1119"/>
      <c r="K50" s="1123"/>
      <c r="L50" s="1124" t="s">
        <v>19</v>
      </c>
      <c r="M50" s="1125">
        <f t="shared" ref="M50:Q50" si="97">+M45+M46+M49</f>
        <v>2949820</v>
      </c>
      <c r="N50" s="1126">
        <f t="shared" si="97"/>
        <v>2954897</v>
      </c>
      <c r="O50" s="1127">
        <f t="shared" si="97"/>
        <v>5904717</v>
      </c>
      <c r="P50" s="1126">
        <f t="shared" si="97"/>
        <v>1841</v>
      </c>
      <c r="Q50" s="1127">
        <f t="shared" si="97"/>
        <v>5906558</v>
      </c>
      <c r="R50" s="1125"/>
      <c r="S50" s="1126"/>
      <c r="T50" s="1128"/>
      <c r="U50" s="1126"/>
      <c r="V50" s="1128"/>
      <c r="W50" s="1129"/>
    </row>
    <row r="51" spans="1:28" ht="13.5" thickTop="1">
      <c r="A51" s="1030" t="str">
        <f>IF(ISERROR(F51/G51)," ",IF(F51/G51&gt;0.5,IF(F51/G51&lt;1.5," ","NOT OK"),"NOT OK"))</f>
        <v xml:space="preserve"> </v>
      </c>
      <c r="B51" s="1045" t="s">
        <v>20</v>
      </c>
      <c r="C51" s="1079">
        <f>Lcc_BKK!C51+Lcc_DMK!C51</f>
        <v>6796</v>
      </c>
      <c r="D51" s="1080">
        <f>Lcc_BKK!D51+Lcc_DMK!D51</f>
        <v>6816</v>
      </c>
      <c r="E51" s="1143">
        <f>SUM(C51:D51)</f>
        <v>13612</v>
      </c>
      <c r="F51" s="1079"/>
      <c r="G51" s="1080"/>
      <c r="H51" s="1143"/>
      <c r="I51" s="1082"/>
      <c r="J51" s="1030"/>
      <c r="L51" s="1050" t="s">
        <v>21</v>
      </c>
      <c r="M51" s="1083">
        <f>Lcc_BKK!M51+Lcc_DMK!M51</f>
        <v>991125</v>
      </c>
      <c r="N51" s="1084">
        <f>Lcc_BKK!N51+Lcc_DMK!N51</f>
        <v>1000781</v>
      </c>
      <c r="O51" s="1107">
        <f>SUM(M51:N51)</f>
        <v>1991906</v>
      </c>
      <c r="P51" s="1086">
        <f>Lcc_BKK!P51+Lcc_DMK!P51</f>
        <v>181</v>
      </c>
      <c r="Q51" s="1107">
        <f>O51+P51</f>
        <v>1992087</v>
      </c>
      <c r="R51" s="1083"/>
      <c r="S51" s="1084"/>
      <c r="T51" s="1107"/>
      <c r="U51" s="1118"/>
      <c r="V51" s="1085"/>
      <c r="W51" s="1088"/>
    </row>
    <row r="52" spans="1:28">
      <c r="A52" s="1030" t="str">
        <f t="shared" ref="A52" si="98">IF(ISERROR(F52/G52)," ",IF(F52/G52&gt;0.5,IF(F52/G52&lt;1.5," ","NOT OK"),"NOT OK"))</f>
        <v xml:space="preserve"> </v>
      </c>
      <c r="B52" s="1045" t="s">
        <v>22</v>
      </c>
      <c r="C52" s="1079">
        <f>Lcc_BKK!C52+Lcc_DMK!C52</f>
        <v>6926</v>
      </c>
      <c r="D52" s="1080">
        <f>Lcc_BKK!D52+Lcc_DMK!D52</f>
        <v>6926</v>
      </c>
      <c r="E52" s="1144">
        <f t="shared" ref="E52" si="99">SUM(C52:D52)</f>
        <v>13852</v>
      </c>
      <c r="F52" s="1079"/>
      <c r="G52" s="1080"/>
      <c r="H52" s="1144"/>
      <c r="I52" s="1082"/>
      <c r="J52" s="1030"/>
      <c r="L52" s="1050" t="s">
        <v>22</v>
      </c>
      <c r="M52" s="1083">
        <f>Lcc_BKK!M52+Lcc_DMK!M52</f>
        <v>1030197</v>
      </c>
      <c r="N52" s="1084">
        <f>Lcc_BKK!N52+Lcc_DMK!N52</f>
        <v>1007781</v>
      </c>
      <c r="O52" s="1107">
        <f t="shared" ref="O52" si="100">SUM(M52:N52)</f>
        <v>2037978</v>
      </c>
      <c r="P52" s="1086">
        <f>Lcc_BKK!P52+Lcc_DMK!P52</f>
        <v>219</v>
      </c>
      <c r="Q52" s="1107">
        <f>O52+P52</f>
        <v>2038197</v>
      </c>
      <c r="R52" s="1083"/>
      <c r="S52" s="1084"/>
      <c r="T52" s="1107"/>
      <c r="U52" s="1118"/>
      <c r="V52" s="1085"/>
      <c r="W52" s="1088"/>
    </row>
    <row r="53" spans="1:28" ht="13.5" thickBot="1">
      <c r="A53" s="1030" t="str">
        <f>IF(ISERROR(F53/G53)," ",IF(F53/G53&gt;0.5,IF(F53/G53&lt;1.5," ","NOT OK"),"NOT OK"))</f>
        <v xml:space="preserve"> </v>
      </c>
      <c r="B53" s="1045" t="s">
        <v>23</v>
      </c>
      <c r="C53" s="1079">
        <f>Lcc_BKK!C53+Lcc_DMK!C53</f>
        <v>6499</v>
      </c>
      <c r="D53" s="1132">
        <f>Lcc_BKK!D53+Lcc_DMK!D53</f>
        <v>6499</v>
      </c>
      <c r="E53" s="1133">
        <f t="shared" ref="E53" si="101">SUM(C53:D53)</f>
        <v>12998</v>
      </c>
      <c r="F53" s="1079"/>
      <c r="G53" s="1132"/>
      <c r="H53" s="1133"/>
      <c r="I53" s="1134"/>
      <c r="J53" s="1030"/>
      <c r="L53" s="1050" t="s">
        <v>23</v>
      </c>
      <c r="M53" s="1083">
        <f>Lcc_BKK!M53+Lcc_DMK!M53</f>
        <v>937412</v>
      </c>
      <c r="N53" s="1084">
        <f>Lcc_BKK!N53+Lcc_DMK!N53</f>
        <v>933438</v>
      </c>
      <c r="O53" s="1107">
        <f t="shared" ref="O53" si="102">SUM(M53:N53)</f>
        <v>1870850</v>
      </c>
      <c r="P53" s="1086">
        <f>Lcc_BKK!P53+Lcc_DMK!P53</f>
        <v>511</v>
      </c>
      <c r="Q53" s="1145">
        <f>O53+P53</f>
        <v>1871361</v>
      </c>
      <c r="R53" s="1083"/>
      <c r="S53" s="1084"/>
      <c r="T53" s="1107"/>
      <c r="U53" s="1086"/>
      <c r="V53" s="1087"/>
      <c r="W53" s="1088"/>
    </row>
    <row r="54" spans="1:28" ht="14.25" thickTop="1" thickBot="1">
      <c r="A54" s="1078" t="str">
        <f>IF(ISERROR(F54/G54)," ",IF(F54/G54&gt;0.5,IF(F54/G54&lt;1.5," ","NOT OK"),"NOT OK"))</f>
        <v xml:space="preserve"> </v>
      </c>
      <c r="B54" s="1094" t="s">
        <v>40</v>
      </c>
      <c r="C54" s="1095">
        <f>+C51+C52+C53</f>
        <v>20221</v>
      </c>
      <c r="D54" s="1095">
        <f t="shared" ref="D54" si="103">+D51+D52+D53</f>
        <v>20241</v>
      </c>
      <c r="E54" s="1095">
        <f t="shared" ref="E54" si="104">+E51+E52+E53</f>
        <v>40462</v>
      </c>
      <c r="F54" s="1095"/>
      <c r="G54" s="1095"/>
      <c r="H54" s="1095"/>
      <c r="I54" s="1098"/>
      <c r="J54" s="1030"/>
      <c r="L54" s="1135" t="s">
        <v>40</v>
      </c>
      <c r="M54" s="1100">
        <f>+M51+M52+M53</f>
        <v>2958734</v>
      </c>
      <c r="N54" s="1101">
        <f t="shared" ref="N54" si="105">+N51+N52+N53</f>
        <v>2942000</v>
      </c>
      <c r="O54" s="1102">
        <f t="shared" ref="O54" si="106">+O51+O52+O53</f>
        <v>5900734</v>
      </c>
      <c r="P54" s="1136">
        <f t="shared" ref="P54" si="107">+P51+P52+P53</f>
        <v>911</v>
      </c>
      <c r="Q54" s="1137">
        <f t="shared" ref="Q54" si="108">+Q51+Q52+Q53</f>
        <v>5901645</v>
      </c>
      <c r="R54" s="1100"/>
      <c r="S54" s="1101"/>
      <c r="T54" s="1102"/>
      <c r="U54" s="1136"/>
      <c r="V54" s="1137"/>
      <c r="W54" s="1103"/>
    </row>
    <row r="55" spans="1:28" ht="14.25" thickTop="1" thickBot="1">
      <c r="A55" s="1078" t="str">
        <f t="shared" ref="A55" si="109">IF(ISERROR(F55/G55)," ",IF(F55/G55&gt;0.5,IF(F55/G55&lt;1.5," ","NOT OK"),"NOT OK"))</f>
        <v xml:space="preserve"> </v>
      </c>
      <c r="B55" s="1094" t="s">
        <v>62</v>
      </c>
      <c r="C55" s="1095">
        <f t="shared" ref="C55:E55" si="110">+C44+C50+C54</f>
        <v>61811</v>
      </c>
      <c r="D55" s="1095">
        <f t="shared" si="110"/>
        <v>61948</v>
      </c>
      <c r="E55" s="1095">
        <f t="shared" si="110"/>
        <v>123759</v>
      </c>
      <c r="F55" s="1095"/>
      <c r="G55" s="1095"/>
      <c r="H55" s="1095"/>
      <c r="I55" s="1098"/>
      <c r="J55" s="1030"/>
      <c r="L55" s="1135" t="s">
        <v>62</v>
      </c>
      <c r="M55" s="1113">
        <f t="shared" ref="M55:Q55" si="111">+M44+M50+M54</f>
        <v>9131407</v>
      </c>
      <c r="N55" s="1113">
        <f t="shared" si="111"/>
        <v>9049823</v>
      </c>
      <c r="O55" s="1114">
        <f t="shared" si="111"/>
        <v>18181230</v>
      </c>
      <c r="P55" s="1113">
        <f t="shared" si="111"/>
        <v>4053</v>
      </c>
      <c r="Q55" s="1114">
        <f t="shared" si="111"/>
        <v>18185283</v>
      </c>
      <c r="R55" s="1113"/>
      <c r="S55" s="1113"/>
      <c r="T55" s="1114"/>
      <c r="U55" s="1113"/>
      <c r="V55" s="1114"/>
      <c r="W55" s="1103"/>
      <c r="X55" s="1031"/>
      <c r="Y55" s="1031"/>
      <c r="Z55" s="1031"/>
      <c r="AA55" s="1031"/>
    </row>
    <row r="56" spans="1:28" ht="14.25" thickTop="1" thickBot="1">
      <c r="A56" s="1078" t="str">
        <f>IF(ISERROR(F56/G56)," ",IF(F56/G56&gt;0.5,IF(F56/G56&lt;1.5," ","NOT OK"),"NOT OK"))</f>
        <v xml:space="preserve"> </v>
      </c>
      <c r="B56" s="1094" t="s">
        <v>63</v>
      </c>
      <c r="C56" s="1095">
        <f t="shared" ref="C56:E56" si="112">+C40+C44+C50+C54</f>
        <v>83021</v>
      </c>
      <c r="D56" s="1095">
        <f t="shared" si="112"/>
        <v>83153</v>
      </c>
      <c r="E56" s="1095">
        <f t="shared" si="112"/>
        <v>166174</v>
      </c>
      <c r="F56" s="1095"/>
      <c r="G56" s="1095"/>
      <c r="H56" s="1095"/>
      <c r="I56" s="1098"/>
      <c r="J56" s="1030"/>
      <c r="L56" s="1135" t="s">
        <v>63</v>
      </c>
      <c r="M56" s="1100">
        <f t="shared" ref="M56:Q56" si="113">+M40+M44+M50+M54</f>
        <v>12108581</v>
      </c>
      <c r="N56" s="1101">
        <f t="shared" si="113"/>
        <v>12096802</v>
      </c>
      <c r="O56" s="1102">
        <f t="shared" si="113"/>
        <v>24205383</v>
      </c>
      <c r="P56" s="1101">
        <f t="shared" si="113"/>
        <v>5021</v>
      </c>
      <c r="Q56" s="1102">
        <f t="shared" si="113"/>
        <v>24210404</v>
      </c>
      <c r="R56" s="1100"/>
      <c r="S56" s="1101"/>
      <c r="T56" s="1102"/>
      <c r="U56" s="1101"/>
      <c r="V56" s="1102"/>
      <c r="W56" s="1103"/>
      <c r="AB56" s="1104"/>
    </row>
    <row r="57" spans="1:28" ht="14.25" thickTop="1" thickBot="1">
      <c r="B57" s="1138" t="s">
        <v>60</v>
      </c>
      <c r="C57" s="1036"/>
      <c r="D57" s="1036"/>
      <c r="E57" s="1036"/>
      <c r="F57" s="1036"/>
      <c r="G57" s="1036"/>
      <c r="H57" s="1036"/>
      <c r="I57" s="1036"/>
      <c r="J57" s="1030"/>
      <c r="L57" s="1139" t="s">
        <v>60</v>
      </c>
      <c r="M57" s="1039"/>
      <c r="N57" s="1039"/>
      <c r="O57" s="1039"/>
      <c r="P57" s="1039"/>
      <c r="Q57" s="1039"/>
      <c r="R57" s="1039"/>
      <c r="S57" s="1039"/>
      <c r="T57" s="1039"/>
      <c r="U57" s="1039"/>
      <c r="V57" s="1039"/>
      <c r="W57" s="1039"/>
      <c r="X57" s="1039"/>
    </row>
    <row r="58" spans="1:28" ht="13.5" thickTop="1">
      <c r="B58" s="1263" t="s">
        <v>27</v>
      </c>
      <c r="C58" s="1264"/>
      <c r="D58" s="1264"/>
      <c r="E58" s="1264"/>
      <c r="F58" s="1264"/>
      <c r="G58" s="1264"/>
      <c r="H58" s="1264"/>
      <c r="I58" s="1265"/>
      <c r="J58" s="1030"/>
      <c r="L58" s="1266" t="s">
        <v>28</v>
      </c>
      <c r="M58" s="1267"/>
      <c r="N58" s="1267"/>
      <c r="O58" s="1267"/>
      <c r="P58" s="1267"/>
      <c r="Q58" s="1267"/>
      <c r="R58" s="1267"/>
      <c r="S58" s="1267"/>
      <c r="T58" s="1267"/>
      <c r="U58" s="1267"/>
      <c r="V58" s="1267"/>
      <c r="W58" s="1268"/>
    </row>
    <row r="59" spans="1:28" ht="13.5" thickBot="1">
      <c r="B59" s="1269" t="s">
        <v>30</v>
      </c>
      <c r="C59" s="1270"/>
      <c r="D59" s="1270"/>
      <c r="E59" s="1270"/>
      <c r="F59" s="1270"/>
      <c r="G59" s="1270"/>
      <c r="H59" s="1270"/>
      <c r="I59" s="1271"/>
      <c r="J59" s="1030"/>
      <c r="L59" s="1272" t="s">
        <v>50</v>
      </c>
      <c r="M59" s="1273"/>
      <c r="N59" s="1273"/>
      <c r="O59" s="1273"/>
      <c r="P59" s="1273"/>
      <c r="Q59" s="1273"/>
      <c r="R59" s="1273"/>
      <c r="S59" s="1273"/>
      <c r="T59" s="1273"/>
      <c r="U59" s="1273"/>
      <c r="V59" s="1273"/>
      <c r="W59" s="1274"/>
    </row>
    <row r="60" spans="1:28" ht="14.25" thickTop="1" thickBot="1">
      <c r="B60" s="1035"/>
      <c r="C60" s="1036"/>
      <c r="D60" s="1036"/>
      <c r="E60" s="1036"/>
      <c r="F60" s="1036"/>
      <c r="G60" s="1036"/>
      <c r="H60" s="1036"/>
      <c r="I60" s="1037"/>
      <c r="J60" s="1030"/>
      <c r="L60" s="1038"/>
      <c r="M60" s="1039"/>
      <c r="N60" s="1039"/>
      <c r="O60" s="1039"/>
      <c r="P60" s="1039"/>
      <c r="Q60" s="1039"/>
      <c r="R60" s="1039"/>
      <c r="S60" s="1039"/>
      <c r="T60" s="1039"/>
      <c r="U60" s="1039"/>
      <c r="V60" s="1039"/>
      <c r="W60" s="1040"/>
    </row>
    <row r="61" spans="1:28" ht="14.25" thickTop="1" thickBot="1">
      <c r="B61" s="1041"/>
      <c r="C61" s="1275" t="s">
        <v>64</v>
      </c>
      <c r="D61" s="1276"/>
      <c r="E61" s="1277"/>
      <c r="F61" s="1275" t="s">
        <v>65</v>
      </c>
      <c r="G61" s="1276"/>
      <c r="H61" s="1277"/>
      <c r="I61" s="1042" t="s">
        <v>2</v>
      </c>
      <c r="J61" s="1030"/>
      <c r="L61" s="1043"/>
      <c r="M61" s="1278" t="s">
        <v>64</v>
      </c>
      <c r="N61" s="1279"/>
      <c r="O61" s="1279"/>
      <c r="P61" s="1279"/>
      <c r="Q61" s="1280"/>
      <c r="R61" s="1278" t="s">
        <v>65</v>
      </c>
      <c r="S61" s="1279"/>
      <c r="T61" s="1279"/>
      <c r="U61" s="1279"/>
      <c r="V61" s="1280"/>
      <c r="W61" s="1044" t="s">
        <v>2</v>
      </c>
    </row>
    <row r="62" spans="1:28" ht="13.5" thickTop="1">
      <c r="B62" s="1045" t="s">
        <v>3</v>
      </c>
      <c r="C62" s="1046"/>
      <c r="D62" s="1047"/>
      <c r="E62" s="1048"/>
      <c r="F62" s="1046"/>
      <c r="G62" s="1047"/>
      <c r="H62" s="1048"/>
      <c r="I62" s="1049" t="s">
        <v>4</v>
      </c>
      <c r="J62" s="1030"/>
      <c r="L62" s="1050" t="s">
        <v>3</v>
      </c>
      <c r="M62" s="1051"/>
      <c r="N62" s="1052"/>
      <c r="O62" s="1053"/>
      <c r="P62" s="1054"/>
      <c r="Q62" s="1055"/>
      <c r="R62" s="1051"/>
      <c r="S62" s="1052"/>
      <c r="T62" s="1053"/>
      <c r="U62" s="1054"/>
      <c r="V62" s="1055"/>
      <c r="W62" s="1056" t="s">
        <v>4</v>
      </c>
    </row>
    <row r="63" spans="1:28" ht="13.5" thickBot="1">
      <c r="B63" s="1057" t="s">
        <v>29</v>
      </c>
      <c r="C63" s="1058" t="s">
        <v>5</v>
      </c>
      <c r="D63" s="1059" t="s">
        <v>6</v>
      </c>
      <c r="E63" s="1060" t="s">
        <v>7</v>
      </c>
      <c r="F63" s="1058" t="s">
        <v>5</v>
      </c>
      <c r="G63" s="1059" t="s">
        <v>6</v>
      </c>
      <c r="H63" s="1060" t="s">
        <v>7</v>
      </c>
      <c r="I63" s="1061"/>
      <c r="J63" s="1030"/>
      <c r="L63" s="1062"/>
      <c r="M63" s="1063" t="s">
        <v>8</v>
      </c>
      <c r="N63" s="1064" t="s">
        <v>9</v>
      </c>
      <c r="O63" s="1065" t="s">
        <v>31</v>
      </c>
      <c r="P63" s="1066" t="s">
        <v>32</v>
      </c>
      <c r="Q63" s="1065" t="s">
        <v>7</v>
      </c>
      <c r="R63" s="1063" t="s">
        <v>8</v>
      </c>
      <c r="S63" s="1064" t="s">
        <v>9</v>
      </c>
      <c r="T63" s="1065" t="s">
        <v>31</v>
      </c>
      <c r="U63" s="1066" t="s">
        <v>32</v>
      </c>
      <c r="V63" s="1065" t="s">
        <v>7</v>
      </c>
      <c r="W63" s="1067"/>
    </row>
    <row r="64" spans="1:28" ht="5.25" customHeight="1" thickTop="1">
      <c r="B64" s="1045"/>
      <c r="C64" s="1068"/>
      <c r="D64" s="1069"/>
      <c r="E64" s="1140"/>
      <c r="F64" s="1068"/>
      <c r="G64" s="1069"/>
      <c r="H64" s="1140"/>
      <c r="I64" s="1071"/>
      <c r="J64" s="1030"/>
      <c r="L64" s="1050"/>
      <c r="M64" s="1072"/>
      <c r="N64" s="1073"/>
      <c r="O64" s="1074"/>
      <c r="P64" s="1075"/>
      <c r="Q64" s="1076"/>
      <c r="R64" s="1072"/>
      <c r="S64" s="1073"/>
      <c r="T64" s="1074"/>
      <c r="U64" s="1075"/>
      <c r="V64" s="1076"/>
      <c r="W64" s="1077"/>
    </row>
    <row r="65" spans="1:28">
      <c r="A65" s="1030" t="str">
        <f>IF(ISERROR(F65/G65)," ",IF(F65/G65&gt;0.5,IF(F65/G65&lt;1.5," ","NOT OK"),"NOT OK"))</f>
        <v xml:space="preserve"> </v>
      </c>
      <c r="B65" s="1045" t="s">
        <v>10</v>
      </c>
      <c r="C65" s="1079">
        <f t="shared" ref="C65:H67" si="114">+C9+C37</f>
        <v>10658</v>
      </c>
      <c r="D65" s="1080">
        <f t="shared" si="114"/>
        <v>10652</v>
      </c>
      <c r="E65" s="1081">
        <f t="shared" si="114"/>
        <v>21310</v>
      </c>
      <c r="F65" s="1079">
        <f t="shared" si="114"/>
        <v>11894</v>
      </c>
      <c r="G65" s="1080">
        <f t="shared" si="114"/>
        <v>11901</v>
      </c>
      <c r="H65" s="1081">
        <f t="shared" si="114"/>
        <v>23795</v>
      </c>
      <c r="I65" s="1082">
        <f t="shared" ref="I65:I67" si="115">IF(E65=0,0,((H65/E65)-1)*100)</f>
        <v>11.661191928671988</v>
      </c>
      <c r="J65" s="1030"/>
      <c r="K65" s="1089"/>
      <c r="L65" s="1050" t="s">
        <v>10</v>
      </c>
      <c r="M65" s="1083">
        <f t="shared" ref="M65:N67" si="116">+M9+M37</f>
        <v>1568828</v>
      </c>
      <c r="N65" s="1084">
        <f t="shared" si="116"/>
        <v>1581893</v>
      </c>
      <c r="O65" s="1107">
        <f>SUM(M65:N65)</f>
        <v>3150721</v>
      </c>
      <c r="P65" s="1086">
        <f>P9+P37</f>
        <v>1862</v>
      </c>
      <c r="Q65" s="1087">
        <f>+O65+P65</f>
        <v>3152583</v>
      </c>
      <c r="R65" s="1083">
        <f t="shared" ref="R65:S67" si="117">+R9+R37</f>
        <v>1792528</v>
      </c>
      <c r="S65" s="1084">
        <f t="shared" si="117"/>
        <v>1830253</v>
      </c>
      <c r="T65" s="1107">
        <f>SUM(R65:S65)</f>
        <v>3622781</v>
      </c>
      <c r="U65" s="1086">
        <f>U9+U37</f>
        <v>2581</v>
      </c>
      <c r="V65" s="1087">
        <f>+T65+U65</f>
        <v>3625362</v>
      </c>
      <c r="W65" s="1088">
        <f t="shared" ref="W65:W67" si="118">IF(Q65=0,0,((V65/Q65)-1)*100)</f>
        <v>14.996559963686916</v>
      </c>
    </row>
    <row r="66" spans="1:28">
      <c r="A66" s="1030" t="str">
        <f>IF(ISERROR(F66/G66)," ",IF(F66/G66&gt;0.5,IF(F66/G66&lt;1.5," ","NOT OK"),"NOT OK"))</f>
        <v xml:space="preserve"> </v>
      </c>
      <c r="B66" s="1045" t="s">
        <v>11</v>
      </c>
      <c r="C66" s="1079">
        <f t="shared" si="114"/>
        <v>10892</v>
      </c>
      <c r="D66" s="1080">
        <f t="shared" si="114"/>
        <v>10889</v>
      </c>
      <c r="E66" s="1081">
        <f t="shared" si="114"/>
        <v>21781</v>
      </c>
      <c r="F66" s="1079">
        <f t="shared" si="114"/>
        <v>11939</v>
      </c>
      <c r="G66" s="1080">
        <f t="shared" si="114"/>
        <v>11937</v>
      </c>
      <c r="H66" s="1081">
        <f t="shared" si="114"/>
        <v>23876</v>
      </c>
      <c r="I66" s="1082">
        <f t="shared" si="115"/>
        <v>9.6184748175014878</v>
      </c>
      <c r="J66" s="1030"/>
      <c r="K66" s="1089"/>
      <c r="L66" s="1050" t="s">
        <v>11</v>
      </c>
      <c r="M66" s="1083">
        <f t="shared" si="116"/>
        <v>1553056</v>
      </c>
      <c r="N66" s="1084">
        <f t="shared" si="116"/>
        <v>1548001</v>
      </c>
      <c r="O66" s="1085">
        <f t="shared" ref="O66:O67" si="119">SUM(M66:N66)</f>
        <v>3101057</v>
      </c>
      <c r="P66" s="1086">
        <f>P10+P38</f>
        <v>2549</v>
      </c>
      <c r="Q66" s="1087">
        <f>+O66+P66</f>
        <v>3103606</v>
      </c>
      <c r="R66" s="1083">
        <f t="shared" si="117"/>
        <v>1869844</v>
      </c>
      <c r="S66" s="1084">
        <f t="shared" si="117"/>
        <v>1863161</v>
      </c>
      <c r="T66" s="1085">
        <f t="shared" ref="T66:T67" si="120">SUM(R66:S66)</f>
        <v>3733005</v>
      </c>
      <c r="U66" s="1086">
        <f>U10+U38</f>
        <v>2457</v>
      </c>
      <c r="V66" s="1087">
        <f>+T66+U66</f>
        <v>3735462</v>
      </c>
      <c r="W66" s="1088">
        <f t="shared" si="118"/>
        <v>20.358769766523199</v>
      </c>
    </row>
    <row r="67" spans="1:28" ht="13.5" thickBot="1">
      <c r="A67" s="1030" t="str">
        <f>IF(ISERROR(F67/G67)," ",IF(F67/G67&gt;0.5,IF(F67/G67&lt;1.5," ","NOT OK"),"NOT OK"))</f>
        <v xml:space="preserve"> </v>
      </c>
      <c r="B67" s="1057" t="s">
        <v>12</v>
      </c>
      <c r="C67" s="1090">
        <f t="shared" si="114"/>
        <v>11536</v>
      </c>
      <c r="D67" s="1091">
        <f t="shared" si="114"/>
        <v>11530</v>
      </c>
      <c r="E67" s="1081">
        <f t="shared" si="114"/>
        <v>23066</v>
      </c>
      <c r="F67" s="1090">
        <f t="shared" si="114"/>
        <v>12593</v>
      </c>
      <c r="G67" s="1091">
        <f t="shared" si="114"/>
        <v>12595</v>
      </c>
      <c r="H67" s="1081">
        <f t="shared" si="114"/>
        <v>25188</v>
      </c>
      <c r="I67" s="1082">
        <f t="shared" si="115"/>
        <v>9.1996878522500722</v>
      </c>
      <c r="J67" s="1030"/>
      <c r="K67" s="1089"/>
      <c r="L67" s="1062" t="s">
        <v>12</v>
      </c>
      <c r="M67" s="1083">
        <f t="shared" si="116"/>
        <v>1716497</v>
      </c>
      <c r="N67" s="1084">
        <f t="shared" si="116"/>
        <v>1769590</v>
      </c>
      <c r="O67" s="1085">
        <f t="shared" si="119"/>
        <v>3486087</v>
      </c>
      <c r="P67" s="1086">
        <f>P11+P39</f>
        <v>5283</v>
      </c>
      <c r="Q67" s="1087">
        <f>+O67+P67</f>
        <v>3491370</v>
      </c>
      <c r="R67" s="1083">
        <f t="shared" si="117"/>
        <v>1971331</v>
      </c>
      <c r="S67" s="1084">
        <f t="shared" si="117"/>
        <v>2049965</v>
      </c>
      <c r="T67" s="1085">
        <f t="shared" si="120"/>
        <v>4021296</v>
      </c>
      <c r="U67" s="1086">
        <f>U11+U39</f>
        <v>5220</v>
      </c>
      <c r="V67" s="1087">
        <f>+T67+U67</f>
        <v>4026516</v>
      </c>
      <c r="W67" s="1088">
        <f t="shared" si="118"/>
        <v>15.327679392330239</v>
      </c>
    </row>
    <row r="68" spans="1:28" ht="14.25" thickTop="1" thickBot="1">
      <c r="A68" s="1030" t="str">
        <f>IF(ISERROR(F68/G68)," ",IF(F68/G68&gt;0.5,IF(F68/G68&lt;1.5," ","NOT OK"),"NOT OK"))</f>
        <v xml:space="preserve"> </v>
      </c>
      <c r="B68" s="1094" t="s">
        <v>57</v>
      </c>
      <c r="C68" s="1095">
        <f t="shared" ref="C68:E68" si="121">+C65+C66+C67</f>
        <v>33086</v>
      </c>
      <c r="D68" s="1096">
        <f t="shared" si="121"/>
        <v>33071</v>
      </c>
      <c r="E68" s="1097">
        <f t="shared" si="121"/>
        <v>66157</v>
      </c>
      <c r="F68" s="1095">
        <f t="shared" ref="F68:H68" si="122">+F65+F66+F67</f>
        <v>36426</v>
      </c>
      <c r="G68" s="1096">
        <f t="shared" si="122"/>
        <v>36433</v>
      </c>
      <c r="H68" s="1097">
        <f t="shared" si="122"/>
        <v>72859</v>
      </c>
      <c r="I68" s="1098">
        <f>IF(E68=0,0,((H68/E68)-1)*100)</f>
        <v>10.130447269374375</v>
      </c>
      <c r="J68" s="1030"/>
      <c r="L68" s="1099" t="s">
        <v>57</v>
      </c>
      <c r="M68" s="1100">
        <f t="shared" ref="M68:Q68" si="123">+M65+M66+M67</f>
        <v>4838381</v>
      </c>
      <c r="N68" s="1101">
        <f t="shared" si="123"/>
        <v>4899484</v>
      </c>
      <c r="O68" s="1102">
        <f t="shared" si="123"/>
        <v>9737865</v>
      </c>
      <c r="P68" s="1101">
        <f t="shared" si="123"/>
        <v>9694</v>
      </c>
      <c r="Q68" s="1102">
        <f t="shared" si="123"/>
        <v>9747559</v>
      </c>
      <c r="R68" s="1100">
        <f t="shared" ref="R68:V68" si="124">+R65+R66+R67</f>
        <v>5633703</v>
      </c>
      <c r="S68" s="1101">
        <f t="shared" si="124"/>
        <v>5743379</v>
      </c>
      <c r="T68" s="1102">
        <f t="shared" si="124"/>
        <v>11377082</v>
      </c>
      <c r="U68" s="1101">
        <f t="shared" si="124"/>
        <v>10258</v>
      </c>
      <c r="V68" s="1102">
        <f t="shared" si="124"/>
        <v>11387340</v>
      </c>
      <c r="W68" s="1103">
        <f>IF(Q68=0,0,((V68/Q68)-1)*100)</f>
        <v>16.822478325086323</v>
      </c>
      <c r="AB68" s="1104"/>
    </row>
    <row r="69" spans="1:28" ht="13.5" thickTop="1">
      <c r="A69" s="1030" t="str">
        <f t="shared" si="9"/>
        <v xml:space="preserve"> </v>
      </c>
      <c r="B69" s="1045" t="s">
        <v>13</v>
      </c>
      <c r="C69" s="1079">
        <f t="shared" ref="C69:H71" si="125">+C13+C41</f>
        <v>11574</v>
      </c>
      <c r="D69" s="1080">
        <f t="shared" si="125"/>
        <v>11585</v>
      </c>
      <c r="E69" s="1081">
        <f t="shared" si="125"/>
        <v>23159</v>
      </c>
      <c r="F69" s="1079">
        <f t="shared" si="125"/>
        <v>12714</v>
      </c>
      <c r="G69" s="1080">
        <f t="shared" si="125"/>
        <v>12717</v>
      </c>
      <c r="H69" s="1081">
        <f t="shared" si="125"/>
        <v>25431</v>
      </c>
      <c r="I69" s="1082">
        <f t="shared" ref="I69" si="126">IF(E69=0,0,((H69/E69)-1)*100)</f>
        <v>9.8104408653223452</v>
      </c>
      <c r="J69" s="1030"/>
      <c r="L69" s="1050" t="s">
        <v>13</v>
      </c>
      <c r="M69" s="1083">
        <f t="shared" ref="M69:N71" si="127">+M13+M41</f>
        <v>1847545</v>
      </c>
      <c r="N69" s="1084">
        <f t="shared" si="127"/>
        <v>1779602</v>
      </c>
      <c r="O69" s="1085">
        <f t="shared" ref="O69" si="128">SUM(M69:N69)</f>
        <v>3627147</v>
      </c>
      <c r="P69" s="1086">
        <f>P13+P41</f>
        <v>2425</v>
      </c>
      <c r="Q69" s="1087">
        <f>+O69+P69</f>
        <v>3629572</v>
      </c>
      <c r="R69" s="1083">
        <f t="shared" ref="R69:S71" si="129">+R13+R41</f>
        <v>2072636</v>
      </c>
      <c r="S69" s="1084">
        <f t="shared" si="129"/>
        <v>2012807</v>
      </c>
      <c r="T69" s="1085">
        <f t="shared" ref="T69" si="130">SUM(R69:S69)</f>
        <v>4085443</v>
      </c>
      <c r="U69" s="1086">
        <f>U13+U41</f>
        <v>1877</v>
      </c>
      <c r="V69" s="1087">
        <f>+T69+U69</f>
        <v>4087320</v>
      </c>
      <c r="W69" s="1088">
        <f t="shared" ref="W69" si="131">IF(Q69=0,0,((V69/Q69)-1)*100)</f>
        <v>12.61162473151105</v>
      </c>
    </row>
    <row r="70" spans="1:28">
      <c r="A70" s="1030" t="str">
        <f t="shared" ref="A70:A73" si="132">IF(ISERROR(F70/G70)," ",IF(F70/G70&gt;0.5,IF(F70/G70&lt;1.5," ","NOT OK"),"NOT OK"))</f>
        <v xml:space="preserve"> </v>
      </c>
      <c r="B70" s="1045" t="s">
        <v>14</v>
      </c>
      <c r="C70" s="1079">
        <f t="shared" si="125"/>
        <v>10505</v>
      </c>
      <c r="D70" s="1080">
        <f t="shared" si="125"/>
        <v>10503</v>
      </c>
      <c r="E70" s="1081">
        <f t="shared" si="125"/>
        <v>21008</v>
      </c>
      <c r="F70" s="1079">
        <f t="shared" si="125"/>
        <v>11482</v>
      </c>
      <c r="G70" s="1080">
        <f t="shared" si="125"/>
        <v>11487</v>
      </c>
      <c r="H70" s="1081">
        <f t="shared" si="125"/>
        <v>22969</v>
      </c>
      <c r="I70" s="1082">
        <f t="shared" ref="I70:I73" si="133">IF(E70=0,0,((H70/E70)-1)*100)</f>
        <v>9.334539223153083</v>
      </c>
      <c r="J70" s="1030"/>
      <c r="L70" s="1050" t="s">
        <v>14</v>
      </c>
      <c r="M70" s="1083">
        <f t="shared" si="127"/>
        <v>1666497</v>
      </c>
      <c r="N70" s="1084">
        <f t="shared" si="127"/>
        <v>1690570</v>
      </c>
      <c r="O70" s="1085">
        <f>+O14+O42</f>
        <v>3357067</v>
      </c>
      <c r="P70" s="1086">
        <f>+P14+P42</f>
        <v>2959</v>
      </c>
      <c r="Q70" s="1087">
        <f>+O70+P70</f>
        <v>3360026</v>
      </c>
      <c r="R70" s="1083">
        <f t="shared" si="129"/>
        <v>1891863</v>
      </c>
      <c r="S70" s="1084">
        <f t="shared" si="129"/>
        <v>1906458</v>
      </c>
      <c r="T70" s="1085">
        <f>+T14+T42</f>
        <v>3798321</v>
      </c>
      <c r="U70" s="1086">
        <f>+U14+U42</f>
        <v>3524</v>
      </c>
      <c r="V70" s="1087">
        <f>+T70+U70</f>
        <v>3801845</v>
      </c>
      <c r="W70" s="1088">
        <f t="shared" ref="W70:W73" si="134">IF(Q70=0,0,((V70/Q70)-1)*100)</f>
        <v>13.149273249671278</v>
      </c>
    </row>
    <row r="71" spans="1:28" ht="13.5" thickBot="1">
      <c r="A71" s="1030" t="str">
        <f t="shared" si="132"/>
        <v xml:space="preserve"> </v>
      </c>
      <c r="B71" s="1045" t="s">
        <v>15</v>
      </c>
      <c r="C71" s="1079">
        <f t="shared" si="125"/>
        <v>11568</v>
      </c>
      <c r="D71" s="1080">
        <f t="shared" si="125"/>
        <v>11577</v>
      </c>
      <c r="E71" s="1081">
        <f t="shared" si="125"/>
        <v>23145</v>
      </c>
      <c r="F71" s="1079">
        <f t="shared" si="125"/>
        <v>13305</v>
      </c>
      <c r="G71" s="1080">
        <f t="shared" si="125"/>
        <v>13294</v>
      </c>
      <c r="H71" s="1081">
        <f t="shared" si="125"/>
        <v>26599</v>
      </c>
      <c r="I71" s="1082">
        <f t="shared" si="133"/>
        <v>14.923309570101528</v>
      </c>
      <c r="J71" s="1030"/>
      <c r="L71" s="1050" t="s">
        <v>15</v>
      </c>
      <c r="M71" s="1083">
        <f t="shared" si="127"/>
        <v>1839072</v>
      </c>
      <c r="N71" s="1084">
        <f t="shared" si="127"/>
        <v>1847409</v>
      </c>
      <c r="O71" s="1107">
        <f>+O15+O43</f>
        <v>3686481</v>
      </c>
      <c r="P71" s="1086">
        <f>+P15+P43</f>
        <v>3528</v>
      </c>
      <c r="Q71" s="1108">
        <f>+O71+P71</f>
        <v>3690009</v>
      </c>
      <c r="R71" s="1083">
        <f t="shared" si="129"/>
        <v>2081720</v>
      </c>
      <c r="S71" s="1084">
        <f t="shared" si="129"/>
        <v>2081520</v>
      </c>
      <c r="T71" s="1107">
        <f>+T15+T43</f>
        <v>4163240</v>
      </c>
      <c r="U71" s="1086">
        <f>+U15+U43</f>
        <v>3195</v>
      </c>
      <c r="V71" s="1108">
        <f>+T71+U71</f>
        <v>4166435</v>
      </c>
      <c r="W71" s="1088">
        <f t="shared" si="134"/>
        <v>12.91124222190243</v>
      </c>
    </row>
    <row r="72" spans="1:28" ht="14.25" thickTop="1" thickBot="1">
      <c r="A72" s="1078" t="str">
        <f t="shared" si="132"/>
        <v xml:space="preserve"> </v>
      </c>
      <c r="B72" s="1094" t="s">
        <v>61</v>
      </c>
      <c r="C72" s="1095">
        <f>+C69+C70+C71</f>
        <v>33647</v>
      </c>
      <c r="D72" s="1096">
        <f t="shared" ref="D72" si="135">+D69+D70+D71</f>
        <v>33665</v>
      </c>
      <c r="E72" s="1097">
        <f t="shared" ref="E72" si="136">+E69+E70+E71</f>
        <v>67312</v>
      </c>
      <c r="F72" s="1095">
        <f t="shared" ref="F72" si="137">+F69+F70+F71</f>
        <v>37501</v>
      </c>
      <c r="G72" s="1096">
        <f t="shared" ref="G72" si="138">+G69+G70+G71</f>
        <v>37498</v>
      </c>
      <c r="H72" s="1097">
        <f t="shared" ref="H72" si="139">+H69+H70+H71</f>
        <v>74999</v>
      </c>
      <c r="I72" s="1098">
        <f t="shared" si="133"/>
        <v>11.419954837176128</v>
      </c>
      <c r="J72" s="1030"/>
      <c r="L72" s="1099" t="s">
        <v>61</v>
      </c>
      <c r="M72" s="1100">
        <f>+M69+M70+M71</f>
        <v>5353114</v>
      </c>
      <c r="N72" s="1101">
        <f t="shared" ref="N72" si="140">+N69+N70+N71</f>
        <v>5317581</v>
      </c>
      <c r="O72" s="1102">
        <f t="shared" ref="O72" si="141">+O69+O70+O71</f>
        <v>10670695</v>
      </c>
      <c r="P72" s="1101">
        <f t="shared" ref="P72" si="142">+P69+P70+P71</f>
        <v>8912</v>
      </c>
      <c r="Q72" s="1102">
        <f t="shared" ref="Q72" si="143">+Q69+Q70+Q71</f>
        <v>10679607</v>
      </c>
      <c r="R72" s="1100">
        <f t="shared" ref="R72" si="144">+R69+R70+R71</f>
        <v>6046219</v>
      </c>
      <c r="S72" s="1101">
        <f t="shared" ref="S72" si="145">+S69+S70+S71</f>
        <v>6000785</v>
      </c>
      <c r="T72" s="1102">
        <f t="shared" ref="T72" si="146">+T69+T70+T71</f>
        <v>12047004</v>
      </c>
      <c r="U72" s="1101">
        <f t="shared" ref="U72" si="147">+U69+U70+U71</f>
        <v>8596</v>
      </c>
      <c r="V72" s="1102">
        <f t="shared" ref="V72" si="148">+V69+V70+V71</f>
        <v>12055600</v>
      </c>
      <c r="W72" s="1103">
        <f t="shared" si="134"/>
        <v>12.884303701437695</v>
      </c>
      <c r="AB72" s="1104"/>
    </row>
    <row r="73" spans="1:28" ht="13.5" thickTop="1">
      <c r="A73" s="1030" t="str">
        <f t="shared" si="132"/>
        <v xml:space="preserve"> </v>
      </c>
      <c r="B73" s="1045" t="s">
        <v>16</v>
      </c>
      <c r="C73" s="1109">
        <f t="shared" ref="C73:H74" si="149">+C17+C45</f>
        <v>11271</v>
      </c>
      <c r="D73" s="1110">
        <f t="shared" si="149"/>
        <v>11268</v>
      </c>
      <c r="E73" s="1081">
        <f t="shared" si="149"/>
        <v>22539</v>
      </c>
      <c r="F73" s="1109">
        <f t="shared" si="149"/>
        <v>12652</v>
      </c>
      <c r="G73" s="1110">
        <f t="shared" si="149"/>
        <v>12661</v>
      </c>
      <c r="H73" s="1081">
        <f t="shared" si="149"/>
        <v>25313</v>
      </c>
      <c r="I73" s="1082">
        <f t="shared" si="133"/>
        <v>12.307555792182434</v>
      </c>
      <c r="J73" s="1030"/>
      <c r="L73" s="1050" t="s">
        <v>16</v>
      </c>
      <c r="M73" s="1083">
        <f>+M17+M45</f>
        <v>1791132</v>
      </c>
      <c r="N73" s="1084">
        <f>+N17+N45</f>
        <v>1783594</v>
      </c>
      <c r="O73" s="1107">
        <f t="shared" ref="O73" si="150">SUM(M73:N73)</f>
        <v>3574726</v>
      </c>
      <c r="P73" s="1086">
        <f>P17+P45</f>
        <v>1783</v>
      </c>
      <c r="Q73" s="1108">
        <f>+O73+P73</f>
        <v>3576509</v>
      </c>
      <c r="R73" s="1083">
        <f>+R17+R45</f>
        <v>2028418</v>
      </c>
      <c r="S73" s="1084">
        <f>+S17+S45</f>
        <v>2031799</v>
      </c>
      <c r="T73" s="1107">
        <f t="shared" ref="T73" si="151">SUM(R73:S73)</f>
        <v>4060217</v>
      </c>
      <c r="U73" s="1086">
        <f>U17+U45</f>
        <v>2506</v>
      </c>
      <c r="V73" s="1108">
        <f>+T73+U73</f>
        <v>4062723</v>
      </c>
      <c r="W73" s="1088">
        <f t="shared" si="134"/>
        <v>13.594653333739682</v>
      </c>
    </row>
    <row r="74" spans="1:28" ht="13.5" thickBot="1">
      <c r="A74" s="1030" t="str">
        <f t="shared" ref="A74:A76" si="152">IF(ISERROR(F74/G74)," ",IF(F74/G74&gt;0.5,IF(F74/G74&lt;1.5," ","NOT OK"),"NOT OK"))</f>
        <v xml:space="preserve"> </v>
      </c>
      <c r="B74" s="1045" t="s">
        <v>17</v>
      </c>
      <c r="C74" s="1109">
        <f t="shared" si="149"/>
        <v>11390</v>
      </c>
      <c r="D74" s="1110">
        <f t="shared" si="149"/>
        <v>11389</v>
      </c>
      <c r="E74" s="1092">
        <f t="shared" si="149"/>
        <v>22779</v>
      </c>
      <c r="F74" s="1109">
        <f t="shared" si="149"/>
        <v>12944</v>
      </c>
      <c r="G74" s="1110">
        <f t="shared" si="149"/>
        <v>12940</v>
      </c>
      <c r="H74" s="1092">
        <f t="shared" si="149"/>
        <v>25884</v>
      </c>
      <c r="I74" s="1082">
        <f t="shared" ref="I74:I76" si="153">IF(E74=0,0,((H74/E74)-1)*100)</f>
        <v>13.630975898854203</v>
      </c>
      <c r="J74" s="1030"/>
      <c r="L74" s="1050" t="s">
        <v>17</v>
      </c>
      <c r="M74" s="1083">
        <f>+M18+M46</f>
        <v>1709979</v>
      </c>
      <c r="N74" s="1084">
        <f>+N18+N46</f>
        <v>1710829</v>
      </c>
      <c r="O74" s="1107">
        <f>SUM(M74:N74)</f>
        <v>3420808</v>
      </c>
      <c r="P74" s="1086">
        <f>P18+P46</f>
        <v>2599</v>
      </c>
      <c r="Q74" s="1108">
        <f>+O74+P74</f>
        <v>3423407</v>
      </c>
      <c r="R74" s="1083">
        <f>+R18+R46</f>
        <v>1983495</v>
      </c>
      <c r="S74" s="1084">
        <f>+S18+S46</f>
        <v>1992130</v>
      </c>
      <c r="T74" s="1107">
        <f>SUM(R74:S74)</f>
        <v>3975625</v>
      </c>
      <c r="U74" s="1086">
        <f>U18+U46</f>
        <v>2493</v>
      </c>
      <c r="V74" s="1108">
        <f>+T74+U74</f>
        <v>3978118</v>
      </c>
      <c r="W74" s="1088">
        <f t="shared" ref="W74:W76" si="154">IF(Q74=0,0,((V74/Q74)-1)*100)</f>
        <v>16.203477997211557</v>
      </c>
    </row>
    <row r="75" spans="1:28" ht="14.25" thickTop="1" thickBot="1">
      <c r="A75" s="1078" t="str">
        <f t="shared" si="152"/>
        <v xml:space="preserve"> </v>
      </c>
      <c r="B75" s="1094" t="s">
        <v>66</v>
      </c>
      <c r="C75" s="1095">
        <f>+C72+C73+C74</f>
        <v>56308</v>
      </c>
      <c r="D75" s="1111">
        <f t="shared" ref="D75" si="155">+D72+D73+D74</f>
        <v>56322</v>
      </c>
      <c r="E75" s="1112">
        <f t="shared" ref="E75" si="156">+E72+E73+E74</f>
        <v>112630</v>
      </c>
      <c r="F75" s="1095">
        <f t="shared" ref="F75" si="157">+F72+F73+F74</f>
        <v>63097</v>
      </c>
      <c r="G75" s="1096">
        <f t="shared" ref="G75" si="158">+G72+G73+G74</f>
        <v>63099</v>
      </c>
      <c r="H75" s="1097">
        <f t="shared" ref="H75" si="159">+H72+H73+H74</f>
        <v>126196</v>
      </c>
      <c r="I75" s="1098">
        <f t="shared" si="153"/>
        <v>12.044748290863883</v>
      </c>
      <c r="J75" s="1030"/>
      <c r="L75" s="1099" t="s">
        <v>66</v>
      </c>
      <c r="M75" s="1113">
        <f>+M72+M73+M74</f>
        <v>8854225</v>
      </c>
      <c r="N75" s="1113">
        <f t="shared" ref="N75" si="160">+N72+N73+N74</f>
        <v>8812004</v>
      </c>
      <c r="O75" s="1114">
        <f t="shared" ref="O75" si="161">+O72+O73+O74</f>
        <v>17666229</v>
      </c>
      <c r="P75" s="1113">
        <f t="shared" ref="P75" si="162">+P72+P73+P74</f>
        <v>13294</v>
      </c>
      <c r="Q75" s="1114">
        <f t="shared" ref="Q75" si="163">+Q72+Q73+Q74</f>
        <v>17679523</v>
      </c>
      <c r="R75" s="1113">
        <f t="shared" ref="R75" si="164">+R72+R73+R74</f>
        <v>10058132</v>
      </c>
      <c r="S75" s="1113">
        <f t="shared" ref="S75" si="165">+S72+S73+S74</f>
        <v>10024714</v>
      </c>
      <c r="T75" s="1114">
        <f t="shared" ref="T75" si="166">+T72+T73+T74</f>
        <v>20082846</v>
      </c>
      <c r="U75" s="1113">
        <f t="shared" ref="U75" si="167">+U72+U73+U74</f>
        <v>13595</v>
      </c>
      <c r="V75" s="1114">
        <f t="shared" ref="V75" si="168">+V72+V73+V74</f>
        <v>20096441</v>
      </c>
      <c r="W75" s="1103">
        <f t="shared" si="154"/>
        <v>13.670719509796726</v>
      </c>
      <c r="X75" s="1031"/>
      <c r="Y75" s="1031"/>
      <c r="Z75" s="1031"/>
      <c r="AA75" s="1031"/>
    </row>
    <row r="76" spans="1:28" ht="14.25" thickTop="1" thickBot="1">
      <c r="A76" s="1078" t="str">
        <f t="shared" si="152"/>
        <v xml:space="preserve"> </v>
      </c>
      <c r="B76" s="1094" t="s">
        <v>67</v>
      </c>
      <c r="C76" s="1095">
        <f>+C68+C72+C73+C74</f>
        <v>89394</v>
      </c>
      <c r="D76" s="1096">
        <f t="shared" ref="D76:H76" si="169">+D68+D72+D73+D74</f>
        <v>89393</v>
      </c>
      <c r="E76" s="1097">
        <f t="shared" si="169"/>
        <v>178787</v>
      </c>
      <c r="F76" s="1095">
        <f t="shared" si="169"/>
        <v>99523</v>
      </c>
      <c r="G76" s="1096">
        <f t="shared" si="169"/>
        <v>99532</v>
      </c>
      <c r="H76" s="1097">
        <f t="shared" si="169"/>
        <v>199055</v>
      </c>
      <c r="I76" s="1098">
        <f t="shared" si="153"/>
        <v>11.336394704312958</v>
      </c>
      <c r="J76" s="1030"/>
      <c r="L76" s="1099" t="s">
        <v>67</v>
      </c>
      <c r="M76" s="1100">
        <f>+M68+M72+M73+M74</f>
        <v>13692606</v>
      </c>
      <c r="N76" s="1100">
        <f t="shared" ref="N76:V76" si="170">+N68+N72+N73+N74</f>
        <v>13711488</v>
      </c>
      <c r="O76" s="1115">
        <f t="shared" si="170"/>
        <v>27404094</v>
      </c>
      <c r="P76" s="1100">
        <f t="shared" si="170"/>
        <v>22988</v>
      </c>
      <c r="Q76" s="1115">
        <f t="shared" si="170"/>
        <v>27427082</v>
      </c>
      <c r="R76" s="1100">
        <f t="shared" si="170"/>
        <v>15691835</v>
      </c>
      <c r="S76" s="1100">
        <f t="shared" si="170"/>
        <v>15768093</v>
      </c>
      <c r="T76" s="1115">
        <f t="shared" si="170"/>
        <v>31459928</v>
      </c>
      <c r="U76" s="1100">
        <f t="shared" si="170"/>
        <v>23853</v>
      </c>
      <c r="V76" s="1115">
        <f t="shared" si="170"/>
        <v>31483781</v>
      </c>
      <c r="W76" s="1103">
        <f t="shared" si="154"/>
        <v>14.790851611556777</v>
      </c>
      <c r="AB76" s="1104"/>
    </row>
    <row r="77" spans="1:28" ht="14.25" thickTop="1" thickBot="1">
      <c r="A77" s="1030" t="str">
        <f>IF(ISERROR(F77/G77)," ",IF(F77/G77&gt;0.5,IF(F77/G77&lt;1.5," ","NOT OK"),"NOT OK"))</f>
        <v xml:space="preserve"> </v>
      </c>
      <c r="B77" s="1045" t="s">
        <v>18</v>
      </c>
      <c r="C77" s="1109">
        <f t="shared" ref="C77:E77" si="171">+C21+C49</f>
        <v>10895</v>
      </c>
      <c r="D77" s="1110">
        <f t="shared" si="171"/>
        <v>10901</v>
      </c>
      <c r="E77" s="1092">
        <f t="shared" si="171"/>
        <v>21796</v>
      </c>
      <c r="F77" s="1109"/>
      <c r="G77" s="1110"/>
      <c r="H77" s="1092"/>
      <c r="I77" s="1082"/>
      <c r="J77" s="1030"/>
      <c r="L77" s="1050" t="s">
        <v>18</v>
      </c>
      <c r="M77" s="1083">
        <f>+M21+M49</f>
        <v>1659070</v>
      </c>
      <c r="N77" s="1084">
        <f>+N21+N49</f>
        <v>1648451</v>
      </c>
      <c r="O77" s="1107">
        <f>SUM(M77:N77)</f>
        <v>3307521</v>
      </c>
      <c r="P77" s="1086">
        <f>P21+P49</f>
        <v>2360</v>
      </c>
      <c r="Q77" s="1107">
        <f>+O77+P77</f>
        <v>3309881</v>
      </c>
      <c r="R77" s="1083"/>
      <c r="S77" s="1084"/>
      <c r="T77" s="1107"/>
      <c r="U77" s="1086"/>
      <c r="V77" s="1107"/>
      <c r="W77" s="1088"/>
    </row>
    <row r="78" spans="1:28" ht="15.75" customHeight="1" thickTop="1" thickBot="1">
      <c r="A78" s="1119" t="str">
        <f>IF(ISERROR(F78/G78)," ",IF(F78/G78&gt;0.5,IF(F78/G78&lt;1.5," ","NOT OK"),"NOT OK"))</f>
        <v xml:space="preserve"> </v>
      </c>
      <c r="B78" s="1120" t="s">
        <v>19</v>
      </c>
      <c r="C78" s="1095">
        <f t="shared" ref="C78:E78" si="172">+C73+C74+C77</f>
        <v>33556</v>
      </c>
      <c r="D78" s="1121">
        <f t="shared" si="172"/>
        <v>33558</v>
      </c>
      <c r="E78" s="1122">
        <f t="shared" si="172"/>
        <v>67114</v>
      </c>
      <c r="F78" s="1095"/>
      <c r="G78" s="1121"/>
      <c r="H78" s="1122"/>
      <c r="I78" s="1098"/>
      <c r="J78" s="1119"/>
      <c r="K78" s="1123"/>
      <c r="L78" s="1124" t="s">
        <v>19</v>
      </c>
      <c r="M78" s="1125">
        <f t="shared" ref="M78:Q78" si="173">+M73+M74+M77</f>
        <v>5160181</v>
      </c>
      <c r="N78" s="1126">
        <f t="shared" si="173"/>
        <v>5142874</v>
      </c>
      <c r="O78" s="1127">
        <f t="shared" si="173"/>
        <v>10303055</v>
      </c>
      <c r="P78" s="1126">
        <f t="shared" si="173"/>
        <v>6742</v>
      </c>
      <c r="Q78" s="1127">
        <f t="shared" si="173"/>
        <v>10309797</v>
      </c>
      <c r="R78" s="1125"/>
      <c r="S78" s="1126"/>
      <c r="T78" s="1128"/>
      <c r="U78" s="1126"/>
      <c r="V78" s="1128"/>
      <c r="W78" s="1129"/>
    </row>
    <row r="79" spans="1:28" ht="13.5" thickTop="1">
      <c r="A79" s="1030" t="str">
        <f>IF(ISERROR(F79/G79)," ",IF(F79/G79&gt;0.5,IF(F79/G79&lt;1.5," ","NOT OK"),"NOT OK"))</f>
        <v xml:space="preserve"> </v>
      </c>
      <c r="B79" s="1045" t="s">
        <v>21</v>
      </c>
      <c r="C79" s="1079">
        <f t="shared" ref="C79:E81" si="174">+C23+C51</f>
        <v>11592</v>
      </c>
      <c r="D79" s="1080">
        <f t="shared" si="174"/>
        <v>11600</v>
      </c>
      <c r="E79" s="1130">
        <f t="shared" si="174"/>
        <v>23192</v>
      </c>
      <c r="F79" s="1079"/>
      <c r="G79" s="1080"/>
      <c r="H79" s="1130"/>
      <c r="I79" s="1082"/>
      <c r="J79" s="1030"/>
      <c r="L79" s="1050" t="s">
        <v>21</v>
      </c>
      <c r="M79" s="1083">
        <f t="shared" ref="M79:N81" si="175">+M23+M51</f>
        <v>1803035</v>
      </c>
      <c r="N79" s="1084">
        <f t="shared" si="175"/>
        <v>1805486</v>
      </c>
      <c r="O79" s="1107">
        <f>SUM(M79:N79)</f>
        <v>3608521</v>
      </c>
      <c r="P79" s="1086">
        <f>P23+P51</f>
        <v>1819</v>
      </c>
      <c r="Q79" s="1107">
        <f>+O79+P79</f>
        <v>3610340</v>
      </c>
      <c r="R79" s="1083"/>
      <c r="S79" s="1084"/>
      <c r="T79" s="1107"/>
      <c r="U79" s="1086"/>
      <c r="V79" s="1107"/>
      <c r="W79" s="1088"/>
    </row>
    <row r="80" spans="1:28">
      <c r="A80" s="1030" t="str">
        <f t="shared" ref="A80" si="176">IF(ISERROR(F80/G80)," ",IF(F80/G80&gt;0.5,IF(F80/G80&lt;1.5," ","NOT OK"),"NOT OK"))</f>
        <v xml:space="preserve"> </v>
      </c>
      <c r="B80" s="1045" t="s">
        <v>22</v>
      </c>
      <c r="C80" s="1079">
        <f t="shared" si="174"/>
        <v>11618</v>
      </c>
      <c r="D80" s="1080">
        <f t="shared" si="174"/>
        <v>11610</v>
      </c>
      <c r="E80" s="1131">
        <f t="shared" si="174"/>
        <v>23228</v>
      </c>
      <c r="F80" s="1079"/>
      <c r="G80" s="1080"/>
      <c r="H80" s="1131"/>
      <c r="I80" s="1082"/>
      <c r="J80" s="1030"/>
      <c r="L80" s="1050" t="s">
        <v>22</v>
      </c>
      <c r="M80" s="1083">
        <f t="shared" si="175"/>
        <v>1819041</v>
      </c>
      <c r="N80" s="1084">
        <f t="shared" si="175"/>
        <v>1799855</v>
      </c>
      <c r="O80" s="1107">
        <f t="shared" ref="O80" si="177">SUM(M80:N80)</f>
        <v>3618896</v>
      </c>
      <c r="P80" s="1086">
        <f>P24+P52</f>
        <v>948</v>
      </c>
      <c r="Q80" s="1107">
        <f>+O80+P80</f>
        <v>3619844</v>
      </c>
      <c r="R80" s="1083"/>
      <c r="S80" s="1084"/>
      <c r="T80" s="1107"/>
      <c r="U80" s="1086"/>
      <c r="V80" s="1107"/>
      <c r="W80" s="1088"/>
    </row>
    <row r="81" spans="1:28" ht="13.5" thickBot="1">
      <c r="A81" s="1030" t="str">
        <f t="shared" ref="A81" si="178">IF(ISERROR(F81/G81)," ",IF(F81/G81&gt;0.5,IF(F81/G81&lt;1.5," ","NOT OK"),"NOT OK"))</f>
        <v xml:space="preserve"> </v>
      </c>
      <c r="B81" s="1045" t="s">
        <v>23</v>
      </c>
      <c r="C81" s="1079">
        <f t="shared" si="174"/>
        <v>10817</v>
      </c>
      <c r="D81" s="1132">
        <f t="shared" si="174"/>
        <v>10818</v>
      </c>
      <c r="E81" s="1146">
        <f t="shared" si="174"/>
        <v>21635</v>
      </c>
      <c r="F81" s="1079"/>
      <c r="G81" s="1132"/>
      <c r="H81" s="1146"/>
      <c r="I81" s="1134"/>
      <c r="J81" s="1030"/>
      <c r="L81" s="1050" t="s">
        <v>23</v>
      </c>
      <c r="M81" s="1083">
        <f t="shared" si="175"/>
        <v>1629341</v>
      </c>
      <c r="N81" s="1084">
        <f t="shared" si="175"/>
        <v>1636167</v>
      </c>
      <c r="O81" s="1107">
        <f t="shared" ref="O81" si="179">SUM(M81:N81)</f>
        <v>3265508</v>
      </c>
      <c r="P81" s="1086">
        <f>P25+P53</f>
        <v>844</v>
      </c>
      <c r="Q81" s="1108">
        <f>+O81+P81</f>
        <v>3266352</v>
      </c>
      <c r="R81" s="1083"/>
      <c r="S81" s="1084"/>
      <c r="T81" s="1107"/>
      <c r="U81" s="1086"/>
      <c r="V81" s="1108"/>
      <c r="W81" s="1088"/>
    </row>
    <row r="82" spans="1:28" ht="14.25" thickTop="1" thickBot="1">
      <c r="A82" s="1078" t="str">
        <f>IF(ISERROR(F82/G82)," ",IF(F82/G82&gt;0.5,IF(F82/G82&lt;1.5," ","NOT OK"),"NOT OK"))</f>
        <v xml:space="preserve"> </v>
      </c>
      <c r="B82" s="1094" t="s">
        <v>40</v>
      </c>
      <c r="C82" s="1095">
        <f>+C79+C80+C81</f>
        <v>34027</v>
      </c>
      <c r="D82" s="1095">
        <f t="shared" ref="D82" si="180">+D79+D80+D81</f>
        <v>34028</v>
      </c>
      <c r="E82" s="1095">
        <f t="shared" ref="E82" si="181">+E79+E80+E81</f>
        <v>68055</v>
      </c>
      <c r="F82" s="1095"/>
      <c r="G82" s="1095"/>
      <c r="H82" s="1095"/>
      <c r="I82" s="1098"/>
      <c r="J82" s="1030"/>
      <c r="L82" s="1135" t="s">
        <v>40</v>
      </c>
      <c r="M82" s="1100">
        <f>+M79+M80+M81</f>
        <v>5251417</v>
      </c>
      <c r="N82" s="1101">
        <f t="shared" ref="N82" si="182">+N79+N80+N81</f>
        <v>5241508</v>
      </c>
      <c r="O82" s="1102">
        <f t="shared" ref="O82" si="183">+O79+O80+O81</f>
        <v>10492925</v>
      </c>
      <c r="P82" s="1136">
        <f t="shared" ref="P82" si="184">+P79+P80+P81</f>
        <v>3611</v>
      </c>
      <c r="Q82" s="1137">
        <f t="shared" ref="Q82" si="185">+Q79+Q80+Q81</f>
        <v>10496536</v>
      </c>
      <c r="R82" s="1100"/>
      <c r="S82" s="1101"/>
      <c r="T82" s="1102"/>
      <c r="U82" s="1136"/>
      <c r="V82" s="1137"/>
      <c r="W82" s="1103"/>
    </row>
    <row r="83" spans="1:28" ht="14.25" thickTop="1" thickBot="1">
      <c r="A83" s="1078" t="str">
        <f t="shared" ref="A83" si="186">IF(ISERROR(F83/G83)," ",IF(F83/G83&gt;0.5,IF(F83/G83&lt;1.5," ","NOT OK"),"NOT OK"))</f>
        <v xml:space="preserve"> </v>
      </c>
      <c r="B83" s="1094" t="s">
        <v>62</v>
      </c>
      <c r="C83" s="1095">
        <f t="shared" ref="C83:E83" si="187">+C72+C78+C82</f>
        <v>101230</v>
      </c>
      <c r="D83" s="1095">
        <f t="shared" si="187"/>
        <v>101251</v>
      </c>
      <c r="E83" s="1095">
        <f t="shared" si="187"/>
        <v>202481</v>
      </c>
      <c r="F83" s="1095"/>
      <c r="G83" s="1095"/>
      <c r="H83" s="1095"/>
      <c r="I83" s="1098"/>
      <c r="J83" s="1030"/>
      <c r="L83" s="1135" t="s">
        <v>62</v>
      </c>
      <c r="M83" s="1113">
        <f t="shared" ref="M83:Q83" si="188">+M72+M78+M82</f>
        <v>15764712</v>
      </c>
      <c r="N83" s="1113">
        <f t="shared" si="188"/>
        <v>15701963</v>
      </c>
      <c r="O83" s="1114">
        <f t="shared" si="188"/>
        <v>31466675</v>
      </c>
      <c r="P83" s="1113">
        <f t="shared" si="188"/>
        <v>19265</v>
      </c>
      <c r="Q83" s="1114">
        <f t="shared" si="188"/>
        <v>31485940</v>
      </c>
      <c r="R83" s="1113"/>
      <c r="S83" s="1113"/>
      <c r="T83" s="1114"/>
      <c r="U83" s="1113"/>
      <c r="V83" s="1114"/>
      <c r="W83" s="1103"/>
      <c r="X83" s="1031"/>
      <c r="Y83" s="1031"/>
      <c r="Z83" s="1031"/>
      <c r="AA83" s="1031"/>
    </row>
    <row r="84" spans="1:28" ht="14.25" thickTop="1" thickBot="1">
      <c r="A84" s="1078" t="str">
        <f>IF(ISERROR(F84/G84)," ",IF(F84/G84&gt;0.5,IF(F84/G84&lt;1.5," ","NOT OK"),"NOT OK"))</f>
        <v xml:space="preserve"> </v>
      </c>
      <c r="B84" s="1094" t="s">
        <v>63</v>
      </c>
      <c r="C84" s="1095">
        <f t="shared" ref="C84:E84" si="189">+C68+C72+C78+C82</f>
        <v>134316</v>
      </c>
      <c r="D84" s="1095">
        <f t="shared" si="189"/>
        <v>134322</v>
      </c>
      <c r="E84" s="1095">
        <f t="shared" si="189"/>
        <v>268638</v>
      </c>
      <c r="F84" s="1095"/>
      <c r="G84" s="1095"/>
      <c r="H84" s="1095"/>
      <c r="I84" s="1098"/>
      <c r="J84" s="1030"/>
      <c r="L84" s="1135" t="s">
        <v>63</v>
      </c>
      <c r="M84" s="1100">
        <f t="shared" ref="M84:Q84" si="190">+M68+M72+M78+M82</f>
        <v>20603093</v>
      </c>
      <c r="N84" s="1101">
        <f t="shared" si="190"/>
        <v>20601447</v>
      </c>
      <c r="O84" s="1102">
        <f t="shared" si="190"/>
        <v>41204540</v>
      </c>
      <c r="P84" s="1101">
        <f t="shared" si="190"/>
        <v>28959</v>
      </c>
      <c r="Q84" s="1102">
        <f t="shared" si="190"/>
        <v>41233499</v>
      </c>
      <c r="R84" s="1100"/>
      <c r="S84" s="1101"/>
      <c r="T84" s="1102"/>
      <c r="U84" s="1101"/>
      <c r="V84" s="1102"/>
      <c r="W84" s="1103"/>
      <c r="AB84" s="1104"/>
    </row>
    <row r="85" spans="1:28" ht="14.25" thickTop="1" thickBot="1">
      <c r="B85" s="1138" t="s">
        <v>60</v>
      </c>
      <c r="C85" s="1036"/>
      <c r="D85" s="1036"/>
      <c r="E85" s="1036"/>
      <c r="F85" s="1036"/>
      <c r="G85" s="1036"/>
      <c r="H85" s="1036"/>
      <c r="I85" s="1036"/>
      <c r="J85" s="1036"/>
      <c r="L85" s="1139" t="s">
        <v>60</v>
      </c>
      <c r="M85" s="1039"/>
      <c r="N85" s="1039"/>
      <c r="O85" s="1039"/>
      <c r="P85" s="1039"/>
      <c r="Q85" s="1039"/>
      <c r="R85" s="1039"/>
      <c r="S85" s="1039"/>
      <c r="T85" s="1039"/>
      <c r="U85" s="1039"/>
      <c r="V85" s="1039"/>
      <c r="W85" s="1039"/>
      <c r="X85" s="1039"/>
    </row>
    <row r="86" spans="1:28" ht="13.5" thickTop="1">
      <c r="L86" s="1260" t="s">
        <v>33</v>
      </c>
      <c r="M86" s="1261"/>
      <c r="N86" s="1261"/>
      <c r="O86" s="1261"/>
      <c r="P86" s="1261"/>
      <c r="Q86" s="1261"/>
      <c r="R86" s="1261"/>
      <c r="S86" s="1261"/>
      <c r="T86" s="1261"/>
      <c r="U86" s="1261"/>
      <c r="V86" s="1261"/>
      <c r="W86" s="1262"/>
    </row>
    <row r="87" spans="1:28" ht="13.5" thickBot="1">
      <c r="L87" s="1257" t="s">
        <v>43</v>
      </c>
      <c r="M87" s="1258"/>
      <c r="N87" s="1258"/>
      <c r="O87" s="1258"/>
      <c r="P87" s="1258"/>
      <c r="Q87" s="1258"/>
      <c r="R87" s="1258"/>
      <c r="S87" s="1258"/>
      <c r="T87" s="1258"/>
      <c r="U87" s="1258"/>
      <c r="V87" s="1258"/>
      <c r="W87" s="1259"/>
    </row>
    <row r="88" spans="1:28" ht="14.25" thickTop="1" thickBot="1">
      <c r="L88" s="1147"/>
      <c r="M88" s="1148"/>
      <c r="N88" s="1148"/>
      <c r="O88" s="1148"/>
      <c r="P88" s="1148"/>
      <c r="Q88" s="1148"/>
      <c r="R88" s="1148"/>
      <c r="S88" s="1148"/>
      <c r="T88" s="1148"/>
      <c r="U88" s="1148"/>
      <c r="V88" s="1148"/>
      <c r="W88" s="1149" t="s">
        <v>34</v>
      </c>
    </row>
    <row r="89" spans="1:28" ht="14.25" customHeight="1" thickTop="1" thickBot="1">
      <c r="L89" s="1150"/>
      <c r="M89" s="1151" t="s">
        <v>64</v>
      </c>
      <c r="N89" s="1152"/>
      <c r="O89" s="1151"/>
      <c r="P89" s="1153"/>
      <c r="Q89" s="1152"/>
      <c r="R89" s="1153" t="s">
        <v>65</v>
      </c>
      <c r="S89" s="1152"/>
      <c r="T89" s="1151"/>
      <c r="U89" s="1153"/>
      <c r="V89" s="1153"/>
      <c r="W89" s="1154" t="s">
        <v>2</v>
      </c>
    </row>
    <row r="90" spans="1:28" ht="13.5" thickTop="1">
      <c r="L90" s="1155" t="s">
        <v>3</v>
      </c>
      <c r="M90" s="1156"/>
      <c r="N90" s="1157"/>
      <c r="O90" s="1158"/>
      <c r="P90" s="1159"/>
      <c r="Q90" s="1160"/>
      <c r="R90" s="1156"/>
      <c r="S90" s="1157"/>
      <c r="T90" s="1158"/>
      <c r="U90" s="1159"/>
      <c r="V90" s="1160"/>
      <c r="W90" s="1161" t="s">
        <v>4</v>
      </c>
    </row>
    <row r="91" spans="1:28" ht="13.5" thickBot="1">
      <c r="L91" s="1162"/>
      <c r="M91" s="1163" t="s">
        <v>35</v>
      </c>
      <c r="N91" s="1164" t="s">
        <v>36</v>
      </c>
      <c r="O91" s="1165" t="s">
        <v>37</v>
      </c>
      <c r="P91" s="1166" t="s">
        <v>32</v>
      </c>
      <c r="Q91" s="1167" t="s">
        <v>7</v>
      </c>
      <c r="R91" s="1163" t="s">
        <v>35</v>
      </c>
      <c r="S91" s="1164" t="s">
        <v>36</v>
      </c>
      <c r="T91" s="1165" t="s">
        <v>37</v>
      </c>
      <c r="U91" s="1166" t="s">
        <v>32</v>
      </c>
      <c r="V91" s="1167" t="s">
        <v>7</v>
      </c>
      <c r="W91" s="1168"/>
    </row>
    <row r="92" spans="1:28" ht="4.5" customHeight="1" thickTop="1">
      <c r="L92" s="1155"/>
      <c r="M92" s="1169"/>
      <c r="N92" s="1170"/>
      <c r="O92" s="1171"/>
      <c r="P92" s="1172"/>
      <c r="Q92" s="1171"/>
      <c r="R92" s="1169"/>
      <c r="S92" s="1170"/>
      <c r="T92" s="1171"/>
      <c r="U92" s="1172"/>
      <c r="V92" s="1171"/>
      <c r="W92" s="1173"/>
    </row>
    <row r="93" spans="1:28">
      <c r="A93" s="1174"/>
      <c r="L93" s="1155" t="s">
        <v>10</v>
      </c>
      <c r="M93" s="1175">
        <f>+Lcc_BKK!M93+Lcc_DMK!M93</f>
        <v>1667</v>
      </c>
      <c r="N93" s="1176">
        <f>+Lcc_BKK!N93+Lcc_DMK!N93</f>
        <v>3942</v>
      </c>
      <c r="O93" s="1177">
        <f>SUM(M93:N93)</f>
        <v>5609</v>
      </c>
      <c r="P93" s="1178">
        <f>Lcc_BKK!P93+Lcc_DMK!P93</f>
        <v>8</v>
      </c>
      <c r="Q93" s="1179">
        <f>O93+P93</f>
        <v>5617</v>
      </c>
      <c r="R93" s="1175">
        <f>+Lcc_BKK!R93+Lcc_DMK!R93</f>
        <v>1843</v>
      </c>
      <c r="S93" s="1176">
        <f>+Lcc_BKK!S93+Lcc_DMK!S93</f>
        <v>4179</v>
      </c>
      <c r="T93" s="1177">
        <f>SUM(R93:S93)</f>
        <v>6022</v>
      </c>
      <c r="U93" s="1178">
        <f>Lcc_BKK!U93+Lcc_DMK!U93</f>
        <v>0</v>
      </c>
      <c r="V93" s="1179">
        <f>T93+U93</f>
        <v>6022</v>
      </c>
      <c r="W93" s="1180">
        <f>IF(Q93=0,0,((V93/Q93)-1)*100)</f>
        <v>7.2102545842976706</v>
      </c>
      <c r="Y93" s="1106"/>
      <c r="Z93" s="1106"/>
    </row>
    <row r="94" spans="1:28">
      <c r="A94" s="1174"/>
      <c r="L94" s="1155" t="s">
        <v>11</v>
      </c>
      <c r="M94" s="1175">
        <f>+Lcc_BKK!M94+Lcc_DMK!M94</f>
        <v>1594</v>
      </c>
      <c r="N94" s="1176">
        <f>+Lcc_BKK!N94+Lcc_DMK!N94</f>
        <v>3973</v>
      </c>
      <c r="O94" s="1177">
        <f t="shared" ref="O94:O95" si="191">SUM(M94:N94)</f>
        <v>5567</v>
      </c>
      <c r="P94" s="1178">
        <f>Lcc_BKK!P94+Lcc_DMK!P94</f>
        <v>14</v>
      </c>
      <c r="Q94" s="1179">
        <f>O94+P94</f>
        <v>5581</v>
      </c>
      <c r="R94" s="1175">
        <f>+Lcc_BKK!R94+Lcc_DMK!R94</f>
        <v>2148</v>
      </c>
      <c r="S94" s="1176">
        <f>+Lcc_BKK!S94+Lcc_DMK!S94</f>
        <v>4669</v>
      </c>
      <c r="T94" s="1177">
        <f t="shared" ref="T94:T95" si="192">SUM(R94:S94)</f>
        <v>6817</v>
      </c>
      <c r="U94" s="1178">
        <f>Lcc_BKK!U94+Lcc_DMK!U94</f>
        <v>0</v>
      </c>
      <c r="V94" s="1179">
        <f>T94+U94</f>
        <v>6817</v>
      </c>
      <c r="W94" s="1180">
        <f>IF(Q94=0,0,((V94/Q94)-1)*100)</f>
        <v>22.146568715283998</v>
      </c>
      <c r="Y94" s="1106"/>
      <c r="Z94" s="1106"/>
    </row>
    <row r="95" spans="1:28" ht="13.5" thickBot="1">
      <c r="A95" s="1174"/>
      <c r="L95" s="1162" t="s">
        <v>12</v>
      </c>
      <c r="M95" s="1175">
        <f>+Lcc_BKK!M95+Lcc_DMK!M95</f>
        <v>1520</v>
      </c>
      <c r="N95" s="1176">
        <f>+Lcc_BKK!N95+Lcc_DMK!N95</f>
        <v>3876</v>
      </c>
      <c r="O95" s="1177">
        <f t="shared" si="191"/>
        <v>5396</v>
      </c>
      <c r="P95" s="1178">
        <f>Lcc_BKK!P95+Lcc_DMK!P95</f>
        <v>2</v>
      </c>
      <c r="Q95" s="1179">
        <f>O95+P95</f>
        <v>5398</v>
      </c>
      <c r="R95" s="1175">
        <f>+Lcc_BKK!R95+Lcc_DMK!R95</f>
        <v>1893</v>
      </c>
      <c r="S95" s="1176">
        <f>+Lcc_BKK!S95+Lcc_DMK!S95</f>
        <v>4463</v>
      </c>
      <c r="T95" s="1177">
        <f t="shared" si="192"/>
        <v>6356</v>
      </c>
      <c r="U95" s="1178">
        <f>Lcc_BKK!U95+Lcc_DMK!U95</f>
        <v>0</v>
      </c>
      <c r="V95" s="1179">
        <f>T95+U95</f>
        <v>6356</v>
      </c>
      <c r="W95" s="1180">
        <f>IF(Q95=0,0,((V95/Q95)-1)*100)</f>
        <v>17.747313819933307</v>
      </c>
      <c r="Y95" s="1106"/>
      <c r="Z95" s="1106"/>
    </row>
    <row r="96" spans="1:28" ht="14.25" thickTop="1" thickBot="1">
      <c r="A96" s="1174"/>
      <c r="L96" s="1181" t="s">
        <v>38</v>
      </c>
      <c r="M96" s="1182">
        <f t="shared" ref="M96:Q96" si="193">+M93+M94+M95</f>
        <v>4781</v>
      </c>
      <c r="N96" s="1183">
        <f t="shared" si="193"/>
        <v>11791</v>
      </c>
      <c r="O96" s="1184">
        <f t="shared" si="193"/>
        <v>16572</v>
      </c>
      <c r="P96" s="1182">
        <f t="shared" si="193"/>
        <v>24</v>
      </c>
      <c r="Q96" s="1184">
        <f t="shared" si="193"/>
        <v>16596</v>
      </c>
      <c r="R96" s="1182">
        <f t="shared" ref="R96:V96" si="194">+R93+R94+R95</f>
        <v>5884</v>
      </c>
      <c r="S96" s="1183">
        <f t="shared" si="194"/>
        <v>13311</v>
      </c>
      <c r="T96" s="1184">
        <f t="shared" si="194"/>
        <v>19195</v>
      </c>
      <c r="U96" s="1182">
        <f t="shared" si="194"/>
        <v>0</v>
      </c>
      <c r="V96" s="1184">
        <f t="shared" si="194"/>
        <v>19195</v>
      </c>
      <c r="W96" s="1185">
        <f t="shared" ref="W96" si="195">IF(Q96=0,0,((V96/Q96)-1)*100)</f>
        <v>15.660400096408766</v>
      </c>
      <c r="Y96" s="1106"/>
      <c r="Z96" s="1106"/>
      <c r="AB96" s="1104"/>
    </row>
    <row r="97" spans="1:28" ht="13.5" thickTop="1">
      <c r="A97" s="1174"/>
      <c r="L97" s="1155" t="s">
        <v>13</v>
      </c>
      <c r="M97" s="1175">
        <f>+Lcc_BKK!M97+Lcc_DMK!M97</f>
        <v>1430</v>
      </c>
      <c r="N97" s="1176">
        <f>+Lcc_BKK!N97+Lcc_DMK!N97</f>
        <v>3473</v>
      </c>
      <c r="O97" s="1179">
        <f>M97+N97</f>
        <v>4903</v>
      </c>
      <c r="P97" s="1178">
        <f>Lcc_BKK!P97+Lcc_DMK!P97</f>
        <v>0</v>
      </c>
      <c r="Q97" s="1179">
        <f>O97+P97</f>
        <v>4903</v>
      </c>
      <c r="R97" s="1175">
        <f>+Lcc_BKK!R97+Lcc_DMK!R97</f>
        <v>1787</v>
      </c>
      <c r="S97" s="1176">
        <f>+Lcc_BKK!S97+Lcc_DMK!S97</f>
        <v>4032</v>
      </c>
      <c r="T97" s="1179">
        <f>R97+S97</f>
        <v>5819</v>
      </c>
      <c r="U97" s="1178">
        <f>Lcc_BKK!U97+Lcc_DMK!U97</f>
        <v>0</v>
      </c>
      <c r="V97" s="1179">
        <f>T97+U97</f>
        <v>5819</v>
      </c>
      <c r="W97" s="1180">
        <f t="shared" ref="W97" si="196">IF(Q97=0,0,((V97/Q97)-1)*100)</f>
        <v>18.682439322863551</v>
      </c>
      <c r="X97" s="1186"/>
      <c r="Y97" s="1187"/>
      <c r="Z97" s="1187"/>
      <c r="AA97" s="1188"/>
    </row>
    <row r="98" spans="1:28">
      <c r="A98" s="1174"/>
      <c r="L98" s="1155" t="s">
        <v>14</v>
      </c>
      <c r="M98" s="1175">
        <f>+Lcc_BKK!M98+Lcc_DMK!M98</f>
        <v>1404</v>
      </c>
      <c r="N98" s="1176">
        <f>+Lcc_BKK!N98+Lcc_DMK!N98</f>
        <v>3402</v>
      </c>
      <c r="O98" s="1179">
        <f>M98+N98</f>
        <v>4806</v>
      </c>
      <c r="P98" s="1178">
        <f>Lcc_BKK!P98+Lcc_DMK!P98</f>
        <v>13</v>
      </c>
      <c r="Q98" s="1179">
        <f>O98+P98</f>
        <v>4819</v>
      </c>
      <c r="R98" s="1175">
        <f>+Lcc_BKK!R98+Lcc_DMK!R98</f>
        <v>1666</v>
      </c>
      <c r="S98" s="1176">
        <f>+Lcc_BKK!S98+Lcc_DMK!S98</f>
        <v>3907</v>
      </c>
      <c r="T98" s="1179">
        <f>R98+S98</f>
        <v>5573</v>
      </c>
      <c r="U98" s="1178">
        <f>Lcc_BKK!U98+Lcc_DMK!U98</f>
        <v>2</v>
      </c>
      <c r="V98" s="1179">
        <f>T98+U98</f>
        <v>5575</v>
      </c>
      <c r="W98" s="1180">
        <f>IF(Q98=0,0,((V98/Q98)-1)*100)</f>
        <v>15.68790205436812</v>
      </c>
      <c r="Y98" s="1106"/>
      <c r="Z98" s="1106"/>
    </row>
    <row r="99" spans="1:28" ht="13.5" thickBot="1">
      <c r="A99" s="1174"/>
      <c r="L99" s="1155" t="s">
        <v>15</v>
      </c>
      <c r="M99" s="1175">
        <f>+Lcc_BKK!M99+Lcc_DMK!M99</f>
        <v>1955</v>
      </c>
      <c r="N99" s="1176">
        <f>+Lcc_BKK!N99+Lcc_DMK!N99</f>
        <v>4475</v>
      </c>
      <c r="O99" s="1179">
        <f>M99+N99</f>
        <v>6430</v>
      </c>
      <c r="P99" s="1178">
        <f>Lcc_BKK!P99+Lcc_DMK!P99</f>
        <v>21</v>
      </c>
      <c r="Q99" s="1179">
        <f>O99+P99</f>
        <v>6451</v>
      </c>
      <c r="R99" s="1175">
        <f>+Lcc_BKK!R99+Lcc_DMK!R99</f>
        <v>1995</v>
      </c>
      <c r="S99" s="1176">
        <f>+Lcc_BKK!S99+Lcc_DMK!S99</f>
        <v>5300</v>
      </c>
      <c r="T99" s="1179">
        <f>R99+S99</f>
        <v>7295</v>
      </c>
      <c r="U99" s="1178">
        <f>Lcc_BKK!U99+Lcc_DMK!U99</f>
        <v>0</v>
      </c>
      <c r="V99" s="1179">
        <f>T99+U99</f>
        <v>7295</v>
      </c>
      <c r="W99" s="1180">
        <f>IF(Q99=0,0,((V99/Q99)-1)*100)</f>
        <v>13.083242908076276</v>
      </c>
      <c r="Y99" s="1106"/>
      <c r="Z99" s="1106"/>
    </row>
    <row r="100" spans="1:28" ht="14.25" thickTop="1" thickBot="1">
      <c r="A100" s="1174"/>
      <c r="L100" s="1181" t="s">
        <v>61</v>
      </c>
      <c r="M100" s="1182">
        <f>+M97+M98+M99</f>
        <v>4789</v>
      </c>
      <c r="N100" s="1183">
        <f t="shared" ref="N100:V100" si="197">+N97+N98+N99</f>
        <v>11350</v>
      </c>
      <c r="O100" s="1184">
        <f t="shared" si="197"/>
        <v>16139</v>
      </c>
      <c r="P100" s="1182">
        <f t="shared" si="197"/>
        <v>34</v>
      </c>
      <c r="Q100" s="1184">
        <f t="shared" si="197"/>
        <v>16173</v>
      </c>
      <c r="R100" s="1182">
        <f t="shared" si="197"/>
        <v>5448</v>
      </c>
      <c r="S100" s="1183">
        <f t="shared" si="197"/>
        <v>13239</v>
      </c>
      <c r="T100" s="1184">
        <f t="shared" si="197"/>
        <v>18687</v>
      </c>
      <c r="U100" s="1182">
        <f t="shared" si="197"/>
        <v>2</v>
      </c>
      <c r="V100" s="1184">
        <f t="shared" si="197"/>
        <v>18689</v>
      </c>
      <c r="W100" s="1185">
        <f t="shared" ref="W100" si="198">IF(Q100=0,0,((V100/Q100)-1)*100)</f>
        <v>15.556792184505031</v>
      </c>
      <c r="Y100" s="1106"/>
      <c r="Z100" s="1106"/>
      <c r="AB100" s="1104"/>
    </row>
    <row r="101" spans="1:28" ht="13.5" thickTop="1">
      <c r="A101" s="1174"/>
      <c r="L101" s="1155" t="s">
        <v>16</v>
      </c>
      <c r="M101" s="1175">
        <f>+Lcc_BKK!M101+Lcc_DMK!M101</f>
        <v>1989</v>
      </c>
      <c r="N101" s="1176">
        <f>+Lcc_BKK!N101+Lcc_DMK!N101</f>
        <v>4373</v>
      </c>
      <c r="O101" s="1179">
        <f>SUM(M101:N101)</f>
        <v>6362</v>
      </c>
      <c r="P101" s="1178">
        <f>Lcc_BKK!P101+Lcc_DMK!P101</f>
        <v>0</v>
      </c>
      <c r="Q101" s="1179">
        <f>O101+P101</f>
        <v>6362</v>
      </c>
      <c r="R101" s="1175">
        <f>+Lcc_BKK!R101+Lcc_DMK!R101</f>
        <v>1890</v>
      </c>
      <c r="S101" s="1176">
        <f>+Lcc_BKK!S101+Lcc_DMK!S101</f>
        <v>5458</v>
      </c>
      <c r="T101" s="1179">
        <f>SUM(R101:S101)</f>
        <v>7348</v>
      </c>
      <c r="U101" s="1178">
        <f>Lcc_BKK!U101+Lcc_DMK!U101</f>
        <v>0</v>
      </c>
      <c r="V101" s="1179">
        <f>T101+U101</f>
        <v>7348</v>
      </c>
      <c r="W101" s="1180">
        <f>IF(Q101=0,0,((V101/Q101)-1)*100)</f>
        <v>15.498270983967299</v>
      </c>
      <c r="Y101" s="1106"/>
      <c r="Z101" s="1106"/>
    </row>
    <row r="102" spans="1:28" ht="13.5" thickBot="1">
      <c r="A102" s="1174"/>
      <c r="L102" s="1155" t="s">
        <v>17</v>
      </c>
      <c r="M102" s="1175">
        <f>+Lcc_BKK!M102+Lcc_DMK!M102</f>
        <v>1843</v>
      </c>
      <c r="N102" s="1176">
        <f>+Lcc_BKK!N102+Lcc_DMK!N102</f>
        <v>4614</v>
      </c>
      <c r="O102" s="1179">
        <f>SUM(M102:N102)</f>
        <v>6457</v>
      </c>
      <c r="P102" s="1178">
        <f>Lcc_BKK!P102+Lcc_DMK!P102</f>
        <v>1</v>
      </c>
      <c r="Q102" s="1179">
        <f>O102+P102</f>
        <v>6458</v>
      </c>
      <c r="R102" s="1175">
        <f>+Lcc_BKK!R102+Lcc_DMK!R102</f>
        <v>1770</v>
      </c>
      <c r="S102" s="1176">
        <f>+Lcc_BKK!S102+Lcc_DMK!S102</f>
        <v>5457</v>
      </c>
      <c r="T102" s="1179">
        <f>SUM(R102:S102)</f>
        <v>7227</v>
      </c>
      <c r="U102" s="1178">
        <f>Lcc_BKK!U102+Lcc_DMK!U102</f>
        <v>2</v>
      </c>
      <c r="V102" s="1179">
        <f>T102+U102</f>
        <v>7229</v>
      </c>
      <c r="W102" s="1180">
        <f t="shared" ref="W102" si="199">IF(Q102=0,0,((V102/Q102)-1)*100)</f>
        <v>11.938680706100957</v>
      </c>
      <c r="Y102" s="1106"/>
      <c r="Z102" s="1106"/>
    </row>
    <row r="103" spans="1:28" ht="14.25" thickTop="1" thickBot="1">
      <c r="A103" s="1174"/>
      <c r="L103" s="1181" t="s">
        <v>66</v>
      </c>
      <c r="M103" s="1182">
        <f>+M100+M101+M102</f>
        <v>8621</v>
      </c>
      <c r="N103" s="1183">
        <f t="shared" ref="N103:V103" si="200">+N100+N101+N102</f>
        <v>20337</v>
      </c>
      <c r="O103" s="1184">
        <f t="shared" si="200"/>
        <v>28958</v>
      </c>
      <c r="P103" s="1182">
        <f t="shared" si="200"/>
        <v>35</v>
      </c>
      <c r="Q103" s="1184">
        <f t="shared" si="200"/>
        <v>28993</v>
      </c>
      <c r="R103" s="1182">
        <f t="shared" si="200"/>
        <v>9108</v>
      </c>
      <c r="S103" s="1183">
        <f t="shared" si="200"/>
        <v>24154</v>
      </c>
      <c r="T103" s="1184">
        <f t="shared" si="200"/>
        <v>33262</v>
      </c>
      <c r="U103" s="1182">
        <f t="shared" si="200"/>
        <v>4</v>
      </c>
      <c r="V103" s="1184">
        <f t="shared" si="200"/>
        <v>33266</v>
      </c>
      <c r="W103" s="1185">
        <f t="shared" ref="W103" si="201">IF(Q103=0,0,((V103/Q103)-1)*100)</f>
        <v>14.738040216604009</v>
      </c>
      <c r="Y103" s="1106"/>
      <c r="Z103" s="1106"/>
    </row>
    <row r="104" spans="1:28" ht="14.25" thickTop="1" thickBot="1">
      <c r="A104" s="1174"/>
      <c r="L104" s="1181" t="s">
        <v>67</v>
      </c>
      <c r="M104" s="1182">
        <f>+M96+M100+M101+M102</f>
        <v>13402</v>
      </c>
      <c r="N104" s="1183">
        <f t="shared" ref="N104:V104" si="202">+N96+N100+N101+N102</f>
        <v>32128</v>
      </c>
      <c r="O104" s="1184">
        <f t="shared" si="202"/>
        <v>45530</v>
      </c>
      <c r="P104" s="1182">
        <f t="shared" si="202"/>
        <v>59</v>
      </c>
      <c r="Q104" s="1184">
        <f t="shared" si="202"/>
        <v>45589</v>
      </c>
      <c r="R104" s="1182">
        <f t="shared" si="202"/>
        <v>14992</v>
      </c>
      <c r="S104" s="1183">
        <f t="shared" si="202"/>
        <v>37465</v>
      </c>
      <c r="T104" s="1184">
        <f t="shared" si="202"/>
        <v>52457</v>
      </c>
      <c r="U104" s="1182">
        <f t="shared" si="202"/>
        <v>4</v>
      </c>
      <c r="V104" s="1184">
        <f t="shared" si="202"/>
        <v>52461</v>
      </c>
      <c r="W104" s="1185">
        <f>IF(Q104=0,0,((V104/Q104)-1)*100)</f>
        <v>15.073811665094649</v>
      </c>
      <c r="Y104" s="1106"/>
      <c r="Z104" s="1106"/>
      <c r="AB104" s="1104"/>
    </row>
    <row r="105" spans="1:28" ht="14.25" thickTop="1" thickBot="1">
      <c r="A105" s="1174"/>
      <c r="L105" s="1155" t="s">
        <v>18</v>
      </c>
      <c r="M105" s="1175">
        <f>+Lcc_BKK!M105+Lcc_DMK!M105</f>
        <v>1822</v>
      </c>
      <c r="N105" s="1176">
        <f>+Lcc_BKK!N105+Lcc_DMK!N105</f>
        <v>4228</v>
      </c>
      <c r="O105" s="1177">
        <f>SUM(M105:N105)</f>
        <v>6050</v>
      </c>
      <c r="P105" s="1189">
        <f>Lcc_BKK!P105+Lcc_DMK!P105</f>
        <v>0</v>
      </c>
      <c r="Q105" s="1177">
        <f>O105+P105</f>
        <v>6050</v>
      </c>
      <c r="R105" s="1175"/>
      <c r="S105" s="1176"/>
      <c r="T105" s="1177"/>
      <c r="U105" s="1189"/>
      <c r="V105" s="1177"/>
      <c r="W105" s="1180"/>
      <c r="Y105" s="1106"/>
      <c r="Z105" s="1106"/>
    </row>
    <row r="106" spans="1:28" ht="14.25" thickTop="1" thickBot="1">
      <c r="A106" s="1174" t="str">
        <f>IF(ISERROR(F106/G106)," ",IF(F106/G106&gt;0.5,IF(F106/G106&lt;1.5," ","NOT OK"),"NOT OK"))</f>
        <v xml:space="preserve"> </v>
      </c>
      <c r="L106" s="1190" t="s">
        <v>19</v>
      </c>
      <c r="M106" s="1191">
        <f t="shared" ref="M106:Q106" si="203">+M101+M102+M105</f>
        <v>5654</v>
      </c>
      <c r="N106" s="1191">
        <f t="shared" si="203"/>
        <v>13215</v>
      </c>
      <c r="O106" s="1192">
        <f t="shared" si="203"/>
        <v>18869</v>
      </c>
      <c r="P106" s="1193">
        <f t="shared" si="203"/>
        <v>1</v>
      </c>
      <c r="Q106" s="1192">
        <f t="shared" si="203"/>
        <v>18870</v>
      </c>
      <c r="R106" s="1191"/>
      <c r="S106" s="1191"/>
      <c r="T106" s="1192"/>
      <c r="U106" s="1193"/>
      <c r="V106" s="1192"/>
      <c r="W106" s="1194"/>
      <c r="Y106" s="1106"/>
      <c r="Z106" s="1106"/>
    </row>
    <row r="107" spans="1:28" ht="13.5" thickTop="1">
      <c r="A107" s="1174"/>
      <c r="L107" s="1155" t="s">
        <v>21</v>
      </c>
      <c r="M107" s="1175">
        <f>+Lcc_BKK!M107+Lcc_DMK!M107</f>
        <v>2055</v>
      </c>
      <c r="N107" s="1176">
        <f>+Lcc_BKK!N107+Lcc_DMK!N107</f>
        <v>3817</v>
      </c>
      <c r="O107" s="1177">
        <f>SUM(M107:N107)</f>
        <v>5872</v>
      </c>
      <c r="P107" s="1195">
        <f>Lcc_BKK!P107+Lcc_DMK!P107</f>
        <v>0</v>
      </c>
      <c r="Q107" s="1177">
        <f>O107+P107</f>
        <v>5872</v>
      </c>
      <c r="R107" s="1175"/>
      <c r="S107" s="1176"/>
      <c r="T107" s="1177"/>
      <c r="U107" s="1195"/>
      <c r="V107" s="1177"/>
      <c r="W107" s="1180"/>
      <c r="Y107" s="1106"/>
      <c r="Z107" s="1106"/>
    </row>
    <row r="108" spans="1:28">
      <c r="A108" s="1174"/>
      <c r="L108" s="1155" t="s">
        <v>22</v>
      </c>
      <c r="M108" s="1175">
        <f>+Lcc_BKK!M108+Lcc_DMK!M108</f>
        <v>1890</v>
      </c>
      <c r="N108" s="1176">
        <f>+Lcc_BKK!N108+Lcc_DMK!N108</f>
        <v>3340</v>
      </c>
      <c r="O108" s="1177">
        <f>SUM(M108:N108)</f>
        <v>5230</v>
      </c>
      <c r="P108" s="1178">
        <f>Lcc_BKK!P108+Lcc_DMK!P108</f>
        <v>6</v>
      </c>
      <c r="Q108" s="1177">
        <f>O108+P108</f>
        <v>5236</v>
      </c>
      <c r="R108" s="1175"/>
      <c r="S108" s="1176"/>
      <c r="T108" s="1177"/>
      <c r="U108" s="1178"/>
      <c r="V108" s="1177"/>
      <c r="W108" s="1180"/>
    </row>
    <row r="109" spans="1:28" ht="13.5" thickBot="1">
      <c r="A109" s="1196"/>
      <c r="L109" s="1155" t="s">
        <v>23</v>
      </c>
      <c r="M109" s="1175">
        <f>+Lcc_BKK!M109+Lcc_DMK!M109</f>
        <v>1911</v>
      </c>
      <c r="N109" s="1176">
        <f>+Lcc_BKK!N109+Lcc_DMK!N109</f>
        <v>3552</v>
      </c>
      <c r="O109" s="1177">
        <f>SUM(M109:N109)</f>
        <v>5463</v>
      </c>
      <c r="P109" s="1178">
        <f>Lcc_BKK!P109+Lcc_DMK!P109</f>
        <v>0</v>
      </c>
      <c r="Q109" s="1177">
        <f>O109+P109</f>
        <v>5463</v>
      </c>
      <c r="R109" s="1175"/>
      <c r="S109" s="1176"/>
      <c r="T109" s="1177"/>
      <c r="U109" s="1178"/>
      <c r="V109" s="1177"/>
      <c r="W109" s="1180"/>
    </row>
    <row r="110" spans="1:28" ht="14.25" thickTop="1" thickBot="1">
      <c r="A110" s="1174"/>
      <c r="B110" s="1197"/>
      <c r="C110" s="1197"/>
      <c r="D110" s="1197"/>
      <c r="E110" s="1197"/>
      <c r="F110" s="1197"/>
      <c r="G110" s="1197"/>
      <c r="H110" s="1197"/>
      <c r="I110" s="1198"/>
      <c r="J110" s="1197"/>
      <c r="L110" s="1181" t="s">
        <v>40</v>
      </c>
      <c r="M110" s="1182">
        <f>+M107+M108+M109</f>
        <v>5856</v>
      </c>
      <c r="N110" s="1183">
        <f t="shared" ref="N110:Q110" si="204">+N107+N108+N109</f>
        <v>10709</v>
      </c>
      <c r="O110" s="1199">
        <f t="shared" si="204"/>
        <v>16565</v>
      </c>
      <c r="P110" s="1182">
        <f t="shared" si="204"/>
        <v>6</v>
      </c>
      <c r="Q110" s="1199">
        <f t="shared" si="204"/>
        <v>16571</v>
      </c>
      <c r="R110" s="1182"/>
      <c r="S110" s="1183"/>
      <c r="T110" s="1199"/>
      <c r="U110" s="1182"/>
      <c r="V110" s="1199"/>
      <c r="W110" s="1185"/>
    </row>
    <row r="111" spans="1:28" ht="14.25" thickTop="1" thickBot="1">
      <c r="A111" s="1174" t="str">
        <f>IF(ISERROR(F111/G111)," ",IF(F111/G111&gt;0.5,IF(F111/G111&lt;1.5," ","NOT OK"),"NOT OK"))</f>
        <v xml:space="preserve"> </v>
      </c>
      <c r="L111" s="1181" t="s">
        <v>62</v>
      </c>
      <c r="M111" s="1182">
        <f t="shared" ref="M111:Q111" si="205">+M100+M106+M110</f>
        <v>16299</v>
      </c>
      <c r="N111" s="1183">
        <f t="shared" si="205"/>
        <v>35274</v>
      </c>
      <c r="O111" s="1184">
        <f t="shared" si="205"/>
        <v>51573</v>
      </c>
      <c r="P111" s="1182">
        <f t="shared" si="205"/>
        <v>41</v>
      </c>
      <c r="Q111" s="1184">
        <f t="shared" si="205"/>
        <v>51614</v>
      </c>
      <c r="R111" s="1182"/>
      <c r="S111" s="1183"/>
      <c r="T111" s="1184"/>
      <c r="U111" s="1182"/>
      <c r="V111" s="1184"/>
      <c r="W111" s="1185"/>
      <c r="Y111" s="1106"/>
      <c r="Z111" s="1106"/>
    </row>
    <row r="112" spans="1:28" ht="14.25" thickTop="1" thickBot="1">
      <c r="A112" s="1174"/>
      <c r="L112" s="1181" t="s">
        <v>63</v>
      </c>
      <c r="M112" s="1182">
        <f t="shared" ref="M112:Q112" si="206">+M96+M100+M106+M110</f>
        <v>21080</v>
      </c>
      <c r="N112" s="1183">
        <f t="shared" si="206"/>
        <v>47065</v>
      </c>
      <c r="O112" s="1184">
        <f t="shared" si="206"/>
        <v>68145</v>
      </c>
      <c r="P112" s="1182">
        <f t="shared" si="206"/>
        <v>65</v>
      </c>
      <c r="Q112" s="1184">
        <f t="shared" si="206"/>
        <v>68210</v>
      </c>
      <c r="R112" s="1182"/>
      <c r="S112" s="1183"/>
      <c r="T112" s="1184"/>
      <c r="U112" s="1182"/>
      <c r="V112" s="1184"/>
      <c r="W112" s="1185"/>
      <c r="Y112" s="1106"/>
      <c r="Z112" s="1106"/>
      <c r="AB112" s="1104"/>
    </row>
    <row r="113" spans="1:28" ht="14.25" thickTop="1" thickBot="1">
      <c r="A113" s="1174"/>
      <c r="L113" s="1200" t="s">
        <v>60</v>
      </c>
      <c r="M113" s="1148"/>
      <c r="N113" s="1148"/>
      <c r="O113" s="1148"/>
      <c r="P113" s="1148"/>
      <c r="Q113" s="1148"/>
      <c r="R113" s="1148"/>
      <c r="S113" s="1148"/>
      <c r="T113" s="1148"/>
      <c r="U113" s="1148"/>
      <c r="V113" s="1148"/>
      <c r="W113" s="1148"/>
      <c r="X113" s="1148"/>
    </row>
    <row r="114" spans="1:28" ht="13.5" thickTop="1">
      <c r="L114" s="1260" t="s">
        <v>41</v>
      </c>
      <c r="M114" s="1261"/>
      <c r="N114" s="1261"/>
      <c r="O114" s="1261"/>
      <c r="P114" s="1261"/>
      <c r="Q114" s="1261"/>
      <c r="R114" s="1261"/>
      <c r="S114" s="1261"/>
      <c r="T114" s="1261"/>
      <c r="U114" s="1261"/>
      <c r="V114" s="1261"/>
      <c r="W114" s="1262"/>
    </row>
    <row r="115" spans="1:28" ht="13.5" thickBot="1">
      <c r="L115" s="1257" t="s">
        <v>44</v>
      </c>
      <c r="M115" s="1258"/>
      <c r="N115" s="1258"/>
      <c r="O115" s="1258"/>
      <c r="P115" s="1258"/>
      <c r="Q115" s="1258"/>
      <c r="R115" s="1258"/>
      <c r="S115" s="1258"/>
      <c r="T115" s="1258"/>
      <c r="U115" s="1258"/>
      <c r="V115" s="1258"/>
      <c r="W115" s="1259"/>
    </row>
    <row r="116" spans="1:28" ht="14.25" thickTop="1" thickBot="1">
      <c r="L116" s="1147"/>
      <c r="M116" s="1148"/>
      <c r="N116" s="1148"/>
      <c r="O116" s="1148"/>
      <c r="P116" s="1148"/>
      <c r="Q116" s="1148"/>
      <c r="R116" s="1148"/>
      <c r="S116" s="1148"/>
      <c r="T116" s="1148"/>
      <c r="U116" s="1148"/>
      <c r="V116" s="1148"/>
      <c r="W116" s="1149" t="s">
        <v>34</v>
      </c>
    </row>
    <row r="117" spans="1:28" ht="14.25" customHeight="1" thickTop="1" thickBot="1">
      <c r="L117" s="1150"/>
      <c r="M117" s="1151" t="s">
        <v>64</v>
      </c>
      <c r="N117" s="1152"/>
      <c r="O117" s="1151"/>
      <c r="P117" s="1153"/>
      <c r="Q117" s="1152"/>
      <c r="R117" s="1153" t="s">
        <v>65</v>
      </c>
      <c r="S117" s="1152"/>
      <c r="T117" s="1151"/>
      <c r="U117" s="1153"/>
      <c r="V117" s="1153"/>
      <c r="W117" s="1154" t="s">
        <v>2</v>
      </c>
    </row>
    <row r="118" spans="1:28" ht="13.5" thickTop="1">
      <c r="L118" s="1155" t="s">
        <v>3</v>
      </c>
      <c r="M118" s="1156"/>
      <c r="N118" s="1157"/>
      <c r="O118" s="1158"/>
      <c r="P118" s="1159"/>
      <c r="Q118" s="1160"/>
      <c r="R118" s="1156"/>
      <c r="S118" s="1157"/>
      <c r="T118" s="1158"/>
      <c r="U118" s="1159"/>
      <c r="V118" s="1160"/>
      <c r="W118" s="1161" t="s">
        <v>4</v>
      </c>
    </row>
    <row r="119" spans="1:28" ht="13.5" thickBot="1">
      <c r="L119" s="1162"/>
      <c r="M119" s="1163" t="s">
        <v>35</v>
      </c>
      <c r="N119" s="1164" t="s">
        <v>36</v>
      </c>
      <c r="O119" s="1165" t="s">
        <v>37</v>
      </c>
      <c r="P119" s="1166" t="s">
        <v>32</v>
      </c>
      <c r="Q119" s="1167" t="s">
        <v>7</v>
      </c>
      <c r="R119" s="1163" t="s">
        <v>35</v>
      </c>
      <c r="S119" s="1164" t="s">
        <v>36</v>
      </c>
      <c r="T119" s="1165" t="s">
        <v>37</v>
      </c>
      <c r="U119" s="1166" t="s">
        <v>32</v>
      </c>
      <c r="V119" s="1167" t="s">
        <v>7</v>
      </c>
      <c r="W119" s="1168"/>
    </row>
    <row r="120" spans="1:28" ht="4.5" customHeight="1" thickTop="1">
      <c r="L120" s="1155"/>
      <c r="M120" s="1169"/>
      <c r="N120" s="1170"/>
      <c r="O120" s="1171"/>
      <c r="P120" s="1172"/>
      <c r="Q120" s="1171"/>
      <c r="R120" s="1169"/>
      <c r="S120" s="1170"/>
      <c r="T120" s="1171"/>
      <c r="U120" s="1172"/>
      <c r="V120" s="1171"/>
      <c r="W120" s="1173"/>
    </row>
    <row r="121" spans="1:28">
      <c r="L121" s="1155" t="s">
        <v>10</v>
      </c>
      <c r="M121" s="1175">
        <f>+Lcc_BKK!M121+Lcc_DMK!M121</f>
        <v>272</v>
      </c>
      <c r="N121" s="1176">
        <f>+Lcc_BKK!N121+Lcc_DMK!N121</f>
        <v>560</v>
      </c>
      <c r="O121" s="1177">
        <f>SUM(M121:N121)</f>
        <v>832</v>
      </c>
      <c r="P121" s="1178">
        <f>+Lcc_BKK!P121+Lcc_DMK!P121</f>
        <v>1</v>
      </c>
      <c r="Q121" s="1179">
        <f>O121+P121</f>
        <v>833</v>
      </c>
      <c r="R121" s="1175">
        <f>+Lcc_BKK!R121+Lcc_DMK!R121</f>
        <v>237</v>
      </c>
      <c r="S121" s="1176">
        <f>+Lcc_BKK!S121+Lcc_DMK!S121</f>
        <v>697</v>
      </c>
      <c r="T121" s="1177">
        <f>SUM(R121:S121)</f>
        <v>934</v>
      </c>
      <c r="U121" s="1178">
        <f>+Lcc_BKK!U121+Lcc_DMK!U121</f>
        <v>0</v>
      </c>
      <c r="V121" s="1179">
        <f>T121+U121</f>
        <v>934</v>
      </c>
      <c r="W121" s="1180">
        <f>IF(Q121=0,0,((V121/Q121)-1)*100)</f>
        <v>12.124849939976002</v>
      </c>
      <c r="Y121" s="1106"/>
      <c r="Z121" s="1106"/>
    </row>
    <row r="122" spans="1:28">
      <c r="L122" s="1155" t="s">
        <v>11</v>
      </c>
      <c r="M122" s="1175">
        <f>+Lcc_BKK!M122+Lcc_DMK!M122</f>
        <v>275</v>
      </c>
      <c r="N122" s="1176">
        <f>+Lcc_BKK!N122+Lcc_DMK!N122</f>
        <v>624</v>
      </c>
      <c r="O122" s="1177">
        <f t="shared" ref="O122:O123" si="207">SUM(M122:N122)</f>
        <v>899</v>
      </c>
      <c r="P122" s="1178">
        <f>+Lcc_BKK!P122+Lcc_DMK!P122</f>
        <v>0</v>
      </c>
      <c r="Q122" s="1179">
        <f>O122+P122</f>
        <v>899</v>
      </c>
      <c r="R122" s="1175">
        <f>+Lcc_BKK!R122+Lcc_DMK!R122</f>
        <v>201</v>
      </c>
      <c r="S122" s="1176">
        <f>+Lcc_BKK!S122+Lcc_DMK!S122</f>
        <v>565</v>
      </c>
      <c r="T122" s="1177">
        <f t="shared" ref="T122:T123" si="208">SUM(R122:S122)</f>
        <v>766</v>
      </c>
      <c r="U122" s="1178">
        <f>+Lcc_BKK!U122+Lcc_DMK!U122</f>
        <v>0</v>
      </c>
      <c r="V122" s="1179">
        <f>T122+U122</f>
        <v>766</v>
      </c>
      <c r="W122" s="1180">
        <f>IF(Q122=0,0,((V122/Q122)-1)*100)</f>
        <v>-14.794215795328148</v>
      </c>
    </row>
    <row r="123" spans="1:28" ht="13.5" thickBot="1">
      <c r="L123" s="1162" t="s">
        <v>12</v>
      </c>
      <c r="M123" s="1175">
        <f>+Lcc_BKK!M123+Lcc_DMK!M123</f>
        <v>329</v>
      </c>
      <c r="N123" s="1176">
        <f>+Lcc_BKK!N123+Lcc_DMK!N123</f>
        <v>643</v>
      </c>
      <c r="O123" s="1177">
        <f t="shared" si="207"/>
        <v>972</v>
      </c>
      <c r="P123" s="1178">
        <f>+Lcc_BKK!P123+Lcc_DMK!P123</f>
        <v>1</v>
      </c>
      <c r="Q123" s="1179">
        <f>O123+P123</f>
        <v>973</v>
      </c>
      <c r="R123" s="1175">
        <f>+Lcc_BKK!R123+Lcc_DMK!R123</f>
        <v>204</v>
      </c>
      <c r="S123" s="1176">
        <f>+Lcc_BKK!S123+Lcc_DMK!S123</f>
        <v>634</v>
      </c>
      <c r="T123" s="1177">
        <f t="shared" si="208"/>
        <v>838</v>
      </c>
      <c r="U123" s="1178">
        <f>+Lcc_BKK!U123+Lcc_DMK!U123</f>
        <v>0</v>
      </c>
      <c r="V123" s="1179">
        <f>T123+U123</f>
        <v>838</v>
      </c>
      <c r="W123" s="1180">
        <f>IF(Q123=0,0,((V123/Q123)-1)*100)</f>
        <v>-13.874614594039059</v>
      </c>
    </row>
    <row r="124" spans="1:28" ht="14.25" thickTop="1" thickBot="1">
      <c r="L124" s="1181" t="s">
        <v>38</v>
      </c>
      <c r="M124" s="1182">
        <f t="shared" ref="M124:Q124" si="209">+M121+M122+M123</f>
        <v>876</v>
      </c>
      <c r="N124" s="1183">
        <f t="shared" si="209"/>
        <v>1827</v>
      </c>
      <c r="O124" s="1184">
        <f t="shared" si="209"/>
        <v>2703</v>
      </c>
      <c r="P124" s="1182">
        <f t="shared" si="209"/>
        <v>2</v>
      </c>
      <c r="Q124" s="1184">
        <f t="shared" si="209"/>
        <v>2705</v>
      </c>
      <c r="R124" s="1182">
        <f t="shared" ref="R124:V124" si="210">+R121+R122+R123</f>
        <v>642</v>
      </c>
      <c r="S124" s="1183">
        <f t="shared" si="210"/>
        <v>1896</v>
      </c>
      <c r="T124" s="1184">
        <f t="shared" si="210"/>
        <v>2538</v>
      </c>
      <c r="U124" s="1182">
        <f t="shared" si="210"/>
        <v>0</v>
      </c>
      <c r="V124" s="1184">
        <f t="shared" si="210"/>
        <v>2538</v>
      </c>
      <c r="W124" s="1185">
        <f t="shared" ref="W124" si="211">IF(Q124=0,0,((V124/Q124)-1)*100)</f>
        <v>-6.1737523105360399</v>
      </c>
      <c r="Y124" s="1106"/>
      <c r="Z124" s="1106"/>
      <c r="AB124" s="1104"/>
    </row>
    <row r="125" spans="1:28" ht="13.5" thickTop="1">
      <c r="L125" s="1155" t="s">
        <v>13</v>
      </c>
      <c r="M125" s="1175">
        <f>+Lcc_BKK!M125+Lcc_DMK!M125</f>
        <v>381</v>
      </c>
      <c r="N125" s="1176">
        <f>+Lcc_BKK!N125+Lcc_DMK!N125</f>
        <v>731</v>
      </c>
      <c r="O125" s="1179">
        <f>M125+N125</f>
        <v>1112</v>
      </c>
      <c r="P125" s="1178">
        <f>+Lcc_BKK!P125+Lcc_DMK!P125</f>
        <v>0</v>
      </c>
      <c r="Q125" s="1179">
        <f>O125+P125</f>
        <v>1112</v>
      </c>
      <c r="R125" s="1175">
        <f>+Lcc_BKK!R125+Lcc_DMK!R125</f>
        <v>247</v>
      </c>
      <c r="S125" s="1176">
        <f>+Lcc_BKK!S125+Lcc_DMK!S125</f>
        <v>500</v>
      </c>
      <c r="T125" s="1179">
        <f>R125+S125</f>
        <v>747</v>
      </c>
      <c r="U125" s="1178">
        <f>+Lcc_BKK!U125+Lcc_DMK!U125</f>
        <v>0</v>
      </c>
      <c r="V125" s="1179">
        <f>T125+U125</f>
        <v>747</v>
      </c>
      <c r="W125" s="1180">
        <f t="shared" ref="W125" si="212">IF(Q125=0,0,((V125/Q125)-1)*100)</f>
        <v>-32.823741007194243</v>
      </c>
      <c r="X125" s="1186"/>
      <c r="Y125" s="1187"/>
      <c r="Z125" s="1187"/>
      <c r="AA125" s="1188"/>
    </row>
    <row r="126" spans="1:28">
      <c r="L126" s="1155" t="s">
        <v>14</v>
      </c>
      <c r="M126" s="1175">
        <f>+Lcc_BKK!M126+Lcc_DMK!M126</f>
        <v>370</v>
      </c>
      <c r="N126" s="1176">
        <f>+Lcc_BKK!N126+Lcc_DMK!N126</f>
        <v>627</v>
      </c>
      <c r="O126" s="1179">
        <f>M126+N126</f>
        <v>997</v>
      </c>
      <c r="P126" s="1178">
        <f>+Lcc_BKK!P126+Lcc_DMK!P126</f>
        <v>0</v>
      </c>
      <c r="Q126" s="1179">
        <f>O126+P126</f>
        <v>997</v>
      </c>
      <c r="R126" s="1175">
        <f>+Lcc_BKK!R126+Lcc_DMK!R126</f>
        <v>268</v>
      </c>
      <c r="S126" s="1176">
        <f>+Lcc_BKK!S126+Lcc_DMK!S126</f>
        <v>562</v>
      </c>
      <c r="T126" s="1179">
        <f>R126+S126</f>
        <v>830</v>
      </c>
      <c r="U126" s="1178">
        <f>+Lcc_BKK!U126+Lcc_DMK!U126</f>
        <v>1</v>
      </c>
      <c r="V126" s="1179">
        <f>T126+U126</f>
        <v>831</v>
      </c>
      <c r="W126" s="1180">
        <f>IF(Q126=0,0,((V126/Q126)-1)*100)</f>
        <v>-16.649949849548651</v>
      </c>
      <c r="Y126" s="1106"/>
      <c r="Z126" s="1106"/>
    </row>
    <row r="127" spans="1:28" ht="13.5" thickBot="1">
      <c r="L127" s="1155" t="s">
        <v>15</v>
      </c>
      <c r="M127" s="1175">
        <f>+Lcc_BKK!M127+Lcc_DMK!M127</f>
        <v>366</v>
      </c>
      <c r="N127" s="1176">
        <f>+Lcc_BKK!N127+Lcc_DMK!N127</f>
        <v>641</v>
      </c>
      <c r="O127" s="1179">
        <f>M127+N127</f>
        <v>1007</v>
      </c>
      <c r="P127" s="1178">
        <f>+Lcc_BKK!P127+Lcc_DMK!P127</f>
        <v>0</v>
      </c>
      <c r="Q127" s="1179">
        <f>O127+P127</f>
        <v>1007</v>
      </c>
      <c r="R127" s="1175">
        <f>+Lcc_BKK!R127+Lcc_DMK!R127</f>
        <v>246</v>
      </c>
      <c r="S127" s="1176">
        <f>+Lcc_BKK!S127+Lcc_DMK!S127</f>
        <v>482</v>
      </c>
      <c r="T127" s="1179">
        <f>R127+S127</f>
        <v>728</v>
      </c>
      <c r="U127" s="1178">
        <f>+Lcc_BKK!U127+Lcc_DMK!U127</f>
        <v>0</v>
      </c>
      <c r="V127" s="1179">
        <f>T127+U127</f>
        <v>728</v>
      </c>
      <c r="W127" s="1180">
        <f>IF(Q127=0,0,((V127/Q127)-1)*100)</f>
        <v>-27.706057596822241</v>
      </c>
      <c r="Y127" s="1106"/>
      <c r="Z127" s="1106"/>
    </row>
    <row r="128" spans="1:28" ht="14.25" thickTop="1" thickBot="1">
      <c r="A128" s="1174"/>
      <c r="L128" s="1181" t="s">
        <v>61</v>
      </c>
      <c r="M128" s="1182">
        <f>+M125+M126+M127</f>
        <v>1117</v>
      </c>
      <c r="N128" s="1183">
        <f t="shared" ref="N128" si="213">+N125+N126+N127</f>
        <v>1999</v>
      </c>
      <c r="O128" s="1184">
        <f t="shared" ref="O128" si="214">+O125+O126+O127</f>
        <v>3116</v>
      </c>
      <c r="P128" s="1182">
        <f t="shared" ref="P128" si="215">+P125+P126+P127</f>
        <v>0</v>
      </c>
      <c r="Q128" s="1184">
        <f t="shared" ref="Q128" si="216">+Q125+Q126+Q127</f>
        <v>3116</v>
      </c>
      <c r="R128" s="1182">
        <f t="shared" ref="R128" si="217">+R125+R126+R127</f>
        <v>761</v>
      </c>
      <c r="S128" s="1183">
        <f t="shared" ref="S128" si="218">+S125+S126+S127</f>
        <v>1544</v>
      </c>
      <c r="T128" s="1184">
        <f t="shared" ref="T128" si="219">+T125+T126+T127</f>
        <v>2305</v>
      </c>
      <c r="U128" s="1182">
        <f t="shared" ref="U128" si="220">+U125+U126+U127</f>
        <v>1</v>
      </c>
      <c r="V128" s="1184">
        <f t="shared" ref="V128" si="221">+V125+V126+V127</f>
        <v>2306</v>
      </c>
      <c r="W128" s="1185">
        <f t="shared" ref="W128" si="222">IF(Q128=0,0,((V128/Q128)-1)*100)</f>
        <v>-25.994865211810016</v>
      </c>
      <c r="Y128" s="1106"/>
      <c r="Z128" s="1106"/>
      <c r="AB128" s="1104"/>
    </row>
    <row r="129" spans="1:28" ht="13.5" thickTop="1">
      <c r="L129" s="1155" t="s">
        <v>16</v>
      </c>
      <c r="M129" s="1175">
        <f>+Lcc_BKK!M129+Lcc_DMK!M129</f>
        <v>293</v>
      </c>
      <c r="N129" s="1176">
        <f>+Lcc_BKK!N129+Lcc_DMK!N129</f>
        <v>546</v>
      </c>
      <c r="O129" s="1179">
        <f>SUM(M129:N129)</f>
        <v>839</v>
      </c>
      <c r="P129" s="1178">
        <f>+Lcc_BKK!P129+Lcc_DMK!P129</f>
        <v>0</v>
      </c>
      <c r="Q129" s="1179">
        <f>O129+P129</f>
        <v>839</v>
      </c>
      <c r="R129" s="1175">
        <f>+Lcc_BKK!R129+Lcc_DMK!R129</f>
        <v>231</v>
      </c>
      <c r="S129" s="1176">
        <f>+Lcc_BKK!S129+Lcc_DMK!S129</f>
        <v>390</v>
      </c>
      <c r="T129" s="1179">
        <f>SUM(R129:S129)</f>
        <v>621</v>
      </c>
      <c r="U129" s="1178">
        <f>+Lcc_BKK!U129+Lcc_DMK!U129</f>
        <v>0</v>
      </c>
      <c r="V129" s="1179">
        <f>T129+U129</f>
        <v>621</v>
      </c>
      <c r="W129" s="1180">
        <f>IF(Q129=0,0,((V129/Q129)-1)*100)</f>
        <v>-25.983313468414782</v>
      </c>
      <c r="Y129" s="1106"/>
      <c r="Z129" s="1106"/>
    </row>
    <row r="130" spans="1:28" ht="13.5" thickBot="1">
      <c r="L130" s="1155" t="s">
        <v>17</v>
      </c>
      <c r="M130" s="1175">
        <f>+Lcc_BKK!M130+Lcc_DMK!M130</f>
        <v>294</v>
      </c>
      <c r="N130" s="1176">
        <f>+Lcc_BKK!N130+Lcc_DMK!N130</f>
        <v>558</v>
      </c>
      <c r="O130" s="1179">
        <f>SUM(M130:N130)</f>
        <v>852</v>
      </c>
      <c r="P130" s="1178">
        <f>+Lcc_BKK!P130+Lcc_DMK!P130</f>
        <v>1</v>
      </c>
      <c r="Q130" s="1179">
        <f>O130+P130</f>
        <v>853</v>
      </c>
      <c r="R130" s="1175">
        <f>+Lcc_BKK!R130+Lcc_DMK!R130</f>
        <v>235</v>
      </c>
      <c r="S130" s="1176">
        <f>+Lcc_BKK!S130+Lcc_DMK!S130</f>
        <v>387</v>
      </c>
      <c r="T130" s="1179">
        <f>SUM(R130:S130)</f>
        <v>622</v>
      </c>
      <c r="U130" s="1178">
        <f>+Lcc_BKK!U130+Lcc_DMK!U130</f>
        <v>0</v>
      </c>
      <c r="V130" s="1179">
        <f>T130+U130</f>
        <v>622</v>
      </c>
      <c r="W130" s="1180">
        <f t="shared" ref="W130:W131" si="223">IF(Q130=0,0,((V130/Q130)-1)*100)</f>
        <v>-27.080890973036343</v>
      </c>
      <c r="Y130" s="1106"/>
      <c r="Z130" s="1106"/>
    </row>
    <row r="131" spans="1:28" ht="14.25" thickTop="1" thickBot="1">
      <c r="A131" s="1174"/>
      <c r="L131" s="1181" t="s">
        <v>66</v>
      </c>
      <c r="M131" s="1182">
        <f>+M128+M129+M130</f>
        <v>1704</v>
      </c>
      <c r="N131" s="1183">
        <f t="shared" ref="N131" si="224">+N128+N129+N130</f>
        <v>3103</v>
      </c>
      <c r="O131" s="1184">
        <f t="shared" ref="O131" si="225">+O128+O129+O130</f>
        <v>4807</v>
      </c>
      <c r="P131" s="1182">
        <f t="shared" ref="P131" si="226">+P128+P129+P130</f>
        <v>1</v>
      </c>
      <c r="Q131" s="1184">
        <f t="shared" ref="Q131" si="227">+Q128+Q129+Q130</f>
        <v>4808</v>
      </c>
      <c r="R131" s="1182">
        <f t="shared" ref="R131" si="228">+R128+R129+R130</f>
        <v>1227</v>
      </c>
      <c r="S131" s="1183">
        <f t="shared" ref="S131" si="229">+S128+S129+S130</f>
        <v>2321</v>
      </c>
      <c r="T131" s="1184">
        <f t="shared" ref="T131" si="230">+T128+T129+T130</f>
        <v>3548</v>
      </c>
      <c r="U131" s="1182">
        <f t="shared" ref="U131" si="231">+U128+U129+U130</f>
        <v>1</v>
      </c>
      <c r="V131" s="1184">
        <f t="shared" ref="V131" si="232">+V128+V129+V130</f>
        <v>3549</v>
      </c>
      <c r="W131" s="1185">
        <f t="shared" si="223"/>
        <v>-26.185524126455906</v>
      </c>
      <c r="Y131" s="1106"/>
      <c r="Z131" s="1106"/>
    </row>
    <row r="132" spans="1:28" ht="14.25" thickTop="1" thickBot="1">
      <c r="A132" s="1174"/>
      <c r="L132" s="1181" t="s">
        <v>67</v>
      </c>
      <c r="M132" s="1182">
        <f>+M124+M128+M129+M130</f>
        <v>2580</v>
      </c>
      <c r="N132" s="1183">
        <f t="shared" ref="N132:V132" si="233">+N124+N128+N129+N130</f>
        <v>4930</v>
      </c>
      <c r="O132" s="1184">
        <f t="shared" si="233"/>
        <v>7510</v>
      </c>
      <c r="P132" s="1182">
        <f t="shared" si="233"/>
        <v>3</v>
      </c>
      <c r="Q132" s="1184">
        <f t="shared" si="233"/>
        <v>7513</v>
      </c>
      <c r="R132" s="1182">
        <f t="shared" si="233"/>
        <v>1869</v>
      </c>
      <c r="S132" s="1183">
        <f t="shared" si="233"/>
        <v>4217</v>
      </c>
      <c r="T132" s="1184">
        <f t="shared" si="233"/>
        <v>6086</v>
      </c>
      <c r="U132" s="1182">
        <f t="shared" si="233"/>
        <v>1</v>
      </c>
      <c r="V132" s="1184">
        <f t="shared" si="233"/>
        <v>6087</v>
      </c>
      <c r="W132" s="1185">
        <f>IF(Q132=0,0,((V132/Q132)-1)*100)</f>
        <v>-18.980433914548112</v>
      </c>
      <c r="Y132" s="1106"/>
      <c r="Z132" s="1106"/>
      <c r="AB132" s="1104"/>
    </row>
    <row r="133" spans="1:28" ht="14.25" thickTop="1" thickBot="1">
      <c r="L133" s="1155" t="s">
        <v>18</v>
      </c>
      <c r="M133" s="1175">
        <f>+Lcc_BKK!M133+Lcc_DMK!M133</f>
        <v>260</v>
      </c>
      <c r="N133" s="1176">
        <f>+Lcc_BKK!N133+Lcc_DMK!N133</f>
        <v>523</v>
      </c>
      <c r="O133" s="1177">
        <f>SUM(M133:N133)</f>
        <v>783</v>
      </c>
      <c r="P133" s="1189">
        <f>+Lcc_BKK!P133+Lcc_DMK!P133</f>
        <v>0</v>
      </c>
      <c r="Q133" s="1177">
        <f>O133+P133</f>
        <v>783</v>
      </c>
      <c r="R133" s="1175"/>
      <c r="S133" s="1176"/>
      <c r="T133" s="1177"/>
      <c r="U133" s="1189"/>
      <c r="V133" s="1177"/>
      <c r="W133" s="1180"/>
      <c r="Y133" s="1106"/>
      <c r="Z133" s="1106"/>
    </row>
    <row r="134" spans="1:28" ht="14.25" thickTop="1" thickBot="1">
      <c r="A134" s="1174"/>
      <c r="L134" s="1190" t="s">
        <v>19</v>
      </c>
      <c r="M134" s="1191">
        <f t="shared" ref="M134:Q134" si="234">+M129+M130+M133</f>
        <v>847</v>
      </c>
      <c r="N134" s="1191">
        <f t="shared" si="234"/>
        <v>1627</v>
      </c>
      <c r="O134" s="1192">
        <f t="shared" si="234"/>
        <v>2474</v>
      </c>
      <c r="P134" s="1193">
        <f t="shared" si="234"/>
        <v>1</v>
      </c>
      <c r="Q134" s="1192">
        <f t="shared" si="234"/>
        <v>2475</v>
      </c>
      <c r="R134" s="1191"/>
      <c r="S134" s="1191"/>
      <c r="T134" s="1192"/>
      <c r="U134" s="1193"/>
      <c r="V134" s="1192"/>
      <c r="W134" s="1194"/>
      <c r="Y134" s="1106"/>
      <c r="Z134" s="1106"/>
    </row>
    <row r="135" spans="1:28" ht="13.5" thickTop="1">
      <c r="A135" s="1201"/>
      <c r="K135" s="1201"/>
      <c r="L135" s="1155" t="s">
        <v>21</v>
      </c>
      <c r="M135" s="1175">
        <f>+Lcc_BKK!M135+Lcc_DMK!M135</f>
        <v>272</v>
      </c>
      <c r="N135" s="1176">
        <f>+Lcc_BKK!N135+Lcc_DMK!N135</f>
        <v>510</v>
      </c>
      <c r="O135" s="1177">
        <f>SUM(M135:N135)</f>
        <v>782</v>
      </c>
      <c r="P135" s="1195">
        <f>+Lcc_BKK!P135+Lcc_DMK!P135</f>
        <v>0</v>
      </c>
      <c r="Q135" s="1177">
        <f>O135+P135</f>
        <v>782</v>
      </c>
      <c r="R135" s="1175"/>
      <c r="S135" s="1176"/>
      <c r="T135" s="1177"/>
      <c r="U135" s="1195"/>
      <c r="V135" s="1177"/>
      <c r="W135" s="1180"/>
      <c r="Y135" s="1106"/>
      <c r="Z135" s="1106"/>
    </row>
    <row r="136" spans="1:28">
      <c r="A136" s="1201"/>
      <c r="K136" s="1201"/>
      <c r="L136" s="1155" t="s">
        <v>22</v>
      </c>
      <c r="M136" s="1175">
        <f>+Lcc_BKK!M136+Lcc_DMK!M136</f>
        <v>256</v>
      </c>
      <c r="N136" s="1176">
        <f>+Lcc_BKK!N136+Lcc_DMK!N136</f>
        <v>614</v>
      </c>
      <c r="O136" s="1177">
        <f>SUM(M136:N136)</f>
        <v>870</v>
      </c>
      <c r="P136" s="1178">
        <f>+Lcc_BKK!P136+Lcc_DMK!P136</f>
        <v>0</v>
      </c>
      <c r="Q136" s="1177">
        <f>O136+P136</f>
        <v>870</v>
      </c>
      <c r="R136" s="1175"/>
      <c r="S136" s="1176"/>
      <c r="T136" s="1177"/>
      <c r="U136" s="1178"/>
      <c r="V136" s="1177"/>
      <c r="W136" s="1180"/>
      <c r="Y136" s="1201"/>
      <c r="Z136" s="1201"/>
      <c r="AA136" s="1202"/>
    </row>
    <row r="137" spans="1:28" ht="13.5" thickBot="1">
      <c r="A137" s="1201"/>
      <c r="K137" s="1201"/>
      <c r="L137" s="1155" t="s">
        <v>23</v>
      </c>
      <c r="M137" s="1175">
        <f>+Lcc_BKK!M137+Lcc_DMK!M137</f>
        <v>265</v>
      </c>
      <c r="N137" s="1176">
        <f>+Lcc_BKK!N137+Lcc_DMK!N137</f>
        <v>631</v>
      </c>
      <c r="O137" s="1177">
        <f>SUM(M137:N137)</f>
        <v>896</v>
      </c>
      <c r="P137" s="1178">
        <f>+Lcc_BKK!P137+Lcc_DMK!P137</f>
        <v>0</v>
      </c>
      <c r="Q137" s="1177">
        <f>O137+P137</f>
        <v>896</v>
      </c>
      <c r="R137" s="1175"/>
      <c r="S137" s="1176"/>
      <c r="T137" s="1177"/>
      <c r="U137" s="1178"/>
      <c r="V137" s="1177"/>
      <c r="W137" s="1180"/>
      <c r="Y137" s="1201"/>
      <c r="Z137" s="1201"/>
      <c r="AA137" s="1202"/>
    </row>
    <row r="138" spans="1:28" ht="14.25" thickTop="1" thickBot="1">
      <c r="A138" s="1174"/>
      <c r="B138" s="1197"/>
      <c r="C138" s="1197"/>
      <c r="D138" s="1197"/>
      <c r="E138" s="1197"/>
      <c r="F138" s="1197"/>
      <c r="G138" s="1197"/>
      <c r="H138" s="1197"/>
      <c r="I138" s="1198"/>
      <c r="J138" s="1197"/>
      <c r="L138" s="1181" t="s">
        <v>40</v>
      </c>
      <c r="M138" s="1182">
        <f>+M135+M136+M137</f>
        <v>793</v>
      </c>
      <c r="N138" s="1183">
        <f t="shared" ref="N138" si="235">+N135+N136+N137</f>
        <v>1755</v>
      </c>
      <c r="O138" s="1199">
        <f t="shared" ref="O138" si="236">+O135+O136+O137</f>
        <v>2548</v>
      </c>
      <c r="P138" s="1182">
        <f t="shared" ref="P138" si="237">+P135+P136+P137</f>
        <v>0</v>
      </c>
      <c r="Q138" s="1199">
        <f t="shared" ref="Q138" si="238">+Q135+Q136+Q137</f>
        <v>2548</v>
      </c>
      <c r="R138" s="1182"/>
      <c r="S138" s="1183"/>
      <c r="T138" s="1199"/>
      <c r="U138" s="1182"/>
      <c r="V138" s="1199"/>
      <c r="W138" s="1185"/>
    </row>
    <row r="139" spans="1:28" ht="14.25" thickTop="1" thickBot="1">
      <c r="A139" s="1174" t="str">
        <f>IF(ISERROR(F139/G139)," ",IF(F139/G139&gt;0.5,IF(F139/G139&lt;1.5," ","NOT OK"),"NOT OK"))</f>
        <v xml:space="preserve"> </v>
      </c>
      <c r="L139" s="1181" t="s">
        <v>62</v>
      </c>
      <c r="M139" s="1182">
        <f t="shared" ref="M139:Q139" si="239">+M128+M134+M138</f>
        <v>2757</v>
      </c>
      <c r="N139" s="1183">
        <f t="shared" si="239"/>
        <v>5381</v>
      </c>
      <c r="O139" s="1184">
        <f t="shared" si="239"/>
        <v>8138</v>
      </c>
      <c r="P139" s="1182">
        <f t="shared" si="239"/>
        <v>1</v>
      </c>
      <c r="Q139" s="1184">
        <f t="shared" si="239"/>
        <v>8139</v>
      </c>
      <c r="R139" s="1182"/>
      <c r="S139" s="1183"/>
      <c r="T139" s="1184"/>
      <c r="U139" s="1182"/>
      <c r="V139" s="1184"/>
      <c r="W139" s="1185"/>
      <c r="Y139" s="1106"/>
      <c r="Z139" s="1106"/>
    </row>
    <row r="140" spans="1:28" ht="14.25" thickTop="1" thickBot="1">
      <c r="A140" s="1174"/>
      <c r="L140" s="1181" t="s">
        <v>63</v>
      </c>
      <c r="M140" s="1182">
        <f t="shared" ref="M140:Q140" si="240">+M124+M128+M134+M138</f>
        <v>3633</v>
      </c>
      <c r="N140" s="1183">
        <f t="shared" si="240"/>
        <v>7208</v>
      </c>
      <c r="O140" s="1184">
        <f t="shared" si="240"/>
        <v>10841</v>
      </c>
      <c r="P140" s="1182">
        <f t="shared" si="240"/>
        <v>3</v>
      </c>
      <c r="Q140" s="1184">
        <f t="shared" si="240"/>
        <v>10844</v>
      </c>
      <c r="R140" s="1182"/>
      <c r="S140" s="1183"/>
      <c r="T140" s="1184"/>
      <c r="U140" s="1182"/>
      <c r="V140" s="1184"/>
      <c r="W140" s="1185"/>
      <c r="Y140" s="1106"/>
      <c r="Z140" s="1106"/>
      <c r="AB140" s="1104"/>
    </row>
    <row r="141" spans="1:28" ht="14.25" thickTop="1" thickBot="1">
      <c r="L141" s="1200" t="s">
        <v>60</v>
      </c>
      <c r="M141" s="1148"/>
      <c r="N141" s="1148"/>
      <c r="O141" s="1148"/>
      <c r="P141" s="1148"/>
      <c r="Q141" s="1148"/>
      <c r="R141" s="1148"/>
      <c r="S141" s="1148"/>
      <c r="T141" s="1148"/>
      <c r="U141" s="1148"/>
      <c r="V141" s="1148"/>
      <c r="W141" s="1148"/>
      <c r="X141" s="1148"/>
    </row>
    <row r="142" spans="1:28" ht="13.5" thickTop="1">
      <c r="L142" s="1260" t="s">
        <v>42</v>
      </c>
      <c r="M142" s="1261"/>
      <c r="N142" s="1261"/>
      <c r="O142" s="1261"/>
      <c r="P142" s="1261"/>
      <c r="Q142" s="1261"/>
      <c r="R142" s="1261"/>
      <c r="S142" s="1261"/>
      <c r="T142" s="1261"/>
      <c r="U142" s="1261"/>
      <c r="V142" s="1261"/>
      <c r="W142" s="1262"/>
    </row>
    <row r="143" spans="1:28" ht="13.5" thickBot="1">
      <c r="L143" s="1257" t="s">
        <v>45</v>
      </c>
      <c r="M143" s="1258"/>
      <c r="N143" s="1258"/>
      <c r="O143" s="1258"/>
      <c r="P143" s="1258"/>
      <c r="Q143" s="1258"/>
      <c r="R143" s="1258"/>
      <c r="S143" s="1258"/>
      <c r="T143" s="1258"/>
      <c r="U143" s="1258"/>
      <c r="V143" s="1258"/>
      <c r="W143" s="1259"/>
    </row>
    <row r="144" spans="1:28" ht="14.25" thickTop="1" thickBot="1">
      <c r="L144" s="1147"/>
      <c r="M144" s="1148"/>
      <c r="N144" s="1148"/>
      <c r="O144" s="1148"/>
      <c r="P144" s="1148"/>
      <c r="Q144" s="1148"/>
      <c r="R144" s="1148"/>
      <c r="S144" s="1148"/>
      <c r="T144" s="1148"/>
      <c r="U144" s="1148"/>
      <c r="V144" s="1148"/>
      <c r="W144" s="1149" t="s">
        <v>34</v>
      </c>
    </row>
    <row r="145" spans="1:28" ht="14.25" customHeight="1" thickTop="1" thickBot="1">
      <c r="L145" s="1150"/>
      <c r="M145" s="1151" t="s">
        <v>64</v>
      </c>
      <c r="N145" s="1152"/>
      <c r="O145" s="1151"/>
      <c r="P145" s="1153"/>
      <c r="Q145" s="1152"/>
      <c r="R145" s="1153" t="s">
        <v>65</v>
      </c>
      <c r="S145" s="1152"/>
      <c r="T145" s="1151"/>
      <c r="U145" s="1153"/>
      <c r="V145" s="1153"/>
      <c r="W145" s="1154" t="s">
        <v>2</v>
      </c>
    </row>
    <row r="146" spans="1:28" ht="13.5" thickTop="1">
      <c r="L146" s="1155" t="s">
        <v>3</v>
      </c>
      <c r="M146" s="1156"/>
      <c r="N146" s="1157"/>
      <c r="O146" s="1158"/>
      <c r="P146" s="1159"/>
      <c r="Q146" s="1160"/>
      <c r="R146" s="1156"/>
      <c r="S146" s="1157"/>
      <c r="T146" s="1158"/>
      <c r="U146" s="1159"/>
      <c r="V146" s="1160"/>
      <c r="W146" s="1161" t="s">
        <v>4</v>
      </c>
    </row>
    <row r="147" spans="1:28" ht="13.5" thickBot="1">
      <c r="L147" s="1162"/>
      <c r="M147" s="1163" t="s">
        <v>35</v>
      </c>
      <c r="N147" s="1164" t="s">
        <v>36</v>
      </c>
      <c r="O147" s="1165" t="s">
        <v>37</v>
      </c>
      <c r="P147" s="1166" t="s">
        <v>32</v>
      </c>
      <c r="Q147" s="1167" t="s">
        <v>7</v>
      </c>
      <c r="R147" s="1163" t="s">
        <v>35</v>
      </c>
      <c r="S147" s="1164" t="s">
        <v>36</v>
      </c>
      <c r="T147" s="1165" t="s">
        <v>37</v>
      </c>
      <c r="U147" s="1166" t="s">
        <v>32</v>
      </c>
      <c r="V147" s="1167" t="s">
        <v>7</v>
      </c>
      <c r="W147" s="1168"/>
    </row>
    <row r="148" spans="1:28" ht="5.25" customHeight="1" thickTop="1">
      <c r="L148" s="1155"/>
      <c r="M148" s="1169"/>
      <c r="N148" s="1170"/>
      <c r="O148" s="1171"/>
      <c r="P148" s="1172"/>
      <c r="Q148" s="1203"/>
      <c r="R148" s="1169"/>
      <c r="S148" s="1170"/>
      <c r="T148" s="1171"/>
      <c r="U148" s="1172"/>
      <c r="V148" s="1203"/>
      <c r="W148" s="1173"/>
    </row>
    <row r="149" spans="1:28">
      <c r="L149" s="1155" t="s">
        <v>10</v>
      </c>
      <c r="M149" s="1175">
        <f t="shared" ref="M149:N151" si="241">+M93+M121</f>
        <v>1939</v>
      </c>
      <c r="N149" s="1176">
        <f t="shared" si="241"/>
        <v>4502</v>
      </c>
      <c r="O149" s="1179">
        <f>M149+N149</f>
        <v>6441</v>
      </c>
      <c r="P149" s="1178">
        <f>+P93+P121</f>
        <v>9</v>
      </c>
      <c r="Q149" s="1204">
        <f>O149+P149</f>
        <v>6450</v>
      </c>
      <c r="R149" s="1175">
        <f t="shared" ref="R149:S151" si="242">+R93+R121</f>
        <v>2080</v>
      </c>
      <c r="S149" s="1176">
        <f t="shared" si="242"/>
        <v>4876</v>
      </c>
      <c r="T149" s="1179">
        <f>R149+S149</f>
        <v>6956</v>
      </c>
      <c r="U149" s="1178">
        <f>+U93+U121</f>
        <v>0</v>
      </c>
      <c r="V149" s="1204">
        <f>T149+U149</f>
        <v>6956</v>
      </c>
      <c r="W149" s="1180">
        <f>IF(Q149=0,0,((V149/Q149)-1)*100)</f>
        <v>7.8449612403100666</v>
      </c>
      <c r="Y149" s="1106"/>
      <c r="Z149" s="1106"/>
    </row>
    <row r="150" spans="1:28">
      <c r="L150" s="1155" t="s">
        <v>11</v>
      </c>
      <c r="M150" s="1175">
        <f t="shared" si="241"/>
        <v>1869</v>
      </c>
      <c r="N150" s="1176">
        <f t="shared" si="241"/>
        <v>4597</v>
      </c>
      <c r="O150" s="1179">
        <f>M150+N150</f>
        <v>6466</v>
      </c>
      <c r="P150" s="1178">
        <f>+P94+P122</f>
        <v>14</v>
      </c>
      <c r="Q150" s="1204">
        <f>O150+P150</f>
        <v>6480</v>
      </c>
      <c r="R150" s="1175">
        <f t="shared" si="242"/>
        <v>2349</v>
      </c>
      <c r="S150" s="1176">
        <f t="shared" si="242"/>
        <v>5234</v>
      </c>
      <c r="T150" s="1179">
        <f>R150+S150</f>
        <v>7583</v>
      </c>
      <c r="U150" s="1178">
        <f>+U94+U122</f>
        <v>0</v>
      </c>
      <c r="V150" s="1204">
        <f>T150+U150</f>
        <v>7583</v>
      </c>
      <c r="W150" s="1180">
        <f>IF(Q150=0,0,((V150/Q150)-1)*100)</f>
        <v>17.021604938271608</v>
      </c>
      <c r="Y150" s="1106"/>
      <c r="Z150" s="1106"/>
    </row>
    <row r="151" spans="1:28" ht="13.5" thickBot="1">
      <c r="L151" s="1162" t="s">
        <v>12</v>
      </c>
      <c r="M151" s="1175">
        <f t="shared" si="241"/>
        <v>1849</v>
      </c>
      <c r="N151" s="1176">
        <f t="shared" si="241"/>
        <v>4519</v>
      </c>
      <c r="O151" s="1179">
        <f>M151+N151</f>
        <v>6368</v>
      </c>
      <c r="P151" s="1178">
        <f>+P95+P123</f>
        <v>3</v>
      </c>
      <c r="Q151" s="1204">
        <f>O151+P151</f>
        <v>6371</v>
      </c>
      <c r="R151" s="1175">
        <f t="shared" si="242"/>
        <v>2097</v>
      </c>
      <c r="S151" s="1176">
        <f t="shared" si="242"/>
        <v>5097</v>
      </c>
      <c r="T151" s="1179">
        <f>R151+S151</f>
        <v>7194</v>
      </c>
      <c r="U151" s="1178">
        <f>+U95+U123</f>
        <v>0</v>
      </c>
      <c r="V151" s="1204">
        <f>T151+U151</f>
        <v>7194</v>
      </c>
      <c r="W151" s="1180">
        <f>IF(Q151=0,0,((V151/Q151)-1)*100)</f>
        <v>12.917909276408723</v>
      </c>
      <c r="Y151" s="1106"/>
      <c r="Z151" s="1106"/>
    </row>
    <row r="152" spans="1:28" ht="14.25" thickTop="1" thickBot="1">
      <c r="L152" s="1181" t="s">
        <v>38</v>
      </c>
      <c r="M152" s="1182">
        <f t="shared" ref="M152:Q152" si="243">+M149+M150+M151</f>
        <v>5657</v>
      </c>
      <c r="N152" s="1183">
        <f t="shared" si="243"/>
        <v>13618</v>
      </c>
      <c r="O152" s="1184">
        <f t="shared" si="243"/>
        <v>19275</v>
      </c>
      <c r="P152" s="1182">
        <f t="shared" si="243"/>
        <v>26</v>
      </c>
      <c r="Q152" s="1184">
        <f t="shared" si="243"/>
        <v>19301</v>
      </c>
      <c r="R152" s="1182">
        <f t="shared" ref="R152:V152" si="244">+R149+R150+R151</f>
        <v>6526</v>
      </c>
      <c r="S152" s="1183">
        <f t="shared" si="244"/>
        <v>15207</v>
      </c>
      <c r="T152" s="1184">
        <f t="shared" si="244"/>
        <v>21733</v>
      </c>
      <c r="U152" s="1182">
        <f t="shared" si="244"/>
        <v>0</v>
      </c>
      <c r="V152" s="1184">
        <f t="shared" si="244"/>
        <v>21733</v>
      </c>
      <c r="W152" s="1185">
        <f t="shared" ref="W152" si="245">IF(Q152=0,0,((V152/Q152)-1)*100)</f>
        <v>12.600383399823833</v>
      </c>
      <c r="Y152" s="1106"/>
      <c r="Z152" s="1106"/>
      <c r="AB152" s="1104"/>
    </row>
    <row r="153" spans="1:28" ht="13.5" thickTop="1">
      <c r="L153" s="1155" t="s">
        <v>13</v>
      </c>
      <c r="M153" s="1175">
        <f t="shared" ref="M153:N155" si="246">+M97+M125</f>
        <v>1811</v>
      </c>
      <c r="N153" s="1176">
        <f t="shared" si="246"/>
        <v>4204</v>
      </c>
      <c r="O153" s="1179">
        <f t="shared" ref="O153" si="247">M153+N153</f>
        <v>6015</v>
      </c>
      <c r="P153" s="1178">
        <f>+P97+P125</f>
        <v>0</v>
      </c>
      <c r="Q153" s="1204">
        <f>O153+P153</f>
        <v>6015</v>
      </c>
      <c r="R153" s="1175">
        <f t="shared" ref="R153:S155" si="248">+R97+R125</f>
        <v>2034</v>
      </c>
      <c r="S153" s="1176">
        <f t="shared" si="248"/>
        <v>4532</v>
      </c>
      <c r="T153" s="1179">
        <f t="shared" ref="T153" si="249">R153+S153</f>
        <v>6566</v>
      </c>
      <c r="U153" s="1178">
        <f>+U97+U125</f>
        <v>0</v>
      </c>
      <c r="V153" s="1204">
        <f>T153+U153</f>
        <v>6566</v>
      </c>
      <c r="W153" s="1180">
        <f>IF(Q153=0,0,((V153/Q153)-1)*100)</f>
        <v>9.1604322527015789</v>
      </c>
      <c r="X153" s="1186"/>
      <c r="Y153" s="1187"/>
      <c r="Z153" s="1187"/>
      <c r="AA153" s="1188"/>
    </row>
    <row r="154" spans="1:28">
      <c r="L154" s="1155" t="s">
        <v>14</v>
      </c>
      <c r="M154" s="1175">
        <f t="shared" si="246"/>
        <v>1774</v>
      </c>
      <c r="N154" s="1176">
        <f t="shared" si="246"/>
        <v>4029</v>
      </c>
      <c r="O154" s="1179">
        <f>M154+N154</f>
        <v>5803</v>
      </c>
      <c r="P154" s="1178">
        <f>+P98+P126</f>
        <v>13</v>
      </c>
      <c r="Q154" s="1204">
        <f>O154+P154</f>
        <v>5816</v>
      </c>
      <c r="R154" s="1175">
        <f t="shared" si="248"/>
        <v>1934</v>
      </c>
      <c r="S154" s="1176">
        <f t="shared" si="248"/>
        <v>4469</v>
      </c>
      <c r="T154" s="1179">
        <f>R154+S154</f>
        <v>6403</v>
      </c>
      <c r="U154" s="1178">
        <f>+U98+U126</f>
        <v>3</v>
      </c>
      <c r="V154" s="1204">
        <f>T154+U154</f>
        <v>6406</v>
      </c>
      <c r="W154" s="1180">
        <f>IF(Q154=0,0,((V154/Q154)-1)*100)</f>
        <v>10.144429160935342</v>
      </c>
      <c r="Y154" s="1106"/>
      <c r="Z154" s="1106"/>
    </row>
    <row r="155" spans="1:28" ht="13.5" thickBot="1">
      <c r="L155" s="1155" t="s">
        <v>15</v>
      </c>
      <c r="M155" s="1175">
        <f t="shared" si="246"/>
        <v>2321</v>
      </c>
      <c r="N155" s="1176">
        <f t="shared" si="246"/>
        <v>5116</v>
      </c>
      <c r="O155" s="1179">
        <f>M155+N155</f>
        <v>7437</v>
      </c>
      <c r="P155" s="1178">
        <f>+P99+P127</f>
        <v>21</v>
      </c>
      <c r="Q155" s="1204">
        <f>O155+P155</f>
        <v>7458</v>
      </c>
      <c r="R155" s="1175">
        <f t="shared" si="248"/>
        <v>2241</v>
      </c>
      <c r="S155" s="1176">
        <f t="shared" si="248"/>
        <v>5782</v>
      </c>
      <c r="T155" s="1179">
        <f>R155+S155</f>
        <v>8023</v>
      </c>
      <c r="U155" s="1178">
        <f>+U99+U127</f>
        <v>0</v>
      </c>
      <c r="V155" s="1204">
        <f>T155+U155</f>
        <v>8023</v>
      </c>
      <c r="W155" s="1180">
        <f>IF(Q155=0,0,((V155/Q155)-1)*100)</f>
        <v>7.575757575757569</v>
      </c>
      <c r="Y155" s="1106"/>
      <c r="Z155" s="1106"/>
    </row>
    <row r="156" spans="1:28" ht="14.25" thickTop="1" thickBot="1">
      <c r="A156" s="1174"/>
      <c r="L156" s="1181" t="s">
        <v>61</v>
      </c>
      <c r="M156" s="1182">
        <f>+M153+M154+M155</f>
        <v>5906</v>
      </c>
      <c r="N156" s="1183">
        <f t="shared" ref="N156" si="250">+N153+N154+N155</f>
        <v>13349</v>
      </c>
      <c r="O156" s="1184">
        <f t="shared" ref="O156" si="251">+O153+O154+O155</f>
        <v>19255</v>
      </c>
      <c r="P156" s="1182">
        <f t="shared" ref="P156" si="252">+P153+P154+P155</f>
        <v>34</v>
      </c>
      <c r="Q156" s="1184">
        <f t="shared" ref="Q156" si="253">+Q153+Q154+Q155</f>
        <v>19289</v>
      </c>
      <c r="R156" s="1182">
        <f t="shared" ref="R156" si="254">+R153+R154+R155</f>
        <v>6209</v>
      </c>
      <c r="S156" s="1183">
        <f t="shared" ref="S156" si="255">+S153+S154+S155</f>
        <v>14783</v>
      </c>
      <c r="T156" s="1184">
        <f t="shared" ref="T156" si="256">+T153+T154+T155</f>
        <v>20992</v>
      </c>
      <c r="U156" s="1182">
        <f t="shared" ref="U156" si="257">+U153+U154+U155</f>
        <v>3</v>
      </c>
      <c r="V156" s="1184">
        <f t="shared" ref="V156" si="258">+V153+V154+V155</f>
        <v>20995</v>
      </c>
      <c r="W156" s="1185">
        <f t="shared" ref="W156" si="259">IF(Q156=0,0,((V156/Q156)-1)*100)</f>
        <v>8.8444190989683147</v>
      </c>
      <c r="Y156" s="1106"/>
      <c r="Z156" s="1106"/>
      <c r="AB156" s="1104"/>
    </row>
    <row r="157" spans="1:28" ht="13.5" thickTop="1">
      <c r="L157" s="1155" t="s">
        <v>16</v>
      </c>
      <c r="M157" s="1175">
        <f>+M101+M129</f>
        <v>2282</v>
      </c>
      <c r="N157" s="1176">
        <f>+N101+N129</f>
        <v>4919</v>
      </c>
      <c r="O157" s="1179">
        <f t="shared" ref="O157" si="260">M157+N157</f>
        <v>7201</v>
      </c>
      <c r="P157" s="1178">
        <f>+P101+P129</f>
        <v>0</v>
      </c>
      <c r="Q157" s="1204">
        <f>O157+P157</f>
        <v>7201</v>
      </c>
      <c r="R157" s="1175">
        <f>+R101+R129</f>
        <v>2121</v>
      </c>
      <c r="S157" s="1176">
        <f>+S101+S129</f>
        <v>5848</v>
      </c>
      <c r="T157" s="1179">
        <f>R157+S157</f>
        <v>7969</v>
      </c>
      <c r="U157" s="1178">
        <f>+U101+U129</f>
        <v>0</v>
      </c>
      <c r="V157" s="1204">
        <f>T157+U157</f>
        <v>7969</v>
      </c>
      <c r="W157" s="1180">
        <f t="shared" ref="W157" si="261">IF(Q157=0,0,((V157/Q157)-1)*100)</f>
        <v>10.66518539091792</v>
      </c>
      <c r="Y157" s="1106"/>
      <c r="Z157" s="1106"/>
    </row>
    <row r="158" spans="1:28" ht="13.5" thickBot="1">
      <c r="L158" s="1155" t="s">
        <v>17</v>
      </c>
      <c r="M158" s="1175">
        <f>+M102+M130</f>
        <v>2137</v>
      </c>
      <c r="N158" s="1176">
        <f>+N102+N130</f>
        <v>5172</v>
      </c>
      <c r="O158" s="1179">
        <f>M158+N158</f>
        <v>7309</v>
      </c>
      <c r="P158" s="1178">
        <f>+P102+P130</f>
        <v>2</v>
      </c>
      <c r="Q158" s="1204">
        <f>O158+P158</f>
        <v>7311</v>
      </c>
      <c r="R158" s="1175">
        <f>+R102+R130</f>
        <v>2005</v>
      </c>
      <c r="S158" s="1176">
        <f>+S102+S130</f>
        <v>5844</v>
      </c>
      <c r="T158" s="1179">
        <f>R158+S158</f>
        <v>7849</v>
      </c>
      <c r="U158" s="1178">
        <f>+U102+U130</f>
        <v>2</v>
      </c>
      <c r="V158" s="1204">
        <f>T158+U158</f>
        <v>7851</v>
      </c>
      <c r="W158" s="1180">
        <f t="shared" ref="W158:W159" si="262">IF(Q158=0,0,((V158/Q158)-1)*100)</f>
        <v>7.3861304883052981</v>
      </c>
      <c r="Y158" s="1106"/>
      <c r="Z158" s="1106"/>
    </row>
    <row r="159" spans="1:28" ht="14.25" thickTop="1" thickBot="1">
      <c r="A159" s="1174"/>
      <c r="L159" s="1181" t="s">
        <v>66</v>
      </c>
      <c r="M159" s="1182">
        <f>+M156+M157+M158</f>
        <v>10325</v>
      </c>
      <c r="N159" s="1183">
        <f t="shared" ref="N159" si="263">+N156+N157+N158</f>
        <v>23440</v>
      </c>
      <c r="O159" s="1184">
        <f t="shared" ref="O159" si="264">+O156+O157+O158</f>
        <v>33765</v>
      </c>
      <c r="P159" s="1182">
        <f t="shared" ref="P159" si="265">+P156+P157+P158</f>
        <v>36</v>
      </c>
      <c r="Q159" s="1184">
        <f t="shared" ref="Q159" si="266">+Q156+Q157+Q158</f>
        <v>33801</v>
      </c>
      <c r="R159" s="1182">
        <f t="shared" ref="R159" si="267">+R156+R157+R158</f>
        <v>10335</v>
      </c>
      <c r="S159" s="1183">
        <f t="shared" ref="S159" si="268">+S156+S157+S158</f>
        <v>26475</v>
      </c>
      <c r="T159" s="1184">
        <f t="shared" ref="T159" si="269">+T156+T157+T158</f>
        <v>36810</v>
      </c>
      <c r="U159" s="1182">
        <f t="shared" ref="U159" si="270">+U156+U157+U158</f>
        <v>5</v>
      </c>
      <c r="V159" s="1184">
        <f t="shared" ref="V159" si="271">+V156+V157+V158</f>
        <v>36815</v>
      </c>
      <c r="W159" s="1185">
        <f t="shared" si="262"/>
        <v>8.9168959498239673</v>
      </c>
      <c r="Y159" s="1106"/>
      <c r="Z159" s="1106"/>
    </row>
    <row r="160" spans="1:28" ht="14.25" thickTop="1" thickBot="1">
      <c r="A160" s="1174"/>
      <c r="L160" s="1181" t="s">
        <v>67</v>
      </c>
      <c r="M160" s="1182">
        <f>+M152+M156+M157+M158</f>
        <v>15982</v>
      </c>
      <c r="N160" s="1183">
        <f t="shared" ref="N160:V160" si="272">+N152+N156+N157+N158</f>
        <v>37058</v>
      </c>
      <c r="O160" s="1184">
        <f t="shared" si="272"/>
        <v>53040</v>
      </c>
      <c r="P160" s="1182">
        <f t="shared" si="272"/>
        <v>62</v>
      </c>
      <c r="Q160" s="1184">
        <f t="shared" si="272"/>
        <v>53102</v>
      </c>
      <c r="R160" s="1182">
        <f t="shared" si="272"/>
        <v>16861</v>
      </c>
      <c r="S160" s="1183">
        <f t="shared" si="272"/>
        <v>41682</v>
      </c>
      <c r="T160" s="1184">
        <f t="shared" si="272"/>
        <v>58543</v>
      </c>
      <c r="U160" s="1182">
        <f t="shared" si="272"/>
        <v>5</v>
      </c>
      <c r="V160" s="1184">
        <f t="shared" si="272"/>
        <v>58548</v>
      </c>
      <c r="W160" s="1185">
        <f>IF(Q160=0,0,((V160/Q160)-1)*100)</f>
        <v>10.255734247297642</v>
      </c>
      <c r="Y160" s="1106"/>
      <c r="Z160" s="1106"/>
      <c r="AB160" s="1104"/>
    </row>
    <row r="161" spans="1:28" ht="14.25" thickTop="1" thickBot="1">
      <c r="L161" s="1155" t="s">
        <v>18</v>
      </c>
      <c r="M161" s="1175">
        <f>+M105+M133</f>
        <v>2082</v>
      </c>
      <c r="N161" s="1176">
        <f>+N105+N133</f>
        <v>4751</v>
      </c>
      <c r="O161" s="1177">
        <f>M161+N161</f>
        <v>6833</v>
      </c>
      <c r="P161" s="1189">
        <f>+P105+P133</f>
        <v>0</v>
      </c>
      <c r="Q161" s="1204">
        <f>O161+P161</f>
        <v>6833</v>
      </c>
      <c r="R161" s="1175"/>
      <c r="S161" s="1176"/>
      <c r="T161" s="1177"/>
      <c r="U161" s="1189"/>
      <c r="V161" s="1204"/>
      <c r="W161" s="1180"/>
      <c r="Y161" s="1106"/>
      <c r="Z161" s="1106"/>
    </row>
    <row r="162" spans="1:28" ht="14.25" thickTop="1" thickBot="1">
      <c r="A162" s="1174"/>
      <c r="L162" s="1190" t="s">
        <v>19</v>
      </c>
      <c r="M162" s="1191">
        <f t="shared" ref="M162:Q162" si="273">+M157+M158+M161</f>
        <v>6501</v>
      </c>
      <c r="N162" s="1191">
        <f t="shared" si="273"/>
        <v>14842</v>
      </c>
      <c r="O162" s="1192">
        <f t="shared" si="273"/>
        <v>21343</v>
      </c>
      <c r="P162" s="1193">
        <f t="shared" si="273"/>
        <v>2</v>
      </c>
      <c r="Q162" s="1192">
        <f t="shared" si="273"/>
        <v>21345</v>
      </c>
      <c r="R162" s="1191"/>
      <c r="S162" s="1191"/>
      <c r="T162" s="1192"/>
      <c r="U162" s="1193"/>
      <c r="V162" s="1192"/>
      <c r="W162" s="1194"/>
      <c r="Y162" s="1106"/>
      <c r="Z162" s="1106"/>
    </row>
    <row r="163" spans="1:28" ht="13.5" thickTop="1">
      <c r="A163" s="1174"/>
      <c r="L163" s="1155" t="s">
        <v>21</v>
      </c>
      <c r="M163" s="1175">
        <f t="shared" ref="M163:N165" si="274">+M107+M135</f>
        <v>2327</v>
      </c>
      <c r="N163" s="1176">
        <f t="shared" si="274"/>
        <v>4327</v>
      </c>
      <c r="O163" s="1177">
        <f>M163+N163</f>
        <v>6654</v>
      </c>
      <c r="P163" s="1195">
        <f>+P107+P135</f>
        <v>0</v>
      </c>
      <c r="Q163" s="1204">
        <f>O163+P163</f>
        <v>6654</v>
      </c>
      <c r="R163" s="1175"/>
      <c r="S163" s="1176"/>
      <c r="T163" s="1177"/>
      <c r="U163" s="1195"/>
      <c r="V163" s="1204"/>
      <c r="W163" s="1180"/>
      <c r="Y163" s="1106"/>
      <c r="Z163" s="1106"/>
    </row>
    <row r="164" spans="1:28">
      <c r="A164" s="1174"/>
      <c r="L164" s="1155" t="s">
        <v>22</v>
      </c>
      <c r="M164" s="1175">
        <f t="shared" si="274"/>
        <v>2146</v>
      </c>
      <c r="N164" s="1176">
        <f t="shared" si="274"/>
        <v>3954</v>
      </c>
      <c r="O164" s="1177">
        <f t="shared" ref="O164" si="275">M164+N164</f>
        <v>6100</v>
      </c>
      <c r="P164" s="1178">
        <f>+P108+P136</f>
        <v>6</v>
      </c>
      <c r="Q164" s="1204">
        <f>O164+P164</f>
        <v>6106</v>
      </c>
      <c r="R164" s="1175"/>
      <c r="S164" s="1176"/>
      <c r="T164" s="1177"/>
      <c r="U164" s="1178"/>
      <c r="V164" s="1204"/>
      <c r="W164" s="1180"/>
    </row>
    <row r="165" spans="1:28" ht="13.5" thickBot="1">
      <c r="A165" s="1201"/>
      <c r="K165" s="1201"/>
      <c r="L165" s="1155" t="s">
        <v>23</v>
      </c>
      <c r="M165" s="1175">
        <f t="shared" si="274"/>
        <v>2176</v>
      </c>
      <c r="N165" s="1176">
        <f t="shared" si="274"/>
        <v>4183</v>
      </c>
      <c r="O165" s="1177">
        <f t="shared" ref="O165" si="276">M165+N165</f>
        <v>6359</v>
      </c>
      <c r="P165" s="1178">
        <f>+P109+P137</f>
        <v>0</v>
      </c>
      <c r="Q165" s="1204">
        <f>O165+P165</f>
        <v>6359</v>
      </c>
      <c r="R165" s="1175"/>
      <c r="S165" s="1176"/>
      <c r="T165" s="1177"/>
      <c r="U165" s="1178"/>
      <c r="V165" s="1204"/>
      <c r="W165" s="1180"/>
      <c r="Y165" s="1201"/>
      <c r="Z165" s="1201"/>
      <c r="AA165" s="1202"/>
    </row>
    <row r="166" spans="1:28" ht="14.25" thickTop="1" thickBot="1">
      <c r="A166" s="1174"/>
      <c r="B166" s="1197"/>
      <c r="C166" s="1197"/>
      <c r="D166" s="1197"/>
      <c r="E166" s="1197"/>
      <c r="F166" s="1197"/>
      <c r="G166" s="1197"/>
      <c r="H166" s="1197"/>
      <c r="I166" s="1198"/>
      <c r="J166" s="1197"/>
      <c r="L166" s="1181" t="s">
        <v>40</v>
      </c>
      <c r="M166" s="1182">
        <f>+M163+M164+M165</f>
        <v>6649</v>
      </c>
      <c r="N166" s="1183">
        <f t="shared" ref="N166" si="277">+N163+N164+N165</f>
        <v>12464</v>
      </c>
      <c r="O166" s="1199">
        <f t="shared" ref="O166" si="278">+O163+O164+O165</f>
        <v>19113</v>
      </c>
      <c r="P166" s="1182">
        <f t="shared" ref="P166" si="279">+P163+P164+P165</f>
        <v>6</v>
      </c>
      <c r="Q166" s="1199">
        <f t="shared" ref="Q166" si="280">+Q163+Q164+Q165</f>
        <v>19119</v>
      </c>
      <c r="R166" s="1182"/>
      <c r="S166" s="1183"/>
      <c r="T166" s="1199"/>
      <c r="U166" s="1182"/>
      <c r="V166" s="1199"/>
      <c r="W166" s="1185"/>
    </row>
    <row r="167" spans="1:28" ht="14.25" thickTop="1" thickBot="1">
      <c r="A167" s="1174" t="str">
        <f>IF(ISERROR(F167/G167)," ",IF(F167/G167&gt;0.5,IF(F167/G167&lt;1.5," ","NOT OK"),"NOT OK"))</f>
        <v xml:space="preserve"> </v>
      </c>
      <c r="L167" s="1181" t="s">
        <v>62</v>
      </c>
      <c r="M167" s="1182">
        <f t="shared" ref="M167:Q167" si="281">+M156+M162+M166</f>
        <v>19056</v>
      </c>
      <c r="N167" s="1183">
        <f t="shared" si="281"/>
        <v>40655</v>
      </c>
      <c r="O167" s="1184">
        <f t="shared" si="281"/>
        <v>59711</v>
      </c>
      <c r="P167" s="1182">
        <f t="shared" si="281"/>
        <v>42</v>
      </c>
      <c r="Q167" s="1184">
        <f t="shared" si="281"/>
        <v>59753</v>
      </c>
      <c r="R167" s="1182"/>
      <c r="S167" s="1183"/>
      <c r="T167" s="1184"/>
      <c r="U167" s="1182"/>
      <c r="V167" s="1184"/>
      <c r="W167" s="1185"/>
      <c r="Y167" s="1106"/>
      <c r="Z167" s="1106"/>
    </row>
    <row r="168" spans="1:28" ht="14.25" thickTop="1" thickBot="1">
      <c r="A168" s="1174"/>
      <c r="L168" s="1181" t="s">
        <v>63</v>
      </c>
      <c r="M168" s="1182">
        <f t="shared" ref="M168:Q168" si="282">+M152+M156+M162+M166</f>
        <v>24713</v>
      </c>
      <c r="N168" s="1183">
        <f t="shared" si="282"/>
        <v>54273</v>
      </c>
      <c r="O168" s="1184">
        <f t="shared" si="282"/>
        <v>78986</v>
      </c>
      <c r="P168" s="1182">
        <f t="shared" si="282"/>
        <v>68</v>
      </c>
      <c r="Q168" s="1184">
        <f t="shared" si="282"/>
        <v>79054</v>
      </c>
      <c r="R168" s="1182"/>
      <c r="S168" s="1183"/>
      <c r="T168" s="1184"/>
      <c r="U168" s="1182"/>
      <c r="V168" s="1184"/>
      <c r="W168" s="1185"/>
      <c r="Y168" s="1106"/>
      <c r="Z168" s="1106"/>
      <c r="AB168" s="1104"/>
    </row>
    <row r="169" spans="1:28" ht="14.25" thickTop="1" thickBot="1">
      <c r="L169" s="1200" t="s">
        <v>60</v>
      </c>
      <c r="M169" s="1148"/>
      <c r="N169" s="1148"/>
      <c r="O169" s="1148"/>
      <c r="P169" s="1148"/>
      <c r="Q169" s="1148"/>
      <c r="R169" s="1148"/>
      <c r="S169" s="1148"/>
      <c r="T169" s="1148"/>
      <c r="U169" s="1148"/>
      <c r="V169" s="1148"/>
      <c r="W169" s="1148"/>
      <c r="X169" s="1148"/>
    </row>
    <row r="170" spans="1:28" ht="13.5" thickTop="1">
      <c r="L170" s="1251" t="s">
        <v>54</v>
      </c>
      <c r="M170" s="1252"/>
      <c r="N170" s="1252"/>
      <c r="O170" s="1252"/>
      <c r="P170" s="1252"/>
      <c r="Q170" s="1252"/>
      <c r="R170" s="1252"/>
      <c r="S170" s="1252"/>
      <c r="T170" s="1252"/>
      <c r="U170" s="1252"/>
      <c r="V170" s="1252"/>
      <c r="W170" s="1253"/>
    </row>
    <row r="171" spans="1:28" ht="13.5" thickBot="1">
      <c r="L171" s="1254" t="s">
        <v>51</v>
      </c>
      <c r="M171" s="1255"/>
      <c r="N171" s="1255"/>
      <c r="O171" s="1255"/>
      <c r="P171" s="1255"/>
      <c r="Q171" s="1255"/>
      <c r="R171" s="1255"/>
      <c r="S171" s="1255"/>
      <c r="T171" s="1255"/>
      <c r="U171" s="1255"/>
      <c r="V171" s="1255"/>
      <c r="W171" s="1256"/>
    </row>
    <row r="172" spans="1:28" ht="14.25" thickTop="1" thickBot="1">
      <c r="L172" s="1205"/>
      <c r="M172" s="1206"/>
      <c r="N172" s="1206"/>
      <c r="O172" s="1206"/>
      <c r="P172" s="1206"/>
      <c r="Q172" s="1206"/>
      <c r="R172" s="1206"/>
      <c r="S172" s="1206"/>
      <c r="T172" s="1206"/>
      <c r="U172" s="1206"/>
      <c r="V172" s="1206"/>
      <c r="W172" s="1207" t="s">
        <v>34</v>
      </c>
    </row>
    <row r="173" spans="1:28" ht="14.25" customHeight="1" thickTop="1" thickBot="1">
      <c r="L173" s="1208"/>
      <c r="M173" s="1209" t="s">
        <v>64</v>
      </c>
      <c r="N173" s="1209"/>
      <c r="O173" s="1209"/>
      <c r="P173" s="1209"/>
      <c r="Q173" s="1210"/>
      <c r="R173" s="1209" t="s">
        <v>65</v>
      </c>
      <c r="S173" s="1209"/>
      <c r="T173" s="1209"/>
      <c r="U173" s="1209"/>
      <c r="V173" s="1210"/>
      <c r="W173" s="1211" t="s">
        <v>2</v>
      </c>
    </row>
    <row r="174" spans="1:28" ht="13.5" thickTop="1">
      <c r="L174" s="1212" t="s">
        <v>3</v>
      </c>
      <c r="M174" s="1213"/>
      <c r="N174" s="1214"/>
      <c r="O174" s="1215"/>
      <c r="P174" s="1216"/>
      <c r="Q174" s="1215"/>
      <c r="R174" s="1213"/>
      <c r="S174" s="1214"/>
      <c r="T174" s="1215"/>
      <c r="U174" s="1216"/>
      <c r="V174" s="1215"/>
      <c r="W174" s="1217" t="s">
        <v>4</v>
      </c>
    </row>
    <row r="175" spans="1:28" ht="13.5" thickBot="1">
      <c r="L175" s="1218"/>
      <c r="M175" s="1219" t="s">
        <v>35</v>
      </c>
      <c r="N175" s="1220" t="s">
        <v>36</v>
      </c>
      <c r="O175" s="1221" t="s">
        <v>37</v>
      </c>
      <c r="P175" s="1222" t="s">
        <v>32</v>
      </c>
      <c r="Q175" s="1221" t="s">
        <v>7</v>
      </c>
      <c r="R175" s="1219" t="s">
        <v>35</v>
      </c>
      <c r="S175" s="1220" t="s">
        <v>36</v>
      </c>
      <c r="T175" s="1221" t="s">
        <v>37</v>
      </c>
      <c r="U175" s="1222" t="s">
        <v>32</v>
      </c>
      <c r="V175" s="1221" t="s">
        <v>7</v>
      </c>
      <c r="W175" s="1223"/>
    </row>
    <row r="176" spans="1:28" ht="3.75" customHeight="1" thickTop="1">
      <c r="L176" s="1212"/>
      <c r="M176" s="1224"/>
      <c r="N176" s="1225"/>
      <c r="O176" s="1226"/>
      <c r="P176" s="1227"/>
      <c r="Q176" s="1226"/>
      <c r="R176" s="1224"/>
      <c r="S176" s="1225"/>
      <c r="T176" s="1226"/>
      <c r="U176" s="1227"/>
      <c r="V176" s="1226"/>
      <c r="W176" s="1228"/>
    </row>
    <row r="177" spans="1:27">
      <c r="L177" s="1212" t="s">
        <v>10</v>
      </c>
      <c r="M177" s="1229">
        <f>+Lcc_BKK!M177+Lcc_DMK!M177</f>
        <v>0</v>
      </c>
      <c r="N177" s="1230">
        <f>+Lcc_BKK!N177+Lcc_DMK!N177</f>
        <v>1</v>
      </c>
      <c r="O177" s="1231">
        <f>SUM(M177:N177)</f>
        <v>1</v>
      </c>
      <c r="P177" s="1232">
        <f>Lcc_BKK!P177+Lcc_DMK!P177</f>
        <v>0</v>
      </c>
      <c r="Q177" s="1233">
        <f>O177+P177</f>
        <v>1</v>
      </c>
      <c r="R177" s="1229">
        <f>+Lcc_BKK!R177+Lcc_DMK!R177</f>
        <v>0</v>
      </c>
      <c r="S177" s="1230">
        <f>+Lcc_BKK!S177+Lcc_DMK!S177</f>
        <v>0</v>
      </c>
      <c r="T177" s="1231">
        <f>SUM(R177:S177)</f>
        <v>0</v>
      </c>
      <c r="U177" s="1232">
        <f>Lcc_BKK!U177+Lcc_DMK!U177</f>
        <v>0</v>
      </c>
      <c r="V177" s="1233">
        <f>T177+U177</f>
        <v>0</v>
      </c>
      <c r="W177" s="1234">
        <f>IF(Q177=0,0,((V177/Q177)-1)*100)</f>
        <v>-100</v>
      </c>
    </row>
    <row r="178" spans="1:27">
      <c r="L178" s="1212" t="s">
        <v>11</v>
      </c>
      <c r="M178" s="1229">
        <f>+Lcc_BKK!M178+Lcc_DMK!M178</f>
        <v>0</v>
      </c>
      <c r="N178" s="1230">
        <f>+Lcc_BKK!N178+Lcc_DMK!N178</f>
        <v>14</v>
      </c>
      <c r="O178" s="1231">
        <f t="shared" ref="O178:O179" si="283">SUM(M178:N178)</f>
        <v>14</v>
      </c>
      <c r="P178" s="1232">
        <f>Lcc_BKK!P178+Lcc_DMK!P178</f>
        <v>0</v>
      </c>
      <c r="Q178" s="1233">
        <f>O178+P178</f>
        <v>14</v>
      </c>
      <c r="R178" s="1229">
        <f>+Lcc_BKK!R178+Lcc_DMK!R178</f>
        <v>0</v>
      </c>
      <c r="S178" s="1230">
        <f>+Lcc_BKK!S178+Lcc_DMK!S178</f>
        <v>0</v>
      </c>
      <c r="T178" s="1231">
        <f t="shared" ref="T178" si="284">SUM(R178:S178)</f>
        <v>0</v>
      </c>
      <c r="U178" s="1232">
        <f>Lcc_BKK!U178+Lcc_DMK!U178</f>
        <v>0</v>
      </c>
      <c r="V178" s="1233">
        <f>T178+U178</f>
        <v>0</v>
      </c>
      <c r="W178" s="1234">
        <f>IF(Q178=0,0,((V178/Q178)-1)*100)</f>
        <v>-100</v>
      </c>
    </row>
    <row r="179" spans="1:27" ht="13.5" thickBot="1">
      <c r="L179" s="1218" t="s">
        <v>12</v>
      </c>
      <c r="M179" s="1229">
        <f>+Lcc_BKK!M179+Lcc_DMK!M179</f>
        <v>0</v>
      </c>
      <c r="N179" s="1230">
        <f>+Lcc_BKK!N179+Lcc_DMK!N179</f>
        <v>0</v>
      </c>
      <c r="O179" s="1231">
        <f t="shared" si="283"/>
        <v>0</v>
      </c>
      <c r="P179" s="1232">
        <f>Lcc_BKK!P179+Lcc_DMK!P179</f>
        <v>0</v>
      </c>
      <c r="Q179" s="1233">
        <f>O179+P179</f>
        <v>0</v>
      </c>
      <c r="R179" s="1229">
        <f>+Lcc_BKK!R179+Lcc_DMK!R179</f>
        <v>0</v>
      </c>
      <c r="S179" s="1230">
        <f>+Lcc_BKK!S179+Lcc_DMK!S179</f>
        <v>0</v>
      </c>
      <c r="T179" s="1231">
        <f t="shared" ref="T179:T182" si="285">SUM(R179:S179)</f>
        <v>0</v>
      </c>
      <c r="U179" s="1232">
        <f>Lcc_BKK!U179+Lcc_DMK!U179</f>
        <v>0</v>
      </c>
      <c r="V179" s="1233">
        <f t="shared" ref="V179:V182" si="286">T179+U179</f>
        <v>0</v>
      </c>
      <c r="W179" s="1234">
        <f>IF(Q179=0,0,((V179/Q179)-1)*100)</f>
        <v>0</v>
      </c>
    </row>
    <row r="180" spans="1:27" ht="14.25" thickTop="1" thickBot="1">
      <c r="L180" s="1235" t="s">
        <v>38</v>
      </c>
      <c r="M180" s="1236">
        <f t="shared" ref="M180:Q180" si="287">+M177+M178+M179</f>
        <v>0</v>
      </c>
      <c r="N180" s="1237">
        <f t="shared" si="287"/>
        <v>15</v>
      </c>
      <c r="O180" s="1238">
        <f t="shared" si="287"/>
        <v>15</v>
      </c>
      <c r="P180" s="1236">
        <f t="shared" si="287"/>
        <v>0</v>
      </c>
      <c r="Q180" s="1238">
        <f t="shared" si="287"/>
        <v>15</v>
      </c>
      <c r="R180" s="1236">
        <f>+Lcc_BKK!R180+Lcc_DMK!R180</f>
        <v>0</v>
      </c>
      <c r="S180" s="1237">
        <f>+Lcc_BKK!S180+Lcc_DMK!S180</f>
        <v>0</v>
      </c>
      <c r="T180" s="1238">
        <f t="shared" si="285"/>
        <v>0</v>
      </c>
      <c r="U180" s="1236">
        <f>Lcc_BKK!U180+Lcc_DMK!U180</f>
        <v>0</v>
      </c>
      <c r="V180" s="1238">
        <f t="shared" si="286"/>
        <v>0</v>
      </c>
      <c r="W180" s="1239">
        <f t="shared" ref="W180" si="288">IF(Q180=0,0,((V180/Q180)-1)*100)</f>
        <v>-100</v>
      </c>
    </row>
    <row r="181" spans="1:27" ht="13.5" thickTop="1">
      <c r="L181" s="1212" t="s">
        <v>13</v>
      </c>
      <c r="M181" s="1229">
        <f>+Lcc_BKK!M181+Lcc_DMK!M181</f>
        <v>0</v>
      </c>
      <c r="N181" s="1230">
        <f>+Lcc_BKK!N181+Lcc_DMK!N181</f>
        <v>1</v>
      </c>
      <c r="O181" s="1233">
        <f>M181+N181</f>
        <v>1</v>
      </c>
      <c r="P181" s="1232">
        <f>Lcc_BKK!P181+Lcc_DMK!P181</f>
        <v>0</v>
      </c>
      <c r="Q181" s="1233">
        <f>O181+P181</f>
        <v>1</v>
      </c>
      <c r="R181" s="1229">
        <f>+Lcc_BKK!R181+Lcc_DMK!R181</f>
        <v>0</v>
      </c>
      <c r="S181" s="1230">
        <f>+Lcc_BKK!S181+Lcc_DMK!S181</f>
        <v>0</v>
      </c>
      <c r="T181" s="1233">
        <f t="shared" si="285"/>
        <v>0</v>
      </c>
      <c r="U181" s="1232">
        <f>Lcc_BKK!U181+Lcc_DMK!U181</f>
        <v>0</v>
      </c>
      <c r="V181" s="1233">
        <f t="shared" si="286"/>
        <v>0</v>
      </c>
      <c r="W181" s="1234">
        <f t="shared" ref="W181" si="289">IF(Q181=0,0,((V181/Q181)-1)*100)</f>
        <v>-100</v>
      </c>
    </row>
    <row r="182" spans="1:27">
      <c r="L182" s="1212" t="s">
        <v>14</v>
      </c>
      <c r="M182" s="1229">
        <f>+Lcc_BKK!M182+Lcc_DMK!M182</f>
        <v>0</v>
      </c>
      <c r="N182" s="1230">
        <f>+Lcc_BKK!N182+Lcc_DMK!N182</f>
        <v>1</v>
      </c>
      <c r="O182" s="1233">
        <f>M182+N182</f>
        <v>1</v>
      </c>
      <c r="P182" s="1232">
        <f>Lcc_BKK!P182+Lcc_DMK!P182</f>
        <v>0</v>
      </c>
      <c r="Q182" s="1233">
        <f>O182+P182</f>
        <v>1</v>
      </c>
      <c r="R182" s="1229">
        <f>+Lcc_BKK!R182+Lcc_DMK!R182</f>
        <v>0</v>
      </c>
      <c r="S182" s="1230">
        <f>+Lcc_BKK!S182+Lcc_DMK!S182</f>
        <v>0</v>
      </c>
      <c r="T182" s="1233">
        <f t="shared" si="285"/>
        <v>0</v>
      </c>
      <c r="U182" s="1232">
        <f>Lcc_BKK!U182+Lcc_DMK!U182</f>
        <v>0</v>
      </c>
      <c r="V182" s="1233">
        <f t="shared" si="286"/>
        <v>0</v>
      </c>
      <c r="W182" s="1234">
        <f>IF(Q182=0,0,((V182/Q182)-1)*100)</f>
        <v>-100</v>
      </c>
    </row>
    <row r="183" spans="1:27" ht="13.5" thickBot="1">
      <c r="L183" s="1212" t="s">
        <v>15</v>
      </c>
      <c r="M183" s="1229">
        <f>+Lcc_BKK!M183+Lcc_DMK!M183</f>
        <v>0</v>
      </c>
      <c r="N183" s="1230">
        <f>+Lcc_BKK!N183+Lcc_DMK!N183</f>
        <v>4</v>
      </c>
      <c r="O183" s="1233">
        <f>M183+N183</f>
        <v>4</v>
      </c>
      <c r="P183" s="1232">
        <f>Lcc_BKK!P183+Lcc_DMK!P183</f>
        <v>0</v>
      </c>
      <c r="Q183" s="1233">
        <f>O183+P183</f>
        <v>4</v>
      </c>
      <c r="R183" s="1229">
        <f>+Lcc_BKK!R183+Lcc_DMK!R183</f>
        <v>0</v>
      </c>
      <c r="S183" s="1230">
        <f>+Lcc_BKK!S183+Lcc_DMK!S183</f>
        <v>0</v>
      </c>
      <c r="T183" s="1233">
        <f t="shared" ref="T183" si="290">SUM(R183:S183)</f>
        <v>0</v>
      </c>
      <c r="U183" s="1232">
        <f>Lcc_BKK!U183+Lcc_DMK!U183</f>
        <v>0</v>
      </c>
      <c r="V183" s="1233">
        <f t="shared" ref="V183" si="291">T183+U183</f>
        <v>0</v>
      </c>
      <c r="W183" s="1234">
        <f>IF(Q183=0,0,((V183/Q183)-1)*100)</f>
        <v>-100</v>
      </c>
    </row>
    <row r="184" spans="1:27" ht="14.25" thickTop="1" thickBot="1">
      <c r="L184" s="1235" t="s">
        <v>61</v>
      </c>
      <c r="M184" s="1236">
        <f>+M181+M182+M183</f>
        <v>0</v>
      </c>
      <c r="N184" s="1237">
        <f t="shared" ref="N184:V184" si="292">+N181+N182+N183</f>
        <v>6</v>
      </c>
      <c r="O184" s="1238">
        <f t="shared" si="292"/>
        <v>6</v>
      </c>
      <c r="P184" s="1236">
        <f t="shared" si="292"/>
        <v>0</v>
      </c>
      <c r="Q184" s="1238">
        <f t="shared" si="292"/>
        <v>6</v>
      </c>
      <c r="R184" s="1236">
        <f t="shared" si="292"/>
        <v>0</v>
      </c>
      <c r="S184" s="1237">
        <f t="shared" si="292"/>
        <v>0</v>
      </c>
      <c r="T184" s="1238">
        <f t="shared" si="292"/>
        <v>0</v>
      </c>
      <c r="U184" s="1236">
        <f t="shared" si="292"/>
        <v>0</v>
      </c>
      <c r="V184" s="1238">
        <f t="shared" si="292"/>
        <v>0</v>
      </c>
      <c r="W184" s="1239">
        <f t="shared" ref="W184" si="293">IF(Q184=0,0,((V184/Q184)-1)*100)</f>
        <v>-100</v>
      </c>
    </row>
    <row r="185" spans="1:27" ht="13.5" thickTop="1">
      <c r="L185" s="1212" t="s">
        <v>16</v>
      </c>
      <c r="M185" s="1229">
        <f>+Lcc_BKK!M185+Lcc_DMK!M185</f>
        <v>0</v>
      </c>
      <c r="N185" s="1230">
        <f>+Lcc_BKK!N185+Lcc_DMK!N185</f>
        <v>0</v>
      </c>
      <c r="O185" s="1233">
        <f>SUM(M185:N185)</f>
        <v>0</v>
      </c>
      <c r="P185" s="1232">
        <f>Lcc_BKK!P185+Lcc_DMK!P185</f>
        <v>0</v>
      </c>
      <c r="Q185" s="1233">
        <f t="shared" ref="Q185" si="294">O185+P185</f>
        <v>0</v>
      </c>
      <c r="R185" s="1229">
        <f>+Lcc_BKK!R185+Lcc_DMK!R185</f>
        <v>0</v>
      </c>
      <c r="S185" s="1230">
        <f>+Lcc_BKK!S185+Lcc_DMK!S185</f>
        <v>0</v>
      </c>
      <c r="T185" s="1233">
        <f>SUM(R185:S185)</f>
        <v>0</v>
      </c>
      <c r="U185" s="1232">
        <f>Lcc_BKK!U185+Lcc_DMK!U185</f>
        <v>0</v>
      </c>
      <c r="V185" s="1233">
        <f>T185+U185</f>
        <v>0</v>
      </c>
      <c r="W185" s="1234">
        <f>IF(Q185=0,0,((V185/Q185)-1)*100)</f>
        <v>0</v>
      </c>
    </row>
    <row r="186" spans="1:27" ht="13.5" thickBot="1">
      <c r="L186" s="1212" t="s">
        <v>17</v>
      </c>
      <c r="M186" s="1229">
        <f>+Lcc_BKK!M186+Lcc_DMK!M186</f>
        <v>0</v>
      </c>
      <c r="N186" s="1230">
        <f>+Lcc_BKK!N186+Lcc_DMK!N186</f>
        <v>1</v>
      </c>
      <c r="O186" s="1233">
        <f>SUM(M186:N186)</f>
        <v>1</v>
      </c>
      <c r="P186" s="1232">
        <f>Lcc_BKK!P186+Lcc_DMK!P186</f>
        <v>0</v>
      </c>
      <c r="Q186" s="1233">
        <f>O186+P186</f>
        <v>1</v>
      </c>
      <c r="R186" s="1229">
        <f>+Lcc_BKK!R186+Lcc_DMK!R186</f>
        <v>0</v>
      </c>
      <c r="S186" s="1230">
        <f>+Lcc_BKK!S186+Lcc_DMK!S186</f>
        <v>0</v>
      </c>
      <c r="T186" s="1233">
        <f>SUM(R186:S186)</f>
        <v>0</v>
      </c>
      <c r="U186" s="1232">
        <f>Lcc_BKK!U186+Lcc_DMK!U186</f>
        <v>0</v>
      </c>
      <c r="V186" s="1233">
        <f>T186+U186</f>
        <v>0</v>
      </c>
      <c r="W186" s="1234">
        <f t="shared" ref="W186" si="295">IF(Q186=0,0,((V186/Q186)-1)*100)</f>
        <v>-100</v>
      </c>
    </row>
    <row r="187" spans="1:27" ht="14.25" thickTop="1" thickBot="1">
      <c r="L187" s="1235" t="s">
        <v>66</v>
      </c>
      <c r="M187" s="1236">
        <f>+M184+M185+M186</f>
        <v>0</v>
      </c>
      <c r="N187" s="1237">
        <f t="shared" ref="N187:V187" si="296">+N184+N185+N186</f>
        <v>7</v>
      </c>
      <c r="O187" s="1238">
        <f t="shared" si="296"/>
        <v>7</v>
      </c>
      <c r="P187" s="1236">
        <f t="shared" si="296"/>
        <v>0</v>
      </c>
      <c r="Q187" s="1238">
        <f t="shared" si="296"/>
        <v>7</v>
      </c>
      <c r="R187" s="1236">
        <f t="shared" si="296"/>
        <v>0</v>
      </c>
      <c r="S187" s="1237">
        <f t="shared" si="296"/>
        <v>0</v>
      </c>
      <c r="T187" s="1238">
        <f t="shared" si="296"/>
        <v>0</v>
      </c>
      <c r="U187" s="1236">
        <f t="shared" si="296"/>
        <v>0</v>
      </c>
      <c r="V187" s="1238">
        <f t="shared" si="296"/>
        <v>0</v>
      </c>
      <c r="W187" s="1239">
        <f t="shared" ref="W187" si="297">IF(Q187=0,0,((V187/Q187)-1)*100)</f>
        <v>-100</v>
      </c>
      <c r="X187" s="1031"/>
      <c r="Y187" s="1031"/>
      <c r="Z187" s="1031"/>
      <c r="AA187" s="1031"/>
    </row>
    <row r="188" spans="1:27" ht="14.25" thickTop="1" thickBot="1">
      <c r="L188" s="1235" t="s">
        <v>67</v>
      </c>
      <c r="M188" s="1236">
        <f>+M180+M184+M185+M186</f>
        <v>0</v>
      </c>
      <c r="N188" s="1237">
        <f t="shared" ref="N188:V188" si="298">+N180+N184+N185+N186</f>
        <v>22</v>
      </c>
      <c r="O188" s="1238">
        <f t="shared" si="298"/>
        <v>22</v>
      </c>
      <c r="P188" s="1236">
        <f t="shared" si="298"/>
        <v>0</v>
      </c>
      <c r="Q188" s="1238">
        <f t="shared" si="298"/>
        <v>22</v>
      </c>
      <c r="R188" s="1236">
        <f t="shared" si="298"/>
        <v>0</v>
      </c>
      <c r="S188" s="1237">
        <f t="shared" si="298"/>
        <v>0</v>
      </c>
      <c r="T188" s="1238">
        <f t="shared" si="298"/>
        <v>0</v>
      </c>
      <c r="U188" s="1236">
        <f t="shared" si="298"/>
        <v>0</v>
      </c>
      <c r="V188" s="1238">
        <f t="shared" si="298"/>
        <v>0</v>
      </c>
      <c r="W188" s="1239">
        <f>IF(Q188=0,0,((V188/Q188)-1)*100)</f>
        <v>-100</v>
      </c>
    </row>
    <row r="189" spans="1:27" ht="14.25" thickTop="1" thickBot="1">
      <c r="L189" s="1212" t="s">
        <v>18</v>
      </c>
      <c r="M189" s="1229">
        <f>+Lcc_BKK!M189+Lcc_DMK!M189</f>
        <v>0</v>
      </c>
      <c r="N189" s="1230">
        <f>+Lcc_BKK!N189+Lcc_DMK!N189</f>
        <v>0</v>
      </c>
      <c r="O189" s="1231">
        <f>SUM(M189:N189)</f>
        <v>0</v>
      </c>
      <c r="P189" s="1240">
        <f>Lcc_BKK!P189+Lcc_DMK!P189</f>
        <v>0</v>
      </c>
      <c r="Q189" s="1231">
        <f>O189+P189</f>
        <v>0</v>
      </c>
      <c r="R189" s="1229"/>
      <c r="S189" s="1230"/>
      <c r="T189" s="1231"/>
      <c r="U189" s="1240"/>
      <c r="V189" s="1231"/>
      <c r="W189" s="1234"/>
    </row>
    <row r="190" spans="1:27" ht="14.25" thickTop="1" thickBot="1">
      <c r="L190" s="1241" t="s">
        <v>19</v>
      </c>
      <c r="M190" s="1242">
        <f>+M185+M186+M189</f>
        <v>0</v>
      </c>
      <c r="N190" s="1242">
        <f>+N185+N186+N189</f>
        <v>1</v>
      </c>
      <c r="O190" s="1243">
        <f>+O185+O186+O189</f>
        <v>1</v>
      </c>
      <c r="P190" s="1244">
        <f>+P185+P186+P189</f>
        <v>0</v>
      </c>
      <c r="Q190" s="1243">
        <f>+Q185+Q186+Q189</f>
        <v>1</v>
      </c>
      <c r="R190" s="1242"/>
      <c r="S190" s="1242"/>
      <c r="T190" s="1243"/>
      <c r="U190" s="1244"/>
      <c r="V190" s="1243"/>
      <c r="W190" s="1245"/>
    </row>
    <row r="191" spans="1:27" ht="13.5" thickTop="1">
      <c r="A191" s="1201"/>
      <c r="K191" s="1201"/>
      <c r="L191" s="1212" t="s">
        <v>21</v>
      </c>
      <c r="M191" s="1229">
        <f>+Lcc_BKK!M191+Lcc_DMK!M191</f>
        <v>0</v>
      </c>
      <c r="N191" s="1230">
        <f>+Lcc_BKK!N191+Lcc_DMK!N191</f>
        <v>0</v>
      </c>
      <c r="O191" s="1231">
        <f>SUM(M191:N191)</f>
        <v>0</v>
      </c>
      <c r="P191" s="1246">
        <f>Lcc_BKK!P191+Lcc_DMK!P191</f>
        <v>0</v>
      </c>
      <c r="Q191" s="1231">
        <f>O191+P191</f>
        <v>0</v>
      </c>
      <c r="R191" s="1229"/>
      <c r="S191" s="1230"/>
      <c r="T191" s="1231"/>
      <c r="U191" s="1246"/>
      <c r="V191" s="1231"/>
      <c r="W191" s="1234"/>
      <c r="X191" s="1247"/>
      <c r="Y191" s="1201"/>
      <c r="Z191" s="1201"/>
      <c r="AA191" s="1202"/>
    </row>
    <row r="192" spans="1:27">
      <c r="A192" s="1201"/>
      <c r="K192" s="1201"/>
      <c r="L192" s="1212" t="s">
        <v>22</v>
      </c>
      <c r="M192" s="1229">
        <f>+Lcc_BKK!M192+Lcc_DMK!M192</f>
        <v>0</v>
      </c>
      <c r="N192" s="1230">
        <f>+Lcc_BKK!N192+Lcc_DMK!N192</f>
        <v>6</v>
      </c>
      <c r="O192" s="1231">
        <f>SUM(M192:N192)</f>
        <v>6</v>
      </c>
      <c r="P192" s="1232">
        <f>Lcc_BKK!P192+Lcc_DMK!P192</f>
        <v>0</v>
      </c>
      <c r="Q192" s="1231">
        <f>O192+P192</f>
        <v>6</v>
      </c>
      <c r="R192" s="1229"/>
      <c r="S192" s="1230"/>
      <c r="T192" s="1231"/>
      <c r="U192" s="1232"/>
      <c r="V192" s="1231"/>
      <c r="W192" s="1234"/>
      <c r="X192" s="1247"/>
      <c r="Y192" s="1201"/>
      <c r="Z192" s="1201"/>
      <c r="AA192" s="1202"/>
    </row>
    <row r="193" spans="1:27" ht="13.5" thickBot="1">
      <c r="A193" s="1201"/>
      <c r="K193" s="1201"/>
      <c r="L193" s="1212" t="s">
        <v>23</v>
      </c>
      <c r="M193" s="1229">
        <f>+Lcc_BKK!M193+Lcc_DMK!M193</f>
        <v>0</v>
      </c>
      <c r="N193" s="1230">
        <f>+Lcc_BKK!N193+Lcc_DMK!N193</f>
        <v>0</v>
      </c>
      <c r="O193" s="1231">
        <f>SUM(M193:N193)</f>
        <v>0</v>
      </c>
      <c r="P193" s="1232">
        <f>Lcc_BKK!P193+Lcc_DMK!P193</f>
        <v>0</v>
      </c>
      <c r="Q193" s="1231">
        <f>O193+P193</f>
        <v>0</v>
      </c>
      <c r="R193" s="1229"/>
      <c r="S193" s="1230"/>
      <c r="T193" s="1231"/>
      <c r="U193" s="1232"/>
      <c r="V193" s="1231"/>
      <c r="W193" s="1234"/>
      <c r="Y193" s="1201"/>
      <c r="Z193" s="1201"/>
      <c r="AA193" s="1202"/>
    </row>
    <row r="194" spans="1:27" ht="14.25" thickTop="1" thickBot="1">
      <c r="L194" s="1235" t="s">
        <v>40</v>
      </c>
      <c r="M194" s="1236">
        <f>+M191+M192+M193</f>
        <v>0</v>
      </c>
      <c r="N194" s="1237">
        <f t="shared" ref="N194:Q194" si="299">+N191+N192+N193</f>
        <v>6</v>
      </c>
      <c r="O194" s="1238">
        <f t="shared" si="299"/>
        <v>6</v>
      </c>
      <c r="P194" s="1236">
        <f t="shared" si="299"/>
        <v>0</v>
      </c>
      <c r="Q194" s="1238">
        <f t="shared" si="299"/>
        <v>6</v>
      </c>
      <c r="R194" s="1236"/>
      <c r="S194" s="1237"/>
      <c r="T194" s="1238"/>
      <c r="U194" s="1236"/>
      <c r="V194" s="1238"/>
      <c r="W194" s="1239"/>
    </row>
    <row r="195" spans="1:27" ht="14.25" thickTop="1" thickBot="1">
      <c r="L195" s="1235" t="s">
        <v>62</v>
      </c>
      <c r="M195" s="1236">
        <f t="shared" ref="M195:Q195" si="300">+M184+M190+M194</f>
        <v>0</v>
      </c>
      <c r="N195" s="1237">
        <f t="shared" si="300"/>
        <v>13</v>
      </c>
      <c r="O195" s="1238">
        <f t="shared" si="300"/>
        <v>13</v>
      </c>
      <c r="P195" s="1236">
        <f t="shared" si="300"/>
        <v>0</v>
      </c>
      <c r="Q195" s="1238">
        <f t="shared" si="300"/>
        <v>13</v>
      </c>
      <c r="R195" s="1236"/>
      <c r="S195" s="1237"/>
      <c r="T195" s="1238"/>
      <c r="U195" s="1236"/>
      <c r="V195" s="1238"/>
      <c r="W195" s="1239"/>
      <c r="X195" s="1031"/>
      <c r="Y195" s="1031"/>
      <c r="Z195" s="1031"/>
      <c r="AA195" s="1031"/>
    </row>
    <row r="196" spans="1:27" ht="14.25" thickTop="1" thickBot="1">
      <c r="L196" s="1235" t="s">
        <v>63</v>
      </c>
      <c r="M196" s="1236">
        <f t="shared" ref="M196:Q196" si="301">+M180+M184+M190+M194</f>
        <v>0</v>
      </c>
      <c r="N196" s="1237">
        <f t="shared" si="301"/>
        <v>28</v>
      </c>
      <c r="O196" s="1238">
        <f t="shared" si="301"/>
        <v>28</v>
      </c>
      <c r="P196" s="1236">
        <f t="shared" si="301"/>
        <v>0</v>
      </c>
      <c r="Q196" s="1238">
        <f t="shared" si="301"/>
        <v>28</v>
      </c>
      <c r="R196" s="1236"/>
      <c r="S196" s="1237"/>
      <c r="T196" s="1238"/>
      <c r="U196" s="1236"/>
      <c r="V196" s="1238"/>
      <c r="W196" s="1239"/>
    </row>
    <row r="197" spans="1:27" ht="14.25" thickTop="1" thickBot="1">
      <c r="L197" s="1248" t="s">
        <v>60</v>
      </c>
      <c r="M197" s="1206"/>
      <c r="N197" s="1206"/>
      <c r="O197" s="1206"/>
      <c r="P197" s="1206"/>
      <c r="Q197" s="1206"/>
      <c r="R197" s="1206"/>
      <c r="S197" s="1206"/>
      <c r="T197" s="1206"/>
      <c r="U197" s="1206"/>
      <c r="V197" s="1206"/>
      <c r="W197" s="1206"/>
      <c r="X197" s="1206"/>
      <c r="Y197" s="1206"/>
    </row>
    <row r="198" spans="1:27" ht="13.5" thickTop="1">
      <c r="L198" s="1251" t="s">
        <v>55</v>
      </c>
      <c r="M198" s="1252"/>
      <c r="N198" s="1252"/>
      <c r="O198" s="1252"/>
      <c r="P198" s="1252"/>
      <c r="Q198" s="1252"/>
      <c r="R198" s="1252"/>
      <c r="S198" s="1252"/>
      <c r="T198" s="1252"/>
      <c r="U198" s="1252"/>
      <c r="V198" s="1252"/>
      <c r="W198" s="1253"/>
    </row>
    <row r="199" spans="1:27" ht="13.5" thickBot="1">
      <c r="L199" s="1254" t="s">
        <v>52</v>
      </c>
      <c r="M199" s="1255"/>
      <c r="N199" s="1255"/>
      <c r="O199" s="1255"/>
      <c r="P199" s="1255"/>
      <c r="Q199" s="1255"/>
      <c r="R199" s="1255"/>
      <c r="S199" s="1255"/>
      <c r="T199" s="1255"/>
      <c r="U199" s="1255"/>
      <c r="V199" s="1255"/>
      <c r="W199" s="1256"/>
    </row>
    <row r="200" spans="1:27" ht="14.25" thickTop="1" thickBot="1">
      <c r="L200" s="1205"/>
      <c r="M200" s="1206"/>
      <c r="N200" s="1206"/>
      <c r="O200" s="1206"/>
      <c r="P200" s="1206"/>
      <c r="Q200" s="1206"/>
      <c r="R200" s="1206"/>
      <c r="S200" s="1206"/>
      <c r="T200" s="1206"/>
      <c r="U200" s="1206"/>
      <c r="V200" s="1206"/>
      <c r="W200" s="1207" t="s">
        <v>34</v>
      </c>
    </row>
    <row r="201" spans="1:27" ht="14.25" customHeight="1" thickTop="1" thickBot="1">
      <c r="L201" s="1208"/>
      <c r="M201" s="1209" t="s">
        <v>64</v>
      </c>
      <c r="N201" s="1209"/>
      <c r="O201" s="1209"/>
      <c r="P201" s="1209"/>
      <c r="Q201" s="1210"/>
      <c r="R201" s="1209" t="s">
        <v>65</v>
      </c>
      <c r="S201" s="1209"/>
      <c r="T201" s="1209"/>
      <c r="U201" s="1209"/>
      <c r="V201" s="1210"/>
      <c r="W201" s="1211" t="s">
        <v>2</v>
      </c>
    </row>
    <row r="202" spans="1:27" ht="13.5" thickTop="1">
      <c r="L202" s="1212" t="s">
        <v>3</v>
      </c>
      <c r="M202" s="1213"/>
      <c r="N202" s="1214"/>
      <c r="O202" s="1215"/>
      <c r="P202" s="1216"/>
      <c r="Q202" s="1215"/>
      <c r="R202" s="1213"/>
      <c r="S202" s="1214"/>
      <c r="T202" s="1215"/>
      <c r="U202" s="1216"/>
      <c r="V202" s="1215"/>
      <c r="W202" s="1217" t="s">
        <v>4</v>
      </c>
    </row>
    <row r="203" spans="1:27" ht="13.5" thickBot="1">
      <c r="L203" s="1218"/>
      <c r="M203" s="1219" t="s">
        <v>35</v>
      </c>
      <c r="N203" s="1220" t="s">
        <v>36</v>
      </c>
      <c r="O203" s="1221" t="s">
        <v>37</v>
      </c>
      <c r="P203" s="1222" t="s">
        <v>32</v>
      </c>
      <c r="Q203" s="1221" t="s">
        <v>7</v>
      </c>
      <c r="R203" s="1219" t="s">
        <v>35</v>
      </c>
      <c r="S203" s="1220" t="s">
        <v>36</v>
      </c>
      <c r="T203" s="1221" t="s">
        <v>37</v>
      </c>
      <c r="U203" s="1222" t="s">
        <v>32</v>
      </c>
      <c r="V203" s="1221" t="s">
        <v>7</v>
      </c>
      <c r="W203" s="1223"/>
    </row>
    <row r="204" spans="1:27" ht="4.5" customHeight="1" thickTop="1">
      <c r="L204" s="1212"/>
      <c r="M204" s="1224"/>
      <c r="N204" s="1225"/>
      <c r="O204" s="1226"/>
      <c r="P204" s="1227"/>
      <c r="Q204" s="1226"/>
      <c r="R204" s="1224"/>
      <c r="S204" s="1225"/>
      <c r="T204" s="1226"/>
      <c r="U204" s="1227"/>
      <c r="V204" s="1226"/>
      <c r="W204" s="1228"/>
    </row>
    <row r="205" spans="1:27">
      <c r="L205" s="1212" t="s">
        <v>10</v>
      </c>
      <c r="M205" s="1229">
        <f>+Lcc_BKK!M205+Lcc_DMK!M205</f>
        <v>106</v>
      </c>
      <c r="N205" s="1230">
        <f>+Lcc_BKK!N205+Lcc_DMK!N205</f>
        <v>866</v>
      </c>
      <c r="O205" s="1231">
        <f>SUM(M205:N205)</f>
        <v>972</v>
      </c>
      <c r="P205" s="1232">
        <f>+Lcc_BKK!P205+Lcc_DMK!P205</f>
        <v>1</v>
      </c>
      <c r="Q205" s="1233">
        <f>O205+P205</f>
        <v>973</v>
      </c>
      <c r="R205" s="1229">
        <f>+Lcc_BKK!R205+Lcc_DMK!R205</f>
        <v>0</v>
      </c>
      <c r="S205" s="1230">
        <f>+Lcc_BKK!S205+Lcc_DMK!S205</f>
        <v>0</v>
      </c>
      <c r="T205" s="1231">
        <f>SUM(R205:S205)</f>
        <v>0</v>
      </c>
      <c r="U205" s="1232">
        <f>+Lcc_BKK!U205+Lcc_DMK!U205</f>
        <v>0</v>
      </c>
      <c r="V205" s="1233">
        <f>T205+U205</f>
        <v>0</v>
      </c>
      <c r="W205" s="1234">
        <f>IF(Q205=0,0,((V205/Q205)-1)*100)</f>
        <v>-100</v>
      </c>
    </row>
    <row r="206" spans="1:27">
      <c r="L206" s="1212" t="s">
        <v>11</v>
      </c>
      <c r="M206" s="1229">
        <f>+Lcc_BKK!M206+Lcc_DMK!M206</f>
        <v>118</v>
      </c>
      <c r="N206" s="1230">
        <f>+Lcc_BKK!N206+Lcc_DMK!N206</f>
        <v>959</v>
      </c>
      <c r="O206" s="1231">
        <f t="shared" ref="O206:O207" si="302">SUM(M206:N206)</f>
        <v>1077</v>
      </c>
      <c r="P206" s="1232">
        <f>+Lcc_BKK!P206+Lcc_DMK!P206</f>
        <v>0</v>
      </c>
      <c r="Q206" s="1233">
        <f>O206+P206</f>
        <v>1077</v>
      </c>
      <c r="R206" s="1229">
        <f>+Lcc_BKK!R206+Lcc_DMK!R206</f>
        <v>0</v>
      </c>
      <c r="S206" s="1230">
        <f>+Lcc_BKK!S206+Lcc_DMK!S206</f>
        <v>0</v>
      </c>
      <c r="T206" s="1231">
        <f t="shared" ref="T206" si="303">SUM(R206:S206)</f>
        <v>0</v>
      </c>
      <c r="U206" s="1232">
        <f>+Lcc_BKK!U206+Lcc_DMK!U206</f>
        <v>0</v>
      </c>
      <c r="V206" s="1233">
        <f>T206+U206</f>
        <v>0</v>
      </c>
      <c r="W206" s="1234">
        <f>IF(Q206=0,0,((V206/Q206)-1)*100)</f>
        <v>-100</v>
      </c>
    </row>
    <row r="207" spans="1:27" ht="13.5" thickBot="1">
      <c r="L207" s="1218" t="s">
        <v>12</v>
      </c>
      <c r="M207" s="1229">
        <f>+Lcc_BKK!M207+Lcc_DMK!M207</f>
        <v>119</v>
      </c>
      <c r="N207" s="1230">
        <f>+Lcc_BKK!N207+Lcc_DMK!N207</f>
        <v>929</v>
      </c>
      <c r="O207" s="1231">
        <f t="shared" si="302"/>
        <v>1048</v>
      </c>
      <c r="P207" s="1232">
        <f>+Lcc_BKK!P207+Lcc_DMK!P207</f>
        <v>0</v>
      </c>
      <c r="Q207" s="1233">
        <f>O207+P207</f>
        <v>1048</v>
      </c>
      <c r="R207" s="1229">
        <f>+Lcc_BKK!R207+Lcc_DMK!R207</f>
        <v>0</v>
      </c>
      <c r="S207" s="1230">
        <f>+Lcc_BKK!S207+Lcc_DMK!S207</f>
        <v>0</v>
      </c>
      <c r="T207" s="1231">
        <f t="shared" ref="T207:T210" si="304">SUM(R207:S207)</f>
        <v>0</v>
      </c>
      <c r="U207" s="1232">
        <f>+Lcc_BKK!U207+Lcc_DMK!U207</f>
        <v>0</v>
      </c>
      <c r="V207" s="1233">
        <f t="shared" ref="V207:V210" si="305">T207+U207</f>
        <v>0</v>
      </c>
      <c r="W207" s="1234">
        <f>IF(Q207=0,0,((V207/Q207)-1)*100)</f>
        <v>-100</v>
      </c>
    </row>
    <row r="208" spans="1:27" ht="14.25" thickTop="1" thickBot="1">
      <c r="L208" s="1235" t="s">
        <v>38</v>
      </c>
      <c r="M208" s="1236">
        <f t="shared" ref="M208:Q208" si="306">+M205+M206+M207</f>
        <v>343</v>
      </c>
      <c r="N208" s="1237">
        <f t="shared" si="306"/>
        <v>2754</v>
      </c>
      <c r="O208" s="1238">
        <f t="shared" si="306"/>
        <v>3097</v>
      </c>
      <c r="P208" s="1236">
        <f t="shared" si="306"/>
        <v>1</v>
      </c>
      <c r="Q208" s="1238">
        <f t="shared" si="306"/>
        <v>3098</v>
      </c>
      <c r="R208" s="1236">
        <f>+Lcc_BKK!R208+Lcc_DMK!R208</f>
        <v>0</v>
      </c>
      <c r="S208" s="1237">
        <f>+Lcc_BKK!S208+Lcc_DMK!S208</f>
        <v>0</v>
      </c>
      <c r="T208" s="1238">
        <f t="shared" si="304"/>
        <v>0</v>
      </c>
      <c r="U208" s="1236">
        <f>+Lcc_BKK!U208+Lcc_DMK!U208</f>
        <v>0</v>
      </c>
      <c r="V208" s="1238">
        <f t="shared" si="305"/>
        <v>0</v>
      </c>
      <c r="W208" s="1239">
        <f t="shared" ref="W208" si="307">IF(Q208=0,0,((V208/Q208)-1)*100)</f>
        <v>-100</v>
      </c>
    </row>
    <row r="209" spans="1:27" ht="13.5" thickTop="1">
      <c r="L209" s="1212" t="s">
        <v>13</v>
      </c>
      <c r="M209" s="1229">
        <f>+Lcc_BKK!M209+Lcc_DMK!M209</f>
        <v>132</v>
      </c>
      <c r="N209" s="1230">
        <f>+Lcc_BKK!N209+Lcc_DMK!N209</f>
        <v>945</v>
      </c>
      <c r="O209" s="1233">
        <f>M209+N209</f>
        <v>1077</v>
      </c>
      <c r="P209" s="1232">
        <f>+Lcc_BKK!P209+Lcc_DMK!P209</f>
        <v>0</v>
      </c>
      <c r="Q209" s="1233">
        <f>O209+P209</f>
        <v>1077</v>
      </c>
      <c r="R209" s="1229">
        <f>+Lcc_BKK!R209+Lcc_DMK!R209</f>
        <v>0</v>
      </c>
      <c r="S209" s="1230">
        <f>+Lcc_BKK!S209+Lcc_DMK!S209</f>
        <v>0</v>
      </c>
      <c r="T209" s="1233">
        <f t="shared" si="304"/>
        <v>0</v>
      </c>
      <c r="U209" s="1232">
        <f>+Lcc_BKK!U209+Lcc_DMK!U209</f>
        <v>0</v>
      </c>
      <c r="V209" s="1233">
        <f t="shared" si="305"/>
        <v>0</v>
      </c>
      <c r="W209" s="1234">
        <f t="shared" ref="W209" si="308">IF(Q209=0,0,((V209/Q209)-1)*100)</f>
        <v>-100</v>
      </c>
    </row>
    <row r="210" spans="1:27">
      <c r="L210" s="1212" t="s">
        <v>14</v>
      </c>
      <c r="M210" s="1229">
        <f>+Lcc_BKK!M210+Lcc_DMK!M210</f>
        <v>122</v>
      </c>
      <c r="N210" s="1230">
        <f>+Lcc_BKK!N210+Lcc_DMK!N210</f>
        <v>894</v>
      </c>
      <c r="O210" s="1233">
        <f>M210+N210</f>
        <v>1016</v>
      </c>
      <c r="P210" s="1232">
        <f>+Lcc_BKK!P210+Lcc_DMK!P210</f>
        <v>0</v>
      </c>
      <c r="Q210" s="1233">
        <f>O210+P210</f>
        <v>1016</v>
      </c>
      <c r="R210" s="1229">
        <f>+Lcc_BKK!R210+Lcc_DMK!R210</f>
        <v>0</v>
      </c>
      <c r="S210" s="1230">
        <f>+Lcc_BKK!S210+Lcc_DMK!S210</f>
        <v>1</v>
      </c>
      <c r="T210" s="1233">
        <f t="shared" si="304"/>
        <v>1</v>
      </c>
      <c r="U210" s="1232">
        <f>+Lcc_BKK!U210+Lcc_DMK!U210</f>
        <v>0</v>
      </c>
      <c r="V210" s="1233">
        <f t="shared" si="305"/>
        <v>1</v>
      </c>
      <c r="W210" s="1234">
        <f>IF(Q210=0,0,((V210/Q210)-1)*100)</f>
        <v>-99.9015748031496</v>
      </c>
    </row>
    <row r="211" spans="1:27" ht="13.5" thickBot="1">
      <c r="L211" s="1212" t="s">
        <v>15</v>
      </c>
      <c r="M211" s="1229">
        <f>+Lcc_BKK!M211+Lcc_DMK!M211</f>
        <v>144</v>
      </c>
      <c r="N211" s="1230">
        <f>+Lcc_BKK!N211+Lcc_DMK!N211</f>
        <v>1006</v>
      </c>
      <c r="O211" s="1233">
        <f>M211+N211</f>
        <v>1150</v>
      </c>
      <c r="P211" s="1232">
        <f>+Lcc_BKK!P211+Lcc_DMK!P211</f>
        <v>0</v>
      </c>
      <c r="Q211" s="1233">
        <f>O211+P211</f>
        <v>1150</v>
      </c>
      <c r="R211" s="1229">
        <f>+Lcc_BKK!R211+Lcc_DMK!R211</f>
        <v>0</v>
      </c>
      <c r="S211" s="1230">
        <f>+Lcc_BKK!S211+Lcc_DMK!S211</f>
        <v>0</v>
      </c>
      <c r="T211" s="1233">
        <f t="shared" ref="T211" si="309">SUM(R211:S211)</f>
        <v>0</v>
      </c>
      <c r="U211" s="1232">
        <f>+Lcc_BKK!U211+Lcc_DMK!U211</f>
        <v>0</v>
      </c>
      <c r="V211" s="1233">
        <f t="shared" ref="V211" si="310">T211+U211</f>
        <v>0</v>
      </c>
      <c r="W211" s="1234">
        <f>IF(Q211=0,0,((V211/Q211)-1)*100)</f>
        <v>-100</v>
      </c>
    </row>
    <row r="212" spans="1:27" ht="14.25" thickTop="1" thickBot="1">
      <c r="L212" s="1235" t="s">
        <v>61</v>
      </c>
      <c r="M212" s="1236">
        <f>+M209+M210+M211</f>
        <v>398</v>
      </c>
      <c r="N212" s="1237">
        <f t="shared" ref="N212" si="311">+N209+N210+N211</f>
        <v>2845</v>
      </c>
      <c r="O212" s="1238">
        <f t="shared" ref="O212" si="312">+O209+O210+O211</f>
        <v>3243</v>
      </c>
      <c r="P212" s="1236">
        <f t="shared" ref="P212" si="313">+P209+P210+P211</f>
        <v>0</v>
      </c>
      <c r="Q212" s="1238">
        <f t="shared" ref="Q212" si="314">+Q209+Q210+Q211</f>
        <v>3243</v>
      </c>
      <c r="R212" s="1236">
        <f t="shared" ref="R212" si="315">+R209+R210+R211</f>
        <v>0</v>
      </c>
      <c r="S212" s="1237">
        <f t="shared" ref="S212" si="316">+S209+S210+S211</f>
        <v>1</v>
      </c>
      <c r="T212" s="1238">
        <f t="shared" ref="T212" si="317">+T209+T210+T211</f>
        <v>1</v>
      </c>
      <c r="U212" s="1236">
        <f t="shared" ref="U212" si="318">+U209+U210+U211</f>
        <v>0</v>
      </c>
      <c r="V212" s="1238">
        <f t="shared" ref="V212" si="319">+V209+V210+V211</f>
        <v>1</v>
      </c>
      <c r="W212" s="1239">
        <f t="shared" ref="W212" si="320">IF(Q212=0,0,((V212/Q212)-1)*100)</f>
        <v>-99.969164353993207</v>
      </c>
    </row>
    <row r="213" spans="1:27" ht="13.5" thickTop="1">
      <c r="L213" s="1212" t="s">
        <v>16</v>
      </c>
      <c r="M213" s="1229">
        <f>+Lcc_BKK!M213+Lcc_DMK!M213</f>
        <v>85</v>
      </c>
      <c r="N213" s="1230">
        <f>+Lcc_BKK!N213+Lcc_DMK!N213</f>
        <v>727</v>
      </c>
      <c r="O213" s="1233">
        <f>SUM(M213:N213)</f>
        <v>812</v>
      </c>
      <c r="P213" s="1232">
        <f>+Lcc_BKK!P213+Lcc_DMK!P213</f>
        <v>0</v>
      </c>
      <c r="Q213" s="1233">
        <f>O213+P213</f>
        <v>812</v>
      </c>
      <c r="R213" s="1229">
        <f>+Lcc_BKK!R213+Lcc_DMK!R213</f>
        <v>0</v>
      </c>
      <c r="S213" s="1230">
        <f>+Lcc_BKK!S213+Lcc_DMK!S213</f>
        <v>0</v>
      </c>
      <c r="T213" s="1233">
        <f>SUM(R213:S213)</f>
        <v>0</v>
      </c>
      <c r="U213" s="1232">
        <f>+Lcc_BKK!U213+Lcc_DMK!U213</f>
        <v>0</v>
      </c>
      <c r="V213" s="1233">
        <f>T213+U213</f>
        <v>0</v>
      </c>
      <c r="W213" s="1234">
        <f>IF(Q213=0,0,((V213/Q213)-1)*100)</f>
        <v>-100</v>
      </c>
    </row>
    <row r="214" spans="1:27" ht="13.5" thickBot="1">
      <c r="L214" s="1212" t="s">
        <v>17</v>
      </c>
      <c r="M214" s="1229">
        <f>+Lcc_BKK!M214+Lcc_DMK!M214</f>
        <v>103</v>
      </c>
      <c r="N214" s="1230">
        <f>+Lcc_BKK!N214+Lcc_DMK!N214</f>
        <v>890</v>
      </c>
      <c r="O214" s="1233">
        <f>SUM(M214:N214)</f>
        <v>993</v>
      </c>
      <c r="P214" s="1232">
        <f>+Lcc_BKK!P214+Lcc_DMK!P214</f>
        <v>0</v>
      </c>
      <c r="Q214" s="1233">
        <f>O214+P214</f>
        <v>993</v>
      </c>
      <c r="R214" s="1229">
        <f>+Lcc_BKK!R214+Lcc_DMK!R214</f>
        <v>0</v>
      </c>
      <c r="S214" s="1230">
        <f>+Lcc_BKK!S214+Lcc_DMK!S214</f>
        <v>0</v>
      </c>
      <c r="T214" s="1233">
        <f>SUM(R214:S214)</f>
        <v>0</v>
      </c>
      <c r="U214" s="1232">
        <f>+Lcc_BKK!U214+Lcc_DMK!U214</f>
        <v>0</v>
      </c>
      <c r="V214" s="1233">
        <f>T214+U214</f>
        <v>0</v>
      </c>
      <c r="W214" s="1234">
        <f t="shared" ref="W214:W215" si="321">IF(Q214=0,0,((V214/Q214)-1)*100)</f>
        <v>-100</v>
      </c>
    </row>
    <row r="215" spans="1:27" ht="14.25" thickTop="1" thickBot="1">
      <c r="L215" s="1235" t="s">
        <v>66</v>
      </c>
      <c r="M215" s="1236">
        <f>+M212+M213+M214</f>
        <v>586</v>
      </c>
      <c r="N215" s="1237">
        <f t="shared" ref="N215" si="322">+N212+N213+N214</f>
        <v>4462</v>
      </c>
      <c r="O215" s="1238">
        <f t="shared" ref="O215" si="323">+O212+O213+O214</f>
        <v>5048</v>
      </c>
      <c r="P215" s="1236">
        <f t="shared" ref="P215" si="324">+P212+P213+P214</f>
        <v>0</v>
      </c>
      <c r="Q215" s="1238">
        <f t="shared" ref="Q215" si="325">+Q212+Q213+Q214</f>
        <v>5048</v>
      </c>
      <c r="R215" s="1236">
        <f t="shared" ref="R215" si="326">+R212+R213+R214</f>
        <v>0</v>
      </c>
      <c r="S215" s="1237">
        <f t="shared" ref="S215" si="327">+S212+S213+S214</f>
        <v>1</v>
      </c>
      <c r="T215" s="1238">
        <f t="shared" ref="T215" si="328">+T212+T213+T214</f>
        <v>1</v>
      </c>
      <c r="U215" s="1236">
        <f t="shared" ref="U215" si="329">+U212+U213+U214</f>
        <v>0</v>
      </c>
      <c r="V215" s="1238">
        <f t="shared" ref="V215" si="330">+V212+V213+V214</f>
        <v>1</v>
      </c>
      <c r="W215" s="1239">
        <f t="shared" si="321"/>
        <v>-99.980190174326466</v>
      </c>
      <c r="X215" s="1031"/>
      <c r="Y215" s="1031"/>
      <c r="Z215" s="1031"/>
      <c r="AA215" s="1031"/>
    </row>
    <row r="216" spans="1:27" ht="14.25" thickTop="1" thickBot="1">
      <c r="L216" s="1235" t="s">
        <v>67</v>
      </c>
      <c r="M216" s="1236">
        <f>+M208+M212+M213+M214</f>
        <v>929</v>
      </c>
      <c r="N216" s="1237">
        <f t="shared" ref="N216:V216" si="331">+N208+N212+N213+N214</f>
        <v>7216</v>
      </c>
      <c r="O216" s="1238">
        <f t="shared" si="331"/>
        <v>8145</v>
      </c>
      <c r="P216" s="1236">
        <f t="shared" si="331"/>
        <v>1</v>
      </c>
      <c r="Q216" s="1238">
        <f t="shared" si="331"/>
        <v>8146</v>
      </c>
      <c r="R216" s="1236">
        <f t="shared" si="331"/>
        <v>0</v>
      </c>
      <c r="S216" s="1237">
        <f t="shared" si="331"/>
        <v>1</v>
      </c>
      <c r="T216" s="1238">
        <f t="shared" si="331"/>
        <v>1</v>
      </c>
      <c r="U216" s="1236">
        <f t="shared" si="331"/>
        <v>0</v>
      </c>
      <c r="V216" s="1238">
        <f t="shared" si="331"/>
        <v>1</v>
      </c>
      <c r="W216" s="1239">
        <f>IF(Q216=0,0,((V216/Q216)-1)*100)</f>
        <v>-99.987724036336857</v>
      </c>
    </row>
    <row r="217" spans="1:27" ht="14.25" thickTop="1" thickBot="1">
      <c r="L217" s="1212" t="s">
        <v>18</v>
      </c>
      <c r="M217" s="1229">
        <f>+Lcc_BKK!M217+Lcc_DMK!M217</f>
        <v>94</v>
      </c>
      <c r="N217" s="1230">
        <f>+Lcc_BKK!N217+Lcc_DMK!N217</f>
        <v>935</v>
      </c>
      <c r="O217" s="1231">
        <f>SUM(M217:N217)</f>
        <v>1029</v>
      </c>
      <c r="P217" s="1240">
        <f>+Lcc_BKK!P217+Lcc_DMK!P217</f>
        <v>0</v>
      </c>
      <c r="Q217" s="1231">
        <f>O217+P217</f>
        <v>1029</v>
      </c>
      <c r="R217" s="1229"/>
      <c r="S217" s="1230"/>
      <c r="T217" s="1231"/>
      <c r="U217" s="1240"/>
      <c r="V217" s="1231"/>
      <c r="W217" s="1234"/>
    </row>
    <row r="218" spans="1:27" ht="14.25" thickTop="1" thickBot="1">
      <c r="L218" s="1241" t="s">
        <v>19</v>
      </c>
      <c r="M218" s="1242">
        <f>+M213+M214+M217</f>
        <v>282</v>
      </c>
      <c r="N218" s="1242">
        <f>+N213+N214+N217</f>
        <v>2552</v>
      </c>
      <c r="O218" s="1243">
        <f>+O213+O214+O217</f>
        <v>2834</v>
      </c>
      <c r="P218" s="1244">
        <f>+P213+P214+P217</f>
        <v>0</v>
      </c>
      <c r="Q218" s="1243">
        <f>+Q213+Q214+Q217</f>
        <v>2834</v>
      </c>
      <c r="R218" s="1242"/>
      <c r="S218" s="1242"/>
      <c r="T218" s="1243"/>
      <c r="U218" s="1244"/>
      <c r="V218" s="1243"/>
      <c r="W218" s="1245"/>
    </row>
    <row r="219" spans="1:27" ht="13.5" thickTop="1">
      <c r="A219" s="1201"/>
      <c r="K219" s="1201"/>
      <c r="L219" s="1212" t="s">
        <v>21</v>
      </c>
      <c r="M219" s="1229">
        <f>+Lcc_BKK!M219+Lcc_DMK!M219</f>
        <v>84</v>
      </c>
      <c r="N219" s="1230">
        <f>+Lcc_BKK!N219+Lcc_DMK!N219</f>
        <v>846</v>
      </c>
      <c r="O219" s="1231">
        <f>SUM(M219:N219)</f>
        <v>930</v>
      </c>
      <c r="P219" s="1246">
        <f>+Lcc_BKK!P219+Lcc_DMK!P219</f>
        <v>0</v>
      </c>
      <c r="Q219" s="1231">
        <f>O219+P219</f>
        <v>930</v>
      </c>
      <c r="R219" s="1229"/>
      <c r="S219" s="1230"/>
      <c r="T219" s="1231"/>
      <c r="U219" s="1246"/>
      <c r="V219" s="1231"/>
      <c r="W219" s="1234"/>
      <c r="X219" s="1247"/>
      <c r="Y219" s="1201"/>
      <c r="Z219" s="1201"/>
      <c r="AA219" s="1202"/>
    </row>
    <row r="220" spans="1:27">
      <c r="A220" s="1201"/>
      <c r="K220" s="1201"/>
      <c r="L220" s="1212" t="s">
        <v>22</v>
      </c>
      <c r="M220" s="1229">
        <f>+Lcc_BKK!M220+Lcc_DMK!M220</f>
        <v>65</v>
      </c>
      <c r="N220" s="1230">
        <f>+Lcc_BKK!N220+Lcc_DMK!N220</f>
        <v>988</v>
      </c>
      <c r="O220" s="1231">
        <f>SUM(M220:N220)</f>
        <v>1053</v>
      </c>
      <c r="P220" s="1232">
        <f>+Lcc_BKK!P220+Lcc_DMK!P220</f>
        <v>0</v>
      </c>
      <c r="Q220" s="1231">
        <f>O220+P220</f>
        <v>1053</v>
      </c>
      <c r="R220" s="1229"/>
      <c r="S220" s="1230"/>
      <c r="T220" s="1231"/>
      <c r="U220" s="1232"/>
      <c r="V220" s="1231"/>
      <c r="W220" s="1234"/>
      <c r="X220" s="1247"/>
      <c r="Y220" s="1201"/>
      <c r="Z220" s="1201"/>
      <c r="AA220" s="1202"/>
    </row>
    <row r="221" spans="1:27" ht="13.5" thickBot="1">
      <c r="A221" s="1201"/>
      <c r="K221" s="1201"/>
      <c r="L221" s="1212" t="s">
        <v>23</v>
      </c>
      <c r="M221" s="1229">
        <f>+Lcc_BKK!M221+Lcc_DMK!M221</f>
        <v>19</v>
      </c>
      <c r="N221" s="1230">
        <f>+Lcc_BKK!N221+Lcc_DMK!N221</f>
        <v>254</v>
      </c>
      <c r="O221" s="1231">
        <f>SUM(M221:N221)</f>
        <v>273</v>
      </c>
      <c r="P221" s="1232">
        <f>+Lcc_BKK!P221+Lcc_DMK!P221</f>
        <v>0</v>
      </c>
      <c r="Q221" s="1231">
        <f>O221+P221</f>
        <v>273</v>
      </c>
      <c r="R221" s="1229"/>
      <c r="S221" s="1230"/>
      <c r="T221" s="1231"/>
      <c r="U221" s="1232"/>
      <c r="V221" s="1231"/>
      <c r="W221" s="1234"/>
      <c r="Y221" s="1201"/>
      <c r="Z221" s="1201"/>
      <c r="AA221" s="1202"/>
    </row>
    <row r="222" spans="1:27" ht="14.25" thickTop="1" thickBot="1">
      <c r="L222" s="1235" t="s">
        <v>40</v>
      </c>
      <c r="M222" s="1236">
        <f>+M219+M220+M221</f>
        <v>168</v>
      </c>
      <c r="N222" s="1237">
        <f t="shared" ref="N222" si="332">+N219+N220+N221</f>
        <v>2088</v>
      </c>
      <c r="O222" s="1238">
        <f t="shared" ref="O222" si="333">+O219+O220+O221</f>
        <v>2256</v>
      </c>
      <c r="P222" s="1236">
        <f t="shared" ref="P222" si="334">+P219+P220+P221</f>
        <v>0</v>
      </c>
      <c r="Q222" s="1238">
        <f t="shared" ref="Q222" si="335">+Q219+Q220+Q221</f>
        <v>2256</v>
      </c>
      <c r="R222" s="1236"/>
      <c r="S222" s="1237"/>
      <c r="T222" s="1238"/>
      <c r="U222" s="1236"/>
      <c r="V222" s="1238"/>
      <c r="W222" s="1239"/>
    </row>
    <row r="223" spans="1:27" ht="14.25" thickTop="1" thickBot="1">
      <c r="L223" s="1235" t="s">
        <v>62</v>
      </c>
      <c r="M223" s="1236">
        <f t="shared" ref="M223:Q223" si="336">+M212+M218+M222</f>
        <v>848</v>
      </c>
      <c r="N223" s="1237">
        <f t="shared" si="336"/>
        <v>7485</v>
      </c>
      <c r="O223" s="1238">
        <f t="shared" si="336"/>
        <v>8333</v>
      </c>
      <c r="P223" s="1236">
        <f t="shared" si="336"/>
        <v>0</v>
      </c>
      <c r="Q223" s="1238">
        <f t="shared" si="336"/>
        <v>8333</v>
      </c>
      <c r="R223" s="1236"/>
      <c r="S223" s="1237"/>
      <c r="T223" s="1238"/>
      <c r="U223" s="1236"/>
      <c r="V223" s="1238"/>
      <c r="W223" s="1239"/>
      <c r="X223" s="1031"/>
      <c r="Y223" s="1031"/>
      <c r="Z223" s="1031"/>
      <c r="AA223" s="1031"/>
    </row>
    <row r="224" spans="1:27" ht="14.25" thickTop="1" thickBot="1">
      <c r="L224" s="1235" t="s">
        <v>63</v>
      </c>
      <c r="M224" s="1236">
        <f t="shared" ref="M224:Q224" si="337">+M208+M212+M218+M222</f>
        <v>1191</v>
      </c>
      <c r="N224" s="1237">
        <f t="shared" si="337"/>
        <v>10239</v>
      </c>
      <c r="O224" s="1238">
        <f t="shared" si="337"/>
        <v>11430</v>
      </c>
      <c r="P224" s="1236">
        <f t="shared" si="337"/>
        <v>1</v>
      </c>
      <c r="Q224" s="1238">
        <f t="shared" si="337"/>
        <v>11431</v>
      </c>
      <c r="R224" s="1236"/>
      <c r="S224" s="1237"/>
      <c r="T224" s="1238"/>
      <c r="U224" s="1236"/>
      <c r="V224" s="1238"/>
      <c r="W224" s="1239"/>
    </row>
    <row r="225" spans="12:25" ht="14.25" thickTop="1" thickBot="1">
      <c r="L225" s="1248" t="s">
        <v>60</v>
      </c>
      <c r="M225" s="1206"/>
      <c r="N225" s="1206"/>
      <c r="O225" s="1206"/>
      <c r="P225" s="1206"/>
      <c r="Q225" s="1206"/>
      <c r="R225" s="1206"/>
      <c r="S225" s="1206"/>
      <c r="T225" s="1206"/>
      <c r="U225" s="1206"/>
      <c r="V225" s="1206"/>
      <c r="W225" s="1206"/>
      <c r="X225" s="1206"/>
      <c r="Y225" s="1206"/>
    </row>
    <row r="226" spans="12:25" ht="13.5" thickTop="1">
      <c r="L226" s="1251" t="s">
        <v>56</v>
      </c>
      <c r="M226" s="1252"/>
      <c r="N226" s="1252"/>
      <c r="O226" s="1252"/>
      <c r="P226" s="1252"/>
      <c r="Q226" s="1252"/>
      <c r="R226" s="1252"/>
      <c r="S226" s="1252"/>
      <c r="T226" s="1252"/>
      <c r="U226" s="1252"/>
      <c r="V226" s="1252"/>
      <c r="W226" s="1253"/>
    </row>
    <row r="227" spans="12:25" ht="13.5" thickBot="1">
      <c r="L227" s="1254" t="s">
        <v>53</v>
      </c>
      <c r="M227" s="1255"/>
      <c r="N227" s="1255"/>
      <c r="O227" s="1255"/>
      <c r="P227" s="1255"/>
      <c r="Q227" s="1255"/>
      <c r="R227" s="1255"/>
      <c r="S227" s="1255"/>
      <c r="T227" s="1255"/>
      <c r="U227" s="1255"/>
      <c r="V227" s="1255"/>
      <c r="W227" s="1256"/>
    </row>
    <row r="228" spans="12:25" ht="14.25" thickTop="1" thickBot="1">
      <c r="L228" s="1205"/>
      <c r="M228" s="1206"/>
      <c r="N228" s="1206"/>
      <c r="O228" s="1206"/>
      <c r="P228" s="1206"/>
      <c r="Q228" s="1206"/>
      <c r="R228" s="1206"/>
      <c r="S228" s="1206"/>
      <c r="T228" s="1206"/>
      <c r="U228" s="1206"/>
      <c r="V228" s="1206"/>
      <c r="W228" s="1207" t="s">
        <v>34</v>
      </c>
    </row>
    <row r="229" spans="12:25" ht="14.25" customHeight="1" thickTop="1" thickBot="1">
      <c r="L229" s="1208"/>
      <c r="M229" s="1209" t="s">
        <v>64</v>
      </c>
      <c r="N229" s="1209"/>
      <c r="O229" s="1209"/>
      <c r="P229" s="1209"/>
      <c r="Q229" s="1210"/>
      <c r="R229" s="1209" t="s">
        <v>65</v>
      </c>
      <c r="S229" s="1209"/>
      <c r="T229" s="1209"/>
      <c r="U229" s="1209"/>
      <c r="V229" s="1210"/>
      <c r="W229" s="1211" t="s">
        <v>2</v>
      </c>
    </row>
    <row r="230" spans="12:25" ht="13.5" thickTop="1">
      <c r="L230" s="1212" t="s">
        <v>3</v>
      </c>
      <c r="M230" s="1213"/>
      <c r="N230" s="1214"/>
      <c r="O230" s="1215"/>
      <c r="P230" s="1216"/>
      <c r="Q230" s="1215"/>
      <c r="R230" s="1213"/>
      <c r="S230" s="1214"/>
      <c r="T230" s="1215"/>
      <c r="U230" s="1216"/>
      <c r="V230" s="1215"/>
      <c r="W230" s="1217" t="s">
        <v>4</v>
      </c>
    </row>
    <row r="231" spans="12:25" ht="13.5" thickBot="1">
      <c r="L231" s="1218"/>
      <c r="M231" s="1219" t="s">
        <v>35</v>
      </c>
      <c r="N231" s="1220" t="s">
        <v>36</v>
      </c>
      <c r="O231" s="1221" t="s">
        <v>37</v>
      </c>
      <c r="P231" s="1222" t="s">
        <v>32</v>
      </c>
      <c r="Q231" s="1221" t="s">
        <v>7</v>
      </c>
      <c r="R231" s="1219" t="s">
        <v>35</v>
      </c>
      <c r="S231" s="1220" t="s">
        <v>36</v>
      </c>
      <c r="T231" s="1221" t="s">
        <v>37</v>
      </c>
      <c r="U231" s="1222" t="s">
        <v>32</v>
      </c>
      <c r="V231" s="1221" t="s">
        <v>7</v>
      </c>
      <c r="W231" s="1223"/>
    </row>
    <row r="232" spans="12:25" ht="4.5" customHeight="1" thickTop="1">
      <c r="L232" s="1212"/>
      <c r="M232" s="1224"/>
      <c r="N232" s="1225"/>
      <c r="O232" s="1226"/>
      <c r="P232" s="1227"/>
      <c r="Q232" s="1249"/>
      <c r="R232" s="1224"/>
      <c r="S232" s="1225"/>
      <c r="T232" s="1226"/>
      <c r="U232" s="1227"/>
      <c r="V232" s="1249"/>
      <c r="W232" s="1228"/>
    </row>
    <row r="233" spans="12:25" ht="12.75" customHeight="1">
      <c r="L233" s="1212" t="s">
        <v>10</v>
      </c>
      <c r="M233" s="1229">
        <f t="shared" ref="M233:N235" si="338">+M177+M205</f>
        <v>106</v>
      </c>
      <c r="N233" s="1230">
        <f t="shared" si="338"/>
        <v>867</v>
      </c>
      <c r="O233" s="1233">
        <f>M233+N233</f>
        <v>973</v>
      </c>
      <c r="P233" s="1232">
        <f>+P177+P205</f>
        <v>1</v>
      </c>
      <c r="Q233" s="1250">
        <f>O233+P233</f>
        <v>974</v>
      </c>
      <c r="R233" s="1229">
        <f t="shared" ref="R233:S235" si="339">+R177+R205</f>
        <v>0</v>
      </c>
      <c r="S233" s="1230">
        <f t="shared" si="339"/>
        <v>0</v>
      </c>
      <c r="T233" s="1233">
        <f>R233+S233</f>
        <v>0</v>
      </c>
      <c r="U233" s="1232">
        <f>+U177+U205</f>
        <v>0</v>
      </c>
      <c r="V233" s="1250">
        <f>T233+U233</f>
        <v>0</v>
      </c>
      <c r="W233" s="1234">
        <f>IF(Q233=0,0,((V233/Q233)-1)*100)</f>
        <v>-100</v>
      </c>
    </row>
    <row r="234" spans="12:25">
      <c r="L234" s="1212" t="s">
        <v>11</v>
      </c>
      <c r="M234" s="1229">
        <f t="shared" si="338"/>
        <v>118</v>
      </c>
      <c r="N234" s="1230">
        <f t="shared" si="338"/>
        <v>973</v>
      </c>
      <c r="O234" s="1233">
        <f t="shared" ref="O234:O235" si="340">M234+N234</f>
        <v>1091</v>
      </c>
      <c r="P234" s="1232">
        <f>+P178+P206</f>
        <v>0</v>
      </c>
      <c r="Q234" s="1250">
        <f>O234+P234</f>
        <v>1091</v>
      </c>
      <c r="R234" s="1229">
        <f t="shared" si="339"/>
        <v>0</v>
      </c>
      <c r="S234" s="1230">
        <f t="shared" si="339"/>
        <v>0</v>
      </c>
      <c r="T234" s="1233">
        <f t="shared" ref="T234:T235" si="341">R234+S234</f>
        <v>0</v>
      </c>
      <c r="U234" s="1232">
        <f>+U178+U206</f>
        <v>0</v>
      </c>
      <c r="V234" s="1250">
        <f>T234+U234</f>
        <v>0</v>
      </c>
      <c r="W234" s="1234">
        <f>IF(Q234=0,0,((V234/Q234)-1)*100)</f>
        <v>-100</v>
      </c>
    </row>
    <row r="235" spans="12:25" ht="13.5" thickBot="1">
      <c r="L235" s="1218" t="s">
        <v>12</v>
      </c>
      <c r="M235" s="1229">
        <f t="shared" si="338"/>
        <v>119</v>
      </c>
      <c r="N235" s="1230">
        <f t="shared" si="338"/>
        <v>929</v>
      </c>
      <c r="O235" s="1233">
        <f t="shared" si="340"/>
        <v>1048</v>
      </c>
      <c r="P235" s="1232">
        <f>+P179+P207</f>
        <v>0</v>
      </c>
      <c r="Q235" s="1250">
        <f>O235+P235</f>
        <v>1048</v>
      </c>
      <c r="R235" s="1229">
        <f t="shared" si="339"/>
        <v>0</v>
      </c>
      <c r="S235" s="1230">
        <f t="shared" si="339"/>
        <v>0</v>
      </c>
      <c r="T235" s="1233">
        <f t="shared" si="341"/>
        <v>0</v>
      </c>
      <c r="U235" s="1232">
        <f>+U179+U207</f>
        <v>0</v>
      </c>
      <c r="V235" s="1250">
        <f>T235+U235</f>
        <v>0</v>
      </c>
      <c r="W235" s="1234">
        <f>IF(Q235=0,0,((V235/Q235)-1)*100)</f>
        <v>-100</v>
      </c>
    </row>
    <row r="236" spans="12:25" ht="14.25" thickTop="1" thickBot="1">
      <c r="L236" s="1235" t="s">
        <v>38</v>
      </c>
      <c r="M236" s="1236">
        <f t="shared" ref="M236:Q236" si="342">+M233+M234+M235</f>
        <v>343</v>
      </c>
      <c r="N236" s="1237">
        <f t="shared" si="342"/>
        <v>2769</v>
      </c>
      <c r="O236" s="1238">
        <f t="shared" si="342"/>
        <v>3112</v>
      </c>
      <c r="P236" s="1236">
        <f t="shared" si="342"/>
        <v>1</v>
      </c>
      <c r="Q236" s="1238">
        <f t="shared" si="342"/>
        <v>3113</v>
      </c>
      <c r="R236" s="1236">
        <f t="shared" ref="R236:V236" si="343">+R233+R234+R235</f>
        <v>0</v>
      </c>
      <c r="S236" s="1237">
        <f t="shared" si="343"/>
        <v>0</v>
      </c>
      <c r="T236" s="1238">
        <f t="shared" si="343"/>
        <v>0</v>
      </c>
      <c r="U236" s="1236">
        <f t="shared" si="343"/>
        <v>0</v>
      </c>
      <c r="V236" s="1238">
        <f t="shared" si="343"/>
        <v>0</v>
      </c>
      <c r="W236" s="1239">
        <f t="shared" ref="W236" si="344">IF(Q236=0,0,((V236/Q236)-1)*100)</f>
        <v>-100</v>
      </c>
    </row>
    <row r="237" spans="12:25" ht="13.5" thickTop="1">
      <c r="L237" s="1212" t="s">
        <v>13</v>
      </c>
      <c r="M237" s="1229">
        <f t="shared" ref="M237:N239" si="345">+M181+M209</f>
        <v>132</v>
      </c>
      <c r="N237" s="1230">
        <f t="shared" si="345"/>
        <v>946</v>
      </c>
      <c r="O237" s="1233">
        <f>M237+N237</f>
        <v>1078</v>
      </c>
      <c r="P237" s="1232">
        <f>+P181+P209</f>
        <v>0</v>
      </c>
      <c r="Q237" s="1250">
        <f>O237+P237</f>
        <v>1078</v>
      </c>
      <c r="R237" s="1229">
        <f t="shared" ref="R237:S239" si="346">+R181+R209</f>
        <v>0</v>
      </c>
      <c r="S237" s="1230">
        <f t="shared" si="346"/>
        <v>0</v>
      </c>
      <c r="T237" s="1233">
        <f>R237+S237</f>
        <v>0</v>
      </c>
      <c r="U237" s="1232">
        <f>+U181+U209</f>
        <v>0</v>
      </c>
      <c r="V237" s="1250">
        <f>T237+U237</f>
        <v>0</v>
      </c>
      <c r="W237" s="1234">
        <f>IF(Q237=0,0,((V237/Q237)-1)*100)</f>
        <v>-100</v>
      </c>
    </row>
    <row r="238" spans="12:25">
      <c r="L238" s="1212" t="s">
        <v>14</v>
      </c>
      <c r="M238" s="1229">
        <f t="shared" si="345"/>
        <v>122</v>
      </c>
      <c r="N238" s="1230">
        <f t="shared" si="345"/>
        <v>895</v>
      </c>
      <c r="O238" s="1233">
        <f>M238+N238</f>
        <v>1017</v>
      </c>
      <c r="P238" s="1232">
        <f>+P182+P210</f>
        <v>0</v>
      </c>
      <c r="Q238" s="1250">
        <f>O238+P238</f>
        <v>1017</v>
      </c>
      <c r="R238" s="1229">
        <f t="shared" si="346"/>
        <v>0</v>
      </c>
      <c r="S238" s="1230">
        <f t="shared" si="346"/>
        <v>1</v>
      </c>
      <c r="T238" s="1233">
        <f>R238+S238</f>
        <v>1</v>
      </c>
      <c r="U238" s="1232">
        <f>+U182+U210</f>
        <v>0</v>
      </c>
      <c r="V238" s="1250">
        <f>T238+U238</f>
        <v>1</v>
      </c>
      <c r="W238" s="1234">
        <f>IF(Q238=0,0,((V238/Q238)-1)*100)</f>
        <v>-99.90167158308752</v>
      </c>
    </row>
    <row r="239" spans="12:25" ht="13.5" thickBot="1">
      <c r="L239" s="1212" t="s">
        <v>15</v>
      </c>
      <c r="M239" s="1229">
        <f t="shared" si="345"/>
        <v>144</v>
      </c>
      <c r="N239" s="1230">
        <f t="shared" si="345"/>
        <v>1010</v>
      </c>
      <c r="O239" s="1233">
        <f>M239+N239</f>
        <v>1154</v>
      </c>
      <c r="P239" s="1232">
        <f>+P183+P211</f>
        <v>0</v>
      </c>
      <c r="Q239" s="1250">
        <f>O239+P239</f>
        <v>1154</v>
      </c>
      <c r="R239" s="1229">
        <f t="shared" si="346"/>
        <v>0</v>
      </c>
      <c r="S239" s="1230">
        <f t="shared" si="346"/>
        <v>0</v>
      </c>
      <c r="T239" s="1233">
        <f>R239+S239</f>
        <v>0</v>
      </c>
      <c r="U239" s="1232">
        <f>+U183+U211</f>
        <v>0</v>
      </c>
      <c r="V239" s="1250">
        <f>T239+U239</f>
        <v>0</v>
      </c>
      <c r="W239" s="1234">
        <f>IF(Q239=0,0,((V239/Q239)-1)*100)</f>
        <v>-100</v>
      </c>
    </row>
    <row r="240" spans="12:25" ht="14.25" thickTop="1" thickBot="1">
      <c r="L240" s="1235" t="s">
        <v>61</v>
      </c>
      <c r="M240" s="1236">
        <f>+M237+M238+M239</f>
        <v>398</v>
      </c>
      <c r="N240" s="1237">
        <f t="shared" ref="N240" si="347">+N237+N238+N239</f>
        <v>2851</v>
      </c>
      <c r="O240" s="1238">
        <f t="shared" ref="O240" si="348">+O237+O238+O239</f>
        <v>3249</v>
      </c>
      <c r="P240" s="1236">
        <f t="shared" ref="P240" si="349">+P237+P238+P239</f>
        <v>0</v>
      </c>
      <c r="Q240" s="1238">
        <f t="shared" ref="Q240" si="350">+Q237+Q238+Q239</f>
        <v>3249</v>
      </c>
      <c r="R240" s="1236">
        <f t="shared" ref="R240" si="351">+R237+R238+R239</f>
        <v>0</v>
      </c>
      <c r="S240" s="1237">
        <f t="shared" ref="S240" si="352">+S237+S238+S239</f>
        <v>1</v>
      </c>
      <c r="T240" s="1238">
        <f t="shared" ref="T240" si="353">+T237+T238+T239</f>
        <v>1</v>
      </c>
      <c r="U240" s="1236">
        <f t="shared" ref="U240" si="354">+U237+U238+U239</f>
        <v>0</v>
      </c>
      <c r="V240" s="1238">
        <f t="shared" ref="V240" si="355">+V237+V238+V239</f>
        <v>1</v>
      </c>
      <c r="W240" s="1239">
        <f t="shared" ref="W240" si="356">IF(Q240=0,0,((V240/Q240)-1)*100)</f>
        <v>-99.969221298861186</v>
      </c>
    </row>
    <row r="241" spans="1:27" ht="13.5" thickTop="1">
      <c r="L241" s="1212" t="s">
        <v>16</v>
      </c>
      <c r="M241" s="1229">
        <f>+M185+M213</f>
        <v>85</v>
      </c>
      <c r="N241" s="1230">
        <f>+N185+N213</f>
        <v>727</v>
      </c>
      <c r="O241" s="1233">
        <f t="shared" ref="O241" si="357">M241+N241</f>
        <v>812</v>
      </c>
      <c r="P241" s="1232">
        <f>+P185+P213</f>
        <v>0</v>
      </c>
      <c r="Q241" s="1250">
        <f>O241+P241</f>
        <v>812</v>
      </c>
      <c r="R241" s="1229">
        <f>+R185+R213</f>
        <v>0</v>
      </c>
      <c r="S241" s="1230">
        <f>+S185+S213</f>
        <v>0</v>
      </c>
      <c r="T241" s="1233">
        <f t="shared" ref="T241" si="358">R241+S241</f>
        <v>0</v>
      </c>
      <c r="U241" s="1232">
        <f>+U185+U213</f>
        <v>0</v>
      </c>
      <c r="V241" s="1250">
        <f>T241+U241</f>
        <v>0</v>
      </c>
      <c r="W241" s="1234">
        <f t="shared" ref="W241" si="359">IF(Q241=0,0,((V241/Q241)-1)*100)</f>
        <v>-100</v>
      </c>
    </row>
    <row r="242" spans="1:27" ht="13.5" thickBot="1">
      <c r="L242" s="1212" t="s">
        <v>17</v>
      </c>
      <c r="M242" s="1229">
        <f>+M186+M214</f>
        <v>103</v>
      </c>
      <c r="N242" s="1230">
        <f>+N186+N214</f>
        <v>891</v>
      </c>
      <c r="O242" s="1233">
        <f>M242+N242</f>
        <v>994</v>
      </c>
      <c r="P242" s="1232">
        <f>+P186+P214</f>
        <v>0</v>
      </c>
      <c r="Q242" s="1250">
        <f>O242+P242</f>
        <v>994</v>
      </c>
      <c r="R242" s="1229">
        <f>+R186+R214</f>
        <v>0</v>
      </c>
      <c r="S242" s="1230">
        <f>+S186+S214</f>
        <v>0</v>
      </c>
      <c r="T242" s="1233">
        <f>R242+S242</f>
        <v>0</v>
      </c>
      <c r="U242" s="1232">
        <f>+U186+U214</f>
        <v>0</v>
      </c>
      <c r="V242" s="1250">
        <f>T242+U242</f>
        <v>0</v>
      </c>
      <c r="W242" s="1234">
        <f t="shared" ref="W242:W243" si="360">IF(Q242=0,0,((V242/Q242)-1)*100)</f>
        <v>-100</v>
      </c>
    </row>
    <row r="243" spans="1:27" ht="14.25" thickTop="1" thickBot="1">
      <c r="L243" s="1235" t="s">
        <v>66</v>
      </c>
      <c r="M243" s="1236">
        <f>+M240+M241+M242</f>
        <v>586</v>
      </c>
      <c r="N243" s="1237">
        <f t="shared" ref="N243" si="361">+N240+N241+N242</f>
        <v>4469</v>
      </c>
      <c r="O243" s="1238">
        <f t="shared" ref="O243" si="362">+O240+O241+O242</f>
        <v>5055</v>
      </c>
      <c r="P243" s="1236">
        <f t="shared" ref="P243" si="363">+P240+P241+P242</f>
        <v>0</v>
      </c>
      <c r="Q243" s="1238">
        <f t="shared" ref="Q243" si="364">+Q240+Q241+Q242</f>
        <v>5055</v>
      </c>
      <c r="R243" s="1236">
        <f t="shared" ref="R243" si="365">+R240+R241+R242</f>
        <v>0</v>
      </c>
      <c r="S243" s="1237">
        <f t="shared" ref="S243" si="366">+S240+S241+S242</f>
        <v>1</v>
      </c>
      <c r="T243" s="1238">
        <f t="shared" ref="T243" si="367">+T240+T241+T242</f>
        <v>1</v>
      </c>
      <c r="U243" s="1236">
        <f t="shared" ref="U243" si="368">+U240+U241+U242</f>
        <v>0</v>
      </c>
      <c r="V243" s="1238">
        <f t="shared" ref="V243" si="369">+V240+V241+V242</f>
        <v>1</v>
      </c>
      <c r="W243" s="1239">
        <f t="shared" si="360"/>
        <v>-99.98021760633037</v>
      </c>
      <c r="X243" s="1031"/>
      <c r="Y243" s="1031"/>
      <c r="Z243" s="1031"/>
      <c r="AA243" s="1031"/>
    </row>
    <row r="244" spans="1:27" ht="14.25" thickTop="1" thickBot="1">
      <c r="L244" s="1235" t="s">
        <v>67</v>
      </c>
      <c r="M244" s="1236">
        <f>+M236+M240+M241+M242</f>
        <v>929</v>
      </c>
      <c r="N244" s="1237">
        <f t="shared" ref="N244:V244" si="370">+N236+N240+N241+N242</f>
        <v>7238</v>
      </c>
      <c r="O244" s="1238">
        <f t="shared" si="370"/>
        <v>8167</v>
      </c>
      <c r="P244" s="1236">
        <f t="shared" si="370"/>
        <v>1</v>
      </c>
      <c r="Q244" s="1238">
        <f t="shared" si="370"/>
        <v>8168</v>
      </c>
      <c r="R244" s="1236">
        <f t="shared" si="370"/>
        <v>0</v>
      </c>
      <c r="S244" s="1237">
        <f t="shared" si="370"/>
        <v>1</v>
      </c>
      <c r="T244" s="1238">
        <f t="shared" si="370"/>
        <v>1</v>
      </c>
      <c r="U244" s="1236">
        <f t="shared" si="370"/>
        <v>0</v>
      </c>
      <c r="V244" s="1238">
        <f t="shared" si="370"/>
        <v>1</v>
      </c>
      <c r="W244" s="1239">
        <f>IF(Q244=0,0,((V244/Q244)-1)*100)</f>
        <v>-99.987757100881495</v>
      </c>
    </row>
    <row r="245" spans="1:27" ht="14.25" thickTop="1" thickBot="1">
      <c r="L245" s="1212" t="s">
        <v>18</v>
      </c>
      <c r="M245" s="1229">
        <f>+M189+M217</f>
        <v>94</v>
      </c>
      <c r="N245" s="1230">
        <f>+N189+N217</f>
        <v>935</v>
      </c>
      <c r="O245" s="1231">
        <f>M245+N245</f>
        <v>1029</v>
      </c>
      <c r="P245" s="1240">
        <f>+P189+P217</f>
        <v>0</v>
      </c>
      <c r="Q245" s="1250">
        <f>O245+P245</f>
        <v>1029</v>
      </c>
      <c r="R245" s="1229"/>
      <c r="S245" s="1230"/>
      <c r="T245" s="1231"/>
      <c r="U245" s="1240"/>
      <c r="V245" s="1250"/>
      <c r="W245" s="1234"/>
    </row>
    <row r="246" spans="1:27" ht="14.25" thickTop="1" thickBot="1">
      <c r="L246" s="1241" t="s">
        <v>19</v>
      </c>
      <c r="M246" s="1242">
        <f t="shared" ref="M246:Q246" si="371">+M241+M242+M245</f>
        <v>282</v>
      </c>
      <c r="N246" s="1242">
        <f t="shared" si="371"/>
        <v>2553</v>
      </c>
      <c r="O246" s="1243">
        <f t="shared" si="371"/>
        <v>2835</v>
      </c>
      <c r="P246" s="1244">
        <f t="shared" si="371"/>
        <v>0</v>
      </c>
      <c r="Q246" s="1243">
        <f t="shared" si="371"/>
        <v>2835</v>
      </c>
      <c r="R246" s="1242"/>
      <c r="S246" s="1242"/>
      <c r="T246" s="1243"/>
      <c r="U246" s="1244"/>
      <c r="V246" s="1243"/>
      <c r="W246" s="1245"/>
    </row>
    <row r="247" spans="1:27" ht="13.5" thickTop="1">
      <c r="A247" s="1201"/>
      <c r="K247" s="1201"/>
      <c r="L247" s="1212" t="s">
        <v>21</v>
      </c>
      <c r="M247" s="1229">
        <f t="shared" ref="M247:N249" si="372">+M191+M219</f>
        <v>84</v>
      </c>
      <c r="N247" s="1230">
        <f t="shared" si="372"/>
        <v>846</v>
      </c>
      <c r="O247" s="1231">
        <f>M247+N247</f>
        <v>930</v>
      </c>
      <c r="P247" s="1246">
        <f>+P191+P219</f>
        <v>0</v>
      </c>
      <c r="Q247" s="1250">
        <f>O247+P247</f>
        <v>930</v>
      </c>
      <c r="R247" s="1229"/>
      <c r="S247" s="1230"/>
      <c r="T247" s="1231"/>
      <c r="U247" s="1246"/>
      <c r="V247" s="1250"/>
      <c r="W247" s="1234"/>
      <c r="X247" s="1247"/>
      <c r="Y247" s="1201"/>
      <c r="Z247" s="1201"/>
      <c r="AA247" s="1202"/>
    </row>
    <row r="248" spans="1:27">
      <c r="A248" s="1201"/>
      <c r="K248" s="1201"/>
      <c r="L248" s="1212" t="s">
        <v>22</v>
      </c>
      <c r="M248" s="1229">
        <f t="shared" si="372"/>
        <v>65</v>
      </c>
      <c r="N248" s="1230">
        <f t="shared" si="372"/>
        <v>994</v>
      </c>
      <c r="O248" s="1231">
        <f t="shared" ref="O248" si="373">M248+N248</f>
        <v>1059</v>
      </c>
      <c r="P248" s="1232">
        <f>+P192+P220</f>
        <v>0</v>
      </c>
      <c r="Q248" s="1250">
        <f>O248+P248</f>
        <v>1059</v>
      </c>
      <c r="R248" s="1229"/>
      <c r="S248" s="1230"/>
      <c r="T248" s="1231"/>
      <c r="U248" s="1232"/>
      <c r="V248" s="1250"/>
      <c r="W248" s="1234"/>
      <c r="X248" s="1247"/>
      <c r="Y248" s="1201"/>
      <c r="Z248" s="1201"/>
      <c r="AA248" s="1202"/>
    </row>
    <row r="249" spans="1:27" ht="13.5" thickBot="1">
      <c r="A249" s="1201"/>
      <c r="K249" s="1201"/>
      <c r="L249" s="1212" t="s">
        <v>23</v>
      </c>
      <c r="M249" s="1229">
        <f t="shared" si="372"/>
        <v>19</v>
      </c>
      <c r="N249" s="1230">
        <f t="shared" si="372"/>
        <v>254</v>
      </c>
      <c r="O249" s="1231">
        <f t="shared" ref="O249" si="374">M249+N249</f>
        <v>273</v>
      </c>
      <c r="P249" s="1232">
        <f>+P193+P221</f>
        <v>0</v>
      </c>
      <c r="Q249" s="1250">
        <f>O249+P249</f>
        <v>273</v>
      </c>
      <c r="R249" s="1229"/>
      <c r="S249" s="1230"/>
      <c r="T249" s="1231"/>
      <c r="U249" s="1232"/>
      <c r="V249" s="1250"/>
      <c r="W249" s="1234"/>
      <c r="Y249" s="1201"/>
      <c r="Z249" s="1201"/>
      <c r="AA249" s="1202"/>
    </row>
    <row r="250" spans="1:27" ht="14.25" thickTop="1" thickBot="1">
      <c r="L250" s="1235" t="s">
        <v>40</v>
      </c>
      <c r="M250" s="1236">
        <f>+M247+M248+M249</f>
        <v>168</v>
      </c>
      <c r="N250" s="1237">
        <f t="shared" ref="N250" si="375">+N247+N248+N249</f>
        <v>2094</v>
      </c>
      <c r="O250" s="1238">
        <f t="shared" ref="O250" si="376">+O247+O248+O249</f>
        <v>2262</v>
      </c>
      <c r="P250" s="1236">
        <f t="shared" ref="P250" si="377">+P247+P248+P249</f>
        <v>0</v>
      </c>
      <c r="Q250" s="1238">
        <f t="shared" ref="Q250" si="378">+Q247+Q248+Q249</f>
        <v>2262</v>
      </c>
      <c r="R250" s="1236"/>
      <c r="S250" s="1237"/>
      <c r="T250" s="1238"/>
      <c r="U250" s="1236"/>
      <c r="V250" s="1238"/>
      <c r="W250" s="1239"/>
    </row>
    <row r="251" spans="1:27" ht="14.25" thickTop="1" thickBot="1">
      <c r="L251" s="1235" t="s">
        <v>62</v>
      </c>
      <c r="M251" s="1236">
        <f t="shared" ref="M251:Q251" si="379">+M240+M246+M250</f>
        <v>848</v>
      </c>
      <c r="N251" s="1237">
        <f t="shared" si="379"/>
        <v>7498</v>
      </c>
      <c r="O251" s="1238">
        <f t="shared" si="379"/>
        <v>8346</v>
      </c>
      <c r="P251" s="1236">
        <f t="shared" si="379"/>
        <v>0</v>
      </c>
      <c r="Q251" s="1238">
        <f t="shared" si="379"/>
        <v>8346</v>
      </c>
      <c r="R251" s="1236"/>
      <c r="S251" s="1237"/>
      <c r="T251" s="1238"/>
      <c r="U251" s="1236"/>
      <c r="V251" s="1238"/>
      <c r="W251" s="1239"/>
      <c r="X251" s="1031"/>
      <c r="Y251" s="1031"/>
      <c r="Z251" s="1031"/>
      <c r="AA251" s="1031"/>
    </row>
    <row r="252" spans="1:27" ht="14.25" thickTop="1" thickBot="1">
      <c r="L252" s="1235" t="s">
        <v>63</v>
      </c>
      <c r="M252" s="1236">
        <f t="shared" ref="M252:Q252" si="380">+M236+M240+M246+M250</f>
        <v>1191</v>
      </c>
      <c r="N252" s="1237">
        <f t="shared" si="380"/>
        <v>10267</v>
      </c>
      <c r="O252" s="1238">
        <f t="shared" si="380"/>
        <v>11458</v>
      </c>
      <c r="P252" s="1236">
        <f t="shared" si="380"/>
        <v>1</v>
      </c>
      <c r="Q252" s="1238">
        <f t="shared" si="380"/>
        <v>11459</v>
      </c>
      <c r="R252" s="1236"/>
      <c r="S252" s="1237"/>
      <c r="T252" s="1238"/>
      <c r="U252" s="1236"/>
      <c r="V252" s="1238"/>
      <c r="W252" s="1239"/>
    </row>
    <row r="253" spans="1:27" ht="13.5" thickTop="1">
      <c r="L253" s="1248" t="s">
        <v>60</v>
      </c>
      <c r="M253" s="1206"/>
      <c r="N253" s="1206"/>
      <c r="O253" s="1206"/>
      <c r="P253" s="1206"/>
      <c r="Q253" s="1206"/>
      <c r="R253" s="1206"/>
      <c r="S253" s="1206"/>
      <c r="T253" s="1206"/>
      <c r="U253" s="1206"/>
      <c r="V253" s="1206"/>
      <c r="W253" s="1206"/>
      <c r="X253" s="1206"/>
    </row>
  </sheetData>
  <sheetProtection password="CF53" sheet="1" objects="1" scenarios="1"/>
  <mergeCells count="36">
    <mergeCell ref="B2:I2"/>
    <mergeCell ref="L2:W2"/>
    <mergeCell ref="B3:I3"/>
    <mergeCell ref="L3:W3"/>
    <mergeCell ref="C5:E5"/>
    <mergeCell ref="F5:H5"/>
    <mergeCell ref="M5:Q5"/>
    <mergeCell ref="R5:V5"/>
    <mergeCell ref="B30:I30"/>
    <mergeCell ref="L30:W30"/>
    <mergeCell ref="B31:I31"/>
    <mergeCell ref="L31:W31"/>
    <mergeCell ref="C33:E33"/>
    <mergeCell ref="F33:H33"/>
    <mergeCell ref="M33:Q33"/>
    <mergeCell ref="R33:V33"/>
    <mergeCell ref="B58:I58"/>
    <mergeCell ref="L58:W58"/>
    <mergeCell ref="B59:I59"/>
    <mergeCell ref="L59:W59"/>
    <mergeCell ref="C61:E61"/>
    <mergeCell ref="F61:H61"/>
    <mergeCell ref="M61:Q61"/>
    <mergeCell ref="R61:V61"/>
    <mergeCell ref="L86:W86"/>
    <mergeCell ref="L87:W87"/>
    <mergeCell ref="L114:W114"/>
    <mergeCell ref="L115:W115"/>
    <mergeCell ref="L142:W142"/>
    <mergeCell ref="L226:W226"/>
    <mergeCell ref="L227:W227"/>
    <mergeCell ref="L143:W143"/>
    <mergeCell ref="L170:W170"/>
    <mergeCell ref="L171:W171"/>
    <mergeCell ref="L198:W198"/>
    <mergeCell ref="L199:W199"/>
  </mergeCells>
  <conditionalFormatting sqref="A51 K51 A79 K79 K28:K32 K25:K26 A28:A32 A25:A26 A57:A60 A53 K57:K60 K53 A81 K81 A109:A110 K109:K110 K137 A137 K165 A165 K193:K194 A193:A194 K221 A221 K253:K1048576 K249 A253:A1048576 A249 A1:A14 K1:K14 K34:K42 A34:A42 K62:K70 A62:A70 K85:K98 A85:A98 K112:K116 A112:A116 A141:A144 K141:K144 A169:A182 K169:K182 A196:A200 K196:K200 A225:A228 K225:K228 A118:A126 K118:K126 K146:K154 A146:A154 K202:K210 A202:A210 K230:K238 A230:A238 A21:A23 A17:A18 K21:K23 K17:K18 A49 A45:A46 K49 K45:K46 K77 K73:K74 A77 A73:A74 K105:K107 K101:K102 A105:A107 A101:A102 K133:K135 K129:K130 A133:A135 A129:A130 K161:K163 A161:A163 A189:A191 A185:A186 K189:K191 K185:K186 K156:K158 A156:A158 A217:A219 A213:A214 K217:K219 K213:K214 K245:K247 K241:K242 A245:A247 A241:A242">
    <cfRule type="containsText" dxfId="615" priority="242" operator="containsText" text="NOT OK">
      <formula>NOT(ISERROR(SEARCH("NOT OK",A1)))</formula>
    </cfRule>
  </conditionalFormatting>
  <conditionalFormatting sqref="K27 A27">
    <cfRule type="containsText" dxfId="614" priority="196" operator="containsText" text="NOT OK">
      <formula>NOT(ISERROR(SEARCH("NOT OK",A27)))</formula>
    </cfRule>
  </conditionalFormatting>
  <conditionalFormatting sqref="K111 A111">
    <cfRule type="containsText" dxfId="613" priority="193" operator="containsText" text="NOT OK">
      <formula>NOT(ISERROR(SEARCH("NOT OK",A111)))</formula>
    </cfRule>
  </conditionalFormatting>
  <conditionalFormatting sqref="K195 A195">
    <cfRule type="containsText" dxfId="612" priority="190" operator="containsText" text="NOT OK">
      <formula>NOT(ISERROR(SEARCH("NOT OK",A195)))</formula>
    </cfRule>
  </conditionalFormatting>
  <conditionalFormatting sqref="K50:K51 A50:A51">
    <cfRule type="containsText" dxfId="611" priority="167" operator="containsText" text="NOT OK">
      <formula>NOT(ISERROR(SEARCH("NOT OK",A50)))</formula>
    </cfRule>
  </conditionalFormatting>
  <conditionalFormatting sqref="K78:K79 A78:A79">
    <cfRule type="containsText" dxfId="610" priority="164" operator="containsText" text="NOT OK">
      <formula>NOT(ISERROR(SEARCH("NOT OK",A78)))</formula>
    </cfRule>
  </conditionalFormatting>
  <conditionalFormatting sqref="K24:K26 A24:A26">
    <cfRule type="containsText" dxfId="609" priority="148" operator="containsText" text="NOT OK">
      <formula>NOT(ISERROR(SEARCH("NOT OK",A24)))</formula>
    </cfRule>
  </conditionalFormatting>
  <conditionalFormatting sqref="A52:A53 K52:K53">
    <cfRule type="containsText" dxfId="608" priority="146" operator="containsText" text="NOT OK">
      <formula>NOT(ISERROR(SEARCH("NOT OK",A52)))</formula>
    </cfRule>
  </conditionalFormatting>
  <conditionalFormatting sqref="A80:A81 K80:K81">
    <cfRule type="containsText" dxfId="607" priority="144" operator="containsText" text="NOT OK">
      <formula>NOT(ISERROR(SEARCH("NOT OK",A80)))</formula>
    </cfRule>
  </conditionalFormatting>
  <conditionalFormatting sqref="A108:A110 K108:K110">
    <cfRule type="containsText" dxfId="606" priority="138" operator="containsText" text="NOT OK">
      <formula>NOT(ISERROR(SEARCH("NOT OK",A108)))</formula>
    </cfRule>
  </conditionalFormatting>
  <conditionalFormatting sqref="K248:K249 A248:A249">
    <cfRule type="containsText" dxfId="605" priority="143" operator="containsText" text="NOT OK">
      <formula>NOT(ISERROR(SEARCH("NOT OK",A248)))</formula>
    </cfRule>
  </conditionalFormatting>
  <conditionalFormatting sqref="K220:K221 A220:A221">
    <cfRule type="containsText" dxfId="604" priority="142" operator="containsText" text="NOT OK">
      <formula>NOT(ISERROR(SEARCH("NOT OK",A220)))</formula>
    </cfRule>
  </conditionalFormatting>
  <conditionalFormatting sqref="K192:K194 A192:A194">
    <cfRule type="containsText" dxfId="603" priority="141" operator="containsText" text="NOT OK">
      <formula>NOT(ISERROR(SEARCH("NOT OK",A192)))</formula>
    </cfRule>
  </conditionalFormatting>
  <conditionalFormatting sqref="K164:K165 A164:A165">
    <cfRule type="containsText" dxfId="602" priority="140" operator="containsText" text="NOT OK">
      <formula>NOT(ISERROR(SEARCH("NOT OK",A164)))</formula>
    </cfRule>
  </conditionalFormatting>
  <conditionalFormatting sqref="K136:K137 A136:A137">
    <cfRule type="containsText" dxfId="601" priority="139" operator="containsText" text="NOT OK">
      <formula>NOT(ISERROR(SEARCH("NOT OK",A136)))</formula>
    </cfRule>
  </conditionalFormatting>
  <conditionalFormatting sqref="K56 K54 A56 A54">
    <cfRule type="containsText" dxfId="600" priority="137" operator="containsText" text="NOT OK">
      <formula>NOT(ISERROR(SEARCH("NOT OK",A54)))</formula>
    </cfRule>
  </conditionalFormatting>
  <conditionalFormatting sqref="K55 A55">
    <cfRule type="containsText" dxfId="599" priority="136" operator="containsText" text="NOT OK">
      <formula>NOT(ISERROR(SEARCH("NOT OK",A55)))</formula>
    </cfRule>
  </conditionalFormatting>
  <conditionalFormatting sqref="K54 A54">
    <cfRule type="containsText" dxfId="598" priority="135" operator="containsText" text="NOT OK">
      <formula>NOT(ISERROR(SEARCH("NOT OK",A54)))</formula>
    </cfRule>
  </conditionalFormatting>
  <conditionalFormatting sqref="K82 A82">
    <cfRule type="containsText" dxfId="597" priority="134" operator="containsText" text="NOT OK">
      <formula>NOT(ISERROR(SEARCH("NOT OK",A82)))</formula>
    </cfRule>
  </conditionalFormatting>
  <conditionalFormatting sqref="K82 A82">
    <cfRule type="containsText" dxfId="596" priority="132" operator="containsText" text="NOT OK">
      <formula>NOT(ISERROR(SEARCH("NOT OK",A82)))</formula>
    </cfRule>
  </conditionalFormatting>
  <conditionalFormatting sqref="A138 K138">
    <cfRule type="containsText" dxfId="595" priority="131" operator="containsText" text="NOT OK">
      <formula>NOT(ISERROR(SEARCH("NOT OK",A138)))</formula>
    </cfRule>
  </conditionalFormatting>
  <conditionalFormatting sqref="A138 K138">
    <cfRule type="containsText" dxfId="594" priority="129" operator="containsText" text="NOT OK">
      <formula>NOT(ISERROR(SEARCH("NOT OK",A138)))</formula>
    </cfRule>
  </conditionalFormatting>
  <conditionalFormatting sqref="A166 K166">
    <cfRule type="containsText" dxfId="593" priority="128" operator="containsText" text="NOT OK">
      <formula>NOT(ISERROR(SEARCH("NOT OK",A166)))</formula>
    </cfRule>
  </conditionalFormatting>
  <conditionalFormatting sqref="A166 K166">
    <cfRule type="containsText" dxfId="592" priority="126" operator="containsText" text="NOT OK">
      <formula>NOT(ISERROR(SEARCH("NOT OK",A166)))</formula>
    </cfRule>
  </conditionalFormatting>
  <conditionalFormatting sqref="K222 A222">
    <cfRule type="containsText" dxfId="591" priority="125" operator="containsText" text="NOT OK">
      <formula>NOT(ISERROR(SEARCH("NOT OK",A222)))</formula>
    </cfRule>
  </conditionalFormatting>
  <conditionalFormatting sqref="K222 A222">
    <cfRule type="containsText" dxfId="590" priority="123" operator="containsText" text="NOT OK">
      <formula>NOT(ISERROR(SEARCH("NOT OK",A222)))</formula>
    </cfRule>
  </conditionalFormatting>
  <conditionalFormatting sqref="K250 A250">
    <cfRule type="containsText" dxfId="589" priority="122" operator="containsText" text="NOT OK">
      <formula>NOT(ISERROR(SEARCH("NOT OK",A250)))</formula>
    </cfRule>
  </conditionalFormatting>
  <conditionalFormatting sqref="K250 A250">
    <cfRule type="containsText" dxfId="588" priority="120" operator="containsText" text="NOT OK">
      <formula>NOT(ISERROR(SEARCH("NOT OK",A250)))</formula>
    </cfRule>
  </conditionalFormatting>
  <conditionalFormatting sqref="A61 K61">
    <cfRule type="containsText" dxfId="587" priority="85" operator="containsText" text="NOT OK">
      <formula>NOT(ISERROR(SEARCH("NOT OK",A61)))</formula>
    </cfRule>
  </conditionalFormatting>
  <conditionalFormatting sqref="A33 K33">
    <cfRule type="containsText" dxfId="586" priority="86" operator="containsText" text="NOT OK">
      <formula>NOT(ISERROR(SEARCH("NOT OK",A33)))</formula>
    </cfRule>
  </conditionalFormatting>
  <conditionalFormatting sqref="K145 A145">
    <cfRule type="containsText" dxfId="585" priority="83" operator="containsText" text="NOT OK">
      <formula>NOT(ISERROR(SEARCH("NOT OK",A145)))</formula>
    </cfRule>
  </conditionalFormatting>
  <conditionalFormatting sqref="K117 A117">
    <cfRule type="containsText" dxfId="584" priority="84" operator="containsText" text="NOT OK">
      <formula>NOT(ISERROR(SEARCH("NOT OK",A117)))</formula>
    </cfRule>
  </conditionalFormatting>
  <conditionalFormatting sqref="A201 K201">
    <cfRule type="containsText" dxfId="583" priority="82" operator="containsText" text="NOT OK">
      <formula>NOT(ISERROR(SEARCH("NOT OK",A201)))</formula>
    </cfRule>
  </conditionalFormatting>
  <conditionalFormatting sqref="A229 K229">
    <cfRule type="containsText" dxfId="582" priority="81" operator="containsText" text="NOT OK">
      <formula>NOT(ISERROR(SEARCH("NOT OK",A229)))</formula>
    </cfRule>
  </conditionalFormatting>
  <conditionalFormatting sqref="A15:A16 K15:K16">
    <cfRule type="containsText" dxfId="581" priority="80" operator="containsText" text="NOT OK">
      <formula>NOT(ISERROR(SEARCH("NOT OK",A15)))</formula>
    </cfRule>
  </conditionalFormatting>
  <conditionalFormatting sqref="K43 A43">
    <cfRule type="containsText" dxfId="580" priority="79" operator="containsText" text="NOT OK">
      <formula>NOT(ISERROR(SEARCH("NOT OK",A43)))</formula>
    </cfRule>
  </conditionalFormatting>
  <conditionalFormatting sqref="K71 A71">
    <cfRule type="containsText" dxfId="579" priority="77" operator="containsText" text="NOT OK">
      <formula>NOT(ISERROR(SEARCH("NOT OK",A71)))</formula>
    </cfRule>
  </conditionalFormatting>
  <conditionalFormatting sqref="K99:K102 A99:A102">
    <cfRule type="containsText" dxfId="578" priority="75" operator="containsText" text="NOT OK">
      <formula>NOT(ISERROR(SEARCH("NOT OK",A99)))</formula>
    </cfRule>
  </conditionalFormatting>
  <conditionalFormatting sqref="K127 A127">
    <cfRule type="containsText" dxfId="577" priority="74" operator="containsText" text="NOT OK">
      <formula>NOT(ISERROR(SEARCH("NOT OK",A127)))</formula>
    </cfRule>
  </conditionalFormatting>
  <conditionalFormatting sqref="A155 K155">
    <cfRule type="containsText" dxfId="576" priority="72" operator="containsText" text="NOT OK">
      <formula>NOT(ISERROR(SEARCH("NOT OK",A155)))</formula>
    </cfRule>
  </conditionalFormatting>
  <conditionalFormatting sqref="A183:A186 K183:K186">
    <cfRule type="containsText" dxfId="575" priority="70" operator="containsText" text="NOT OK">
      <formula>NOT(ISERROR(SEARCH("NOT OK",A183)))</formula>
    </cfRule>
  </conditionalFormatting>
  <conditionalFormatting sqref="A211 K211">
    <cfRule type="containsText" dxfId="574" priority="69" operator="containsText" text="NOT OK">
      <formula>NOT(ISERROR(SEARCH("NOT OK",A211)))</formula>
    </cfRule>
  </conditionalFormatting>
  <conditionalFormatting sqref="A239 K239">
    <cfRule type="containsText" dxfId="573" priority="67" operator="containsText" text="NOT OK">
      <formula>NOT(ISERROR(SEARCH("NOT OK",A239)))</formula>
    </cfRule>
  </conditionalFormatting>
  <conditionalFormatting sqref="A44:A46 K44:K46">
    <cfRule type="containsText" dxfId="572" priority="64" operator="containsText" text="NOT OK">
      <formula>NOT(ISERROR(SEARCH("NOT OK",A44)))</formula>
    </cfRule>
  </conditionalFormatting>
  <conditionalFormatting sqref="A72:A74 K72:K74">
    <cfRule type="containsText" dxfId="571" priority="62" operator="containsText" text="NOT OK">
      <formula>NOT(ISERROR(SEARCH("NOT OK",A72)))</formula>
    </cfRule>
  </conditionalFormatting>
  <conditionalFormatting sqref="K84 A84">
    <cfRule type="containsText" dxfId="570" priority="61" operator="containsText" text="NOT OK">
      <formula>NOT(ISERROR(SEARCH("NOT OK",A84)))</formula>
    </cfRule>
  </conditionalFormatting>
  <conditionalFormatting sqref="K83 A83">
    <cfRule type="containsText" dxfId="569" priority="60" operator="containsText" text="NOT OK">
      <formula>NOT(ISERROR(SEARCH("NOT OK",A83)))</formula>
    </cfRule>
  </conditionalFormatting>
  <conditionalFormatting sqref="K140 A140">
    <cfRule type="containsText" dxfId="568" priority="59" operator="containsText" text="NOT OK">
      <formula>NOT(ISERROR(SEARCH("NOT OK",A140)))</formula>
    </cfRule>
  </conditionalFormatting>
  <conditionalFormatting sqref="K139 A139">
    <cfRule type="containsText" dxfId="567" priority="58" operator="containsText" text="NOT OK">
      <formula>NOT(ISERROR(SEARCH("NOT OK",A139)))</formula>
    </cfRule>
  </conditionalFormatting>
  <conditionalFormatting sqref="K168 A168">
    <cfRule type="containsText" dxfId="566" priority="57" operator="containsText" text="NOT OK">
      <formula>NOT(ISERROR(SEARCH("NOT OK",A168)))</formula>
    </cfRule>
  </conditionalFormatting>
  <conditionalFormatting sqref="K167 A167">
    <cfRule type="containsText" dxfId="565" priority="56" operator="containsText" text="NOT OK">
      <formula>NOT(ISERROR(SEARCH("NOT OK",A167)))</formula>
    </cfRule>
  </conditionalFormatting>
  <conditionalFormatting sqref="K128:K130 A128:A130">
    <cfRule type="containsText" dxfId="564" priority="54" operator="containsText" text="NOT OK">
      <formula>NOT(ISERROR(SEARCH("NOT OK",A128)))</formula>
    </cfRule>
  </conditionalFormatting>
  <conditionalFormatting sqref="A212:A214 K212:K214">
    <cfRule type="containsText" dxfId="563" priority="50" operator="containsText" text="NOT OK">
      <formula>NOT(ISERROR(SEARCH("NOT OK",A212)))</formula>
    </cfRule>
  </conditionalFormatting>
  <conditionalFormatting sqref="A240:A242 K240:K242">
    <cfRule type="containsText" dxfId="562" priority="48" operator="containsText" text="NOT OK">
      <formula>NOT(ISERROR(SEARCH("NOT OK",A240)))</formula>
    </cfRule>
  </conditionalFormatting>
  <conditionalFormatting sqref="A224 K224">
    <cfRule type="containsText" dxfId="561" priority="47" operator="containsText" text="NOT OK">
      <formula>NOT(ISERROR(SEARCH("NOT OK",A224)))</formula>
    </cfRule>
  </conditionalFormatting>
  <conditionalFormatting sqref="K223 A223">
    <cfRule type="containsText" dxfId="560" priority="46" operator="containsText" text="NOT OK">
      <formula>NOT(ISERROR(SEARCH("NOT OK",A223)))</formula>
    </cfRule>
  </conditionalFormatting>
  <conditionalFormatting sqref="A252 K252">
    <cfRule type="containsText" dxfId="559" priority="45" operator="containsText" text="NOT OK">
      <formula>NOT(ISERROR(SEARCH("NOT OK",A252)))</formula>
    </cfRule>
  </conditionalFormatting>
  <conditionalFormatting sqref="K251 A251">
    <cfRule type="containsText" dxfId="558" priority="44" operator="containsText" text="NOT OK">
      <formula>NOT(ISERROR(SEARCH("NOT OK",A251)))</formula>
    </cfRule>
  </conditionalFormatting>
  <conditionalFormatting sqref="K19 A19">
    <cfRule type="containsText" dxfId="557" priority="42" operator="containsText" text="NOT OK">
      <formula>NOT(ISERROR(SEARCH("NOT OK",A19)))</formula>
    </cfRule>
  </conditionalFormatting>
  <conditionalFormatting sqref="A20 K20">
    <cfRule type="containsText" dxfId="556" priority="41" operator="containsText" text="NOT OK">
      <formula>NOT(ISERROR(SEARCH("NOT OK",A20)))</formula>
    </cfRule>
  </conditionalFormatting>
  <conditionalFormatting sqref="K104 A104">
    <cfRule type="containsText" dxfId="555" priority="36" operator="containsText" text="NOT OK">
      <formula>NOT(ISERROR(SEARCH("NOT OK",A104)))</formula>
    </cfRule>
  </conditionalFormatting>
  <conditionalFormatting sqref="K103 A103">
    <cfRule type="containsText" dxfId="554" priority="35" operator="containsText" text="NOT OK">
      <formula>NOT(ISERROR(SEARCH("NOT OK",A103)))</formula>
    </cfRule>
  </conditionalFormatting>
  <conditionalFormatting sqref="A188 K188">
    <cfRule type="containsText" dxfId="553" priority="30" operator="containsText" text="NOT OK">
      <formula>NOT(ISERROR(SEARCH("NOT OK",A188)))</formula>
    </cfRule>
  </conditionalFormatting>
  <conditionalFormatting sqref="K187 A187">
    <cfRule type="containsText" dxfId="552" priority="29" operator="containsText" text="NOT OK">
      <formula>NOT(ISERROR(SEARCH("NOT OK",A187)))</formula>
    </cfRule>
  </conditionalFormatting>
  <conditionalFormatting sqref="K47 A47">
    <cfRule type="containsText" dxfId="551" priority="12" operator="containsText" text="NOT OK">
      <formula>NOT(ISERROR(SEARCH("NOT OK",A47)))</formula>
    </cfRule>
  </conditionalFormatting>
  <conditionalFormatting sqref="A48 K48">
    <cfRule type="containsText" dxfId="550" priority="11" operator="containsText" text="NOT OK">
      <formula>NOT(ISERROR(SEARCH("NOT OK",A48)))</formula>
    </cfRule>
  </conditionalFormatting>
  <conditionalFormatting sqref="K75 A75">
    <cfRule type="containsText" dxfId="549" priority="10" operator="containsText" text="NOT OK">
      <formula>NOT(ISERROR(SEARCH("NOT OK",A75)))</formula>
    </cfRule>
  </conditionalFormatting>
  <conditionalFormatting sqref="A76 K76">
    <cfRule type="containsText" dxfId="548" priority="9" operator="containsText" text="NOT OK">
      <formula>NOT(ISERROR(SEARCH("NOT OK",A76)))</formula>
    </cfRule>
  </conditionalFormatting>
  <conditionalFormatting sqref="K132 A132">
    <cfRule type="containsText" dxfId="547" priority="8" operator="containsText" text="NOT OK">
      <formula>NOT(ISERROR(SEARCH("NOT OK",A132)))</formula>
    </cfRule>
  </conditionalFormatting>
  <conditionalFormatting sqref="K131 A131">
    <cfRule type="containsText" dxfId="546" priority="7" operator="containsText" text="NOT OK">
      <formula>NOT(ISERROR(SEARCH("NOT OK",A131)))</formula>
    </cfRule>
  </conditionalFormatting>
  <conditionalFormatting sqref="K160 A160">
    <cfRule type="containsText" dxfId="545" priority="6" operator="containsText" text="NOT OK">
      <formula>NOT(ISERROR(SEARCH("NOT OK",A160)))</formula>
    </cfRule>
  </conditionalFormatting>
  <conditionalFormatting sqref="K159 A159">
    <cfRule type="containsText" dxfId="544" priority="5" operator="containsText" text="NOT OK">
      <formula>NOT(ISERROR(SEARCH("NOT OK",A159)))</formula>
    </cfRule>
  </conditionalFormatting>
  <conditionalFormatting sqref="A216 K216">
    <cfRule type="containsText" dxfId="543" priority="4" operator="containsText" text="NOT OK">
      <formula>NOT(ISERROR(SEARCH("NOT OK",A216)))</formula>
    </cfRule>
  </conditionalFormatting>
  <conditionalFormatting sqref="K215 A215">
    <cfRule type="containsText" dxfId="542" priority="3" operator="containsText" text="NOT OK">
      <formula>NOT(ISERROR(SEARCH("NOT OK",A215)))</formula>
    </cfRule>
  </conditionalFormatting>
  <conditionalFormatting sqref="A244 K244">
    <cfRule type="containsText" dxfId="541" priority="2" operator="containsText" text="NOT OK">
      <formula>NOT(ISERROR(SEARCH("NOT OK",A244)))</formula>
    </cfRule>
  </conditionalFormatting>
  <conditionalFormatting sqref="K243 A243">
    <cfRule type="containsText" dxfId="540" priority="1" operator="containsText" text="NOT OK">
      <formula>NOT(ISERROR(SEARCH("NOT OK",A243)))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64" fitToHeight="4" orientation="portrait" r:id="rId1"/>
  <headerFooter>
    <oddHeader>&amp;LMonthly  Air Transport Statistics : Don Mueang International and Suvarnabhumi Airport</oddHeader>
  </headerFooter>
  <rowBreaks count="2" manualBreakCount="2">
    <brk id="85" min="11" max="22" man="1"/>
    <brk id="169" min="11" max="2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C253"/>
  <sheetViews>
    <sheetView topLeftCell="E31" zoomScale="93" zoomScaleNormal="93" zoomScaleSheetLayoutView="100" workbookViewId="0">
      <selection activeCell="T24" sqref="T24"/>
    </sheetView>
  </sheetViews>
  <sheetFormatPr defaultColWidth="9.140625" defaultRowHeight="12.75"/>
  <cols>
    <col min="1" max="1" width="9.140625" style="562"/>
    <col min="2" max="2" width="12.42578125" style="563" customWidth="1"/>
    <col min="3" max="3" width="10.85546875" style="563" customWidth="1"/>
    <col min="4" max="4" width="11.140625" style="563" customWidth="1"/>
    <col min="5" max="5" width="12.140625" style="563" customWidth="1"/>
    <col min="6" max="6" width="10.85546875" style="563" customWidth="1"/>
    <col min="7" max="7" width="11.140625" style="563" customWidth="1"/>
    <col min="8" max="8" width="12" style="563" customWidth="1"/>
    <col min="9" max="9" width="9.140625" style="564" bestFit="1" customWidth="1"/>
    <col min="10" max="10" width="8.7109375" style="563" bestFit="1" customWidth="1"/>
    <col min="11" max="11" width="9.140625" style="562"/>
    <col min="12" max="12" width="13" style="563" customWidth="1"/>
    <col min="13" max="14" width="13.140625" style="563" customWidth="1"/>
    <col min="15" max="15" width="14.140625" style="563" bestFit="1" customWidth="1"/>
    <col min="16" max="16" width="11" style="563" customWidth="1"/>
    <col min="17" max="19" width="13.140625" style="563" customWidth="1"/>
    <col min="20" max="20" width="14.140625" style="563" bestFit="1" customWidth="1"/>
    <col min="21" max="21" width="11" style="563" customWidth="1"/>
    <col min="22" max="22" width="13.140625" style="563" customWidth="1"/>
    <col min="23" max="23" width="12.140625" style="564" bestFit="1" customWidth="1"/>
    <col min="24" max="24" width="7.42578125" style="564" bestFit="1" customWidth="1"/>
    <col min="25" max="25" width="9.85546875" style="563" bestFit="1" customWidth="1"/>
    <col min="26" max="26" width="9.140625" style="563"/>
    <col min="27" max="27" width="9.140625" style="638"/>
    <col min="28" max="28" width="9.140625" style="639"/>
    <col min="29" max="16384" width="9.140625" style="563"/>
  </cols>
  <sheetData>
    <row r="1" spans="1:25" ht="13.5" thickBot="1"/>
    <row r="2" spans="1:25" ht="13.5" thickTop="1">
      <c r="B2" s="1299" t="s">
        <v>0</v>
      </c>
      <c r="C2" s="1300"/>
      <c r="D2" s="1300"/>
      <c r="E2" s="1300"/>
      <c r="F2" s="1300"/>
      <c r="G2" s="1300"/>
      <c r="H2" s="1300"/>
      <c r="I2" s="1301"/>
      <c r="J2" s="562"/>
      <c r="L2" s="1308" t="s">
        <v>1</v>
      </c>
      <c r="M2" s="1309"/>
      <c r="N2" s="1309"/>
      <c r="O2" s="1309"/>
      <c r="P2" s="1309"/>
      <c r="Q2" s="1309"/>
      <c r="R2" s="1309"/>
      <c r="S2" s="1309"/>
      <c r="T2" s="1309"/>
      <c r="U2" s="1309"/>
      <c r="V2" s="1309"/>
      <c r="W2" s="1310"/>
    </row>
    <row r="3" spans="1:25" ht="13.5" thickBot="1">
      <c r="B3" s="1302" t="s">
        <v>46</v>
      </c>
      <c r="C3" s="1303"/>
      <c r="D3" s="1303"/>
      <c r="E3" s="1303"/>
      <c r="F3" s="1303"/>
      <c r="G3" s="1303"/>
      <c r="H3" s="1303"/>
      <c r="I3" s="1304"/>
      <c r="J3" s="562"/>
      <c r="L3" s="1311" t="s">
        <v>48</v>
      </c>
      <c r="M3" s="1312"/>
      <c r="N3" s="1312"/>
      <c r="O3" s="1312"/>
      <c r="P3" s="1312"/>
      <c r="Q3" s="1312"/>
      <c r="R3" s="1312"/>
      <c r="S3" s="1312"/>
      <c r="T3" s="1312"/>
      <c r="U3" s="1312"/>
      <c r="V3" s="1312"/>
      <c r="W3" s="1313"/>
    </row>
    <row r="4" spans="1:25" ht="14.25" thickTop="1" thickBot="1">
      <c r="B4" s="565"/>
      <c r="C4" s="566"/>
      <c r="D4" s="566"/>
      <c r="E4" s="566"/>
      <c r="F4" s="566"/>
      <c r="G4" s="566"/>
      <c r="H4" s="566"/>
      <c r="I4" s="567"/>
      <c r="J4" s="562"/>
      <c r="L4" s="568"/>
      <c r="M4" s="562"/>
      <c r="N4" s="562"/>
      <c r="O4" s="562"/>
      <c r="P4" s="562"/>
      <c r="Q4" s="562"/>
      <c r="R4" s="562"/>
      <c r="S4" s="562"/>
      <c r="T4" s="562"/>
      <c r="U4" s="562"/>
      <c r="V4" s="562"/>
      <c r="W4" s="569"/>
    </row>
    <row r="5" spans="1:25" ht="14.25" thickTop="1" thickBot="1">
      <c r="B5" s="570"/>
      <c r="C5" s="1305" t="s">
        <v>64</v>
      </c>
      <c r="D5" s="1306"/>
      <c r="E5" s="1307"/>
      <c r="F5" s="1305" t="s">
        <v>65</v>
      </c>
      <c r="G5" s="1306"/>
      <c r="H5" s="1307"/>
      <c r="I5" s="571" t="s">
        <v>2</v>
      </c>
      <c r="J5" s="562"/>
      <c r="L5" s="572"/>
      <c r="M5" s="1314" t="s">
        <v>64</v>
      </c>
      <c r="N5" s="1315"/>
      <c r="O5" s="1315"/>
      <c r="P5" s="1315"/>
      <c r="Q5" s="1316"/>
      <c r="R5" s="1314" t="s">
        <v>65</v>
      </c>
      <c r="S5" s="1315"/>
      <c r="T5" s="1315"/>
      <c r="U5" s="1315"/>
      <c r="V5" s="1316"/>
      <c r="W5" s="573" t="s">
        <v>2</v>
      </c>
    </row>
    <row r="6" spans="1:25" ht="13.5" thickTop="1">
      <c r="B6" s="574" t="s">
        <v>3</v>
      </c>
      <c r="C6" s="575"/>
      <c r="D6" s="576"/>
      <c r="E6" s="577"/>
      <c r="F6" s="575"/>
      <c r="G6" s="576"/>
      <c r="H6" s="577"/>
      <c r="I6" s="578" t="s">
        <v>4</v>
      </c>
      <c r="J6" s="562"/>
      <c r="L6" s="579" t="s">
        <v>3</v>
      </c>
      <c r="M6" s="580"/>
      <c r="N6" s="581"/>
      <c r="O6" s="582"/>
      <c r="P6" s="583"/>
      <c r="Q6" s="584"/>
      <c r="R6" s="580"/>
      <c r="S6" s="581"/>
      <c r="T6" s="582"/>
      <c r="U6" s="583"/>
      <c r="V6" s="584"/>
      <c r="W6" s="585" t="s">
        <v>4</v>
      </c>
    </row>
    <row r="7" spans="1:25" ht="13.5" thickBot="1">
      <c r="B7" s="586"/>
      <c r="C7" s="587" t="s">
        <v>5</v>
      </c>
      <c r="D7" s="588" t="s">
        <v>6</v>
      </c>
      <c r="E7" s="589" t="s">
        <v>7</v>
      </c>
      <c r="F7" s="587" t="s">
        <v>5</v>
      </c>
      <c r="G7" s="588" t="s">
        <v>6</v>
      </c>
      <c r="H7" s="589" t="s">
        <v>7</v>
      </c>
      <c r="I7" s="590"/>
      <c r="J7" s="562"/>
      <c r="L7" s="591"/>
      <c r="M7" s="592" t="s">
        <v>8</v>
      </c>
      <c r="N7" s="593" t="s">
        <v>9</v>
      </c>
      <c r="O7" s="594" t="s">
        <v>31</v>
      </c>
      <c r="P7" s="595" t="s">
        <v>32</v>
      </c>
      <c r="Q7" s="594" t="s">
        <v>7</v>
      </c>
      <c r="R7" s="592" t="s">
        <v>8</v>
      </c>
      <c r="S7" s="593" t="s">
        <v>9</v>
      </c>
      <c r="T7" s="594" t="s">
        <v>31</v>
      </c>
      <c r="U7" s="595" t="s">
        <v>32</v>
      </c>
      <c r="V7" s="594" t="s">
        <v>7</v>
      </c>
      <c r="W7" s="596"/>
    </row>
    <row r="8" spans="1:25" ht="6" customHeight="1" thickTop="1">
      <c r="B8" s="574"/>
      <c r="C8" s="597"/>
      <c r="D8" s="598"/>
      <c r="E8" s="599"/>
      <c r="F8" s="597"/>
      <c r="G8" s="598"/>
      <c r="H8" s="599"/>
      <c r="I8" s="600"/>
      <c r="J8" s="562"/>
      <c r="L8" s="579"/>
      <c r="M8" s="601"/>
      <c r="N8" s="602"/>
      <c r="O8" s="603"/>
      <c r="P8" s="604"/>
      <c r="Q8" s="605"/>
      <c r="R8" s="601"/>
      <c r="S8" s="602"/>
      <c r="T8" s="603"/>
      <c r="U8" s="604"/>
      <c r="V8" s="605"/>
      <c r="W8" s="606"/>
    </row>
    <row r="9" spans="1:25">
      <c r="A9" s="607" t="str">
        <f>IF(ISERROR(F9/G9)," ",IF(F9/G9&gt;0.5,IF(F9/G9&lt;1.5," ","NOT OK"),"NOT OK"))</f>
        <v xml:space="preserve"> </v>
      </c>
      <c r="B9" s="574" t="s">
        <v>10</v>
      </c>
      <c r="C9" s="608">
        <v>1151</v>
      </c>
      <c r="D9" s="609">
        <v>1151</v>
      </c>
      <c r="E9" s="610">
        <f>SUM(C9:D9)</f>
        <v>2302</v>
      </c>
      <c r="F9" s="608">
        <v>1289</v>
      </c>
      <c r="G9" s="609">
        <v>1289</v>
      </c>
      <c r="H9" s="610">
        <f>SUM(F9:G9)</f>
        <v>2578</v>
      </c>
      <c r="I9" s="611">
        <f>IF(E9=0,0,((H9/E9)-1)*100)</f>
        <v>11.989574283231974</v>
      </c>
      <c r="J9" s="562"/>
      <c r="L9" s="579" t="s">
        <v>10</v>
      </c>
      <c r="M9" s="612">
        <v>167045</v>
      </c>
      <c r="N9" s="613">
        <v>172971</v>
      </c>
      <c r="O9" s="614">
        <f>+M9+N9</f>
        <v>340016</v>
      </c>
      <c r="P9" s="615">
        <v>6</v>
      </c>
      <c r="Q9" s="614">
        <f t="shared" ref="Q9" si="0">O9+P9</f>
        <v>340022</v>
      </c>
      <c r="R9" s="612">
        <v>203249</v>
      </c>
      <c r="S9" s="613">
        <v>212242</v>
      </c>
      <c r="T9" s="614">
        <f>+R9+S9</f>
        <v>415491</v>
      </c>
      <c r="U9" s="615">
        <v>0</v>
      </c>
      <c r="V9" s="614">
        <f t="shared" ref="V9:V11" si="1">T9+U9</f>
        <v>415491</v>
      </c>
      <c r="W9" s="616">
        <f>IF(Q9=0,0,((V9/Q9)-1)*100)</f>
        <v>22.195328537565207</v>
      </c>
      <c r="Y9" s="617"/>
    </row>
    <row r="10" spans="1:25">
      <c r="A10" s="607" t="str">
        <f>IF(ISERROR(F10/G10)," ",IF(F10/G10&gt;0.5,IF(F10/G10&lt;1.5," ","NOT OK"),"NOT OK"))</f>
        <v xml:space="preserve"> </v>
      </c>
      <c r="B10" s="574" t="s">
        <v>11</v>
      </c>
      <c r="C10" s="608">
        <v>1089</v>
      </c>
      <c r="D10" s="609">
        <v>1089</v>
      </c>
      <c r="E10" s="610">
        <f>SUM(C10:D10)</f>
        <v>2178</v>
      </c>
      <c r="F10" s="608">
        <v>1291</v>
      </c>
      <c r="G10" s="609">
        <v>1295</v>
      </c>
      <c r="H10" s="610">
        <f>SUM(F10:G10)</f>
        <v>2586</v>
      </c>
      <c r="I10" s="611">
        <f>IF(E10=0,0,((H10/E10)-1)*100)</f>
        <v>18.732782369145994</v>
      </c>
      <c r="J10" s="562"/>
      <c r="K10" s="618"/>
      <c r="L10" s="579" t="s">
        <v>11</v>
      </c>
      <c r="M10" s="612">
        <v>169535</v>
      </c>
      <c r="N10" s="613">
        <v>165120</v>
      </c>
      <c r="O10" s="614">
        <f>+M10+N10</f>
        <v>334655</v>
      </c>
      <c r="P10" s="615">
        <v>0</v>
      </c>
      <c r="Q10" s="614">
        <f>O10+P10</f>
        <v>334655</v>
      </c>
      <c r="R10" s="612">
        <v>216222</v>
      </c>
      <c r="S10" s="613">
        <v>215246</v>
      </c>
      <c r="T10" s="614">
        <f>+R10+S10</f>
        <v>431468</v>
      </c>
      <c r="U10" s="615">
        <v>0</v>
      </c>
      <c r="V10" s="614">
        <f>T10+U10</f>
        <v>431468</v>
      </c>
      <c r="W10" s="616">
        <f>IF(Q10=0,0,((V10/Q10)-1)*100)</f>
        <v>28.929195738895274</v>
      </c>
    </row>
    <row r="11" spans="1:25" ht="13.5" thickBot="1">
      <c r="A11" s="607" t="str">
        <f>IF(ISERROR(F11/G11)," ",IF(F11/G11&gt;0.5,IF(F11/G11&lt;1.5," ","NOT OK"),"NOT OK"))</f>
        <v xml:space="preserve"> </v>
      </c>
      <c r="B11" s="586" t="s">
        <v>12</v>
      </c>
      <c r="C11" s="619">
        <v>1283</v>
      </c>
      <c r="D11" s="620">
        <v>1282</v>
      </c>
      <c r="E11" s="610">
        <f>SUM(C11:D11)</f>
        <v>2565</v>
      </c>
      <c r="F11" s="619">
        <v>1404</v>
      </c>
      <c r="G11" s="620">
        <v>1402</v>
      </c>
      <c r="H11" s="610">
        <f>SUM(F11:G11)</f>
        <v>2806</v>
      </c>
      <c r="I11" s="611">
        <f>IF(E11=0,0,((H11/E11)-1)*100)</f>
        <v>9.3957115009746683</v>
      </c>
      <c r="J11" s="562"/>
      <c r="K11" s="618"/>
      <c r="L11" s="591" t="s">
        <v>12</v>
      </c>
      <c r="M11" s="612">
        <v>212894</v>
      </c>
      <c r="N11" s="613">
        <v>204595</v>
      </c>
      <c r="O11" s="614">
        <f t="shared" ref="O11" si="2">+M11+N11</f>
        <v>417489</v>
      </c>
      <c r="P11" s="621">
        <v>0</v>
      </c>
      <c r="Q11" s="622">
        <f t="shared" ref="Q11" si="3">O11+P11</f>
        <v>417489</v>
      </c>
      <c r="R11" s="612">
        <v>242300</v>
      </c>
      <c r="S11" s="613">
        <v>239015</v>
      </c>
      <c r="T11" s="614">
        <f t="shared" ref="T11:T13" si="4">+R11+S11</f>
        <v>481315</v>
      </c>
      <c r="U11" s="621">
        <v>0</v>
      </c>
      <c r="V11" s="622">
        <f t="shared" si="1"/>
        <v>481315</v>
      </c>
      <c r="W11" s="616">
        <f>IF(Q11=0,0,((V11/Q11)-1)*100)</f>
        <v>15.288067470041122</v>
      </c>
    </row>
    <row r="12" spans="1:25" ht="14.25" thickTop="1" thickBot="1">
      <c r="A12" s="607" t="str">
        <f>IF(ISERROR(F12/G12)," ",IF(F12/G12&gt;0.5,IF(F12/G12&lt;1.5," ","NOT OK"),"NOT OK"))</f>
        <v xml:space="preserve"> </v>
      </c>
      <c r="B12" s="623" t="s">
        <v>57</v>
      </c>
      <c r="C12" s="624">
        <f t="shared" ref="C12:E12" si="5">+C9+C10+C11</f>
        <v>3523</v>
      </c>
      <c r="D12" s="625">
        <f t="shared" si="5"/>
        <v>3522</v>
      </c>
      <c r="E12" s="626">
        <f t="shared" si="5"/>
        <v>7045</v>
      </c>
      <c r="F12" s="624">
        <f t="shared" ref="F12:H12" si="6">+F9+F10+F11</f>
        <v>3984</v>
      </c>
      <c r="G12" s="625">
        <f t="shared" si="6"/>
        <v>3986</v>
      </c>
      <c r="H12" s="626">
        <f t="shared" si="6"/>
        <v>7970</v>
      </c>
      <c r="I12" s="627">
        <f>IF(E12=0,0,((H12/E12)-1)*100)</f>
        <v>13.129879347054651</v>
      </c>
      <c r="J12" s="562"/>
      <c r="L12" s="628" t="s">
        <v>57</v>
      </c>
      <c r="M12" s="629">
        <f>+M9+M10+M11</f>
        <v>549474</v>
      </c>
      <c r="N12" s="630">
        <f>+N9+N10+N11</f>
        <v>542686</v>
      </c>
      <c r="O12" s="631">
        <f>+O9+O10+O11</f>
        <v>1092160</v>
      </c>
      <c r="P12" s="630">
        <f t="shared" ref="P12:Q12" si="7">+P9+P10+P11</f>
        <v>6</v>
      </c>
      <c r="Q12" s="631">
        <f t="shared" si="7"/>
        <v>1092166</v>
      </c>
      <c r="R12" s="629">
        <f>+R9+R10+R11</f>
        <v>661771</v>
      </c>
      <c r="S12" s="630">
        <f>+S9+S10+S11</f>
        <v>666503</v>
      </c>
      <c r="T12" s="631">
        <f>+T9+T10+T11</f>
        <v>1328274</v>
      </c>
      <c r="U12" s="630">
        <f t="shared" ref="U12:V12" si="8">+U9+U10+U11</f>
        <v>0</v>
      </c>
      <c r="V12" s="631">
        <f t="shared" si="8"/>
        <v>1328274</v>
      </c>
      <c r="W12" s="632">
        <f>IF(Q12=0,0,((V12/Q12)-1)*100)</f>
        <v>21.618325419395944</v>
      </c>
    </row>
    <row r="13" spans="1:25" ht="13.5" thickTop="1">
      <c r="A13" s="607" t="str">
        <f t="shared" ref="A13:A69" si="9">IF(ISERROR(F13/G13)," ",IF(F13/G13&gt;0.5,IF(F13/G13&lt;1.5," ","NOT OK"),"NOT OK"))</f>
        <v xml:space="preserve"> </v>
      </c>
      <c r="B13" s="574" t="s">
        <v>13</v>
      </c>
      <c r="C13" s="608">
        <v>1287</v>
      </c>
      <c r="D13" s="609">
        <v>1289</v>
      </c>
      <c r="E13" s="610">
        <f>SUM(C13:D13)</f>
        <v>2576</v>
      </c>
      <c r="F13" s="608">
        <v>1458</v>
      </c>
      <c r="G13" s="609">
        <v>1457</v>
      </c>
      <c r="H13" s="610">
        <f>SUM(F13:G13)</f>
        <v>2915</v>
      </c>
      <c r="I13" s="611">
        <f t="shared" ref="I13" si="10">IF(E13=0,0,((H13/E13)-1)*100)</f>
        <v>13.159937888198758</v>
      </c>
      <c r="J13" s="562"/>
      <c r="L13" s="579" t="s">
        <v>13</v>
      </c>
      <c r="M13" s="612">
        <v>213537</v>
      </c>
      <c r="N13" s="613">
        <v>207655</v>
      </c>
      <c r="O13" s="614">
        <f t="shared" ref="O13" si="11">+M13+N13</f>
        <v>421192</v>
      </c>
      <c r="P13" s="615">
        <v>0</v>
      </c>
      <c r="Q13" s="614">
        <f>O13+P13</f>
        <v>421192</v>
      </c>
      <c r="R13" s="612">
        <v>249601</v>
      </c>
      <c r="S13" s="613">
        <v>244796</v>
      </c>
      <c r="T13" s="614">
        <f t="shared" si="4"/>
        <v>494397</v>
      </c>
      <c r="U13" s="615">
        <v>0</v>
      </c>
      <c r="V13" s="614">
        <f>T13+U13</f>
        <v>494397</v>
      </c>
      <c r="W13" s="616">
        <f t="shared" ref="W13" si="12">IF(Q13=0,0,((V13/Q13)-1)*100)</f>
        <v>17.380434576155302</v>
      </c>
      <c r="Y13" s="633"/>
    </row>
    <row r="14" spans="1:25">
      <c r="A14" s="607" t="str">
        <f t="shared" ref="A14:A20" si="13">IF(ISERROR(F14/G14)," ",IF(F14/G14&gt;0.5,IF(F14/G14&lt;1.5," ","NOT OK"),"NOT OK"))</f>
        <v xml:space="preserve"> </v>
      </c>
      <c r="B14" s="574" t="s">
        <v>14</v>
      </c>
      <c r="C14" s="608">
        <v>1215</v>
      </c>
      <c r="D14" s="609">
        <v>1213</v>
      </c>
      <c r="E14" s="610">
        <f>SUM(C14:D14)</f>
        <v>2428</v>
      </c>
      <c r="F14" s="608">
        <v>1367</v>
      </c>
      <c r="G14" s="609">
        <v>1366</v>
      </c>
      <c r="H14" s="610">
        <f>SUM(F14:G14)</f>
        <v>2733</v>
      </c>
      <c r="I14" s="611">
        <f t="shared" ref="I14:I20" si="14">IF(E14=0,0,((H14/E14)-1)*100)</f>
        <v>12.56177924217463</v>
      </c>
      <c r="J14" s="562"/>
      <c r="L14" s="579" t="s">
        <v>14</v>
      </c>
      <c r="M14" s="612">
        <v>201335</v>
      </c>
      <c r="N14" s="613">
        <v>211539</v>
      </c>
      <c r="O14" s="614">
        <f>+M14+N14</f>
        <v>412874</v>
      </c>
      <c r="P14" s="615">
        <v>0</v>
      </c>
      <c r="Q14" s="614">
        <f>O14+P14</f>
        <v>412874</v>
      </c>
      <c r="R14" s="612">
        <v>235884</v>
      </c>
      <c r="S14" s="613">
        <v>241376</v>
      </c>
      <c r="T14" s="614">
        <f>+R14+S14</f>
        <v>477260</v>
      </c>
      <c r="U14" s="615">
        <v>167</v>
      </c>
      <c r="V14" s="614">
        <f>T14+U14</f>
        <v>477427</v>
      </c>
      <c r="W14" s="616">
        <f t="shared" ref="W14:W20" si="15">IF(Q14=0,0,((V14/Q14)-1)*100)</f>
        <v>15.635036354916988</v>
      </c>
    </row>
    <row r="15" spans="1:25" ht="13.5" thickBot="1">
      <c r="A15" s="634" t="str">
        <f t="shared" si="13"/>
        <v xml:space="preserve"> </v>
      </c>
      <c r="B15" s="574" t="s">
        <v>15</v>
      </c>
      <c r="C15" s="608">
        <v>1288</v>
      </c>
      <c r="D15" s="609">
        <v>1291</v>
      </c>
      <c r="E15" s="610">
        <f>SUM(C15:D15)</f>
        <v>2579</v>
      </c>
      <c r="F15" s="608">
        <v>1919</v>
      </c>
      <c r="G15" s="609">
        <v>1920</v>
      </c>
      <c r="H15" s="610">
        <f>SUM(F15:G15)</f>
        <v>3839</v>
      </c>
      <c r="I15" s="611">
        <f t="shared" si="14"/>
        <v>48.856145792942996</v>
      </c>
      <c r="J15" s="635"/>
      <c r="L15" s="579" t="s">
        <v>15</v>
      </c>
      <c r="M15" s="612">
        <v>210856</v>
      </c>
      <c r="N15" s="613">
        <v>221583</v>
      </c>
      <c r="O15" s="614">
        <f>+M15+N15</f>
        <v>432439</v>
      </c>
      <c r="P15" s="615">
        <v>0</v>
      </c>
      <c r="Q15" s="614">
        <f>O15+P15</f>
        <v>432439</v>
      </c>
      <c r="R15" s="612">
        <v>247712</v>
      </c>
      <c r="S15" s="613">
        <v>259502</v>
      </c>
      <c r="T15" s="614">
        <f>+R15+S15</f>
        <v>507214</v>
      </c>
      <c r="U15" s="615">
        <v>0</v>
      </c>
      <c r="V15" s="614">
        <f>T15+U15</f>
        <v>507214</v>
      </c>
      <c r="W15" s="616">
        <f t="shared" si="15"/>
        <v>17.291456136009931</v>
      </c>
    </row>
    <row r="16" spans="1:25" ht="14.25" thickTop="1" thickBot="1">
      <c r="A16" s="607" t="str">
        <f t="shared" si="13"/>
        <v xml:space="preserve"> </v>
      </c>
      <c r="B16" s="623" t="s">
        <v>61</v>
      </c>
      <c r="C16" s="624">
        <f>+C13+C14+C15</f>
        <v>3790</v>
      </c>
      <c r="D16" s="625">
        <f t="shared" ref="D16:H16" si="16">+D13+D14+D15</f>
        <v>3793</v>
      </c>
      <c r="E16" s="626">
        <f t="shared" si="16"/>
        <v>7583</v>
      </c>
      <c r="F16" s="624">
        <f t="shared" si="16"/>
        <v>4744</v>
      </c>
      <c r="G16" s="625">
        <f t="shared" si="16"/>
        <v>4743</v>
      </c>
      <c r="H16" s="626">
        <f t="shared" si="16"/>
        <v>9487</v>
      </c>
      <c r="I16" s="627">
        <f t="shared" si="14"/>
        <v>25.108795991032572</v>
      </c>
      <c r="J16" s="562"/>
      <c r="L16" s="628" t="s">
        <v>61</v>
      </c>
      <c r="M16" s="629">
        <f>+M13+M14+M15</f>
        <v>625728</v>
      </c>
      <c r="N16" s="630">
        <f t="shared" ref="N16:V16" si="17">+N13+N14+N15</f>
        <v>640777</v>
      </c>
      <c r="O16" s="631">
        <f t="shared" si="17"/>
        <v>1266505</v>
      </c>
      <c r="P16" s="630">
        <f t="shared" si="17"/>
        <v>0</v>
      </c>
      <c r="Q16" s="631">
        <f t="shared" si="17"/>
        <v>1266505</v>
      </c>
      <c r="R16" s="629">
        <f t="shared" si="17"/>
        <v>733197</v>
      </c>
      <c r="S16" s="630">
        <f t="shared" si="17"/>
        <v>745674</v>
      </c>
      <c r="T16" s="631">
        <f t="shared" si="17"/>
        <v>1478871</v>
      </c>
      <c r="U16" s="630">
        <f t="shared" si="17"/>
        <v>167</v>
      </c>
      <c r="V16" s="631">
        <f t="shared" si="17"/>
        <v>1479038</v>
      </c>
      <c r="W16" s="632">
        <f t="shared" si="15"/>
        <v>16.781062846179061</v>
      </c>
    </row>
    <row r="17" spans="1:28" ht="13.5" thickTop="1">
      <c r="A17" s="607" t="str">
        <f t="shared" si="13"/>
        <v xml:space="preserve"> </v>
      </c>
      <c r="B17" s="574" t="s">
        <v>16</v>
      </c>
      <c r="C17" s="636">
        <v>1266</v>
      </c>
      <c r="D17" s="637">
        <v>1263</v>
      </c>
      <c r="E17" s="610">
        <f t="shared" ref="E17" si="18">SUM(C17:D17)</f>
        <v>2529</v>
      </c>
      <c r="F17" s="636">
        <v>1380</v>
      </c>
      <c r="G17" s="637">
        <v>1382</v>
      </c>
      <c r="H17" s="610">
        <f t="shared" ref="H17" si="19">SUM(F17:G17)</f>
        <v>2762</v>
      </c>
      <c r="I17" s="611">
        <f t="shared" si="14"/>
        <v>9.2131277184658078</v>
      </c>
      <c r="J17" s="635"/>
      <c r="L17" s="579" t="s">
        <v>16</v>
      </c>
      <c r="M17" s="612">
        <v>208608</v>
      </c>
      <c r="N17" s="613">
        <v>208712</v>
      </c>
      <c r="O17" s="614">
        <f>+M17+N17</f>
        <v>417320</v>
      </c>
      <c r="P17" s="615">
        <v>0</v>
      </c>
      <c r="Q17" s="614">
        <f>O17+P17</f>
        <v>417320</v>
      </c>
      <c r="R17" s="612">
        <v>227432</v>
      </c>
      <c r="S17" s="613">
        <v>234569</v>
      </c>
      <c r="T17" s="614">
        <f>+R17+S17</f>
        <v>462001</v>
      </c>
      <c r="U17" s="615">
        <v>0</v>
      </c>
      <c r="V17" s="614">
        <f>T17+U17</f>
        <v>462001</v>
      </c>
      <c r="W17" s="616">
        <f t="shared" si="15"/>
        <v>10.706651969711501</v>
      </c>
    </row>
    <row r="18" spans="1:28" ht="13.5" thickBot="1">
      <c r="A18" s="607" t="str">
        <f t="shared" ref="A18" si="20">IF(ISERROR(F18/G18)," ",IF(F18/G18&gt;0.5,IF(F18/G18&lt;1.5," ","NOT OK"),"NOT OK"))</f>
        <v xml:space="preserve"> </v>
      </c>
      <c r="B18" s="574" t="s">
        <v>17</v>
      </c>
      <c r="C18" s="636">
        <v>1314</v>
      </c>
      <c r="D18" s="637">
        <v>1313</v>
      </c>
      <c r="E18" s="610">
        <f>SUM(C18:D18)</f>
        <v>2627</v>
      </c>
      <c r="F18" s="636">
        <v>1414</v>
      </c>
      <c r="G18" s="637">
        <v>1411</v>
      </c>
      <c r="H18" s="610">
        <f>SUM(F18:G18)</f>
        <v>2825</v>
      </c>
      <c r="I18" s="611">
        <f t="shared" ref="I18" si="21">IF(E18=0,0,((H18/E18)-1)*100)</f>
        <v>7.5371145793680983</v>
      </c>
      <c r="L18" s="579" t="s">
        <v>17</v>
      </c>
      <c r="M18" s="612">
        <v>199582</v>
      </c>
      <c r="N18" s="613">
        <v>201558</v>
      </c>
      <c r="O18" s="614">
        <f t="shared" ref="O18" si="22">+M18+N18</f>
        <v>401140</v>
      </c>
      <c r="P18" s="615">
        <v>0</v>
      </c>
      <c r="Q18" s="614">
        <f>O18+P18</f>
        <v>401140</v>
      </c>
      <c r="R18" s="612">
        <v>226920</v>
      </c>
      <c r="S18" s="613">
        <v>232877</v>
      </c>
      <c r="T18" s="614">
        <f>+R18+S18</f>
        <v>459797</v>
      </c>
      <c r="U18" s="615">
        <v>0</v>
      </c>
      <c r="V18" s="614">
        <f>T18+U18</f>
        <v>459797</v>
      </c>
      <c r="W18" s="616">
        <f t="shared" ref="W18" si="23">IF(Q18=0,0,((V18/Q18)-1)*100)</f>
        <v>14.622575659370796</v>
      </c>
      <c r="Y18" s="617"/>
    </row>
    <row r="19" spans="1:28" ht="14.25" thickTop="1" thickBot="1">
      <c r="A19" s="607" t="str">
        <f t="shared" si="13"/>
        <v xml:space="preserve"> </v>
      </c>
      <c r="B19" s="623" t="s">
        <v>66</v>
      </c>
      <c r="C19" s="624">
        <f>+C16+C17+C18</f>
        <v>6370</v>
      </c>
      <c r="D19" s="640">
        <f t="shared" ref="D19:H19" si="24">+D16+D17+D18</f>
        <v>6369</v>
      </c>
      <c r="E19" s="641">
        <f t="shared" si="24"/>
        <v>12739</v>
      </c>
      <c r="F19" s="624">
        <f t="shared" si="24"/>
        <v>7538</v>
      </c>
      <c r="G19" s="625">
        <f t="shared" si="24"/>
        <v>7536</v>
      </c>
      <c r="H19" s="626">
        <f t="shared" si="24"/>
        <v>15074</v>
      </c>
      <c r="I19" s="627">
        <f t="shared" si="14"/>
        <v>18.329539210299075</v>
      </c>
      <c r="J19" s="562"/>
      <c r="L19" s="628" t="s">
        <v>66</v>
      </c>
      <c r="M19" s="642">
        <f>+M16+M17+M18</f>
        <v>1033918</v>
      </c>
      <c r="N19" s="642">
        <f t="shared" ref="N19:V19" si="25">+N16+N17+N18</f>
        <v>1051047</v>
      </c>
      <c r="O19" s="643">
        <f t="shared" si="25"/>
        <v>2084965</v>
      </c>
      <c r="P19" s="642">
        <f t="shared" si="25"/>
        <v>0</v>
      </c>
      <c r="Q19" s="643">
        <f t="shared" si="25"/>
        <v>2084965</v>
      </c>
      <c r="R19" s="642">
        <f t="shared" si="25"/>
        <v>1187549</v>
      </c>
      <c r="S19" s="642">
        <f t="shared" si="25"/>
        <v>1213120</v>
      </c>
      <c r="T19" s="643">
        <f t="shared" si="25"/>
        <v>2400669</v>
      </c>
      <c r="U19" s="642">
        <f t="shared" si="25"/>
        <v>167</v>
      </c>
      <c r="V19" s="643">
        <f t="shared" si="25"/>
        <v>2400836</v>
      </c>
      <c r="W19" s="632">
        <f t="shared" si="15"/>
        <v>15.1499425649831</v>
      </c>
      <c r="X19" s="563"/>
      <c r="AA19" s="563"/>
      <c r="AB19" s="563"/>
    </row>
    <row r="20" spans="1:28" ht="14.25" thickTop="1" thickBot="1">
      <c r="A20" s="607" t="str">
        <f t="shared" si="13"/>
        <v xml:space="preserve"> </v>
      </c>
      <c r="B20" s="623" t="s">
        <v>67</v>
      </c>
      <c r="C20" s="624">
        <f>+C12+C16+C17+C18</f>
        <v>9893</v>
      </c>
      <c r="D20" s="625">
        <f t="shared" ref="D20:H20" si="26">+D12+D16+D17+D18</f>
        <v>9891</v>
      </c>
      <c r="E20" s="626">
        <f t="shared" si="26"/>
        <v>19784</v>
      </c>
      <c r="F20" s="624">
        <f t="shared" si="26"/>
        <v>11522</v>
      </c>
      <c r="G20" s="625">
        <f t="shared" si="26"/>
        <v>11522</v>
      </c>
      <c r="H20" s="626">
        <f t="shared" si="26"/>
        <v>23044</v>
      </c>
      <c r="I20" s="627">
        <f t="shared" si="14"/>
        <v>16.477961989486456</v>
      </c>
      <c r="J20" s="562"/>
      <c r="L20" s="628" t="s">
        <v>67</v>
      </c>
      <c r="M20" s="629">
        <f>+M12+M16+M17+M18</f>
        <v>1583392</v>
      </c>
      <c r="N20" s="629">
        <f t="shared" ref="N20:V20" si="27">+N12+N16+N17+N18</f>
        <v>1593733</v>
      </c>
      <c r="O20" s="644">
        <f t="shared" si="27"/>
        <v>3177125</v>
      </c>
      <c r="P20" s="629">
        <f t="shared" si="27"/>
        <v>6</v>
      </c>
      <c r="Q20" s="644">
        <f t="shared" si="27"/>
        <v>3177131</v>
      </c>
      <c r="R20" s="629">
        <f t="shared" si="27"/>
        <v>1849320</v>
      </c>
      <c r="S20" s="629">
        <f t="shared" si="27"/>
        <v>1879623</v>
      </c>
      <c r="T20" s="644">
        <f t="shared" si="27"/>
        <v>3728943</v>
      </c>
      <c r="U20" s="629">
        <f t="shared" si="27"/>
        <v>167</v>
      </c>
      <c r="V20" s="644">
        <f t="shared" si="27"/>
        <v>3729110</v>
      </c>
      <c r="W20" s="632">
        <f t="shared" si="15"/>
        <v>17.373504586370526</v>
      </c>
      <c r="X20" s="569"/>
      <c r="Y20" s="562"/>
      <c r="Z20" s="562"/>
      <c r="AA20" s="645"/>
    </row>
    <row r="21" spans="1:28" ht="14.25" thickTop="1" thickBot="1">
      <c r="A21" s="646" t="str">
        <f>IF(ISERROR(F21/G21)," ",IF(F21/G21&gt;0.5,IF(F21/G21&lt;1.5," ","NOT OK"),"NOT OK"))</f>
        <v xml:space="preserve"> </v>
      </c>
      <c r="B21" s="574" t="s">
        <v>18</v>
      </c>
      <c r="C21" s="636">
        <v>1237</v>
      </c>
      <c r="D21" s="637">
        <v>1239</v>
      </c>
      <c r="E21" s="610">
        <f>SUM(C21:D21)</f>
        <v>2476</v>
      </c>
      <c r="F21" s="636"/>
      <c r="G21" s="637"/>
      <c r="H21" s="610"/>
      <c r="I21" s="611"/>
      <c r="J21" s="562"/>
      <c r="L21" s="579" t="s">
        <v>18</v>
      </c>
      <c r="M21" s="612">
        <v>207700</v>
      </c>
      <c r="N21" s="613">
        <v>203209</v>
      </c>
      <c r="O21" s="614">
        <f>+M21+N21</f>
        <v>410909</v>
      </c>
      <c r="P21" s="615">
        <v>0</v>
      </c>
      <c r="Q21" s="614">
        <f>O21+P21</f>
        <v>410909</v>
      </c>
      <c r="R21" s="612"/>
      <c r="S21" s="613"/>
      <c r="T21" s="614"/>
      <c r="U21" s="615"/>
      <c r="V21" s="614"/>
      <c r="W21" s="616"/>
    </row>
    <row r="22" spans="1:28" ht="15.75" customHeight="1" thickTop="1" thickBot="1">
      <c r="A22" s="647" t="str">
        <f>IF(ISERROR(F22/G22)," ",IF(F22/G22&gt;0.5,IF(F22/G22&lt;1.5," ","NOT OK"),"NOT OK"))</f>
        <v xml:space="preserve"> </v>
      </c>
      <c r="B22" s="648" t="s">
        <v>19</v>
      </c>
      <c r="C22" s="624">
        <f t="shared" ref="C22:E22" si="28">+C17+C18+C21</f>
        <v>3817</v>
      </c>
      <c r="D22" s="649">
        <f t="shared" si="28"/>
        <v>3815</v>
      </c>
      <c r="E22" s="650">
        <f t="shared" si="28"/>
        <v>7632</v>
      </c>
      <c r="F22" s="624"/>
      <c r="G22" s="649"/>
      <c r="H22" s="650"/>
      <c r="I22" s="627"/>
      <c r="J22" s="562"/>
      <c r="K22" s="651"/>
      <c r="L22" s="652" t="s">
        <v>19</v>
      </c>
      <c r="M22" s="653">
        <f t="shared" ref="M22:Q22" si="29">+M17+M18+M21</f>
        <v>615890</v>
      </c>
      <c r="N22" s="654">
        <f t="shared" si="29"/>
        <v>613479</v>
      </c>
      <c r="O22" s="655">
        <f t="shared" si="29"/>
        <v>1229369</v>
      </c>
      <c r="P22" s="654">
        <f t="shared" si="29"/>
        <v>0</v>
      </c>
      <c r="Q22" s="655">
        <f t="shared" si="29"/>
        <v>1229369</v>
      </c>
      <c r="R22" s="653"/>
      <c r="S22" s="654"/>
      <c r="T22" s="655"/>
      <c r="U22" s="654"/>
      <c r="V22" s="655"/>
      <c r="W22" s="656"/>
    </row>
    <row r="23" spans="1:28" ht="13.5" thickTop="1">
      <c r="A23" s="607" t="str">
        <f>IF(ISERROR(F23/G23)," ",IF(F23/G23&gt;0.5,IF(F23/G23&lt;1.5," ","NOT OK"),"NOT OK"))</f>
        <v xml:space="preserve"> </v>
      </c>
      <c r="B23" s="574" t="s">
        <v>20</v>
      </c>
      <c r="C23" s="608">
        <v>1419</v>
      </c>
      <c r="D23" s="609">
        <v>1420</v>
      </c>
      <c r="E23" s="657">
        <f>SUM(C23:D23)</f>
        <v>2839</v>
      </c>
      <c r="F23" s="608"/>
      <c r="G23" s="609"/>
      <c r="H23" s="657"/>
      <c r="I23" s="611"/>
      <c r="J23" s="658"/>
      <c r="L23" s="579" t="s">
        <v>21</v>
      </c>
      <c r="M23" s="612">
        <v>240351</v>
      </c>
      <c r="N23" s="613">
        <v>231467</v>
      </c>
      <c r="O23" s="614">
        <f>+M23+N23</f>
        <v>471818</v>
      </c>
      <c r="P23" s="615">
        <v>0</v>
      </c>
      <c r="Q23" s="614">
        <f>O23+P23</f>
        <v>471818</v>
      </c>
      <c r="R23" s="612"/>
      <c r="S23" s="613"/>
      <c r="T23" s="614"/>
      <c r="U23" s="615"/>
      <c r="V23" s="614"/>
      <c r="W23" s="616"/>
    </row>
    <row r="24" spans="1:28">
      <c r="A24" s="607" t="str">
        <f t="shared" ref="A24" si="30">IF(ISERROR(F24/G24)," ",IF(F24/G24&gt;0.5,IF(F24/G24&lt;1.5," ","NOT OK"),"NOT OK"))</f>
        <v xml:space="preserve"> </v>
      </c>
      <c r="B24" s="574" t="s">
        <v>22</v>
      </c>
      <c r="C24" s="608">
        <v>1378</v>
      </c>
      <c r="D24" s="609">
        <v>1376</v>
      </c>
      <c r="E24" s="659">
        <f t="shared" ref="E24" si="31">SUM(C24:D24)</f>
        <v>2754</v>
      </c>
      <c r="F24" s="608"/>
      <c r="G24" s="609"/>
      <c r="H24" s="659"/>
      <c r="I24" s="611"/>
      <c r="J24" s="647"/>
      <c r="L24" s="579" t="s">
        <v>22</v>
      </c>
      <c r="M24" s="612">
        <v>227387</v>
      </c>
      <c r="N24" s="613">
        <v>232859</v>
      </c>
      <c r="O24" s="614">
        <f t="shared" ref="O24" si="32">+M24+N24</f>
        <v>460246</v>
      </c>
      <c r="P24" s="615">
        <v>163</v>
      </c>
      <c r="Q24" s="614">
        <f>O24+P24</f>
        <v>460409</v>
      </c>
      <c r="R24" s="612"/>
      <c r="S24" s="613"/>
      <c r="T24" s="614"/>
      <c r="U24" s="615"/>
      <c r="V24" s="614"/>
      <c r="W24" s="616"/>
    </row>
    <row r="25" spans="1:28" ht="13.5" thickBot="1">
      <c r="A25" s="607" t="str">
        <f>IF(ISERROR(F25/G25)," ",IF(F25/G25&gt;0.5,IF(F25/G25&lt;1.5," ","NOT OK"),"NOT OK"))</f>
        <v xml:space="preserve"> </v>
      </c>
      <c r="B25" s="574" t="s">
        <v>23</v>
      </c>
      <c r="C25" s="608">
        <v>1228</v>
      </c>
      <c r="D25" s="660">
        <v>1227</v>
      </c>
      <c r="E25" s="661">
        <f>SUM(C25:D25)</f>
        <v>2455</v>
      </c>
      <c r="F25" s="608"/>
      <c r="G25" s="660"/>
      <c r="H25" s="661"/>
      <c r="I25" s="662"/>
      <c r="J25" s="562"/>
      <c r="L25" s="579" t="s">
        <v>23</v>
      </c>
      <c r="M25" s="612">
        <v>198359</v>
      </c>
      <c r="N25" s="613">
        <v>199667</v>
      </c>
      <c r="O25" s="614">
        <f>+M25+N25</f>
        <v>398026</v>
      </c>
      <c r="P25" s="615">
        <v>0</v>
      </c>
      <c r="Q25" s="614">
        <f>O25+P25</f>
        <v>398026</v>
      </c>
      <c r="R25" s="612"/>
      <c r="S25" s="613"/>
      <c r="T25" s="614"/>
      <c r="U25" s="615"/>
      <c r="V25" s="614"/>
      <c r="W25" s="616"/>
    </row>
    <row r="26" spans="1:28" ht="14.25" thickTop="1" thickBot="1">
      <c r="A26" s="607" t="str">
        <f>IF(ISERROR(F26/G26)," ",IF(F26/G26&gt;0.5,IF(F26/G26&lt;1.5," ","NOT OK"),"NOT OK"))</f>
        <v xml:space="preserve"> </v>
      </c>
      <c r="B26" s="623" t="s">
        <v>40</v>
      </c>
      <c r="C26" s="624">
        <f t="shared" ref="C26:E26" si="33">+C23+C24+C25</f>
        <v>4025</v>
      </c>
      <c r="D26" s="624">
        <f t="shared" si="33"/>
        <v>4023</v>
      </c>
      <c r="E26" s="624">
        <f t="shared" si="33"/>
        <v>8048</v>
      </c>
      <c r="F26" s="624"/>
      <c r="G26" s="624"/>
      <c r="H26" s="624"/>
      <c r="I26" s="627"/>
      <c r="J26" s="562"/>
      <c r="L26" s="663" t="s">
        <v>40</v>
      </c>
      <c r="M26" s="629">
        <f t="shared" ref="M26:Q26" si="34">+M23+M24+M25</f>
        <v>666097</v>
      </c>
      <c r="N26" s="630">
        <f t="shared" si="34"/>
        <v>663993</v>
      </c>
      <c r="O26" s="631">
        <f t="shared" si="34"/>
        <v>1330090</v>
      </c>
      <c r="P26" s="630">
        <f t="shared" si="34"/>
        <v>163</v>
      </c>
      <c r="Q26" s="631">
        <f t="shared" si="34"/>
        <v>1330253</v>
      </c>
      <c r="R26" s="629"/>
      <c r="S26" s="630"/>
      <c r="T26" s="631"/>
      <c r="U26" s="630"/>
      <c r="V26" s="631"/>
      <c r="W26" s="632"/>
    </row>
    <row r="27" spans="1:28" ht="14.25" thickTop="1" thickBot="1">
      <c r="A27" s="607" t="str">
        <f>IF(ISERROR(F27/G27)," ",IF(F27/G27&gt;0.5,IF(F27/G27&lt;1.5," ","NOT OK"),"NOT OK"))</f>
        <v xml:space="preserve"> </v>
      </c>
      <c r="B27" s="623" t="s">
        <v>62</v>
      </c>
      <c r="C27" s="624">
        <f t="shared" ref="C27:E27" si="35">+C16+C22+C26</f>
        <v>11632</v>
      </c>
      <c r="D27" s="624">
        <f t="shared" si="35"/>
        <v>11631</v>
      </c>
      <c r="E27" s="624">
        <f t="shared" si="35"/>
        <v>23263</v>
      </c>
      <c r="F27" s="624"/>
      <c r="G27" s="624"/>
      <c r="H27" s="624"/>
      <c r="I27" s="627"/>
      <c r="J27" s="562"/>
      <c r="L27" s="663" t="s">
        <v>62</v>
      </c>
      <c r="M27" s="642">
        <f t="shared" ref="M27:Q27" si="36">+M16+M22+M26</f>
        <v>1907715</v>
      </c>
      <c r="N27" s="642">
        <f t="shared" si="36"/>
        <v>1918249</v>
      </c>
      <c r="O27" s="643">
        <f t="shared" si="36"/>
        <v>3825964</v>
      </c>
      <c r="P27" s="642">
        <f t="shared" si="36"/>
        <v>163</v>
      </c>
      <c r="Q27" s="643">
        <f t="shared" si="36"/>
        <v>3826127</v>
      </c>
      <c r="R27" s="642"/>
      <c r="S27" s="642"/>
      <c r="T27" s="643"/>
      <c r="U27" s="642"/>
      <c r="V27" s="643"/>
      <c r="W27" s="632"/>
      <c r="X27" s="563"/>
      <c r="AA27" s="563"/>
      <c r="AB27" s="563"/>
    </row>
    <row r="28" spans="1:28" ht="14.25" thickTop="1" thickBot="1">
      <c r="A28" s="607" t="str">
        <f>IF(ISERROR(F28/G28)," ",IF(F28/G28&gt;0.5,IF(F28/G28&lt;1.5," ","NOT OK"),"NOT OK"))</f>
        <v xml:space="preserve"> </v>
      </c>
      <c r="B28" s="623" t="s">
        <v>63</v>
      </c>
      <c r="C28" s="624">
        <f t="shared" ref="C28:E28" si="37">+C12+C16+C22+C26</f>
        <v>15155</v>
      </c>
      <c r="D28" s="624">
        <f t="shared" si="37"/>
        <v>15153</v>
      </c>
      <c r="E28" s="624">
        <f t="shared" si="37"/>
        <v>30308</v>
      </c>
      <c r="F28" s="624"/>
      <c r="G28" s="624"/>
      <c r="H28" s="624"/>
      <c r="I28" s="627"/>
      <c r="J28" s="562"/>
      <c r="L28" s="663" t="s">
        <v>63</v>
      </c>
      <c r="M28" s="629">
        <f t="shared" ref="M28:Q28" si="38">+M12+M16+M22+M26</f>
        <v>2457189</v>
      </c>
      <c r="N28" s="630">
        <f t="shared" si="38"/>
        <v>2460935</v>
      </c>
      <c r="O28" s="631">
        <f t="shared" si="38"/>
        <v>4918124</v>
      </c>
      <c r="P28" s="630">
        <f t="shared" si="38"/>
        <v>169</v>
      </c>
      <c r="Q28" s="631">
        <f t="shared" si="38"/>
        <v>4918293</v>
      </c>
      <c r="R28" s="629"/>
      <c r="S28" s="630"/>
      <c r="T28" s="631"/>
      <c r="U28" s="630"/>
      <c r="V28" s="631"/>
      <c r="W28" s="632"/>
    </row>
    <row r="29" spans="1:28" ht="14.25" thickTop="1" thickBot="1">
      <c r="B29" s="664" t="s">
        <v>60</v>
      </c>
      <c r="C29" s="566"/>
      <c r="D29" s="566"/>
      <c r="E29" s="566"/>
      <c r="F29" s="566"/>
      <c r="G29" s="566"/>
      <c r="H29" s="566"/>
      <c r="I29" s="566"/>
      <c r="J29" s="566"/>
      <c r="L29" s="665" t="s">
        <v>60</v>
      </c>
      <c r="M29" s="562"/>
      <c r="N29" s="562"/>
      <c r="O29" s="562"/>
      <c r="P29" s="562"/>
      <c r="Q29" s="562"/>
      <c r="R29" s="562"/>
      <c r="S29" s="562"/>
      <c r="T29" s="562"/>
      <c r="U29" s="562"/>
      <c r="V29" s="562"/>
      <c r="W29" s="562"/>
    </row>
    <row r="30" spans="1:28" ht="13.5" thickTop="1">
      <c r="B30" s="1299" t="s">
        <v>25</v>
      </c>
      <c r="C30" s="1300"/>
      <c r="D30" s="1300"/>
      <c r="E30" s="1300"/>
      <c r="F30" s="1300"/>
      <c r="G30" s="1300"/>
      <c r="H30" s="1300"/>
      <c r="I30" s="1301"/>
      <c r="J30" s="562"/>
      <c r="L30" s="1308" t="s">
        <v>26</v>
      </c>
      <c r="M30" s="1309"/>
      <c r="N30" s="1309"/>
      <c r="O30" s="1309"/>
      <c r="P30" s="1309"/>
      <c r="Q30" s="1309"/>
      <c r="R30" s="1309"/>
      <c r="S30" s="1309"/>
      <c r="T30" s="1309"/>
      <c r="U30" s="1309"/>
      <c r="V30" s="1309"/>
      <c r="W30" s="1310"/>
    </row>
    <row r="31" spans="1:28" ht="13.5" thickBot="1">
      <c r="B31" s="1302" t="s">
        <v>47</v>
      </c>
      <c r="C31" s="1303"/>
      <c r="D31" s="1303"/>
      <c r="E31" s="1303"/>
      <c r="F31" s="1303"/>
      <c r="G31" s="1303"/>
      <c r="H31" s="1303"/>
      <c r="I31" s="1304"/>
      <c r="J31" s="562"/>
      <c r="L31" s="1311" t="s">
        <v>49</v>
      </c>
      <c r="M31" s="1312"/>
      <c r="N31" s="1312"/>
      <c r="O31" s="1312"/>
      <c r="P31" s="1312"/>
      <c r="Q31" s="1312"/>
      <c r="R31" s="1312"/>
      <c r="S31" s="1312"/>
      <c r="T31" s="1312"/>
      <c r="U31" s="1312"/>
      <c r="V31" s="1312"/>
      <c r="W31" s="1313"/>
    </row>
    <row r="32" spans="1:28" ht="14.25" thickTop="1" thickBot="1">
      <c r="B32" s="565"/>
      <c r="C32" s="566"/>
      <c r="D32" s="566"/>
      <c r="E32" s="566"/>
      <c r="F32" s="566"/>
      <c r="G32" s="566"/>
      <c r="H32" s="566"/>
      <c r="I32" s="567"/>
      <c r="J32" s="562"/>
      <c r="L32" s="666"/>
      <c r="M32" s="667"/>
      <c r="N32" s="667"/>
      <c r="O32" s="667"/>
      <c r="P32" s="667"/>
      <c r="Q32" s="667"/>
      <c r="R32" s="667"/>
      <c r="S32" s="667"/>
      <c r="T32" s="667"/>
      <c r="U32" s="667"/>
      <c r="V32" s="667"/>
      <c r="W32" s="668"/>
    </row>
    <row r="33" spans="1:28" ht="14.25" thickTop="1" thickBot="1">
      <c r="B33" s="570"/>
      <c r="C33" s="1305" t="s">
        <v>64</v>
      </c>
      <c r="D33" s="1306"/>
      <c r="E33" s="1307"/>
      <c r="F33" s="1305" t="s">
        <v>65</v>
      </c>
      <c r="G33" s="1306"/>
      <c r="H33" s="1307"/>
      <c r="I33" s="571" t="s">
        <v>2</v>
      </c>
      <c r="J33" s="562"/>
      <c r="L33" s="572"/>
      <c r="M33" s="1314" t="s">
        <v>64</v>
      </c>
      <c r="N33" s="1315"/>
      <c r="O33" s="1315"/>
      <c r="P33" s="1315"/>
      <c r="Q33" s="1316"/>
      <c r="R33" s="1314" t="s">
        <v>65</v>
      </c>
      <c r="S33" s="1315"/>
      <c r="T33" s="1315"/>
      <c r="U33" s="1315"/>
      <c r="V33" s="1316"/>
      <c r="W33" s="573" t="s">
        <v>2</v>
      </c>
    </row>
    <row r="34" spans="1:28" ht="13.5" thickTop="1">
      <c r="B34" s="574" t="s">
        <v>3</v>
      </c>
      <c r="C34" s="575"/>
      <c r="D34" s="576"/>
      <c r="E34" s="577"/>
      <c r="F34" s="575"/>
      <c r="G34" s="576"/>
      <c r="H34" s="577"/>
      <c r="I34" s="578" t="s">
        <v>4</v>
      </c>
      <c r="J34" s="562"/>
      <c r="L34" s="579" t="s">
        <v>3</v>
      </c>
      <c r="M34" s="580"/>
      <c r="N34" s="581"/>
      <c r="O34" s="582"/>
      <c r="P34" s="583"/>
      <c r="Q34" s="584"/>
      <c r="R34" s="580"/>
      <c r="S34" s="581"/>
      <c r="T34" s="582"/>
      <c r="U34" s="583"/>
      <c r="V34" s="584"/>
      <c r="W34" s="585" t="s">
        <v>4</v>
      </c>
    </row>
    <row r="35" spans="1:28" ht="13.5" thickBot="1">
      <c r="B35" s="586"/>
      <c r="C35" s="587" t="s">
        <v>5</v>
      </c>
      <c r="D35" s="588" t="s">
        <v>6</v>
      </c>
      <c r="E35" s="589" t="s">
        <v>7</v>
      </c>
      <c r="F35" s="587" t="s">
        <v>5</v>
      </c>
      <c r="G35" s="588" t="s">
        <v>6</v>
      </c>
      <c r="H35" s="589" t="s">
        <v>7</v>
      </c>
      <c r="I35" s="590"/>
      <c r="J35" s="562"/>
      <c r="L35" s="591"/>
      <c r="M35" s="592" t="s">
        <v>8</v>
      </c>
      <c r="N35" s="593" t="s">
        <v>9</v>
      </c>
      <c r="O35" s="594" t="s">
        <v>31</v>
      </c>
      <c r="P35" s="595" t="s">
        <v>32</v>
      </c>
      <c r="Q35" s="594" t="s">
        <v>7</v>
      </c>
      <c r="R35" s="592" t="s">
        <v>8</v>
      </c>
      <c r="S35" s="593" t="s">
        <v>9</v>
      </c>
      <c r="T35" s="594" t="s">
        <v>31</v>
      </c>
      <c r="U35" s="595" t="s">
        <v>32</v>
      </c>
      <c r="V35" s="594" t="s">
        <v>7</v>
      </c>
      <c r="W35" s="596"/>
    </row>
    <row r="36" spans="1:28" ht="5.25" customHeight="1" thickTop="1">
      <c r="B36" s="574"/>
      <c r="C36" s="597"/>
      <c r="D36" s="598"/>
      <c r="E36" s="669"/>
      <c r="F36" s="597"/>
      <c r="G36" s="598"/>
      <c r="H36" s="669"/>
      <c r="I36" s="600"/>
      <c r="J36" s="562"/>
      <c r="L36" s="579"/>
      <c r="M36" s="601"/>
      <c r="N36" s="602"/>
      <c r="O36" s="603"/>
      <c r="P36" s="604"/>
      <c r="Q36" s="605"/>
      <c r="R36" s="601"/>
      <c r="S36" s="602"/>
      <c r="T36" s="603"/>
      <c r="U36" s="604"/>
      <c r="V36" s="605"/>
      <c r="W36" s="606"/>
    </row>
    <row r="37" spans="1:28">
      <c r="A37" s="562" t="str">
        <f>IF(ISERROR(F37/G37)," ",IF(F37/G37&gt;0.5,IF(F37/G37&lt;1.5," ","NOT OK"),"NOT OK"))</f>
        <v xml:space="preserve"> </v>
      </c>
      <c r="B37" s="574" t="s">
        <v>10</v>
      </c>
      <c r="C37" s="608">
        <v>99</v>
      </c>
      <c r="D37" s="609">
        <v>99</v>
      </c>
      <c r="E37" s="610">
        <f t="shared" ref="E37" si="39">SUM(C37:D37)</f>
        <v>198</v>
      </c>
      <c r="F37" s="608">
        <v>294</v>
      </c>
      <c r="G37" s="609">
        <v>293</v>
      </c>
      <c r="H37" s="610">
        <f t="shared" ref="H37:H39" si="40">SUM(F37:G37)</f>
        <v>587</v>
      </c>
      <c r="I37" s="670">
        <f t="shared" ref="I37:I39" si="41">IF(E37=0,0,((H37/E37)-1)*100)</f>
        <v>196.46464646464645</v>
      </c>
      <c r="J37" s="562"/>
      <c r="K37" s="618"/>
      <c r="L37" s="579" t="s">
        <v>10</v>
      </c>
      <c r="M37" s="612">
        <v>12486</v>
      </c>
      <c r="N37" s="613">
        <v>12657</v>
      </c>
      <c r="O37" s="614">
        <f>+M37+N37</f>
        <v>25143</v>
      </c>
      <c r="P37" s="621">
        <v>0</v>
      </c>
      <c r="Q37" s="671">
        <f>O37+P37</f>
        <v>25143</v>
      </c>
      <c r="R37" s="612">
        <v>42700</v>
      </c>
      <c r="S37" s="613">
        <v>42903</v>
      </c>
      <c r="T37" s="614">
        <f>+R37+S37</f>
        <v>85603</v>
      </c>
      <c r="U37" s="621">
        <v>0</v>
      </c>
      <c r="V37" s="671">
        <f>T37+U37</f>
        <v>85603</v>
      </c>
      <c r="W37" s="672">
        <f t="shared" ref="W37:W39" si="42">IF(Q37=0,0,((V37/Q37)-1)*100)</f>
        <v>240.46454281509764</v>
      </c>
    </row>
    <row r="38" spans="1:28">
      <c r="A38" s="562" t="str">
        <f>IF(ISERROR(F38/G38)," ",IF(F38/G38&gt;0.5,IF(F38/G38&lt;1.5," ","NOT OK"),"NOT OK"))</f>
        <v xml:space="preserve"> </v>
      </c>
      <c r="B38" s="574" t="s">
        <v>11</v>
      </c>
      <c r="C38" s="608">
        <v>150</v>
      </c>
      <c r="D38" s="609">
        <v>150</v>
      </c>
      <c r="E38" s="610">
        <f>SUM(C38:D38)</f>
        <v>300</v>
      </c>
      <c r="F38" s="608">
        <v>331</v>
      </c>
      <c r="G38" s="609">
        <v>331</v>
      </c>
      <c r="H38" s="610">
        <f>SUM(F38:G38)</f>
        <v>662</v>
      </c>
      <c r="I38" s="670">
        <f>IF(E38=0,0,((H38/E38)-1)*100)</f>
        <v>120.66666666666666</v>
      </c>
      <c r="J38" s="562"/>
      <c r="K38" s="618"/>
      <c r="L38" s="579" t="s">
        <v>11</v>
      </c>
      <c r="M38" s="612">
        <v>18542</v>
      </c>
      <c r="N38" s="613">
        <v>18951</v>
      </c>
      <c r="O38" s="614">
        <f t="shared" ref="O38:O39" si="43">+M38+N38</f>
        <v>37493</v>
      </c>
      <c r="P38" s="615">
        <v>0</v>
      </c>
      <c r="Q38" s="614">
        <f>O38+P38</f>
        <v>37493</v>
      </c>
      <c r="R38" s="612">
        <v>47937</v>
      </c>
      <c r="S38" s="613">
        <v>47465</v>
      </c>
      <c r="T38" s="614">
        <f t="shared" ref="T38:T41" si="44">+R38+S38</f>
        <v>95402</v>
      </c>
      <c r="U38" s="615">
        <v>0</v>
      </c>
      <c r="V38" s="614">
        <f>T38+U38</f>
        <v>95402</v>
      </c>
      <c r="W38" s="672">
        <f t="shared" si="42"/>
        <v>154.45283119515642</v>
      </c>
    </row>
    <row r="39" spans="1:28" ht="13.5" thickBot="1">
      <c r="A39" s="562" t="str">
        <f>IF(ISERROR(F39/G39)," ",IF(F39/G39&gt;0.5,IF(F39/G39&lt;1.5," ","NOT OK"),"NOT OK"))</f>
        <v xml:space="preserve"> </v>
      </c>
      <c r="B39" s="586" t="s">
        <v>12</v>
      </c>
      <c r="C39" s="619">
        <v>155</v>
      </c>
      <c r="D39" s="620">
        <v>156</v>
      </c>
      <c r="E39" s="610">
        <f t="shared" ref="E39" si="45">SUM(C39:D39)</f>
        <v>311</v>
      </c>
      <c r="F39" s="619">
        <v>343</v>
      </c>
      <c r="G39" s="620">
        <v>343</v>
      </c>
      <c r="H39" s="610">
        <f t="shared" si="40"/>
        <v>686</v>
      </c>
      <c r="I39" s="670">
        <f t="shared" si="41"/>
        <v>120.57877813504825</v>
      </c>
      <c r="J39" s="562"/>
      <c r="K39" s="618"/>
      <c r="L39" s="591" t="s">
        <v>12</v>
      </c>
      <c r="M39" s="612">
        <v>20847</v>
      </c>
      <c r="N39" s="613">
        <v>22561</v>
      </c>
      <c r="O39" s="614">
        <f t="shared" si="43"/>
        <v>43408</v>
      </c>
      <c r="P39" s="615">
        <v>0</v>
      </c>
      <c r="Q39" s="614">
        <f>O39+P39</f>
        <v>43408</v>
      </c>
      <c r="R39" s="612">
        <v>49620</v>
      </c>
      <c r="S39" s="613">
        <v>52602</v>
      </c>
      <c r="T39" s="614">
        <f t="shared" si="44"/>
        <v>102222</v>
      </c>
      <c r="U39" s="615">
        <v>0</v>
      </c>
      <c r="V39" s="614">
        <f>T39+U39</f>
        <v>102222</v>
      </c>
      <c r="W39" s="672">
        <f t="shared" si="42"/>
        <v>135.49115370438628</v>
      </c>
    </row>
    <row r="40" spans="1:28" ht="14.25" thickTop="1" thickBot="1">
      <c r="A40" s="562" t="str">
        <f>IF(ISERROR(F40/G40)," ",IF(F40/G40&gt;0.5,IF(F40/G40&lt;1.5," ","NOT OK"),"NOT OK"))</f>
        <v xml:space="preserve"> </v>
      </c>
      <c r="B40" s="623" t="s">
        <v>57</v>
      </c>
      <c r="C40" s="624">
        <f t="shared" ref="C40:E40" si="46">+C37+C38+C39</f>
        <v>404</v>
      </c>
      <c r="D40" s="625">
        <f t="shared" si="46"/>
        <v>405</v>
      </c>
      <c r="E40" s="626">
        <f t="shared" si="46"/>
        <v>809</v>
      </c>
      <c r="F40" s="624">
        <f t="shared" ref="F40:H40" si="47">+F37+F38+F39</f>
        <v>968</v>
      </c>
      <c r="G40" s="625">
        <f t="shared" si="47"/>
        <v>967</v>
      </c>
      <c r="H40" s="626">
        <f t="shared" si="47"/>
        <v>1935</v>
      </c>
      <c r="I40" s="673">
        <f>IF(E40=0,0,((H40/E40)-1)*100)</f>
        <v>139.1841779975278</v>
      </c>
      <c r="J40" s="562"/>
      <c r="L40" s="628" t="s">
        <v>57</v>
      </c>
      <c r="M40" s="629">
        <f t="shared" ref="M40:N40" si="48">+M37+M38+M39</f>
        <v>51875</v>
      </c>
      <c r="N40" s="630">
        <f t="shared" si="48"/>
        <v>54169</v>
      </c>
      <c r="O40" s="631">
        <f>+O37+O38+O39</f>
        <v>106044</v>
      </c>
      <c r="P40" s="630">
        <f t="shared" ref="P40:Q40" si="49">+P37+P38+P39</f>
        <v>0</v>
      </c>
      <c r="Q40" s="631">
        <f t="shared" si="49"/>
        <v>106044</v>
      </c>
      <c r="R40" s="629">
        <f t="shared" ref="R40:V40" si="50">+R37+R38+R39</f>
        <v>140257</v>
      </c>
      <c r="S40" s="630">
        <f t="shared" si="50"/>
        <v>142970</v>
      </c>
      <c r="T40" s="631">
        <f>+T37+T38+T39</f>
        <v>283227</v>
      </c>
      <c r="U40" s="630">
        <f t="shared" si="50"/>
        <v>0</v>
      </c>
      <c r="V40" s="631">
        <f t="shared" si="50"/>
        <v>283227</v>
      </c>
      <c r="W40" s="674">
        <f>IF(Q40=0,0,((V40/Q40)-1)*100)</f>
        <v>167.08441778884239</v>
      </c>
    </row>
    <row r="41" spans="1:28" ht="13.5" thickTop="1">
      <c r="A41" s="562" t="str">
        <f t="shared" si="9"/>
        <v xml:space="preserve"> </v>
      </c>
      <c r="B41" s="574" t="s">
        <v>13</v>
      </c>
      <c r="C41" s="608">
        <v>161</v>
      </c>
      <c r="D41" s="609">
        <v>160</v>
      </c>
      <c r="E41" s="610">
        <f t="shared" ref="E41" si="51">SUM(C41:D41)</f>
        <v>321</v>
      </c>
      <c r="F41" s="608">
        <v>447</v>
      </c>
      <c r="G41" s="609">
        <v>447</v>
      </c>
      <c r="H41" s="610">
        <f t="shared" ref="H41" si="52">SUM(F41:G41)</f>
        <v>894</v>
      </c>
      <c r="I41" s="675">
        <f t="shared" ref="I41" si="53">IF(E41=0,0,((H41/E41)-1)*100)</f>
        <v>178.50467289719626</v>
      </c>
      <c r="L41" s="579" t="s">
        <v>13</v>
      </c>
      <c r="M41" s="612">
        <v>22984</v>
      </c>
      <c r="N41" s="612">
        <v>22602</v>
      </c>
      <c r="O41" s="614">
        <f t="shared" ref="O41" si="54">+M41+N41</f>
        <v>45586</v>
      </c>
      <c r="P41" s="613">
        <v>0</v>
      </c>
      <c r="Q41" s="614">
        <f>O41+P41</f>
        <v>45586</v>
      </c>
      <c r="R41" s="612">
        <v>68798</v>
      </c>
      <c r="S41" s="612">
        <v>65938</v>
      </c>
      <c r="T41" s="614">
        <f t="shared" si="44"/>
        <v>134736</v>
      </c>
      <c r="U41" s="613">
        <v>0</v>
      </c>
      <c r="V41" s="614">
        <f>T41+U41</f>
        <v>134736</v>
      </c>
      <c r="W41" s="676">
        <f t="shared" ref="W41" si="55">IF(Q41=0,0,((V41/Q41)-1)*100)</f>
        <v>195.56442767516344</v>
      </c>
    </row>
    <row r="42" spans="1:28">
      <c r="A42" s="562" t="str">
        <f t="shared" ref="A42:A45" si="56">IF(ISERROR(F42/G42)," ",IF(F42/G42&gt;0.5,IF(F42/G42&lt;1.5," ","NOT OK"),"NOT OK"))</f>
        <v xml:space="preserve"> </v>
      </c>
      <c r="B42" s="574" t="s">
        <v>14</v>
      </c>
      <c r="C42" s="608">
        <v>141</v>
      </c>
      <c r="D42" s="609">
        <v>141</v>
      </c>
      <c r="E42" s="610">
        <f>SUM(C42:D42)</f>
        <v>282</v>
      </c>
      <c r="F42" s="608">
        <v>400</v>
      </c>
      <c r="G42" s="609">
        <v>400</v>
      </c>
      <c r="H42" s="610">
        <f>SUM(F42:G42)</f>
        <v>800</v>
      </c>
      <c r="I42" s="675">
        <f t="shared" ref="I42:I45" si="57">IF(E42=0,0,((H42/E42)-1)*100)</f>
        <v>183.68794326241135</v>
      </c>
      <c r="J42" s="562"/>
      <c r="L42" s="579" t="s">
        <v>14</v>
      </c>
      <c r="M42" s="612">
        <v>20245</v>
      </c>
      <c r="N42" s="613">
        <v>19890</v>
      </c>
      <c r="O42" s="614">
        <f>+M42+N42</f>
        <v>40135</v>
      </c>
      <c r="P42" s="615">
        <v>0</v>
      </c>
      <c r="Q42" s="614">
        <f>O42+P42</f>
        <v>40135</v>
      </c>
      <c r="R42" s="612">
        <v>61620</v>
      </c>
      <c r="S42" s="613">
        <v>59397</v>
      </c>
      <c r="T42" s="614">
        <f>+R42+S42</f>
        <v>121017</v>
      </c>
      <c r="U42" s="615">
        <v>293</v>
      </c>
      <c r="V42" s="614">
        <f>T42+U42</f>
        <v>121310</v>
      </c>
      <c r="W42" s="676">
        <f t="shared" ref="W42:W45" si="58">IF(Q42=0,0,((V42/Q42)-1)*100)</f>
        <v>202.25488974710353</v>
      </c>
    </row>
    <row r="43" spans="1:28" ht="13.5" thickBot="1">
      <c r="A43" s="562" t="str">
        <f t="shared" si="56"/>
        <v xml:space="preserve"> </v>
      </c>
      <c r="B43" s="574" t="s">
        <v>15</v>
      </c>
      <c r="C43" s="608">
        <v>155</v>
      </c>
      <c r="D43" s="609">
        <v>155</v>
      </c>
      <c r="E43" s="610">
        <f>SUM(C43:D43)</f>
        <v>310</v>
      </c>
      <c r="F43" s="608">
        <v>430</v>
      </c>
      <c r="G43" s="609">
        <v>430</v>
      </c>
      <c r="H43" s="610">
        <f>SUM(F43:G43)</f>
        <v>860</v>
      </c>
      <c r="I43" s="675">
        <f t="shared" si="57"/>
        <v>177.41935483870969</v>
      </c>
      <c r="J43" s="562"/>
      <c r="L43" s="579" t="s">
        <v>15</v>
      </c>
      <c r="M43" s="612">
        <v>22145</v>
      </c>
      <c r="N43" s="613">
        <v>21358</v>
      </c>
      <c r="O43" s="614">
        <f>+M43+N43</f>
        <v>43503</v>
      </c>
      <c r="P43" s="615">
        <v>0</v>
      </c>
      <c r="Q43" s="614">
        <f>O43+P43</f>
        <v>43503</v>
      </c>
      <c r="R43" s="612">
        <v>62121</v>
      </c>
      <c r="S43" s="613">
        <v>61603</v>
      </c>
      <c r="T43" s="614">
        <f>+R43+S43</f>
        <v>123724</v>
      </c>
      <c r="U43" s="615">
        <v>0</v>
      </c>
      <c r="V43" s="614">
        <f>T43+U43</f>
        <v>123724</v>
      </c>
      <c r="W43" s="676">
        <f t="shared" si="58"/>
        <v>184.40337447992096</v>
      </c>
    </row>
    <row r="44" spans="1:28" ht="14.25" thickTop="1" thickBot="1">
      <c r="A44" s="607" t="str">
        <f t="shared" si="56"/>
        <v xml:space="preserve"> </v>
      </c>
      <c r="B44" s="623" t="s">
        <v>61</v>
      </c>
      <c r="C44" s="624">
        <f>+C41+C42+C43</f>
        <v>457</v>
      </c>
      <c r="D44" s="625">
        <f t="shared" ref="D44" si="59">+D41+D42+D43</f>
        <v>456</v>
      </c>
      <c r="E44" s="626">
        <f t="shared" ref="E44" si="60">+E41+E42+E43</f>
        <v>913</v>
      </c>
      <c r="F44" s="624">
        <f t="shared" ref="F44" si="61">+F41+F42+F43</f>
        <v>1277</v>
      </c>
      <c r="G44" s="625">
        <f t="shared" ref="G44" si="62">+G41+G42+G43</f>
        <v>1277</v>
      </c>
      <c r="H44" s="626">
        <f t="shared" ref="H44" si="63">+H41+H42+H43</f>
        <v>2554</v>
      </c>
      <c r="I44" s="627">
        <f t="shared" si="57"/>
        <v>179.73713033953999</v>
      </c>
      <c r="J44" s="562"/>
      <c r="L44" s="628" t="s">
        <v>61</v>
      </c>
      <c r="M44" s="629">
        <f>+M41+M42+M43</f>
        <v>65374</v>
      </c>
      <c r="N44" s="630">
        <f t="shared" ref="N44" si="64">+N41+N42+N43</f>
        <v>63850</v>
      </c>
      <c r="O44" s="631">
        <f t="shared" ref="O44" si="65">+O41+O42+O43</f>
        <v>129224</v>
      </c>
      <c r="P44" s="630">
        <f t="shared" ref="P44" si="66">+P41+P42+P43</f>
        <v>0</v>
      </c>
      <c r="Q44" s="631">
        <f t="shared" ref="Q44" si="67">+Q41+Q42+Q43</f>
        <v>129224</v>
      </c>
      <c r="R44" s="629">
        <f t="shared" ref="R44" si="68">+R41+R42+R43</f>
        <v>192539</v>
      </c>
      <c r="S44" s="630">
        <f t="shared" ref="S44" si="69">+S41+S42+S43</f>
        <v>186938</v>
      </c>
      <c r="T44" s="631">
        <f t="shared" ref="T44" si="70">+T41+T42+T43</f>
        <v>379477</v>
      </c>
      <c r="U44" s="630">
        <f t="shared" ref="U44" si="71">+U41+U42+U43</f>
        <v>293</v>
      </c>
      <c r="V44" s="631">
        <f t="shared" ref="V44" si="72">+V41+V42+V43</f>
        <v>379770</v>
      </c>
      <c r="W44" s="632">
        <f t="shared" si="58"/>
        <v>193.88503683526278</v>
      </c>
    </row>
    <row r="45" spans="1:28" ht="13.5" thickTop="1">
      <c r="A45" s="562" t="str">
        <f t="shared" si="56"/>
        <v xml:space="preserve"> </v>
      </c>
      <c r="B45" s="574" t="s">
        <v>16</v>
      </c>
      <c r="C45" s="636">
        <v>200</v>
      </c>
      <c r="D45" s="637">
        <v>200</v>
      </c>
      <c r="E45" s="610">
        <f t="shared" ref="E45" si="73">SUM(C45:D45)</f>
        <v>400</v>
      </c>
      <c r="F45" s="636">
        <v>542</v>
      </c>
      <c r="G45" s="637">
        <v>542</v>
      </c>
      <c r="H45" s="610">
        <f t="shared" ref="H45" si="74">SUM(F45:G45)</f>
        <v>1084</v>
      </c>
      <c r="I45" s="675">
        <f t="shared" si="57"/>
        <v>171</v>
      </c>
      <c r="J45" s="635"/>
      <c r="L45" s="579" t="s">
        <v>16</v>
      </c>
      <c r="M45" s="612">
        <v>28322</v>
      </c>
      <c r="N45" s="613">
        <v>27224</v>
      </c>
      <c r="O45" s="614">
        <f>+M45+N45</f>
        <v>55546</v>
      </c>
      <c r="P45" s="615">
        <v>0</v>
      </c>
      <c r="Q45" s="677">
        <f>O45+P45</f>
        <v>55546</v>
      </c>
      <c r="R45" s="612">
        <v>78698</v>
      </c>
      <c r="S45" s="613">
        <v>79430</v>
      </c>
      <c r="T45" s="614">
        <f>+R45+S45</f>
        <v>158128</v>
      </c>
      <c r="U45" s="615">
        <v>131</v>
      </c>
      <c r="V45" s="677">
        <f>T45+U45</f>
        <v>158259</v>
      </c>
      <c r="W45" s="676">
        <f t="shared" si="58"/>
        <v>184.91520541533143</v>
      </c>
    </row>
    <row r="46" spans="1:28" ht="13.5" thickBot="1">
      <c r="A46" s="562" t="str">
        <f t="shared" ref="A46:A48" si="75">IF(ISERROR(F46/G46)," ",IF(F46/G46&gt;0.5,IF(F46/G46&lt;1.5," ","NOT OK"),"NOT OK"))</f>
        <v xml:space="preserve"> </v>
      </c>
      <c r="B46" s="574" t="s">
        <v>17</v>
      </c>
      <c r="C46" s="636">
        <v>218</v>
      </c>
      <c r="D46" s="637">
        <v>218</v>
      </c>
      <c r="E46" s="610">
        <f>SUM(C46:D46)</f>
        <v>436</v>
      </c>
      <c r="F46" s="636">
        <v>591</v>
      </c>
      <c r="G46" s="637">
        <v>591</v>
      </c>
      <c r="H46" s="610">
        <f>SUM(F46:G46)</f>
        <v>1182</v>
      </c>
      <c r="I46" s="675">
        <f t="shared" ref="I46:I48" si="76">IF(E46=0,0,((H46/E46)-1)*100)</f>
        <v>171.10091743119264</v>
      </c>
      <c r="J46" s="562"/>
      <c r="L46" s="579" t="s">
        <v>17</v>
      </c>
      <c r="M46" s="612">
        <v>32152</v>
      </c>
      <c r="N46" s="613">
        <v>31839</v>
      </c>
      <c r="O46" s="614">
        <f t="shared" ref="O46" si="77">+M46+N46</f>
        <v>63991</v>
      </c>
      <c r="P46" s="615">
        <v>0</v>
      </c>
      <c r="Q46" s="614">
        <f>O46+P46</f>
        <v>63991</v>
      </c>
      <c r="R46" s="612">
        <v>84721</v>
      </c>
      <c r="S46" s="613">
        <v>82002</v>
      </c>
      <c r="T46" s="614">
        <f>+R46+S46</f>
        <v>166723</v>
      </c>
      <c r="U46" s="615">
        <v>0</v>
      </c>
      <c r="V46" s="614">
        <f>T46+U46</f>
        <v>166723</v>
      </c>
      <c r="W46" s="676">
        <f t="shared" ref="W46:W48" si="78">IF(Q46=0,0,((V46/Q46)-1)*100)</f>
        <v>160.54132612398618</v>
      </c>
    </row>
    <row r="47" spans="1:28" ht="14.25" thickTop="1" thickBot="1">
      <c r="A47" s="607" t="str">
        <f t="shared" si="75"/>
        <v xml:space="preserve"> </v>
      </c>
      <c r="B47" s="623" t="s">
        <v>66</v>
      </c>
      <c r="C47" s="624">
        <f>+C44+C45+C46</f>
        <v>875</v>
      </c>
      <c r="D47" s="640">
        <f t="shared" ref="D47" si="79">+D44+D45+D46</f>
        <v>874</v>
      </c>
      <c r="E47" s="641">
        <f t="shared" ref="E47" si="80">+E44+E45+E46</f>
        <v>1749</v>
      </c>
      <c r="F47" s="624">
        <f t="shared" ref="F47" si="81">+F44+F45+F46</f>
        <v>2410</v>
      </c>
      <c r="G47" s="625">
        <f t="shared" ref="G47" si="82">+G44+G45+G46</f>
        <v>2410</v>
      </c>
      <c r="H47" s="626">
        <f t="shared" ref="H47" si="83">+H44+H45+H46</f>
        <v>4820</v>
      </c>
      <c r="I47" s="627">
        <f t="shared" si="76"/>
        <v>175.58604917095485</v>
      </c>
      <c r="J47" s="562"/>
      <c r="L47" s="628" t="s">
        <v>66</v>
      </c>
      <c r="M47" s="642">
        <f>+M44+M45+M46</f>
        <v>125848</v>
      </c>
      <c r="N47" s="642">
        <f t="shared" ref="N47" si="84">+N44+N45+N46</f>
        <v>122913</v>
      </c>
      <c r="O47" s="643">
        <f t="shared" ref="O47" si="85">+O44+O45+O46</f>
        <v>248761</v>
      </c>
      <c r="P47" s="642">
        <f t="shared" ref="P47" si="86">+P44+P45+P46</f>
        <v>0</v>
      </c>
      <c r="Q47" s="643">
        <f t="shared" ref="Q47" si="87">+Q44+Q45+Q46</f>
        <v>248761</v>
      </c>
      <c r="R47" s="642">
        <f t="shared" ref="R47" si="88">+R44+R45+R46</f>
        <v>355958</v>
      </c>
      <c r="S47" s="642">
        <f t="shared" ref="S47" si="89">+S44+S45+S46</f>
        <v>348370</v>
      </c>
      <c r="T47" s="643">
        <f t="shared" ref="T47" si="90">+T44+T45+T46</f>
        <v>704328</v>
      </c>
      <c r="U47" s="642">
        <f t="shared" ref="U47" si="91">+U44+U45+U46</f>
        <v>424</v>
      </c>
      <c r="V47" s="643">
        <f t="shared" ref="V47" si="92">+V44+V45+V46</f>
        <v>704752</v>
      </c>
      <c r="W47" s="632">
        <f t="shared" si="78"/>
        <v>183.30485888061233</v>
      </c>
      <c r="X47" s="563"/>
      <c r="AA47" s="563"/>
      <c r="AB47" s="563"/>
    </row>
    <row r="48" spans="1:28" ht="14.25" thickTop="1" thickBot="1">
      <c r="A48" s="607" t="str">
        <f t="shared" si="75"/>
        <v xml:space="preserve"> </v>
      </c>
      <c r="B48" s="623" t="s">
        <v>67</v>
      </c>
      <c r="C48" s="624">
        <f>+C40+C44+C45+C46</f>
        <v>1279</v>
      </c>
      <c r="D48" s="625">
        <f t="shared" ref="D48:H48" si="93">+D40+D44+D45+D46</f>
        <v>1279</v>
      </c>
      <c r="E48" s="626">
        <f t="shared" si="93"/>
        <v>2558</v>
      </c>
      <c r="F48" s="624">
        <f t="shared" si="93"/>
        <v>3378</v>
      </c>
      <c r="G48" s="625">
        <f t="shared" si="93"/>
        <v>3377</v>
      </c>
      <c r="H48" s="626">
        <f t="shared" si="93"/>
        <v>6755</v>
      </c>
      <c r="I48" s="627">
        <f t="shared" si="76"/>
        <v>164.07349491790461</v>
      </c>
      <c r="J48" s="562"/>
      <c r="L48" s="628" t="s">
        <v>67</v>
      </c>
      <c r="M48" s="629">
        <f>+M40+M44+M45+M46</f>
        <v>177723</v>
      </c>
      <c r="N48" s="629">
        <f t="shared" ref="N48:V48" si="94">+N40+N44+N45+N46</f>
        <v>177082</v>
      </c>
      <c r="O48" s="644">
        <f t="shared" si="94"/>
        <v>354805</v>
      </c>
      <c r="P48" s="629">
        <f t="shared" si="94"/>
        <v>0</v>
      </c>
      <c r="Q48" s="644">
        <f t="shared" si="94"/>
        <v>354805</v>
      </c>
      <c r="R48" s="629">
        <f t="shared" si="94"/>
        <v>496215</v>
      </c>
      <c r="S48" s="629">
        <f t="shared" si="94"/>
        <v>491340</v>
      </c>
      <c r="T48" s="644">
        <f t="shared" si="94"/>
        <v>987555</v>
      </c>
      <c r="U48" s="629">
        <f t="shared" si="94"/>
        <v>424</v>
      </c>
      <c r="V48" s="644">
        <f t="shared" si="94"/>
        <v>987979</v>
      </c>
      <c r="W48" s="632">
        <f t="shared" si="78"/>
        <v>178.45689885993716</v>
      </c>
      <c r="X48" s="569"/>
      <c r="Y48" s="562"/>
      <c r="Z48" s="562"/>
      <c r="AA48" s="645"/>
    </row>
    <row r="49" spans="1:28" ht="14.25" thickTop="1" thickBot="1">
      <c r="A49" s="562" t="str">
        <f>IF(ISERROR(F49/G49)," ",IF(F49/G49&gt;0.5,IF(F49/G49&lt;1.5," ","NOT OK"),"NOT OK"))</f>
        <v xml:space="preserve"> </v>
      </c>
      <c r="B49" s="574" t="s">
        <v>18</v>
      </c>
      <c r="C49" s="636">
        <v>212</v>
      </c>
      <c r="D49" s="637">
        <v>212</v>
      </c>
      <c r="E49" s="610">
        <f>SUM(C49:D49)</f>
        <v>424</v>
      </c>
      <c r="F49" s="636"/>
      <c r="G49" s="637"/>
      <c r="H49" s="610"/>
      <c r="I49" s="675"/>
      <c r="J49" s="562"/>
      <c r="L49" s="579" t="s">
        <v>18</v>
      </c>
      <c r="M49" s="612">
        <v>31309</v>
      </c>
      <c r="N49" s="613">
        <v>30585</v>
      </c>
      <c r="O49" s="614">
        <f>+M49+N49</f>
        <v>61894</v>
      </c>
      <c r="P49" s="615">
        <v>0</v>
      </c>
      <c r="Q49" s="614">
        <f>O49+P49</f>
        <v>61894</v>
      </c>
      <c r="R49" s="612"/>
      <c r="S49" s="613"/>
      <c r="T49" s="614"/>
      <c r="U49" s="615"/>
      <c r="V49" s="614"/>
      <c r="W49" s="676"/>
    </row>
    <row r="50" spans="1:28" ht="15.75" customHeight="1" thickTop="1" thickBot="1">
      <c r="A50" s="647" t="str">
        <f>IF(ISERROR(F50/G50)," ",IF(F50/G50&gt;0.5,IF(F50/G50&lt;1.5," ","NOT OK"),"NOT OK"))</f>
        <v xml:space="preserve"> </v>
      </c>
      <c r="B50" s="648" t="s">
        <v>19</v>
      </c>
      <c r="C50" s="624">
        <f t="shared" ref="C50:E50" si="95">+C45+C46+C49</f>
        <v>630</v>
      </c>
      <c r="D50" s="649">
        <f t="shared" si="95"/>
        <v>630</v>
      </c>
      <c r="E50" s="650">
        <f t="shared" si="95"/>
        <v>1260</v>
      </c>
      <c r="F50" s="624"/>
      <c r="G50" s="649"/>
      <c r="H50" s="650"/>
      <c r="I50" s="627"/>
      <c r="J50" s="562"/>
      <c r="K50" s="651"/>
      <c r="L50" s="652" t="s">
        <v>19</v>
      </c>
      <c r="M50" s="653">
        <f t="shared" ref="M50:Q50" si="96">+M45+M46+M49</f>
        <v>91783</v>
      </c>
      <c r="N50" s="654">
        <f t="shared" si="96"/>
        <v>89648</v>
      </c>
      <c r="O50" s="655">
        <f t="shared" si="96"/>
        <v>181431</v>
      </c>
      <c r="P50" s="654">
        <f t="shared" si="96"/>
        <v>0</v>
      </c>
      <c r="Q50" s="655">
        <f t="shared" si="96"/>
        <v>181431</v>
      </c>
      <c r="R50" s="653"/>
      <c r="S50" s="654"/>
      <c r="T50" s="655"/>
      <c r="U50" s="654"/>
      <c r="V50" s="655"/>
      <c r="W50" s="656"/>
    </row>
    <row r="51" spans="1:28" ht="13.5" thickTop="1">
      <c r="A51" s="562" t="str">
        <f>IF(ISERROR(F51/G51)," ",IF(F51/G51&gt;0.5,IF(F51/G51&lt;1.5," ","NOT OK"),"NOT OK"))</f>
        <v xml:space="preserve"> </v>
      </c>
      <c r="B51" s="574" t="s">
        <v>20</v>
      </c>
      <c r="C51" s="608">
        <v>217</v>
      </c>
      <c r="D51" s="609">
        <v>217</v>
      </c>
      <c r="E51" s="657">
        <f>SUM(C51:D51)</f>
        <v>434</v>
      </c>
      <c r="F51" s="608"/>
      <c r="G51" s="609"/>
      <c r="H51" s="657"/>
      <c r="I51" s="675"/>
      <c r="J51" s="562"/>
      <c r="L51" s="579" t="s">
        <v>21</v>
      </c>
      <c r="M51" s="612">
        <v>32500</v>
      </c>
      <c r="N51" s="613">
        <v>32201</v>
      </c>
      <c r="O51" s="614">
        <f>+M51+N51</f>
        <v>64701</v>
      </c>
      <c r="P51" s="615">
        <v>0</v>
      </c>
      <c r="Q51" s="614">
        <f>O51+P51</f>
        <v>64701</v>
      </c>
      <c r="R51" s="612"/>
      <c r="S51" s="613"/>
      <c r="T51" s="614"/>
      <c r="U51" s="615"/>
      <c r="V51" s="614"/>
      <c r="W51" s="676"/>
    </row>
    <row r="52" spans="1:28">
      <c r="A52" s="562" t="str">
        <f t="shared" ref="A52" si="97">IF(ISERROR(F52/G52)," ",IF(F52/G52&gt;0.5,IF(F52/G52&lt;1.5," ","NOT OK"),"NOT OK"))</f>
        <v xml:space="preserve"> </v>
      </c>
      <c r="B52" s="574" t="s">
        <v>22</v>
      </c>
      <c r="C52" s="608">
        <v>206</v>
      </c>
      <c r="D52" s="609">
        <v>207</v>
      </c>
      <c r="E52" s="659">
        <f t="shared" ref="E52:E53" si="98">SUM(C52:D52)</f>
        <v>413</v>
      </c>
      <c r="F52" s="608"/>
      <c r="G52" s="609"/>
      <c r="H52" s="659"/>
      <c r="I52" s="675"/>
      <c r="J52" s="647"/>
      <c r="L52" s="579" t="s">
        <v>22</v>
      </c>
      <c r="M52" s="612">
        <v>30614</v>
      </c>
      <c r="N52" s="613">
        <v>28079</v>
      </c>
      <c r="O52" s="614">
        <f t="shared" ref="O52" si="99">+M52+N52</f>
        <v>58693</v>
      </c>
      <c r="P52" s="615">
        <v>0</v>
      </c>
      <c r="Q52" s="614">
        <f>O52+P52</f>
        <v>58693</v>
      </c>
      <c r="R52" s="612"/>
      <c r="S52" s="613"/>
      <c r="T52" s="614"/>
      <c r="U52" s="615"/>
      <c r="V52" s="614"/>
      <c r="W52" s="676"/>
    </row>
    <row r="53" spans="1:28" ht="13.5" thickBot="1">
      <c r="A53" s="562" t="str">
        <f>IF(ISERROR(F53/G53)," ",IF(F53/G53&gt;0.5,IF(F53/G53&lt;1.5," ","NOT OK"),"NOT OK"))</f>
        <v xml:space="preserve"> </v>
      </c>
      <c r="B53" s="574" t="s">
        <v>23</v>
      </c>
      <c r="C53" s="608">
        <v>216</v>
      </c>
      <c r="D53" s="660">
        <v>216</v>
      </c>
      <c r="E53" s="661">
        <f t="shared" si="98"/>
        <v>432</v>
      </c>
      <c r="F53" s="608"/>
      <c r="G53" s="660"/>
      <c r="H53" s="661"/>
      <c r="I53" s="678"/>
      <c r="J53" s="562"/>
      <c r="L53" s="579" t="s">
        <v>23</v>
      </c>
      <c r="M53" s="612">
        <v>30487</v>
      </c>
      <c r="N53" s="613">
        <v>31166</v>
      </c>
      <c r="O53" s="614">
        <f>+M53+N53</f>
        <v>61653</v>
      </c>
      <c r="P53" s="615">
        <v>0</v>
      </c>
      <c r="Q53" s="614">
        <f>O53+P53</f>
        <v>61653</v>
      </c>
      <c r="R53" s="612"/>
      <c r="S53" s="613"/>
      <c r="T53" s="614"/>
      <c r="U53" s="615"/>
      <c r="V53" s="614"/>
      <c r="W53" s="676"/>
    </row>
    <row r="54" spans="1:28" ht="14.25" thickTop="1" thickBot="1">
      <c r="A54" s="607" t="str">
        <f>IF(ISERROR(F54/G54)," ",IF(F54/G54&gt;0.5,IF(F54/G54&lt;1.5," ","NOT OK"),"NOT OK"))</f>
        <v xml:space="preserve"> </v>
      </c>
      <c r="B54" s="623" t="s">
        <v>40</v>
      </c>
      <c r="C54" s="624">
        <f t="shared" ref="C54:E54" si="100">+C51+C52+C53</f>
        <v>639</v>
      </c>
      <c r="D54" s="624">
        <f t="shared" si="100"/>
        <v>640</v>
      </c>
      <c r="E54" s="624">
        <f t="shared" si="100"/>
        <v>1279</v>
      </c>
      <c r="F54" s="624"/>
      <c r="G54" s="624"/>
      <c r="H54" s="624"/>
      <c r="I54" s="627"/>
      <c r="J54" s="562"/>
      <c r="L54" s="663" t="s">
        <v>40</v>
      </c>
      <c r="M54" s="629">
        <f t="shared" ref="M54:Q54" si="101">+M51+M52+M53</f>
        <v>93601</v>
      </c>
      <c r="N54" s="630">
        <f t="shared" si="101"/>
        <v>91446</v>
      </c>
      <c r="O54" s="631">
        <f t="shared" si="101"/>
        <v>185047</v>
      </c>
      <c r="P54" s="630">
        <f t="shared" si="101"/>
        <v>0</v>
      </c>
      <c r="Q54" s="631">
        <f t="shared" si="101"/>
        <v>185047</v>
      </c>
      <c r="R54" s="629"/>
      <c r="S54" s="630"/>
      <c r="T54" s="631"/>
      <c r="U54" s="630"/>
      <c r="V54" s="631"/>
      <c r="W54" s="632"/>
    </row>
    <row r="55" spans="1:28" ht="14.25" thickTop="1" thickBot="1">
      <c r="A55" s="607" t="str">
        <f>IF(ISERROR(F55/G55)," ",IF(F55/G55&gt;0.5,IF(F55/G55&lt;1.5," ","NOT OK"),"NOT OK"))</f>
        <v xml:space="preserve"> </v>
      </c>
      <c r="B55" s="623" t="s">
        <v>62</v>
      </c>
      <c r="C55" s="624">
        <f t="shared" ref="C55:E55" si="102">+C44+C50+C54</f>
        <v>1726</v>
      </c>
      <c r="D55" s="624">
        <f t="shared" si="102"/>
        <v>1726</v>
      </c>
      <c r="E55" s="624">
        <f t="shared" si="102"/>
        <v>3452</v>
      </c>
      <c r="F55" s="624"/>
      <c r="G55" s="624"/>
      <c r="H55" s="624"/>
      <c r="I55" s="627"/>
      <c r="J55" s="562"/>
      <c r="L55" s="663" t="s">
        <v>62</v>
      </c>
      <c r="M55" s="642">
        <f t="shared" ref="M55:Q55" si="103">+M44+M50+M54</f>
        <v>250758</v>
      </c>
      <c r="N55" s="642">
        <f t="shared" si="103"/>
        <v>244944</v>
      </c>
      <c r="O55" s="643">
        <f t="shared" si="103"/>
        <v>495702</v>
      </c>
      <c r="P55" s="642">
        <f t="shared" si="103"/>
        <v>0</v>
      </c>
      <c r="Q55" s="643">
        <f t="shared" si="103"/>
        <v>495702</v>
      </c>
      <c r="R55" s="642"/>
      <c r="S55" s="642"/>
      <c r="T55" s="643"/>
      <c r="U55" s="642"/>
      <c r="V55" s="643"/>
      <c r="W55" s="632"/>
      <c r="X55" s="563"/>
      <c r="AA55" s="563"/>
      <c r="AB55" s="563"/>
    </row>
    <row r="56" spans="1:28" ht="14.25" thickTop="1" thickBot="1">
      <c r="A56" s="607" t="str">
        <f>IF(ISERROR(F56/G56)," ",IF(F56/G56&gt;0.5,IF(F56/G56&lt;1.5," ","NOT OK"),"NOT OK"))</f>
        <v xml:space="preserve"> </v>
      </c>
      <c r="B56" s="623" t="s">
        <v>63</v>
      </c>
      <c r="C56" s="624">
        <f t="shared" ref="C56:E56" si="104">+C40+C44+C50+C54</f>
        <v>2130</v>
      </c>
      <c r="D56" s="624">
        <f t="shared" si="104"/>
        <v>2131</v>
      </c>
      <c r="E56" s="624">
        <f t="shared" si="104"/>
        <v>4261</v>
      </c>
      <c r="F56" s="624"/>
      <c r="G56" s="624"/>
      <c r="H56" s="624"/>
      <c r="I56" s="627"/>
      <c r="J56" s="562"/>
      <c r="L56" s="663" t="s">
        <v>63</v>
      </c>
      <c r="M56" s="629">
        <f t="shared" ref="M56:Q56" si="105">+M40+M44+M50+M54</f>
        <v>302633</v>
      </c>
      <c r="N56" s="630">
        <f t="shared" si="105"/>
        <v>299113</v>
      </c>
      <c r="O56" s="631">
        <f t="shared" si="105"/>
        <v>601746</v>
      </c>
      <c r="P56" s="630">
        <f t="shared" si="105"/>
        <v>0</v>
      </c>
      <c r="Q56" s="631">
        <f t="shared" si="105"/>
        <v>601746</v>
      </c>
      <c r="R56" s="629"/>
      <c r="S56" s="630"/>
      <c r="T56" s="631"/>
      <c r="U56" s="630"/>
      <c r="V56" s="631"/>
      <c r="W56" s="632"/>
    </row>
    <row r="57" spans="1:28" ht="14.25" thickTop="1" thickBot="1">
      <c r="B57" s="664" t="s">
        <v>60</v>
      </c>
      <c r="C57" s="566"/>
      <c r="D57" s="566"/>
      <c r="E57" s="566"/>
      <c r="F57" s="566"/>
      <c r="G57" s="566"/>
      <c r="H57" s="566"/>
      <c r="I57" s="566"/>
      <c r="J57" s="562"/>
      <c r="L57" s="665" t="s">
        <v>60</v>
      </c>
      <c r="M57" s="667"/>
      <c r="N57" s="667"/>
      <c r="O57" s="667"/>
      <c r="P57" s="667"/>
      <c r="Q57" s="667"/>
      <c r="R57" s="667"/>
      <c r="S57" s="667"/>
      <c r="T57" s="667"/>
      <c r="U57" s="667"/>
      <c r="V57" s="667"/>
      <c r="W57" s="667"/>
      <c r="X57" s="667"/>
    </row>
    <row r="58" spans="1:28" ht="13.5" thickTop="1">
      <c r="B58" s="1299" t="s">
        <v>27</v>
      </c>
      <c r="C58" s="1300"/>
      <c r="D58" s="1300"/>
      <c r="E58" s="1300"/>
      <c r="F58" s="1300"/>
      <c r="G58" s="1300"/>
      <c r="H58" s="1300"/>
      <c r="I58" s="1301"/>
      <c r="J58" s="562"/>
      <c r="L58" s="1308" t="s">
        <v>28</v>
      </c>
      <c r="M58" s="1309"/>
      <c r="N58" s="1309"/>
      <c r="O58" s="1309"/>
      <c r="P58" s="1309"/>
      <c r="Q58" s="1309"/>
      <c r="R58" s="1309"/>
      <c r="S58" s="1309"/>
      <c r="T58" s="1309"/>
      <c r="U58" s="1309"/>
      <c r="V58" s="1309"/>
      <c r="W58" s="1310"/>
    </row>
    <row r="59" spans="1:28" ht="13.5" thickBot="1">
      <c r="B59" s="1302" t="s">
        <v>30</v>
      </c>
      <c r="C59" s="1303"/>
      <c r="D59" s="1303"/>
      <c r="E59" s="1303"/>
      <c r="F59" s="1303"/>
      <c r="G59" s="1303"/>
      <c r="H59" s="1303"/>
      <c r="I59" s="1304"/>
      <c r="J59" s="562"/>
      <c r="L59" s="1311" t="s">
        <v>50</v>
      </c>
      <c r="M59" s="1312"/>
      <c r="N59" s="1312"/>
      <c r="O59" s="1312"/>
      <c r="P59" s="1312"/>
      <c r="Q59" s="1312"/>
      <c r="R59" s="1312"/>
      <c r="S59" s="1312"/>
      <c r="T59" s="1312"/>
      <c r="U59" s="1312"/>
      <c r="V59" s="1312"/>
      <c r="W59" s="1313"/>
    </row>
    <row r="60" spans="1:28" ht="14.25" thickTop="1" thickBot="1">
      <c r="B60" s="565"/>
      <c r="C60" s="566"/>
      <c r="D60" s="566"/>
      <c r="E60" s="566"/>
      <c r="F60" s="566"/>
      <c r="G60" s="566"/>
      <c r="H60" s="566"/>
      <c r="I60" s="567"/>
      <c r="J60" s="562"/>
      <c r="L60" s="666"/>
      <c r="M60" s="667"/>
      <c r="N60" s="667"/>
      <c r="O60" s="667"/>
      <c r="P60" s="667"/>
      <c r="Q60" s="667"/>
      <c r="R60" s="667"/>
      <c r="S60" s="667"/>
      <c r="T60" s="667"/>
      <c r="U60" s="667"/>
      <c r="V60" s="667"/>
      <c r="W60" s="668"/>
    </row>
    <row r="61" spans="1:28" ht="14.25" thickTop="1" thickBot="1">
      <c r="B61" s="570"/>
      <c r="C61" s="1305" t="s">
        <v>64</v>
      </c>
      <c r="D61" s="1306"/>
      <c r="E61" s="1307"/>
      <c r="F61" s="1305" t="s">
        <v>65</v>
      </c>
      <c r="G61" s="1306"/>
      <c r="H61" s="1307"/>
      <c r="I61" s="571" t="s">
        <v>2</v>
      </c>
      <c r="J61" s="562"/>
      <c r="L61" s="572"/>
      <c r="M61" s="1314" t="s">
        <v>64</v>
      </c>
      <c r="N61" s="1315"/>
      <c r="O61" s="1315"/>
      <c r="P61" s="1315"/>
      <c r="Q61" s="1316"/>
      <c r="R61" s="1314" t="s">
        <v>65</v>
      </c>
      <c r="S61" s="1315"/>
      <c r="T61" s="1315"/>
      <c r="U61" s="1315"/>
      <c r="V61" s="1316"/>
      <c r="W61" s="573" t="s">
        <v>2</v>
      </c>
    </row>
    <row r="62" spans="1:28" ht="13.5" thickTop="1">
      <c r="B62" s="574" t="s">
        <v>3</v>
      </c>
      <c r="C62" s="575"/>
      <c r="D62" s="576"/>
      <c r="E62" s="577"/>
      <c r="F62" s="575"/>
      <c r="G62" s="576"/>
      <c r="H62" s="577"/>
      <c r="I62" s="578" t="s">
        <v>4</v>
      </c>
      <c r="J62" s="562"/>
      <c r="L62" s="579" t="s">
        <v>3</v>
      </c>
      <c r="M62" s="580"/>
      <c r="N62" s="581"/>
      <c r="O62" s="582"/>
      <c r="P62" s="583"/>
      <c r="Q62" s="584"/>
      <c r="R62" s="580"/>
      <c r="S62" s="581"/>
      <c r="T62" s="582"/>
      <c r="U62" s="583"/>
      <c r="V62" s="584"/>
      <c r="W62" s="585" t="s">
        <v>4</v>
      </c>
    </row>
    <row r="63" spans="1:28" ht="13.5" thickBot="1">
      <c r="B63" s="586" t="s">
        <v>29</v>
      </c>
      <c r="C63" s="587" t="s">
        <v>5</v>
      </c>
      <c r="D63" s="588" t="s">
        <v>6</v>
      </c>
      <c r="E63" s="589" t="s">
        <v>7</v>
      </c>
      <c r="F63" s="587" t="s">
        <v>5</v>
      </c>
      <c r="G63" s="588" t="s">
        <v>6</v>
      </c>
      <c r="H63" s="589" t="s">
        <v>7</v>
      </c>
      <c r="I63" s="590"/>
      <c r="J63" s="562"/>
      <c r="L63" s="591"/>
      <c r="M63" s="592" t="s">
        <v>8</v>
      </c>
      <c r="N63" s="593" t="s">
        <v>9</v>
      </c>
      <c r="O63" s="594" t="s">
        <v>31</v>
      </c>
      <c r="P63" s="595" t="s">
        <v>32</v>
      </c>
      <c r="Q63" s="594" t="s">
        <v>7</v>
      </c>
      <c r="R63" s="592" t="s">
        <v>8</v>
      </c>
      <c r="S63" s="593" t="s">
        <v>9</v>
      </c>
      <c r="T63" s="594" t="s">
        <v>31</v>
      </c>
      <c r="U63" s="595" t="s">
        <v>32</v>
      </c>
      <c r="V63" s="594" t="s">
        <v>7</v>
      </c>
      <c r="W63" s="596"/>
    </row>
    <row r="64" spans="1:28" ht="5.25" customHeight="1" thickTop="1">
      <c r="B64" s="574"/>
      <c r="C64" s="597"/>
      <c r="D64" s="598"/>
      <c r="E64" s="669"/>
      <c r="F64" s="597"/>
      <c r="G64" s="598"/>
      <c r="H64" s="669"/>
      <c r="I64" s="600"/>
      <c r="J64" s="562"/>
      <c r="L64" s="579"/>
      <c r="M64" s="601"/>
      <c r="N64" s="602"/>
      <c r="O64" s="603"/>
      <c r="P64" s="604"/>
      <c r="Q64" s="605"/>
      <c r="R64" s="601"/>
      <c r="S64" s="602"/>
      <c r="T64" s="603"/>
      <c r="U64" s="604"/>
      <c r="V64" s="605"/>
      <c r="W64" s="606"/>
    </row>
    <row r="65" spans="1:28">
      <c r="A65" s="562" t="str">
        <f>IF(ISERROR(F65/G65)," ",IF(F65/G65&gt;0.5,IF(F65/G65&lt;1.5," ","NOT OK"),"NOT OK"))</f>
        <v xml:space="preserve"> </v>
      </c>
      <c r="B65" s="574" t="s">
        <v>10</v>
      </c>
      <c r="C65" s="608">
        <f t="shared" ref="C65:H67" si="106">+C9+C37</f>
        <v>1250</v>
      </c>
      <c r="D65" s="609">
        <f t="shared" si="106"/>
        <v>1250</v>
      </c>
      <c r="E65" s="610">
        <f t="shared" si="106"/>
        <v>2500</v>
      </c>
      <c r="F65" s="608">
        <f t="shared" si="106"/>
        <v>1583</v>
      </c>
      <c r="G65" s="609">
        <f t="shared" si="106"/>
        <v>1582</v>
      </c>
      <c r="H65" s="610">
        <f t="shared" si="106"/>
        <v>3165</v>
      </c>
      <c r="I65" s="611">
        <f t="shared" ref="I65:I67" si="107">IF(E65=0,0,((H65/E65)-1)*100)</f>
        <v>26.6</v>
      </c>
      <c r="J65" s="562"/>
      <c r="K65" s="618"/>
      <c r="L65" s="579" t="s">
        <v>10</v>
      </c>
      <c r="M65" s="612">
        <f t="shared" ref="M65:N67" si="108">+M9+M37</f>
        <v>179531</v>
      </c>
      <c r="N65" s="613">
        <f t="shared" si="108"/>
        <v>185628</v>
      </c>
      <c r="O65" s="614">
        <f>SUM(M65:N65)</f>
        <v>365159</v>
      </c>
      <c r="P65" s="621">
        <f>P9+P37</f>
        <v>6</v>
      </c>
      <c r="Q65" s="671">
        <f>+O65+P65</f>
        <v>365165</v>
      </c>
      <c r="R65" s="612">
        <f t="shared" ref="R65:S67" si="109">+R9+R37</f>
        <v>245949</v>
      </c>
      <c r="S65" s="613">
        <f t="shared" si="109"/>
        <v>255145</v>
      </c>
      <c r="T65" s="614">
        <f>SUM(R65:S65)</f>
        <v>501094</v>
      </c>
      <c r="U65" s="621">
        <f>U9+U37</f>
        <v>0</v>
      </c>
      <c r="V65" s="671">
        <f>+T65+U65</f>
        <v>501094</v>
      </c>
      <c r="W65" s="616">
        <f t="shared" ref="W65:W67" si="110">IF(Q65=0,0,((V65/Q65)-1)*100)</f>
        <v>37.223994632563361</v>
      </c>
    </row>
    <row r="66" spans="1:28">
      <c r="A66" s="562" t="str">
        <f>IF(ISERROR(F66/G66)," ",IF(F66/G66&gt;0.5,IF(F66/G66&lt;1.5," ","NOT OK"),"NOT OK"))</f>
        <v xml:space="preserve"> </v>
      </c>
      <c r="B66" s="574" t="s">
        <v>11</v>
      </c>
      <c r="C66" s="608">
        <f t="shared" si="106"/>
        <v>1239</v>
      </c>
      <c r="D66" s="609">
        <f t="shared" si="106"/>
        <v>1239</v>
      </c>
      <c r="E66" s="610">
        <f t="shared" si="106"/>
        <v>2478</v>
      </c>
      <c r="F66" s="608">
        <f t="shared" si="106"/>
        <v>1622</v>
      </c>
      <c r="G66" s="609">
        <f t="shared" si="106"/>
        <v>1626</v>
      </c>
      <c r="H66" s="610">
        <f t="shared" si="106"/>
        <v>3248</v>
      </c>
      <c r="I66" s="611">
        <f t="shared" si="107"/>
        <v>31.073446327683605</v>
      </c>
      <c r="J66" s="562"/>
      <c r="K66" s="618"/>
      <c r="L66" s="579" t="s">
        <v>11</v>
      </c>
      <c r="M66" s="612">
        <f t="shared" si="108"/>
        <v>188077</v>
      </c>
      <c r="N66" s="613">
        <f t="shared" si="108"/>
        <v>184071</v>
      </c>
      <c r="O66" s="614">
        <f t="shared" ref="O66:O67" si="111">SUM(M66:N66)</f>
        <v>372148</v>
      </c>
      <c r="P66" s="621">
        <f>P10+P38</f>
        <v>0</v>
      </c>
      <c r="Q66" s="671">
        <f>+O66+P66</f>
        <v>372148</v>
      </c>
      <c r="R66" s="612">
        <f t="shared" si="109"/>
        <v>264159</v>
      </c>
      <c r="S66" s="613">
        <f t="shared" si="109"/>
        <v>262711</v>
      </c>
      <c r="T66" s="614">
        <f t="shared" ref="T66:T67" si="112">SUM(R66:S66)</f>
        <v>526870</v>
      </c>
      <c r="U66" s="621">
        <f>U10+U38</f>
        <v>0</v>
      </c>
      <c r="V66" s="671">
        <f>+T66+U66</f>
        <v>526870</v>
      </c>
      <c r="W66" s="616">
        <f t="shared" si="110"/>
        <v>41.575394735427842</v>
      </c>
    </row>
    <row r="67" spans="1:28" ht="13.5" thickBot="1">
      <c r="A67" s="562" t="str">
        <f>IF(ISERROR(F67/G67)," ",IF(F67/G67&gt;0.5,IF(F67/G67&lt;1.5," ","NOT OK"),"NOT OK"))</f>
        <v xml:space="preserve"> </v>
      </c>
      <c r="B67" s="586" t="s">
        <v>12</v>
      </c>
      <c r="C67" s="619">
        <f t="shared" si="106"/>
        <v>1438</v>
      </c>
      <c r="D67" s="620">
        <f t="shared" si="106"/>
        <v>1438</v>
      </c>
      <c r="E67" s="610">
        <f t="shared" si="106"/>
        <v>2876</v>
      </c>
      <c r="F67" s="619">
        <f t="shared" si="106"/>
        <v>1747</v>
      </c>
      <c r="G67" s="620">
        <f t="shared" si="106"/>
        <v>1745</v>
      </c>
      <c r="H67" s="610">
        <f t="shared" si="106"/>
        <v>3492</v>
      </c>
      <c r="I67" s="611">
        <f t="shared" si="107"/>
        <v>21.418636995827534</v>
      </c>
      <c r="J67" s="562"/>
      <c r="K67" s="618"/>
      <c r="L67" s="591" t="s">
        <v>12</v>
      </c>
      <c r="M67" s="612">
        <f t="shared" si="108"/>
        <v>233741</v>
      </c>
      <c r="N67" s="613">
        <f t="shared" si="108"/>
        <v>227156</v>
      </c>
      <c r="O67" s="614">
        <f t="shared" si="111"/>
        <v>460897</v>
      </c>
      <c r="P67" s="621">
        <f>P11+P39</f>
        <v>0</v>
      </c>
      <c r="Q67" s="671">
        <f>+O67+P67</f>
        <v>460897</v>
      </c>
      <c r="R67" s="612">
        <f t="shared" si="109"/>
        <v>291920</v>
      </c>
      <c r="S67" s="613">
        <f t="shared" si="109"/>
        <v>291617</v>
      </c>
      <c r="T67" s="614">
        <f t="shared" si="112"/>
        <v>583537</v>
      </c>
      <c r="U67" s="621">
        <f>U11+U39</f>
        <v>0</v>
      </c>
      <c r="V67" s="671">
        <f>+T67+U67</f>
        <v>583537</v>
      </c>
      <c r="W67" s="616">
        <f t="shared" si="110"/>
        <v>26.608982050219467</v>
      </c>
    </row>
    <row r="68" spans="1:28" ht="14.25" thickTop="1" thickBot="1">
      <c r="A68" s="562" t="str">
        <f>IF(ISERROR(F68/G68)," ",IF(F68/G68&gt;0.5,IF(F68/G68&lt;1.5," ","NOT OK"),"NOT OK"))</f>
        <v xml:space="preserve"> </v>
      </c>
      <c r="B68" s="623" t="s">
        <v>57</v>
      </c>
      <c r="C68" s="624">
        <f t="shared" ref="C68:E68" si="113">+C65+C66+C67</f>
        <v>3927</v>
      </c>
      <c r="D68" s="625">
        <f t="shared" si="113"/>
        <v>3927</v>
      </c>
      <c r="E68" s="626">
        <f t="shared" si="113"/>
        <v>7854</v>
      </c>
      <c r="F68" s="624">
        <f t="shared" ref="F68:H68" si="114">+F65+F66+F67</f>
        <v>4952</v>
      </c>
      <c r="G68" s="625">
        <f t="shared" si="114"/>
        <v>4953</v>
      </c>
      <c r="H68" s="626">
        <f t="shared" si="114"/>
        <v>9905</v>
      </c>
      <c r="I68" s="627">
        <f>IF(E68=0,0,((H68/E68)-1)*100)</f>
        <v>26.114081996434948</v>
      </c>
      <c r="J68" s="562"/>
      <c r="L68" s="628" t="s">
        <v>57</v>
      </c>
      <c r="M68" s="629">
        <f t="shared" ref="M68:Q68" si="115">+M65+M66+M67</f>
        <v>601349</v>
      </c>
      <c r="N68" s="630">
        <f t="shared" si="115"/>
        <v>596855</v>
      </c>
      <c r="O68" s="631">
        <f t="shared" si="115"/>
        <v>1198204</v>
      </c>
      <c r="P68" s="630">
        <f t="shared" si="115"/>
        <v>6</v>
      </c>
      <c r="Q68" s="631">
        <f t="shared" si="115"/>
        <v>1198210</v>
      </c>
      <c r="R68" s="629">
        <f t="shared" ref="R68:V68" si="116">+R65+R66+R67</f>
        <v>802028</v>
      </c>
      <c r="S68" s="630">
        <f t="shared" si="116"/>
        <v>809473</v>
      </c>
      <c r="T68" s="631">
        <f t="shared" si="116"/>
        <v>1611501</v>
      </c>
      <c r="U68" s="630">
        <f t="shared" si="116"/>
        <v>0</v>
      </c>
      <c r="V68" s="631">
        <f t="shared" si="116"/>
        <v>1611501</v>
      </c>
      <c r="W68" s="632">
        <f>IF(Q68=0,0,((V68/Q68)-1)*100)</f>
        <v>34.492367781941404</v>
      </c>
    </row>
    <row r="69" spans="1:28" ht="13.5" thickTop="1">
      <c r="A69" s="562" t="str">
        <f t="shared" si="9"/>
        <v xml:space="preserve"> </v>
      </c>
      <c r="B69" s="574" t="s">
        <v>13</v>
      </c>
      <c r="C69" s="608">
        <f t="shared" ref="C69:H71" si="117">+C13+C41</f>
        <v>1448</v>
      </c>
      <c r="D69" s="609">
        <f t="shared" si="117"/>
        <v>1449</v>
      </c>
      <c r="E69" s="610">
        <f t="shared" si="117"/>
        <v>2897</v>
      </c>
      <c r="F69" s="608">
        <f t="shared" si="117"/>
        <v>1905</v>
      </c>
      <c r="G69" s="609">
        <f t="shared" si="117"/>
        <v>1904</v>
      </c>
      <c r="H69" s="610">
        <f t="shared" si="117"/>
        <v>3809</v>
      </c>
      <c r="I69" s="611">
        <f t="shared" ref="I69" si="118">IF(E69=0,0,((H69/E69)-1)*100)</f>
        <v>31.480842250604081</v>
      </c>
      <c r="J69" s="562"/>
      <c r="L69" s="579" t="s">
        <v>13</v>
      </c>
      <c r="M69" s="612">
        <f t="shared" ref="M69:N71" si="119">+M13+M41</f>
        <v>236521</v>
      </c>
      <c r="N69" s="613">
        <f t="shared" si="119"/>
        <v>230257</v>
      </c>
      <c r="O69" s="614">
        <f t="shared" ref="O69" si="120">SUM(M69:N69)</f>
        <v>466778</v>
      </c>
      <c r="P69" s="621">
        <f>P13+P41</f>
        <v>0</v>
      </c>
      <c r="Q69" s="671">
        <f>+O69+P69</f>
        <v>466778</v>
      </c>
      <c r="R69" s="612">
        <f t="shared" ref="R69:S71" si="121">+R13+R41</f>
        <v>318399</v>
      </c>
      <c r="S69" s="613">
        <f t="shared" si="121"/>
        <v>310734</v>
      </c>
      <c r="T69" s="614">
        <f t="shared" ref="T69" si="122">SUM(R69:S69)</f>
        <v>629133</v>
      </c>
      <c r="U69" s="621">
        <f>U13+U41</f>
        <v>0</v>
      </c>
      <c r="V69" s="671">
        <f>+T69+U69</f>
        <v>629133</v>
      </c>
      <c r="W69" s="616">
        <f t="shared" ref="W69" si="123">IF(Q69=0,0,((V69/Q69)-1)*100)</f>
        <v>34.78205913732009</v>
      </c>
    </row>
    <row r="70" spans="1:28">
      <c r="A70" s="562" t="str">
        <f t="shared" ref="A70:A73" si="124">IF(ISERROR(F70/G70)," ",IF(F70/G70&gt;0.5,IF(F70/G70&lt;1.5," ","NOT OK"),"NOT OK"))</f>
        <v xml:space="preserve"> </v>
      </c>
      <c r="B70" s="574" t="s">
        <v>14</v>
      </c>
      <c r="C70" s="608">
        <f t="shared" si="117"/>
        <v>1356</v>
      </c>
      <c r="D70" s="609">
        <f t="shared" si="117"/>
        <v>1354</v>
      </c>
      <c r="E70" s="610">
        <f t="shared" si="117"/>
        <v>2710</v>
      </c>
      <c r="F70" s="608">
        <f t="shared" si="117"/>
        <v>1767</v>
      </c>
      <c r="G70" s="609">
        <f t="shared" si="117"/>
        <v>1766</v>
      </c>
      <c r="H70" s="610">
        <f t="shared" si="117"/>
        <v>3533</v>
      </c>
      <c r="I70" s="611">
        <f t="shared" ref="I70:I73" si="125">IF(E70=0,0,((H70/E70)-1)*100)</f>
        <v>30.369003690036898</v>
      </c>
      <c r="J70" s="562"/>
      <c r="L70" s="579" t="s">
        <v>14</v>
      </c>
      <c r="M70" s="612">
        <f t="shared" si="119"/>
        <v>221580</v>
      </c>
      <c r="N70" s="613">
        <f t="shared" si="119"/>
        <v>231429</v>
      </c>
      <c r="O70" s="614">
        <f>SUM(M70:N70)</f>
        <v>453009</v>
      </c>
      <c r="P70" s="621">
        <f>P14+P42</f>
        <v>0</v>
      </c>
      <c r="Q70" s="671">
        <f>+O70+P70</f>
        <v>453009</v>
      </c>
      <c r="R70" s="612">
        <f t="shared" si="121"/>
        <v>297504</v>
      </c>
      <c r="S70" s="613">
        <f t="shared" si="121"/>
        <v>300773</v>
      </c>
      <c r="T70" s="614">
        <f>SUM(R70:S70)</f>
        <v>598277</v>
      </c>
      <c r="U70" s="621">
        <f>U14+U42</f>
        <v>460</v>
      </c>
      <c r="V70" s="671">
        <f>+T70+U70</f>
        <v>598737</v>
      </c>
      <c r="W70" s="616">
        <f t="shared" ref="W70:W73" si="126">IF(Q70=0,0,((V70/Q70)-1)*100)</f>
        <v>32.168897306676023</v>
      </c>
    </row>
    <row r="71" spans="1:28" ht="13.5" thickBot="1">
      <c r="A71" s="562" t="str">
        <f t="shared" si="124"/>
        <v xml:space="preserve"> </v>
      </c>
      <c r="B71" s="574" t="s">
        <v>15</v>
      </c>
      <c r="C71" s="608">
        <f t="shared" si="117"/>
        <v>1443</v>
      </c>
      <c r="D71" s="609">
        <f t="shared" si="117"/>
        <v>1446</v>
      </c>
      <c r="E71" s="610">
        <f t="shared" si="117"/>
        <v>2889</v>
      </c>
      <c r="F71" s="608">
        <f t="shared" si="117"/>
        <v>2349</v>
      </c>
      <c r="G71" s="609">
        <f t="shared" si="117"/>
        <v>2350</v>
      </c>
      <c r="H71" s="610">
        <f t="shared" si="117"/>
        <v>4699</v>
      </c>
      <c r="I71" s="611">
        <f t="shared" si="125"/>
        <v>62.651436483212187</v>
      </c>
      <c r="J71" s="562"/>
      <c r="L71" s="579" t="s">
        <v>15</v>
      </c>
      <c r="M71" s="612">
        <f t="shared" si="119"/>
        <v>233001</v>
      </c>
      <c r="N71" s="613">
        <f t="shared" si="119"/>
        <v>242941</v>
      </c>
      <c r="O71" s="614">
        <f>SUM(M71:N71)</f>
        <v>475942</v>
      </c>
      <c r="P71" s="621">
        <f>P15+P43</f>
        <v>0</v>
      </c>
      <c r="Q71" s="671">
        <f>+O71+P71</f>
        <v>475942</v>
      </c>
      <c r="R71" s="612">
        <f t="shared" si="121"/>
        <v>309833</v>
      </c>
      <c r="S71" s="613">
        <f t="shared" si="121"/>
        <v>321105</v>
      </c>
      <c r="T71" s="614">
        <f>SUM(R71:S71)</f>
        <v>630938</v>
      </c>
      <c r="U71" s="621">
        <f>U15+U43</f>
        <v>0</v>
      </c>
      <c r="V71" s="671">
        <f>+T71+U71</f>
        <v>630938</v>
      </c>
      <c r="W71" s="616">
        <f t="shared" si="126"/>
        <v>32.566153018645139</v>
      </c>
    </row>
    <row r="72" spans="1:28" ht="14.25" thickTop="1" thickBot="1">
      <c r="A72" s="607" t="str">
        <f t="shared" si="124"/>
        <v xml:space="preserve"> </v>
      </c>
      <c r="B72" s="623" t="s">
        <v>61</v>
      </c>
      <c r="C72" s="624">
        <f>+C69+C70+C71</f>
        <v>4247</v>
      </c>
      <c r="D72" s="625">
        <f t="shared" ref="D72" si="127">+D69+D70+D71</f>
        <v>4249</v>
      </c>
      <c r="E72" s="626">
        <f t="shared" ref="E72" si="128">+E69+E70+E71</f>
        <v>8496</v>
      </c>
      <c r="F72" s="624">
        <f t="shared" ref="F72" si="129">+F69+F70+F71</f>
        <v>6021</v>
      </c>
      <c r="G72" s="625">
        <f t="shared" ref="G72" si="130">+G69+G70+G71</f>
        <v>6020</v>
      </c>
      <c r="H72" s="626">
        <f t="shared" ref="H72" si="131">+H69+H70+H71</f>
        <v>12041</v>
      </c>
      <c r="I72" s="627">
        <f t="shared" si="125"/>
        <v>41.725517890772124</v>
      </c>
      <c r="J72" s="562"/>
      <c r="L72" s="628" t="s">
        <v>61</v>
      </c>
      <c r="M72" s="629">
        <f>+M69+M70+M71</f>
        <v>691102</v>
      </c>
      <c r="N72" s="630">
        <f t="shared" ref="N72" si="132">+N69+N70+N71</f>
        <v>704627</v>
      </c>
      <c r="O72" s="631">
        <f t="shared" ref="O72" si="133">+O69+O70+O71</f>
        <v>1395729</v>
      </c>
      <c r="P72" s="630">
        <f t="shared" ref="P72" si="134">+P69+P70+P71</f>
        <v>0</v>
      </c>
      <c r="Q72" s="631">
        <f t="shared" ref="Q72" si="135">+Q69+Q70+Q71</f>
        <v>1395729</v>
      </c>
      <c r="R72" s="629">
        <f t="shared" ref="R72" si="136">+R69+R70+R71</f>
        <v>925736</v>
      </c>
      <c r="S72" s="630">
        <f t="shared" ref="S72" si="137">+S69+S70+S71</f>
        <v>932612</v>
      </c>
      <c r="T72" s="631">
        <f t="shared" ref="T72" si="138">+T69+T70+T71</f>
        <v>1858348</v>
      </c>
      <c r="U72" s="630">
        <f t="shared" ref="U72" si="139">+U69+U70+U71</f>
        <v>460</v>
      </c>
      <c r="V72" s="631">
        <f t="shared" ref="V72" si="140">+V69+V70+V71</f>
        <v>1858808</v>
      </c>
      <c r="W72" s="632">
        <f t="shared" si="126"/>
        <v>33.178288908520216</v>
      </c>
    </row>
    <row r="73" spans="1:28" ht="13.5" thickTop="1">
      <c r="A73" s="562" t="str">
        <f t="shared" si="124"/>
        <v xml:space="preserve"> </v>
      </c>
      <c r="B73" s="574" t="s">
        <v>16</v>
      </c>
      <c r="C73" s="636">
        <f t="shared" ref="C73:H74" si="141">+C17+C45</f>
        <v>1466</v>
      </c>
      <c r="D73" s="637">
        <f t="shared" si="141"/>
        <v>1463</v>
      </c>
      <c r="E73" s="610">
        <f t="shared" si="141"/>
        <v>2929</v>
      </c>
      <c r="F73" s="636">
        <f t="shared" si="141"/>
        <v>1922</v>
      </c>
      <c r="G73" s="637">
        <f t="shared" si="141"/>
        <v>1924</v>
      </c>
      <c r="H73" s="610">
        <f t="shared" si="141"/>
        <v>3846</v>
      </c>
      <c r="I73" s="611">
        <f t="shared" si="125"/>
        <v>31.307613519972687</v>
      </c>
      <c r="J73" s="635"/>
      <c r="L73" s="579" t="s">
        <v>16</v>
      </c>
      <c r="M73" s="612">
        <f>+M17+M45</f>
        <v>236930</v>
      </c>
      <c r="N73" s="613">
        <f>+N17+N45</f>
        <v>235936</v>
      </c>
      <c r="O73" s="614">
        <f t="shared" ref="O73" si="142">SUM(M73:N73)</f>
        <v>472866</v>
      </c>
      <c r="P73" s="621">
        <f>P17+P45</f>
        <v>0</v>
      </c>
      <c r="Q73" s="671">
        <f>+O73+P73</f>
        <v>472866</v>
      </c>
      <c r="R73" s="612">
        <f>+R17+R45</f>
        <v>306130</v>
      </c>
      <c r="S73" s="613">
        <f>+S17+S45</f>
        <v>313999</v>
      </c>
      <c r="T73" s="614">
        <f t="shared" ref="T73" si="143">SUM(R73:S73)</f>
        <v>620129</v>
      </c>
      <c r="U73" s="621">
        <f>U17+U45</f>
        <v>131</v>
      </c>
      <c r="V73" s="671">
        <f>+T73+U73</f>
        <v>620260</v>
      </c>
      <c r="W73" s="616">
        <f t="shared" si="126"/>
        <v>31.170352700342164</v>
      </c>
    </row>
    <row r="74" spans="1:28" ht="13.5" thickBot="1">
      <c r="A74" s="562" t="str">
        <f t="shared" ref="A74:A76" si="144">IF(ISERROR(F74/G74)," ",IF(F74/G74&gt;0.5,IF(F74/G74&lt;1.5," ","NOT OK"),"NOT OK"))</f>
        <v xml:space="preserve"> </v>
      </c>
      <c r="B74" s="574" t="s">
        <v>17</v>
      </c>
      <c r="C74" s="636">
        <f t="shared" si="141"/>
        <v>1532</v>
      </c>
      <c r="D74" s="637">
        <f t="shared" si="141"/>
        <v>1531</v>
      </c>
      <c r="E74" s="610">
        <f t="shared" si="141"/>
        <v>3063</v>
      </c>
      <c r="F74" s="636">
        <f t="shared" si="141"/>
        <v>2005</v>
      </c>
      <c r="G74" s="637">
        <f t="shared" si="141"/>
        <v>2002</v>
      </c>
      <c r="H74" s="610">
        <f t="shared" si="141"/>
        <v>4007</v>
      </c>
      <c r="I74" s="611">
        <f t="shared" ref="I74:I76" si="145">IF(E74=0,0,((H74/E74)-1)*100)</f>
        <v>30.819458047665684</v>
      </c>
      <c r="J74" s="562"/>
      <c r="L74" s="579" t="s">
        <v>17</v>
      </c>
      <c r="M74" s="612">
        <f>+M18+M46</f>
        <v>231734</v>
      </c>
      <c r="N74" s="613">
        <f>+N18+N46</f>
        <v>233397</v>
      </c>
      <c r="O74" s="614">
        <f>SUM(M74:N74)</f>
        <v>465131</v>
      </c>
      <c r="P74" s="615">
        <f>P18+P46</f>
        <v>0</v>
      </c>
      <c r="Q74" s="614">
        <f>+O74+P74</f>
        <v>465131</v>
      </c>
      <c r="R74" s="612">
        <f>+R18+R46</f>
        <v>311641</v>
      </c>
      <c r="S74" s="613">
        <f>+S18+S46</f>
        <v>314879</v>
      </c>
      <c r="T74" s="614">
        <f>SUM(R74:S74)</f>
        <v>626520</v>
      </c>
      <c r="U74" s="615">
        <f>U18+U46</f>
        <v>0</v>
      </c>
      <c r="V74" s="614">
        <f>+T74+U74</f>
        <v>626520</v>
      </c>
      <c r="W74" s="616">
        <f t="shared" ref="W74:W76" si="146">IF(Q74=0,0,((V74/Q74)-1)*100)</f>
        <v>34.697536822959549</v>
      </c>
    </row>
    <row r="75" spans="1:28" ht="14.25" thickTop="1" thickBot="1">
      <c r="A75" s="607" t="str">
        <f t="shared" si="144"/>
        <v xml:space="preserve"> </v>
      </c>
      <c r="B75" s="623" t="s">
        <v>66</v>
      </c>
      <c r="C75" s="624">
        <f>+C72+C73+C74</f>
        <v>7245</v>
      </c>
      <c r="D75" s="640">
        <f t="shared" ref="D75" si="147">+D72+D73+D74</f>
        <v>7243</v>
      </c>
      <c r="E75" s="641">
        <f t="shared" ref="E75" si="148">+E72+E73+E74</f>
        <v>14488</v>
      </c>
      <c r="F75" s="624">
        <f t="shared" ref="F75" si="149">+F72+F73+F74</f>
        <v>9948</v>
      </c>
      <c r="G75" s="625">
        <f t="shared" ref="G75" si="150">+G72+G73+G74</f>
        <v>9946</v>
      </c>
      <c r="H75" s="626">
        <f t="shared" ref="H75" si="151">+H72+H73+H74</f>
        <v>19894</v>
      </c>
      <c r="I75" s="627">
        <f t="shared" si="145"/>
        <v>37.313638873550524</v>
      </c>
      <c r="J75" s="562"/>
      <c r="L75" s="628" t="s">
        <v>66</v>
      </c>
      <c r="M75" s="642">
        <f>+M72+M73+M74</f>
        <v>1159766</v>
      </c>
      <c r="N75" s="642">
        <f t="shared" ref="N75" si="152">+N72+N73+N74</f>
        <v>1173960</v>
      </c>
      <c r="O75" s="643">
        <f t="shared" ref="O75" si="153">+O72+O73+O74</f>
        <v>2333726</v>
      </c>
      <c r="P75" s="642">
        <f t="shared" ref="P75" si="154">+P72+P73+P74</f>
        <v>0</v>
      </c>
      <c r="Q75" s="643">
        <f t="shared" ref="Q75" si="155">+Q72+Q73+Q74</f>
        <v>2333726</v>
      </c>
      <c r="R75" s="642">
        <f t="shared" ref="R75" si="156">+R72+R73+R74</f>
        <v>1543507</v>
      </c>
      <c r="S75" s="642">
        <f t="shared" ref="S75" si="157">+S72+S73+S74</f>
        <v>1561490</v>
      </c>
      <c r="T75" s="643">
        <f t="shared" ref="T75" si="158">+T72+T73+T74</f>
        <v>3104997</v>
      </c>
      <c r="U75" s="642">
        <f t="shared" ref="U75" si="159">+U72+U73+U74</f>
        <v>591</v>
      </c>
      <c r="V75" s="643">
        <f t="shared" ref="V75" si="160">+V72+V73+V74</f>
        <v>3105588</v>
      </c>
      <c r="W75" s="632">
        <f t="shared" si="146"/>
        <v>33.074234078893582</v>
      </c>
      <c r="X75" s="563"/>
      <c r="AA75" s="563"/>
      <c r="AB75" s="563"/>
    </row>
    <row r="76" spans="1:28" ht="14.25" thickTop="1" thickBot="1">
      <c r="A76" s="607" t="str">
        <f t="shared" si="144"/>
        <v xml:space="preserve"> </v>
      </c>
      <c r="B76" s="623" t="s">
        <v>67</v>
      </c>
      <c r="C76" s="624">
        <f>+C68+C72+C73+C74</f>
        <v>11172</v>
      </c>
      <c r="D76" s="625">
        <f t="shared" ref="D76:H76" si="161">+D68+D72+D73+D74</f>
        <v>11170</v>
      </c>
      <c r="E76" s="626">
        <f t="shared" si="161"/>
        <v>22342</v>
      </c>
      <c r="F76" s="624">
        <f t="shared" si="161"/>
        <v>14900</v>
      </c>
      <c r="G76" s="625">
        <f t="shared" si="161"/>
        <v>14899</v>
      </c>
      <c r="H76" s="626">
        <f t="shared" si="161"/>
        <v>29799</v>
      </c>
      <c r="I76" s="627">
        <f t="shared" si="145"/>
        <v>33.376600125324508</v>
      </c>
      <c r="J76" s="562"/>
      <c r="L76" s="628" t="s">
        <v>67</v>
      </c>
      <c r="M76" s="629">
        <f>+M68+M72+M73+M74</f>
        <v>1761115</v>
      </c>
      <c r="N76" s="629">
        <f t="shared" ref="N76:V76" si="162">+N68+N72+N73+N74</f>
        <v>1770815</v>
      </c>
      <c r="O76" s="644">
        <f t="shared" si="162"/>
        <v>3531930</v>
      </c>
      <c r="P76" s="629">
        <f t="shared" si="162"/>
        <v>6</v>
      </c>
      <c r="Q76" s="644">
        <f t="shared" si="162"/>
        <v>3531936</v>
      </c>
      <c r="R76" s="629">
        <f t="shared" si="162"/>
        <v>2345535</v>
      </c>
      <c r="S76" s="629">
        <f t="shared" si="162"/>
        <v>2370963</v>
      </c>
      <c r="T76" s="644">
        <f t="shared" si="162"/>
        <v>4716498</v>
      </c>
      <c r="U76" s="629">
        <f t="shared" si="162"/>
        <v>591</v>
      </c>
      <c r="V76" s="644">
        <f t="shared" si="162"/>
        <v>4717089</v>
      </c>
      <c r="W76" s="632">
        <f t="shared" si="146"/>
        <v>33.555336223532926</v>
      </c>
      <c r="X76" s="569"/>
      <c r="Y76" s="562"/>
      <c r="Z76" s="562"/>
      <c r="AA76" s="645"/>
    </row>
    <row r="77" spans="1:28" ht="14.25" thickTop="1" thickBot="1">
      <c r="A77" s="562" t="str">
        <f>IF(ISERROR(F77/G77)," ",IF(F77/G77&gt;0.5,IF(F77/G77&lt;1.5," ","NOT OK"),"NOT OK"))</f>
        <v xml:space="preserve"> </v>
      </c>
      <c r="B77" s="574" t="s">
        <v>18</v>
      </c>
      <c r="C77" s="636">
        <f t="shared" ref="C77:E77" si="163">+C21+C49</f>
        <v>1449</v>
      </c>
      <c r="D77" s="637">
        <f t="shared" si="163"/>
        <v>1451</v>
      </c>
      <c r="E77" s="610">
        <f t="shared" si="163"/>
        <v>2900</v>
      </c>
      <c r="F77" s="636"/>
      <c r="G77" s="637"/>
      <c r="H77" s="610"/>
      <c r="I77" s="611"/>
      <c r="J77" s="562"/>
      <c r="L77" s="579" t="s">
        <v>18</v>
      </c>
      <c r="M77" s="612">
        <f>+M21+M49</f>
        <v>239009</v>
      </c>
      <c r="N77" s="613">
        <f>+N21+N49</f>
        <v>233794</v>
      </c>
      <c r="O77" s="614">
        <f>SUM(M77:N77)</f>
        <v>472803</v>
      </c>
      <c r="P77" s="615">
        <f>P21+P49</f>
        <v>0</v>
      </c>
      <c r="Q77" s="614">
        <f>+O77+P77</f>
        <v>472803</v>
      </c>
      <c r="R77" s="612"/>
      <c r="S77" s="613"/>
      <c r="T77" s="614"/>
      <c r="U77" s="615"/>
      <c r="V77" s="614"/>
      <c r="W77" s="616"/>
      <c r="Y77" s="617"/>
    </row>
    <row r="78" spans="1:28" ht="15.75" customHeight="1" thickTop="1" thickBot="1">
      <c r="A78" s="647" t="str">
        <f>IF(ISERROR(F78/G78)," ",IF(F78/G78&gt;0.5,IF(F78/G78&lt;1.5," ","NOT OK"),"NOT OK"))</f>
        <v xml:space="preserve"> </v>
      </c>
      <c r="B78" s="648" t="s">
        <v>19</v>
      </c>
      <c r="C78" s="624">
        <f t="shared" ref="C78:E78" si="164">+C73+C74+C77</f>
        <v>4447</v>
      </c>
      <c r="D78" s="649">
        <f t="shared" si="164"/>
        <v>4445</v>
      </c>
      <c r="E78" s="650">
        <f t="shared" si="164"/>
        <v>8892</v>
      </c>
      <c r="F78" s="624"/>
      <c r="G78" s="649"/>
      <c r="H78" s="650"/>
      <c r="I78" s="627"/>
      <c r="J78" s="562"/>
      <c r="K78" s="651"/>
      <c r="L78" s="652" t="s">
        <v>19</v>
      </c>
      <c r="M78" s="653">
        <f t="shared" ref="M78:Q78" si="165">+M73+M74+M77</f>
        <v>707673</v>
      </c>
      <c r="N78" s="654">
        <f t="shared" si="165"/>
        <v>703127</v>
      </c>
      <c r="O78" s="655">
        <f t="shared" si="165"/>
        <v>1410800</v>
      </c>
      <c r="P78" s="654">
        <f t="shared" si="165"/>
        <v>0</v>
      </c>
      <c r="Q78" s="655">
        <f t="shared" si="165"/>
        <v>1410800</v>
      </c>
      <c r="R78" s="653"/>
      <c r="S78" s="654"/>
      <c r="T78" s="655"/>
      <c r="U78" s="654"/>
      <c r="V78" s="655"/>
      <c r="W78" s="656"/>
    </row>
    <row r="79" spans="1:28" ht="13.5" thickTop="1">
      <c r="A79" s="562" t="str">
        <f>IF(ISERROR(F79/G79)," ",IF(F79/G79&gt;0.5,IF(F79/G79&lt;1.5," ","NOT OK"),"NOT OK"))</f>
        <v xml:space="preserve"> </v>
      </c>
      <c r="B79" s="574" t="s">
        <v>21</v>
      </c>
      <c r="C79" s="608">
        <f t="shared" ref="C79:E81" si="166">+C23+C51</f>
        <v>1636</v>
      </c>
      <c r="D79" s="609">
        <f t="shared" si="166"/>
        <v>1637</v>
      </c>
      <c r="E79" s="657">
        <f t="shared" si="166"/>
        <v>3273</v>
      </c>
      <c r="F79" s="608"/>
      <c r="G79" s="609"/>
      <c r="H79" s="657"/>
      <c r="I79" s="611"/>
      <c r="J79" s="562"/>
      <c r="L79" s="579" t="s">
        <v>21</v>
      </c>
      <c r="M79" s="612">
        <f t="shared" ref="M79:N81" si="167">+M23+M51</f>
        <v>272851</v>
      </c>
      <c r="N79" s="613">
        <f t="shared" si="167"/>
        <v>263668</v>
      </c>
      <c r="O79" s="614">
        <f>SUM(M79:N79)</f>
        <v>536519</v>
      </c>
      <c r="P79" s="615">
        <f>P23+P51</f>
        <v>0</v>
      </c>
      <c r="Q79" s="614">
        <f>+O79+P79</f>
        <v>536519</v>
      </c>
      <c r="R79" s="612"/>
      <c r="S79" s="613"/>
      <c r="T79" s="614"/>
      <c r="U79" s="615"/>
      <c r="V79" s="614"/>
      <c r="W79" s="616"/>
    </row>
    <row r="80" spans="1:28">
      <c r="A80" s="562" t="str">
        <f t="shared" ref="A80" si="168">IF(ISERROR(F80/G80)," ",IF(F80/G80&gt;0.5,IF(F80/G80&lt;1.5," ","NOT OK"),"NOT OK"))</f>
        <v xml:space="preserve"> </v>
      </c>
      <c r="B80" s="574" t="s">
        <v>22</v>
      </c>
      <c r="C80" s="608">
        <f t="shared" si="166"/>
        <v>1584</v>
      </c>
      <c r="D80" s="609">
        <f t="shared" si="166"/>
        <v>1583</v>
      </c>
      <c r="E80" s="659">
        <f t="shared" si="166"/>
        <v>3167</v>
      </c>
      <c r="F80" s="608"/>
      <c r="G80" s="609"/>
      <c r="H80" s="659"/>
      <c r="I80" s="611"/>
      <c r="J80" s="647"/>
      <c r="L80" s="579" t="s">
        <v>22</v>
      </c>
      <c r="M80" s="612">
        <f t="shared" si="167"/>
        <v>258001</v>
      </c>
      <c r="N80" s="613">
        <f t="shared" si="167"/>
        <v>260938</v>
      </c>
      <c r="O80" s="614">
        <f t="shared" ref="O80:O81" si="169">SUM(M80:N80)</f>
        <v>518939</v>
      </c>
      <c r="P80" s="615">
        <f>P24+P52</f>
        <v>163</v>
      </c>
      <c r="Q80" s="614">
        <f>+O80+P80</f>
        <v>519102</v>
      </c>
      <c r="R80" s="612"/>
      <c r="S80" s="613"/>
      <c r="T80" s="614"/>
      <c r="U80" s="615"/>
      <c r="V80" s="614"/>
      <c r="W80" s="616"/>
    </row>
    <row r="81" spans="1:28" ht="13.5" thickBot="1">
      <c r="A81" s="562" t="str">
        <f t="shared" ref="A81" si="170">IF(ISERROR(F81/G81)," ",IF(F81/G81&gt;0.5,IF(F81/G81&lt;1.5," ","NOT OK"),"NOT OK"))</f>
        <v xml:space="preserve"> </v>
      </c>
      <c r="B81" s="574" t="s">
        <v>23</v>
      </c>
      <c r="C81" s="608">
        <f t="shared" si="166"/>
        <v>1444</v>
      </c>
      <c r="D81" s="660">
        <f t="shared" si="166"/>
        <v>1443</v>
      </c>
      <c r="E81" s="661">
        <f t="shared" si="166"/>
        <v>2887</v>
      </c>
      <c r="F81" s="608"/>
      <c r="G81" s="660"/>
      <c r="H81" s="661"/>
      <c r="I81" s="662"/>
      <c r="J81" s="562"/>
      <c r="L81" s="579" t="s">
        <v>23</v>
      </c>
      <c r="M81" s="612">
        <f t="shared" si="167"/>
        <v>228846</v>
      </c>
      <c r="N81" s="613">
        <f t="shared" si="167"/>
        <v>230833</v>
      </c>
      <c r="O81" s="614">
        <f t="shared" si="169"/>
        <v>459679</v>
      </c>
      <c r="P81" s="621">
        <f>P25+P53</f>
        <v>0</v>
      </c>
      <c r="Q81" s="671">
        <f>+O81+P81</f>
        <v>459679</v>
      </c>
      <c r="R81" s="612"/>
      <c r="S81" s="613"/>
      <c r="T81" s="614"/>
      <c r="U81" s="621"/>
      <c r="V81" s="671"/>
      <c r="W81" s="616"/>
    </row>
    <row r="82" spans="1:28" ht="14.25" thickTop="1" thickBot="1">
      <c r="A82" s="607" t="str">
        <f>IF(ISERROR(F82/G82)," ",IF(F82/G82&gt;0.5,IF(F82/G82&lt;1.5," ","NOT OK"),"NOT OK"))</f>
        <v xml:space="preserve"> </v>
      </c>
      <c r="B82" s="623" t="s">
        <v>40</v>
      </c>
      <c r="C82" s="624">
        <f t="shared" ref="C82:E82" si="171">+C79+C80+C81</f>
        <v>4664</v>
      </c>
      <c r="D82" s="624">
        <f t="shared" si="171"/>
        <v>4663</v>
      </c>
      <c r="E82" s="624">
        <f t="shared" si="171"/>
        <v>9327</v>
      </c>
      <c r="F82" s="624"/>
      <c r="G82" s="624"/>
      <c r="H82" s="624"/>
      <c r="I82" s="627"/>
      <c r="J82" s="562"/>
      <c r="L82" s="663" t="s">
        <v>40</v>
      </c>
      <c r="M82" s="629">
        <f t="shared" ref="M82:Q82" si="172">+M79+M80+M81</f>
        <v>759698</v>
      </c>
      <c r="N82" s="630">
        <f t="shared" si="172"/>
        <v>755439</v>
      </c>
      <c r="O82" s="631">
        <f t="shared" si="172"/>
        <v>1515137</v>
      </c>
      <c r="P82" s="630">
        <f t="shared" si="172"/>
        <v>163</v>
      </c>
      <c r="Q82" s="631">
        <f t="shared" si="172"/>
        <v>1515300</v>
      </c>
      <c r="R82" s="629"/>
      <c r="S82" s="630"/>
      <c r="T82" s="631"/>
      <c r="U82" s="630"/>
      <c r="V82" s="631"/>
      <c r="W82" s="632"/>
    </row>
    <row r="83" spans="1:28" ht="14.25" thickTop="1" thickBot="1">
      <c r="A83" s="607" t="str">
        <f>IF(ISERROR(F83/G83)," ",IF(F83/G83&gt;0.5,IF(F83/G83&lt;1.5," ","NOT OK"),"NOT OK"))</f>
        <v xml:space="preserve"> </v>
      </c>
      <c r="B83" s="623" t="s">
        <v>62</v>
      </c>
      <c r="C83" s="624">
        <f t="shared" ref="C83:E83" si="173">+C72+C78+C82</f>
        <v>13358</v>
      </c>
      <c r="D83" s="624">
        <f t="shared" si="173"/>
        <v>13357</v>
      </c>
      <c r="E83" s="624">
        <f t="shared" si="173"/>
        <v>26715</v>
      </c>
      <c r="F83" s="624"/>
      <c r="G83" s="624"/>
      <c r="H83" s="624"/>
      <c r="I83" s="627"/>
      <c r="J83" s="562"/>
      <c r="L83" s="663" t="s">
        <v>62</v>
      </c>
      <c r="M83" s="642">
        <f t="shared" ref="M83:Q83" si="174">+M72+M78+M82</f>
        <v>2158473</v>
      </c>
      <c r="N83" s="642">
        <f t="shared" si="174"/>
        <v>2163193</v>
      </c>
      <c r="O83" s="643">
        <f t="shared" si="174"/>
        <v>4321666</v>
      </c>
      <c r="P83" s="642">
        <f t="shared" si="174"/>
        <v>163</v>
      </c>
      <c r="Q83" s="643">
        <f t="shared" si="174"/>
        <v>4321829</v>
      </c>
      <c r="R83" s="642"/>
      <c r="S83" s="642"/>
      <c r="T83" s="643"/>
      <c r="U83" s="642"/>
      <c r="V83" s="643"/>
      <c r="W83" s="632"/>
      <c r="X83" s="563"/>
      <c r="AA83" s="563"/>
      <c r="AB83" s="563"/>
    </row>
    <row r="84" spans="1:28" ht="14.25" thickTop="1" thickBot="1">
      <c r="A84" s="607" t="str">
        <f>IF(ISERROR(F84/G84)," ",IF(F84/G84&gt;0.5,IF(F84/G84&lt;1.5," ","NOT OK"),"NOT OK"))</f>
        <v xml:space="preserve"> </v>
      </c>
      <c r="B84" s="623" t="s">
        <v>63</v>
      </c>
      <c r="C84" s="624">
        <f t="shared" ref="C84:E84" si="175">+C68+C72+C78+C82</f>
        <v>17285</v>
      </c>
      <c r="D84" s="624">
        <f t="shared" si="175"/>
        <v>17284</v>
      </c>
      <c r="E84" s="624">
        <f t="shared" si="175"/>
        <v>34569</v>
      </c>
      <c r="F84" s="624"/>
      <c r="G84" s="624"/>
      <c r="H84" s="624"/>
      <c r="I84" s="627"/>
      <c r="J84" s="562"/>
      <c r="L84" s="663" t="s">
        <v>63</v>
      </c>
      <c r="M84" s="629">
        <f t="shared" ref="M84:Q84" si="176">+M68+M72+M78+M82</f>
        <v>2759822</v>
      </c>
      <c r="N84" s="630">
        <f t="shared" si="176"/>
        <v>2760048</v>
      </c>
      <c r="O84" s="631">
        <f t="shared" si="176"/>
        <v>5519870</v>
      </c>
      <c r="P84" s="630">
        <f t="shared" si="176"/>
        <v>169</v>
      </c>
      <c r="Q84" s="631">
        <f t="shared" si="176"/>
        <v>5520039</v>
      </c>
      <c r="R84" s="629"/>
      <c r="S84" s="630"/>
      <c r="T84" s="631"/>
      <c r="U84" s="630"/>
      <c r="V84" s="631"/>
      <c r="W84" s="632"/>
    </row>
    <row r="85" spans="1:28" ht="14.25" thickTop="1" thickBot="1">
      <c r="B85" s="664" t="s">
        <v>60</v>
      </c>
      <c r="C85" s="566"/>
      <c r="D85" s="566"/>
      <c r="E85" s="566"/>
      <c r="F85" s="566"/>
      <c r="G85" s="566"/>
      <c r="H85" s="566"/>
      <c r="I85" s="566"/>
      <c r="J85" s="566"/>
      <c r="L85" s="665" t="s">
        <v>60</v>
      </c>
      <c r="M85" s="667"/>
      <c r="N85" s="667"/>
      <c r="O85" s="667"/>
      <c r="P85" s="667"/>
      <c r="Q85" s="667"/>
      <c r="R85" s="667"/>
      <c r="S85" s="667"/>
      <c r="T85" s="667"/>
      <c r="U85" s="667"/>
      <c r="V85" s="667"/>
      <c r="W85" s="667"/>
      <c r="X85" s="667"/>
    </row>
    <row r="86" spans="1:28" ht="13.5" customHeight="1" thickTop="1">
      <c r="J86" s="562"/>
      <c r="L86" s="1296" t="s">
        <v>33</v>
      </c>
      <c r="M86" s="1297"/>
      <c r="N86" s="1297"/>
      <c r="O86" s="1297"/>
      <c r="P86" s="1297"/>
      <c r="Q86" s="1297"/>
      <c r="R86" s="1297"/>
      <c r="S86" s="1297"/>
      <c r="T86" s="1297"/>
      <c r="U86" s="1297"/>
      <c r="V86" s="1297"/>
      <c r="W86" s="1298"/>
    </row>
    <row r="87" spans="1:28" ht="13.5" customHeight="1" thickBot="1">
      <c r="J87" s="562"/>
      <c r="L87" s="1293" t="s">
        <v>43</v>
      </c>
      <c r="M87" s="1294"/>
      <c r="N87" s="1294"/>
      <c r="O87" s="1294"/>
      <c r="P87" s="1294"/>
      <c r="Q87" s="1294"/>
      <c r="R87" s="1294"/>
      <c r="S87" s="1294"/>
      <c r="T87" s="1294"/>
      <c r="U87" s="1294"/>
      <c r="V87" s="1294"/>
      <c r="W87" s="1295"/>
    </row>
    <row r="88" spans="1:28" ht="13.5" customHeight="1" thickTop="1" thickBot="1">
      <c r="L88" s="679"/>
      <c r="M88" s="680"/>
      <c r="N88" s="680"/>
      <c r="O88" s="680"/>
      <c r="P88" s="680"/>
      <c r="Q88" s="680"/>
      <c r="R88" s="680"/>
      <c r="S88" s="680"/>
      <c r="T88" s="680"/>
      <c r="U88" s="680"/>
      <c r="V88" s="680"/>
      <c r="W88" s="681" t="s">
        <v>34</v>
      </c>
    </row>
    <row r="89" spans="1:28" ht="13.5" customHeight="1" thickTop="1" thickBot="1">
      <c r="L89" s="682"/>
      <c r="M89" s="683" t="s">
        <v>64</v>
      </c>
      <c r="N89" s="683"/>
      <c r="O89" s="683"/>
      <c r="P89" s="683"/>
      <c r="Q89" s="684"/>
      <c r="R89" s="683" t="s">
        <v>65</v>
      </c>
      <c r="S89" s="683"/>
      <c r="T89" s="683"/>
      <c r="U89" s="683"/>
      <c r="V89" s="684"/>
      <c r="W89" s="685" t="s">
        <v>2</v>
      </c>
    </row>
    <row r="90" spans="1:28" ht="13.5" thickTop="1">
      <c r="L90" s="686" t="s">
        <v>3</v>
      </c>
      <c r="M90" s="687"/>
      <c r="N90" s="688"/>
      <c r="O90" s="689"/>
      <c r="P90" s="690"/>
      <c r="Q90" s="689"/>
      <c r="R90" s="687"/>
      <c r="S90" s="688"/>
      <c r="T90" s="689"/>
      <c r="U90" s="690"/>
      <c r="V90" s="689"/>
      <c r="W90" s="691" t="s">
        <v>4</v>
      </c>
    </row>
    <row r="91" spans="1:28" ht="13.5" thickBot="1">
      <c r="L91" s="692"/>
      <c r="M91" s="693" t="s">
        <v>35</v>
      </c>
      <c r="N91" s="694" t="s">
        <v>36</v>
      </c>
      <c r="O91" s="695" t="s">
        <v>37</v>
      </c>
      <c r="P91" s="696" t="s">
        <v>32</v>
      </c>
      <c r="Q91" s="695" t="s">
        <v>7</v>
      </c>
      <c r="R91" s="693" t="s">
        <v>35</v>
      </c>
      <c r="S91" s="694" t="s">
        <v>36</v>
      </c>
      <c r="T91" s="695" t="s">
        <v>37</v>
      </c>
      <c r="U91" s="696" t="s">
        <v>32</v>
      </c>
      <c r="V91" s="695" t="s">
        <v>7</v>
      </c>
      <c r="W91" s="697"/>
    </row>
    <row r="92" spans="1:28" ht="6.75" customHeight="1" thickTop="1">
      <c r="L92" s="686"/>
      <c r="M92" s="698"/>
      <c r="N92" s="699"/>
      <c r="O92" s="700"/>
      <c r="P92" s="701"/>
      <c r="Q92" s="700"/>
      <c r="R92" s="698"/>
      <c r="S92" s="699"/>
      <c r="T92" s="700"/>
      <c r="U92" s="701"/>
      <c r="V92" s="700"/>
      <c r="W92" s="702"/>
    </row>
    <row r="93" spans="1:28">
      <c r="A93" s="703"/>
      <c r="L93" s="686" t="s">
        <v>10</v>
      </c>
      <c r="M93" s="704">
        <v>1028</v>
      </c>
      <c r="N93" s="705">
        <v>874</v>
      </c>
      <c r="O93" s="706">
        <f>+M93+N93</f>
        <v>1902</v>
      </c>
      <c r="P93" s="707">
        <v>0</v>
      </c>
      <c r="Q93" s="706">
        <f t="shared" ref="Q93" si="177">O93+P93</f>
        <v>1902</v>
      </c>
      <c r="R93" s="704">
        <v>1046</v>
      </c>
      <c r="S93" s="705">
        <v>1007</v>
      </c>
      <c r="T93" s="706">
        <f>+R93+S93</f>
        <v>2053</v>
      </c>
      <c r="U93" s="707">
        <v>0</v>
      </c>
      <c r="V93" s="706">
        <f t="shared" ref="V93:V95" si="178">T93+U93</f>
        <v>2053</v>
      </c>
      <c r="W93" s="708">
        <f>IF(Q93=0,0,((V93/Q93)-1)*100)</f>
        <v>7.9390115667718142</v>
      </c>
      <c r="Y93" s="709"/>
      <c r="Z93" s="709"/>
      <c r="AA93" s="710"/>
    </row>
    <row r="94" spans="1:28">
      <c r="A94" s="703"/>
      <c r="L94" s="686" t="s">
        <v>11</v>
      </c>
      <c r="M94" s="704">
        <v>999</v>
      </c>
      <c r="N94" s="705">
        <v>1012</v>
      </c>
      <c r="O94" s="706">
        <f t="shared" ref="O94:O97" si="179">+M94+N94</f>
        <v>2011</v>
      </c>
      <c r="P94" s="707">
        <v>0</v>
      </c>
      <c r="Q94" s="706">
        <f>O94+P94</f>
        <v>2011</v>
      </c>
      <c r="R94" s="704">
        <v>1235</v>
      </c>
      <c r="S94" s="705">
        <v>1238</v>
      </c>
      <c r="T94" s="706">
        <f t="shared" ref="T94:T97" si="180">+R94+S94</f>
        <v>2473</v>
      </c>
      <c r="U94" s="707">
        <v>0</v>
      </c>
      <c r="V94" s="706">
        <f>T94+U94</f>
        <v>2473</v>
      </c>
      <c r="W94" s="708">
        <f>IF(Q94=0,0,((V94/Q94)-1)*100)</f>
        <v>22.97364495275982</v>
      </c>
      <c r="X94" s="711"/>
      <c r="Y94" s="712"/>
      <c r="Z94" s="712"/>
      <c r="AA94" s="710"/>
    </row>
    <row r="95" spans="1:28" ht="13.5" thickBot="1">
      <c r="A95" s="703"/>
      <c r="L95" s="692" t="s">
        <v>12</v>
      </c>
      <c r="M95" s="704">
        <v>967</v>
      </c>
      <c r="N95" s="705">
        <v>852</v>
      </c>
      <c r="O95" s="706">
        <f t="shared" si="179"/>
        <v>1819</v>
      </c>
      <c r="P95" s="707">
        <v>0</v>
      </c>
      <c r="Q95" s="706">
        <f t="shared" ref="Q95" si="181">O95+P95</f>
        <v>1819</v>
      </c>
      <c r="R95" s="704">
        <v>1217</v>
      </c>
      <c r="S95" s="705">
        <v>1343</v>
      </c>
      <c r="T95" s="706">
        <f t="shared" si="180"/>
        <v>2560</v>
      </c>
      <c r="U95" s="707">
        <v>0</v>
      </c>
      <c r="V95" s="706">
        <f t="shared" si="178"/>
        <v>2560</v>
      </c>
      <c r="W95" s="708">
        <f>IF(Q95=0,0,((V95/Q95)-1)*100)</f>
        <v>40.736668499175366</v>
      </c>
      <c r="X95" s="711"/>
      <c r="Y95" s="712"/>
      <c r="Z95" s="712"/>
      <c r="AA95" s="710"/>
    </row>
    <row r="96" spans="1:28" ht="14.25" thickTop="1" thickBot="1">
      <c r="A96" s="703"/>
      <c r="L96" s="713" t="s">
        <v>57</v>
      </c>
      <c r="M96" s="714">
        <f t="shared" ref="M96:N96" si="182">+M93+M94+M95</f>
        <v>2994</v>
      </c>
      <c r="N96" s="715">
        <f t="shared" si="182"/>
        <v>2738</v>
      </c>
      <c r="O96" s="716">
        <f t="shared" si="179"/>
        <v>5732</v>
      </c>
      <c r="P96" s="714">
        <v>0</v>
      </c>
      <c r="Q96" s="716">
        <f t="shared" ref="Q96" si="183">+Q93+Q94+Q95</f>
        <v>5732</v>
      </c>
      <c r="R96" s="714">
        <f t="shared" ref="R96:V96" si="184">+R93+R94+R95</f>
        <v>3498</v>
      </c>
      <c r="S96" s="715">
        <f t="shared" si="184"/>
        <v>3588</v>
      </c>
      <c r="T96" s="716">
        <f t="shared" si="180"/>
        <v>7086</v>
      </c>
      <c r="U96" s="714">
        <v>0</v>
      </c>
      <c r="V96" s="716">
        <f t="shared" si="184"/>
        <v>7086</v>
      </c>
      <c r="W96" s="717">
        <f t="shared" ref="W96" si="185">IF(Q96=0,0,((V96/Q96)-1)*100)</f>
        <v>23.621772505233785</v>
      </c>
      <c r="Y96" s="617"/>
      <c r="Z96" s="617"/>
    </row>
    <row r="97" spans="1:28" ht="13.5" thickTop="1">
      <c r="A97" s="703"/>
      <c r="L97" s="686" t="s">
        <v>13</v>
      </c>
      <c r="M97" s="704">
        <v>918</v>
      </c>
      <c r="N97" s="705">
        <v>822</v>
      </c>
      <c r="O97" s="706">
        <f t="shared" si="179"/>
        <v>1740</v>
      </c>
      <c r="P97" s="707">
        <v>0</v>
      </c>
      <c r="Q97" s="706">
        <f>O97+P97</f>
        <v>1740</v>
      </c>
      <c r="R97" s="704">
        <v>1226</v>
      </c>
      <c r="S97" s="705">
        <v>1185</v>
      </c>
      <c r="T97" s="706">
        <f t="shared" si="180"/>
        <v>2411</v>
      </c>
      <c r="U97" s="707">
        <v>0</v>
      </c>
      <c r="V97" s="706">
        <f>T97+U97</f>
        <v>2411</v>
      </c>
      <c r="W97" s="708">
        <f t="shared" ref="W97" si="186">IF(Q97=0,0,((V97/Q97)-1)*100)</f>
        <v>38.563218390804586</v>
      </c>
      <c r="X97" s="718"/>
      <c r="Y97" s="719"/>
      <c r="Z97" s="719"/>
      <c r="AA97" s="720"/>
    </row>
    <row r="98" spans="1:28">
      <c r="A98" s="703"/>
      <c r="L98" s="686" t="s">
        <v>14</v>
      </c>
      <c r="M98" s="704">
        <v>951</v>
      </c>
      <c r="N98" s="705">
        <v>849</v>
      </c>
      <c r="O98" s="706">
        <f>+M98+N98</f>
        <v>1800</v>
      </c>
      <c r="P98" s="707">
        <v>0</v>
      </c>
      <c r="Q98" s="706">
        <f>O98+P98</f>
        <v>1800</v>
      </c>
      <c r="R98" s="704">
        <v>1064</v>
      </c>
      <c r="S98" s="705">
        <v>1083</v>
      </c>
      <c r="T98" s="706">
        <f>+R98+S98</f>
        <v>2147</v>
      </c>
      <c r="U98" s="707">
        <v>2</v>
      </c>
      <c r="V98" s="706">
        <f>T98+U98</f>
        <v>2149</v>
      </c>
      <c r="W98" s="708">
        <f>IF(Q98=0,0,((V98/Q98)-1)*100)</f>
        <v>19.3888888888889</v>
      </c>
      <c r="Y98" s="617"/>
      <c r="Z98" s="617"/>
    </row>
    <row r="99" spans="1:28" ht="13.5" thickBot="1">
      <c r="A99" s="703"/>
      <c r="L99" s="686" t="s">
        <v>15</v>
      </c>
      <c r="M99" s="704">
        <v>1200</v>
      </c>
      <c r="N99" s="705">
        <v>1159</v>
      </c>
      <c r="O99" s="706">
        <f>+M99+N99</f>
        <v>2359</v>
      </c>
      <c r="P99" s="707">
        <v>0</v>
      </c>
      <c r="Q99" s="706">
        <f>O99+P99</f>
        <v>2359</v>
      </c>
      <c r="R99" s="704">
        <v>1394</v>
      </c>
      <c r="S99" s="705">
        <v>1279</v>
      </c>
      <c r="T99" s="706">
        <f>+R99+S99</f>
        <v>2673</v>
      </c>
      <c r="U99" s="707">
        <v>0</v>
      </c>
      <c r="V99" s="706">
        <f>T99+U99</f>
        <v>2673</v>
      </c>
      <c r="W99" s="708">
        <f>IF(Q99=0,0,((V99/Q99)-1)*100)</f>
        <v>13.310724883425173</v>
      </c>
      <c r="Y99" s="617"/>
      <c r="Z99" s="617"/>
    </row>
    <row r="100" spans="1:28" ht="14.25" thickTop="1" thickBot="1">
      <c r="A100" s="703"/>
      <c r="L100" s="713" t="s">
        <v>61</v>
      </c>
      <c r="M100" s="714">
        <f>+M97+M98+M99</f>
        <v>3069</v>
      </c>
      <c r="N100" s="715">
        <f t="shared" ref="N100:V100" si="187">+N97+N98+N99</f>
        <v>2830</v>
      </c>
      <c r="O100" s="716">
        <f t="shared" si="187"/>
        <v>5899</v>
      </c>
      <c r="P100" s="714">
        <f t="shared" si="187"/>
        <v>0</v>
      </c>
      <c r="Q100" s="716">
        <f t="shared" si="187"/>
        <v>5899</v>
      </c>
      <c r="R100" s="714">
        <f t="shared" si="187"/>
        <v>3684</v>
      </c>
      <c r="S100" s="715">
        <f t="shared" si="187"/>
        <v>3547</v>
      </c>
      <c r="T100" s="716">
        <f t="shared" si="187"/>
        <v>7231</v>
      </c>
      <c r="U100" s="714">
        <f t="shared" si="187"/>
        <v>2</v>
      </c>
      <c r="V100" s="716">
        <f t="shared" si="187"/>
        <v>7233</v>
      </c>
      <c r="W100" s="717">
        <f t="shared" ref="W100" si="188">IF(Q100=0,0,((V100/Q100)-1)*100)</f>
        <v>22.614002373283615</v>
      </c>
      <c r="Y100" s="617"/>
      <c r="Z100" s="617"/>
    </row>
    <row r="101" spans="1:28" ht="13.5" thickTop="1">
      <c r="A101" s="703"/>
      <c r="L101" s="686" t="s">
        <v>16</v>
      </c>
      <c r="M101" s="704">
        <v>1073</v>
      </c>
      <c r="N101" s="705">
        <v>1115</v>
      </c>
      <c r="O101" s="706">
        <f>+M101+N101</f>
        <v>2188</v>
      </c>
      <c r="P101" s="707">
        <v>0</v>
      </c>
      <c r="Q101" s="706">
        <f>O101+P101</f>
        <v>2188</v>
      </c>
      <c r="R101" s="704">
        <v>1178</v>
      </c>
      <c r="S101" s="705">
        <v>1288</v>
      </c>
      <c r="T101" s="706">
        <f>+R101+S101</f>
        <v>2466</v>
      </c>
      <c r="U101" s="707">
        <v>0</v>
      </c>
      <c r="V101" s="706">
        <f>T101+U101</f>
        <v>2466</v>
      </c>
      <c r="W101" s="708">
        <f>IF(Q101=0,0,((V101/Q101)-1)*100)</f>
        <v>12.70566727605118</v>
      </c>
      <c r="Y101" s="617"/>
      <c r="Z101" s="617"/>
    </row>
    <row r="102" spans="1:28" ht="13.5" thickBot="1">
      <c r="A102" s="703"/>
      <c r="L102" s="686" t="s">
        <v>17</v>
      </c>
      <c r="M102" s="704">
        <v>965</v>
      </c>
      <c r="N102" s="705">
        <v>1050</v>
      </c>
      <c r="O102" s="706">
        <f t="shared" ref="O102" si="189">+M102+N102</f>
        <v>2015</v>
      </c>
      <c r="P102" s="707">
        <v>0</v>
      </c>
      <c r="Q102" s="706">
        <f>O102+P102</f>
        <v>2015</v>
      </c>
      <c r="R102" s="704">
        <v>1254</v>
      </c>
      <c r="S102" s="705">
        <v>1421</v>
      </c>
      <c r="T102" s="706">
        <f>+R102+S102</f>
        <v>2675</v>
      </c>
      <c r="U102" s="707">
        <v>0</v>
      </c>
      <c r="V102" s="706">
        <f>T102+U102</f>
        <v>2675</v>
      </c>
      <c r="W102" s="708">
        <f t="shared" ref="W102" si="190">IF(Q102=0,0,((V102/Q102)-1)*100)</f>
        <v>32.754342431761785</v>
      </c>
      <c r="Y102" s="617"/>
      <c r="Z102" s="617"/>
    </row>
    <row r="103" spans="1:28" ht="14.25" thickTop="1" thickBot="1">
      <c r="A103" s="703"/>
      <c r="L103" s="713" t="s">
        <v>66</v>
      </c>
      <c r="M103" s="714">
        <f>+M100+M101+M102</f>
        <v>5107</v>
      </c>
      <c r="N103" s="715">
        <f t="shared" ref="N103:V103" si="191">+N100+N101+N102</f>
        <v>4995</v>
      </c>
      <c r="O103" s="716">
        <f t="shared" si="191"/>
        <v>10102</v>
      </c>
      <c r="P103" s="714">
        <f t="shared" si="191"/>
        <v>0</v>
      </c>
      <c r="Q103" s="716">
        <f t="shared" si="191"/>
        <v>10102</v>
      </c>
      <c r="R103" s="714">
        <f t="shared" si="191"/>
        <v>6116</v>
      </c>
      <c r="S103" s="715">
        <f t="shared" si="191"/>
        <v>6256</v>
      </c>
      <c r="T103" s="716">
        <f t="shared" si="191"/>
        <v>12372</v>
      </c>
      <c r="U103" s="714">
        <f t="shared" si="191"/>
        <v>2</v>
      </c>
      <c r="V103" s="716">
        <f t="shared" si="191"/>
        <v>12374</v>
      </c>
      <c r="W103" s="717">
        <f t="shared" ref="W103" si="192">IF(Q103=0,0,((V103/Q103)-1)*100)</f>
        <v>22.490595921599677</v>
      </c>
      <c r="Y103" s="617"/>
      <c r="Z103" s="617"/>
      <c r="AB103" s="563"/>
    </row>
    <row r="104" spans="1:28" ht="14.25" thickTop="1" thickBot="1">
      <c r="A104" s="703"/>
      <c r="L104" s="713" t="s">
        <v>67</v>
      </c>
      <c r="M104" s="714">
        <f>+M96+M100+M101+M102</f>
        <v>8101</v>
      </c>
      <c r="N104" s="715">
        <f t="shared" ref="N104:V104" si="193">+N96+N100+N101+N102</f>
        <v>7733</v>
      </c>
      <c r="O104" s="716">
        <f t="shared" si="193"/>
        <v>15834</v>
      </c>
      <c r="P104" s="714">
        <f t="shared" si="193"/>
        <v>0</v>
      </c>
      <c r="Q104" s="716">
        <f t="shared" si="193"/>
        <v>15834</v>
      </c>
      <c r="R104" s="714">
        <f t="shared" si="193"/>
        <v>9614</v>
      </c>
      <c r="S104" s="715">
        <f t="shared" si="193"/>
        <v>9844</v>
      </c>
      <c r="T104" s="716">
        <f t="shared" si="193"/>
        <v>19458</v>
      </c>
      <c r="U104" s="714">
        <f t="shared" si="193"/>
        <v>2</v>
      </c>
      <c r="V104" s="716">
        <f t="shared" si="193"/>
        <v>19460</v>
      </c>
      <c r="W104" s="717">
        <f>IF(Q104=0,0,((V104/Q104)-1)*100)</f>
        <v>22.900088417329801</v>
      </c>
      <c r="Y104" s="617"/>
      <c r="Z104" s="617"/>
    </row>
    <row r="105" spans="1:28" ht="14.25" thickTop="1" thickBot="1">
      <c r="A105" s="703"/>
      <c r="L105" s="686" t="s">
        <v>18</v>
      </c>
      <c r="M105" s="704">
        <v>1069</v>
      </c>
      <c r="N105" s="705">
        <v>985</v>
      </c>
      <c r="O105" s="721">
        <f>+M105+N105</f>
        <v>2054</v>
      </c>
      <c r="P105" s="722">
        <v>0</v>
      </c>
      <c r="Q105" s="721">
        <f>O105+P105</f>
        <v>2054</v>
      </c>
      <c r="R105" s="704"/>
      <c r="S105" s="705"/>
      <c r="T105" s="721"/>
      <c r="U105" s="722"/>
      <c r="V105" s="721"/>
      <c r="W105" s="708"/>
      <c r="Y105" s="617"/>
      <c r="Z105" s="617"/>
    </row>
    <row r="106" spans="1:28" ht="14.25" thickTop="1" thickBot="1">
      <c r="A106" s="703" t="str">
        <f>IF(ISERROR(F106/G106)," ",IF(F106/G106&gt;0.5,IF(F106/G106&lt;1.5," ","NOT OK"),"NOT OK"))</f>
        <v xml:space="preserve"> </v>
      </c>
      <c r="L106" s="723" t="s">
        <v>19</v>
      </c>
      <c r="M106" s="724">
        <f t="shared" ref="M106:Q106" si="194">+M101+M102+M105</f>
        <v>3107</v>
      </c>
      <c r="N106" s="724">
        <f t="shared" si="194"/>
        <v>3150</v>
      </c>
      <c r="O106" s="725">
        <f t="shared" si="194"/>
        <v>6257</v>
      </c>
      <c r="P106" s="726">
        <f t="shared" si="194"/>
        <v>0</v>
      </c>
      <c r="Q106" s="725">
        <f t="shared" si="194"/>
        <v>6257</v>
      </c>
      <c r="R106" s="724"/>
      <c r="S106" s="724"/>
      <c r="T106" s="725"/>
      <c r="U106" s="726"/>
      <c r="V106" s="725"/>
      <c r="W106" s="727"/>
      <c r="Y106" s="709"/>
      <c r="Z106" s="709"/>
      <c r="AA106" s="710"/>
    </row>
    <row r="107" spans="1:28" ht="13.5" thickTop="1">
      <c r="A107" s="703"/>
      <c r="L107" s="686" t="s">
        <v>21</v>
      </c>
      <c r="M107" s="704">
        <v>1138</v>
      </c>
      <c r="N107" s="705">
        <v>827</v>
      </c>
      <c r="O107" s="721">
        <f>+M107+N107</f>
        <v>1965</v>
      </c>
      <c r="P107" s="728">
        <v>0</v>
      </c>
      <c r="Q107" s="721">
        <f>O107+P107</f>
        <v>1965</v>
      </c>
      <c r="R107" s="704"/>
      <c r="S107" s="705"/>
      <c r="T107" s="721"/>
      <c r="U107" s="728"/>
      <c r="V107" s="721"/>
      <c r="W107" s="708"/>
    </row>
    <row r="108" spans="1:28">
      <c r="A108" s="703"/>
      <c r="L108" s="686" t="s">
        <v>22</v>
      </c>
      <c r="M108" s="704">
        <v>1106</v>
      </c>
      <c r="N108" s="705">
        <v>798</v>
      </c>
      <c r="O108" s="721">
        <f t="shared" ref="O108" si="195">+M108+N108</f>
        <v>1904</v>
      </c>
      <c r="P108" s="707">
        <v>0</v>
      </c>
      <c r="Q108" s="721">
        <f>O108+P108</f>
        <v>1904</v>
      </c>
      <c r="R108" s="704"/>
      <c r="S108" s="705"/>
      <c r="T108" s="721"/>
      <c r="U108" s="707"/>
      <c r="V108" s="721"/>
      <c r="W108" s="708"/>
    </row>
    <row r="109" spans="1:28" ht="13.5" thickBot="1">
      <c r="A109" s="729"/>
      <c r="L109" s="686" t="s">
        <v>23</v>
      </c>
      <c r="M109" s="704">
        <v>1067</v>
      </c>
      <c r="N109" s="705">
        <v>911</v>
      </c>
      <c r="O109" s="721">
        <f>+M109+N109</f>
        <v>1978</v>
      </c>
      <c r="P109" s="707">
        <v>0</v>
      </c>
      <c r="Q109" s="721">
        <f>O109+P109</f>
        <v>1978</v>
      </c>
      <c r="R109" s="704"/>
      <c r="S109" s="705"/>
      <c r="T109" s="721"/>
      <c r="U109" s="707"/>
      <c r="V109" s="721"/>
      <c r="W109" s="708"/>
    </row>
    <row r="110" spans="1:28" ht="14.25" thickTop="1" thickBot="1">
      <c r="A110" s="703"/>
      <c r="L110" s="713" t="s">
        <v>40</v>
      </c>
      <c r="M110" s="714">
        <f t="shared" ref="M110:Q110" si="196">+M107+M108+M109</f>
        <v>3311</v>
      </c>
      <c r="N110" s="715">
        <f t="shared" si="196"/>
        <v>2536</v>
      </c>
      <c r="O110" s="716">
        <f t="shared" si="196"/>
        <v>5847</v>
      </c>
      <c r="P110" s="714">
        <f t="shared" si="196"/>
        <v>0</v>
      </c>
      <c r="Q110" s="716">
        <f t="shared" si="196"/>
        <v>5847</v>
      </c>
      <c r="R110" s="714"/>
      <c r="S110" s="715"/>
      <c r="T110" s="716"/>
      <c r="U110" s="714"/>
      <c r="V110" s="716"/>
      <c r="W110" s="717"/>
    </row>
    <row r="111" spans="1:28" ht="14.25" thickTop="1" thickBot="1">
      <c r="A111" s="703" t="str">
        <f>IF(ISERROR(F111/G111)," ",IF(F111/G111&gt;0.5,IF(F111/G111&lt;1.5," ","NOT OK"),"NOT OK"))</f>
        <v xml:space="preserve"> </v>
      </c>
      <c r="L111" s="713" t="s">
        <v>62</v>
      </c>
      <c r="M111" s="714">
        <f t="shared" ref="M111:Q111" si="197">+M100+M106+M110</f>
        <v>9487</v>
      </c>
      <c r="N111" s="715">
        <f t="shared" si="197"/>
        <v>8516</v>
      </c>
      <c r="O111" s="716">
        <f t="shared" si="197"/>
        <v>18003</v>
      </c>
      <c r="P111" s="714">
        <f t="shared" si="197"/>
        <v>0</v>
      </c>
      <c r="Q111" s="716">
        <f t="shared" si="197"/>
        <v>18003</v>
      </c>
      <c r="R111" s="714"/>
      <c r="S111" s="715"/>
      <c r="T111" s="716"/>
      <c r="U111" s="714"/>
      <c r="V111" s="716"/>
      <c r="W111" s="717"/>
      <c r="Y111" s="709"/>
      <c r="Z111" s="709"/>
      <c r="AA111" s="710"/>
      <c r="AB111" s="563"/>
    </row>
    <row r="112" spans="1:28" ht="14.25" thickTop="1" thickBot="1">
      <c r="A112" s="703"/>
      <c r="L112" s="713" t="s">
        <v>63</v>
      </c>
      <c r="M112" s="714">
        <f t="shared" ref="M112:Q112" si="198">+M96+M100+M106+M110</f>
        <v>12481</v>
      </c>
      <c r="N112" s="715">
        <f t="shared" si="198"/>
        <v>11254</v>
      </c>
      <c r="O112" s="716">
        <f t="shared" si="198"/>
        <v>23735</v>
      </c>
      <c r="P112" s="714">
        <f t="shared" si="198"/>
        <v>0</v>
      </c>
      <c r="Q112" s="716">
        <f t="shared" si="198"/>
        <v>23735</v>
      </c>
      <c r="R112" s="714"/>
      <c r="S112" s="715"/>
      <c r="T112" s="716"/>
      <c r="U112" s="714"/>
      <c r="V112" s="716"/>
      <c r="W112" s="717"/>
      <c r="Y112" s="617"/>
      <c r="Z112" s="617"/>
    </row>
    <row r="113" spans="1:27" ht="14.25" thickTop="1" thickBot="1">
      <c r="A113" s="703"/>
      <c r="L113" s="730" t="s">
        <v>60</v>
      </c>
      <c r="M113" s="680"/>
      <c r="N113" s="680"/>
      <c r="O113" s="680"/>
      <c r="P113" s="680"/>
      <c r="Q113" s="680"/>
      <c r="R113" s="680"/>
      <c r="S113" s="680"/>
      <c r="T113" s="680"/>
      <c r="U113" s="680"/>
      <c r="V113" s="680"/>
      <c r="W113" s="680"/>
      <c r="X113" s="680"/>
    </row>
    <row r="114" spans="1:27" ht="13.5" customHeight="1" thickTop="1">
      <c r="L114" s="1296" t="s">
        <v>41</v>
      </c>
      <c r="M114" s="1297"/>
      <c r="N114" s="1297"/>
      <c r="O114" s="1297"/>
      <c r="P114" s="1297"/>
      <c r="Q114" s="1297"/>
      <c r="R114" s="1297"/>
      <c r="S114" s="1297"/>
      <c r="T114" s="1297"/>
      <c r="U114" s="1297"/>
      <c r="V114" s="1297"/>
      <c r="W114" s="1298"/>
    </row>
    <row r="115" spans="1:27" ht="13.5" customHeight="1" thickBot="1">
      <c r="L115" s="1293" t="s">
        <v>44</v>
      </c>
      <c r="M115" s="1294"/>
      <c r="N115" s="1294"/>
      <c r="O115" s="1294"/>
      <c r="P115" s="1294"/>
      <c r="Q115" s="1294"/>
      <c r="R115" s="1294"/>
      <c r="S115" s="1294"/>
      <c r="T115" s="1294"/>
      <c r="U115" s="1294"/>
      <c r="V115" s="1294"/>
      <c r="W115" s="1295"/>
    </row>
    <row r="116" spans="1:27" ht="13.5" customHeight="1" thickTop="1" thickBot="1">
      <c r="L116" s="679"/>
      <c r="M116" s="680"/>
      <c r="N116" s="680"/>
      <c r="O116" s="680"/>
      <c r="P116" s="680"/>
      <c r="Q116" s="680"/>
      <c r="R116" s="680"/>
      <c r="S116" s="680"/>
      <c r="T116" s="680"/>
      <c r="U116" s="680"/>
      <c r="V116" s="680"/>
      <c r="W116" s="681" t="s">
        <v>34</v>
      </c>
    </row>
    <row r="117" spans="1:27" ht="13.5" customHeight="1" thickTop="1" thickBot="1">
      <c r="L117" s="682"/>
      <c r="M117" s="683" t="s">
        <v>64</v>
      </c>
      <c r="N117" s="683"/>
      <c r="O117" s="683"/>
      <c r="P117" s="683"/>
      <c r="Q117" s="684"/>
      <c r="R117" s="683" t="s">
        <v>65</v>
      </c>
      <c r="S117" s="683"/>
      <c r="T117" s="683"/>
      <c r="U117" s="683"/>
      <c r="V117" s="684"/>
      <c r="W117" s="685" t="s">
        <v>2</v>
      </c>
    </row>
    <row r="118" spans="1:27" ht="13.5" thickTop="1">
      <c r="L118" s="686" t="s">
        <v>3</v>
      </c>
      <c r="M118" s="687"/>
      <c r="N118" s="688"/>
      <c r="O118" s="689"/>
      <c r="P118" s="731"/>
      <c r="Q118" s="689"/>
      <c r="R118" s="687"/>
      <c r="S118" s="688"/>
      <c r="T118" s="689"/>
      <c r="U118" s="731"/>
      <c r="V118" s="689"/>
      <c r="W118" s="691" t="s">
        <v>4</v>
      </c>
    </row>
    <row r="119" spans="1:27" ht="13.5" thickBot="1">
      <c r="L119" s="692"/>
      <c r="M119" s="693" t="s">
        <v>35</v>
      </c>
      <c r="N119" s="694" t="s">
        <v>36</v>
      </c>
      <c r="O119" s="695" t="s">
        <v>37</v>
      </c>
      <c r="P119" s="732" t="s">
        <v>32</v>
      </c>
      <c r="Q119" s="695" t="s">
        <v>7</v>
      </c>
      <c r="R119" s="693" t="s">
        <v>35</v>
      </c>
      <c r="S119" s="694" t="s">
        <v>36</v>
      </c>
      <c r="T119" s="695" t="s">
        <v>37</v>
      </c>
      <c r="U119" s="732" t="s">
        <v>32</v>
      </c>
      <c r="V119" s="695" t="s">
        <v>7</v>
      </c>
      <c r="W119" s="697"/>
    </row>
    <row r="120" spans="1:27" ht="5.25" customHeight="1" thickTop="1">
      <c r="L120" s="686"/>
      <c r="M120" s="698"/>
      <c r="N120" s="699"/>
      <c r="O120" s="700"/>
      <c r="P120" s="733"/>
      <c r="Q120" s="700"/>
      <c r="R120" s="698"/>
      <c r="S120" s="699"/>
      <c r="T120" s="700"/>
      <c r="U120" s="733"/>
      <c r="V120" s="700"/>
      <c r="W120" s="734"/>
    </row>
    <row r="121" spans="1:27">
      <c r="L121" s="686" t="s">
        <v>10</v>
      </c>
      <c r="M121" s="704">
        <v>0</v>
      </c>
      <c r="N121" s="705">
        <v>0</v>
      </c>
      <c r="O121" s="706">
        <f>+M121+N121</f>
        <v>0</v>
      </c>
      <c r="P121" s="735">
        <v>0</v>
      </c>
      <c r="Q121" s="706">
        <f>O121+P121</f>
        <v>0</v>
      </c>
      <c r="R121" s="704">
        <v>0</v>
      </c>
      <c r="S121" s="705">
        <v>0</v>
      </c>
      <c r="T121" s="706">
        <f>+R121+S121</f>
        <v>0</v>
      </c>
      <c r="U121" s="735">
        <v>0</v>
      </c>
      <c r="V121" s="706">
        <f>T121+U121</f>
        <v>0</v>
      </c>
      <c r="W121" s="736">
        <f>IF(Q121=0,0,((V121/Q121)-1)*100)</f>
        <v>0</v>
      </c>
    </row>
    <row r="122" spans="1:27">
      <c r="L122" s="686" t="s">
        <v>11</v>
      </c>
      <c r="M122" s="704">
        <v>0</v>
      </c>
      <c r="N122" s="705">
        <v>0</v>
      </c>
      <c r="O122" s="706">
        <f t="shared" ref="O122" si="199">+M122+N122</f>
        <v>0</v>
      </c>
      <c r="P122" s="735">
        <v>0</v>
      </c>
      <c r="Q122" s="706">
        <f>O122+P122</f>
        <v>0</v>
      </c>
      <c r="R122" s="704">
        <v>0</v>
      </c>
      <c r="S122" s="705">
        <v>0</v>
      </c>
      <c r="T122" s="706">
        <f t="shared" ref="T122" si="200">+R122+S122</f>
        <v>0</v>
      </c>
      <c r="U122" s="735">
        <v>0</v>
      </c>
      <c r="V122" s="706">
        <f>T122+U122</f>
        <v>0</v>
      </c>
      <c r="W122" s="736">
        <f>IF(Q122=0,0,((V122/Q122)-1)*100)</f>
        <v>0</v>
      </c>
      <c r="Y122" s="617"/>
    </row>
    <row r="123" spans="1:27" ht="13.5" thickBot="1">
      <c r="L123" s="692" t="s">
        <v>12</v>
      </c>
      <c r="M123" s="704">
        <v>0</v>
      </c>
      <c r="N123" s="705">
        <v>0</v>
      </c>
      <c r="O123" s="706">
        <v>0</v>
      </c>
      <c r="P123" s="735">
        <v>0</v>
      </c>
      <c r="Q123" s="706">
        <f>O123+P123</f>
        <v>0</v>
      </c>
      <c r="R123" s="704">
        <v>0</v>
      </c>
      <c r="S123" s="705">
        <v>0</v>
      </c>
      <c r="T123" s="706">
        <v>0</v>
      </c>
      <c r="U123" s="735">
        <v>0</v>
      </c>
      <c r="V123" s="706">
        <f>T123+U123</f>
        <v>0</v>
      </c>
      <c r="W123" s="736">
        <f>IF(Q123=0,0,((V123/Q123)-1)*100)</f>
        <v>0</v>
      </c>
      <c r="Y123" s="617"/>
    </row>
    <row r="124" spans="1:27" ht="14.25" thickTop="1" thickBot="1">
      <c r="L124" s="713" t="s">
        <v>38</v>
      </c>
      <c r="M124" s="714">
        <f t="shared" ref="M124:Q124" si="201">+M121+M122+M123</f>
        <v>0</v>
      </c>
      <c r="N124" s="715">
        <f t="shared" si="201"/>
        <v>0</v>
      </c>
      <c r="O124" s="716">
        <f t="shared" si="201"/>
        <v>0</v>
      </c>
      <c r="P124" s="714">
        <f t="shared" si="201"/>
        <v>0</v>
      </c>
      <c r="Q124" s="716">
        <f t="shared" si="201"/>
        <v>0</v>
      </c>
      <c r="R124" s="714">
        <f t="shared" ref="R124:V124" si="202">+R121+R122+R123</f>
        <v>0</v>
      </c>
      <c r="S124" s="715">
        <f t="shared" si="202"/>
        <v>0</v>
      </c>
      <c r="T124" s="716">
        <f t="shared" si="202"/>
        <v>0</v>
      </c>
      <c r="U124" s="714">
        <f t="shared" si="202"/>
        <v>0</v>
      </c>
      <c r="V124" s="716">
        <f t="shared" si="202"/>
        <v>0</v>
      </c>
      <c r="W124" s="737">
        <f t="shared" ref="W124" si="203">IF(Q124=0,0,((V124/Q124)-1)*100)</f>
        <v>0</v>
      </c>
      <c r="Y124" s="617"/>
      <c r="Z124" s="617"/>
    </row>
    <row r="125" spans="1:27" ht="13.5" thickTop="1">
      <c r="L125" s="686" t="s">
        <v>13</v>
      </c>
      <c r="M125" s="704">
        <v>0</v>
      </c>
      <c r="N125" s="705">
        <v>0</v>
      </c>
      <c r="O125" s="706">
        <f>M125+N125</f>
        <v>0</v>
      </c>
      <c r="P125" s="735"/>
      <c r="Q125" s="706">
        <f>O125+P125</f>
        <v>0</v>
      </c>
      <c r="R125" s="704">
        <v>0</v>
      </c>
      <c r="S125" s="705">
        <v>0</v>
      </c>
      <c r="T125" s="706">
        <f>R125+S125</f>
        <v>0</v>
      </c>
      <c r="U125" s="735">
        <v>0</v>
      </c>
      <c r="V125" s="706">
        <f>T125+U125</f>
        <v>0</v>
      </c>
      <c r="W125" s="736">
        <f t="shared" ref="W125" si="204">IF(Q125=0,0,((V125/Q125)-1)*100)</f>
        <v>0</v>
      </c>
      <c r="X125" s="718"/>
      <c r="Y125" s="719"/>
      <c r="Z125" s="719"/>
      <c r="AA125" s="720"/>
    </row>
    <row r="126" spans="1:27">
      <c r="L126" s="686" t="s">
        <v>14</v>
      </c>
      <c r="M126" s="704">
        <v>0</v>
      </c>
      <c r="N126" s="705">
        <v>0</v>
      </c>
      <c r="O126" s="706">
        <f>M126+N126</f>
        <v>0</v>
      </c>
      <c r="P126" s="735">
        <v>0</v>
      </c>
      <c r="Q126" s="706">
        <f>O126+P126</f>
        <v>0</v>
      </c>
      <c r="R126" s="704">
        <v>0</v>
      </c>
      <c r="S126" s="705">
        <v>0</v>
      </c>
      <c r="T126" s="706">
        <f>R126+S126</f>
        <v>0</v>
      </c>
      <c r="U126" s="735">
        <v>0</v>
      </c>
      <c r="V126" s="706">
        <f>T126+U126</f>
        <v>0</v>
      </c>
      <c r="W126" s="736">
        <f>IF(Q126=0,0,((V126/Q126)-1)*100)</f>
        <v>0</v>
      </c>
      <c r="Y126" s="617"/>
      <c r="Z126" s="617"/>
    </row>
    <row r="127" spans="1:27" ht="13.5" thickBot="1">
      <c r="L127" s="686" t="s">
        <v>15</v>
      </c>
      <c r="M127" s="704">
        <v>0</v>
      </c>
      <c r="N127" s="705">
        <v>0</v>
      </c>
      <c r="O127" s="706">
        <f>M127+N127</f>
        <v>0</v>
      </c>
      <c r="P127" s="735">
        <v>0</v>
      </c>
      <c r="Q127" s="706">
        <f>O127+P127</f>
        <v>0</v>
      </c>
      <c r="R127" s="704">
        <v>0</v>
      </c>
      <c r="S127" s="705">
        <v>0</v>
      </c>
      <c r="T127" s="706">
        <f>R127+S127</f>
        <v>0</v>
      </c>
      <c r="U127" s="735">
        <v>0</v>
      </c>
      <c r="V127" s="706">
        <f>T127+U127</f>
        <v>0</v>
      </c>
      <c r="W127" s="736">
        <f>IF(Q127=0,0,((V127/Q127)-1)*100)</f>
        <v>0</v>
      </c>
      <c r="Y127" s="617"/>
      <c r="Z127" s="617"/>
    </row>
    <row r="128" spans="1:27" ht="14.25" thickTop="1" thickBot="1">
      <c r="A128" s="703"/>
      <c r="L128" s="713" t="s">
        <v>61</v>
      </c>
      <c r="M128" s="714">
        <f>+M125+M126+M127</f>
        <v>0</v>
      </c>
      <c r="N128" s="715">
        <f t="shared" ref="N128" si="205">+N125+N126+N127</f>
        <v>0</v>
      </c>
      <c r="O128" s="716">
        <f t="shared" ref="O128" si="206">+O125+O126+O127</f>
        <v>0</v>
      </c>
      <c r="P128" s="714">
        <f t="shared" ref="P128" si="207">+P125+P126+P127</f>
        <v>0</v>
      </c>
      <c r="Q128" s="716">
        <f t="shared" ref="Q128" si="208">+Q125+Q126+Q127</f>
        <v>0</v>
      </c>
      <c r="R128" s="714">
        <f t="shared" ref="R128" si="209">+R125+R126+R127</f>
        <v>0</v>
      </c>
      <c r="S128" s="715">
        <f t="shared" ref="S128" si="210">+S125+S126+S127</f>
        <v>0</v>
      </c>
      <c r="T128" s="716">
        <f t="shared" ref="T128" si="211">+T125+T126+T127</f>
        <v>0</v>
      </c>
      <c r="U128" s="714">
        <f t="shared" ref="U128" si="212">+U125+U126+U127</f>
        <v>0</v>
      </c>
      <c r="V128" s="716">
        <f t="shared" ref="V128" si="213">+V125+V126+V127</f>
        <v>0</v>
      </c>
      <c r="W128" s="738">
        <f t="shared" ref="W128" si="214">IF(Q128=0,0,((V128/Q128)-1)*100)</f>
        <v>0</v>
      </c>
      <c r="Y128" s="617"/>
      <c r="Z128" s="617"/>
    </row>
    <row r="129" spans="1:28" ht="13.5" thickTop="1">
      <c r="L129" s="686" t="s">
        <v>16</v>
      </c>
      <c r="M129" s="704">
        <v>0</v>
      </c>
      <c r="N129" s="705">
        <v>0</v>
      </c>
      <c r="O129" s="706">
        <f>SUM(M129:N129)</f>
        <v>0</v>
      </c>
      <c r="P129" s="735">
        <v>0</v>
      </c>
      <c r="Q129" s="706">
        <f>O129+P129</f>
        <v>0</v>
      </c>
      <c r="R129" s="704">
        <v>0</v>
      </c>
      <c r="S129" s="705">
        <v>0</v>
      </c>
      <c r="T129" s="706">
        <f>SUM(R129:S129)</f>
        <v>0</v>
      </c>
      <c r="U129" s="735">
        <v>0</v>
      </c>
      <c r="V129" s="706">
        <f>T129+U129</f>
        <v>0</v>
      </c>
      <c r="W129" s="739">
        <f>IF(Q129=0,0,((V129/Q129)-1)*100)</f>
        <v>0</v>
      </c>
      <c r="Y129" s="617"/>
      <c r="Z129" s="617"/>
    </row>
    <row r="130" spans="1:28" ht="13.5" thickBot="1">
      <c r="L130" s="686" t="s">
        <v>17</v>
      </c>
      <c r="M130" s="704">
        <v>0</v>
      </c>
      <c r="N130" s="705">
        <v>0</v>
      </c>
      <c r="O130" s="706">
        <f>SUM(M130:N130)</f>
        <v>0</v>
      </c>
      <c r="P130" s="735">
        <v>0</v>
      </c>
      <c r="Q130" s="706">
        <f>O130+P130</f>
        <v>0</v>
      </c>
      <c r="R130" s="704">
        <v>0</v>
      </c>
      <c r="S130" s="705">
        <v>0</v>
      </c>
      <c r="T130" s="706">
        <f>SUM(R130:S130)</f>
        <v>0</v>
      </c>
      <c r="U130" s="735">
        <v>0</v>
      </c>
      <c r="V130" s="706">
        <f>T130+U130</f>
        <v>0</v>
      </c>
      <c r="W130" s="739">
        <f t="shared" ref="W130:W131" si="215">IF(Q130=0,0,((V130/Q130)-1)*100)</f>
        <v>0</v>
      </c>
      <c r="Y130" s="617"/>
      <c r="Z130" s="617"/>
    </row>
    <row r="131" spans="1:28" ht="14.25" thickTop="1" thickBot="1">
      <c r="A131" s="703"/>
      <c r="L131" s="713" t="s">
        <v>66</v>
      </c>
      <c r="M131" s="714">
        <f>+M128+M129+M130</f>
        <v>0</v>
      </c>
      <c r="N131" s="715">
        <f t="shared" ref="N131" si="216">+N128+N129+N130</f>
        <v>0</v>
      </c>
      <c r="O131" s="716">
        <f t="shared" ref="O131" si="217">+O128+O129+O130</f>
        <v>0</v>
      </c>
      <c r="P131" s="714">
        <f t="shared" ref="P131" si="218">+P128+P129+P130</f>
        <v>0</v>
      </c>
      <c r="Q131" s="716">
        <f t="shared" ref="Q131" si="219">+Q128+Q129+Q130</f>
        <v>0</v>
      </c>
      <c r="R131" s="714">
        <f t="shared" ref="R131" si="220">+R128+R129+R130</f>
        <v>0</v>
      </c>
      <c r="S131" s="715">
        <f t="shared" ref="S131" si="221">+S128+S129+S130</f>
        <v>0</v>
      </c>
      <c r="T131" s="716">
        <f t="shared" ref="T131" si="222">+T128+T129+T130</f>
        <v>0</v>
      </c>
      <c r="U131" s="714">
        <f t="shared" ref="U131" si="223">+U128+U129+U130</f>
        <v>0</v>
      </c>
      <c r="V131" s="716">
        <f t="shared" ref="V131" si="224">+V128+V129+V130</f>
        <v>0</v>
      </c>
      <c r="W131" s="738">
        <f t="shared" si="215"/>
        <v>0</v>
      </c>
      <c r="Y131" s="617"/>
      <c r="Z131" s="617"/>
      <c r="AB131" s="563"/>
    </row>
    <row r="132" spans="1:28" ht="14.25" thickTop="1" thickBot="1">
      <c r="A132" s="703"/>
      <c r="L132" s="713" t="s">
        <v>67</v>
      </c>
      <c r="M132" s="714">
        <f>+M124+M128+M129+M130</f>
        <v>0</v>
      </c>
      <c r="N132" s="715">
        <f t="shared" ref="N132:V132" si="225">+N124+N128+N129+N130</f>
        <v>0</v>
      </c>
      <c r="O132" s="716">
        <f t="shared" si="225"/>
        <v>0</v>
      </c>
      <c r="P132" s="714">
        <f t="shared" si="225"/>
        <v>0</v>
      </c>
      <c r="Q132" s="716">
        <f t="shared" si="225"/>
        <v>0</v>
      </c>
      <c r="R132" s="714">
        <f t="shared" si="225"/>
        <v>0</v>
      </c>
      <c r="S132" s="715">
        <f t="shared" si="225"/>
        <v>0</v>
      </c>
      <c r="T132" s="716">
        <f t="shared" si="225"/>
        <v>0</v>
      </c>
      <c r="U132" s="714">
        <f t="shared" si="225"/>
        <v>0</v>
      </c>
      <c r="V132" s="716">
        <f t="shared" si="225"/>
        <v>0</v>
      </c>
      <c r="W132" s="738">
        <f>IF(Q132=0,0,((V132/Q132)-1)*100)</f>
        <v>0</v>
      </c>
      <c r="Y132" s="617"/>
      <c r="Z132" s="617"/>
    </row>
    <row r="133" spans="1:28" ht="14.25" thickTop="1" thickBot="1">
      <c r="L133" s="686" t="s">
        <v>18</v>
      </c>
      <c r="M133" s="704">
        <v>0</v>
      </c>
      <c r="N133" s="705">
        <v>0</v>
      </c>
      <c r="O133" s="721">
        <f>SUM(M133:N133)</f>
        <v>0</v>
      </c>
      <c r="P133" s="740">
        <v>0</v>
      </c>
      <c r="Q133" s="706">
        <f>O133+P133</f>
        <v>0</v>
      </c>
      <c r="R133" s="704"/>
      <c r="S133" s="705"/>
      <c r="T133" s="721"/>
      <c r="U133" s="740"/>
      <c r="V133" s="706"/>
      <c r="W133" s="736"/>
      <c r="Y133" s="617"/>
      <c r="Z133" s="617"/>
    </row>
    <row r="134" spans="1:28" ht="14.25" thickTop="1" thickBot="1">
      <c r="A134" s="703"/>
      <c r="L134" s="723" t="s">
        <v>19</v>
      </c>
      <c r="M134" s="724">
        <f t="shared" ref="M134:Q134" si="226">+M129+M130+M133</f>
        <v>0</v>
      </c>
      <c r="N134" s="724">
        <f t="shared" si="226"/>
        <v>0</v>
      </c>
      <c r="O134" s="725">
        <f t="shared" si="226"/>
        <v>0</v>
      </c>
      <c r="P134" s="726">
        <f t="shared" si="226"/>
        <v>0</v>
      </c>
      <c r="Q134" s="725">
        <f t="shared" si="226"/>
        <v>0</v>
      </c>
      <c r="R134" s="724"/>
      <c r="S134" s="724"/>
      <c r="T134" s="725"/>
      <c r="U134" s="726"/>
      <c r="V134" s="725"/>
      <c r="W134" s="741"/>
      <c r="Y134" s="709"/>
      <c r="Z134" s="709"/>
      <c r="AA134" s="710"/>
    </row>
    <row r="135" spans="1:28" ht="13.5" thickTop="1">
      <c r="A135" s="742"/>
      <c r="K135" s="742"/>
      <c r="L135" s="686" t="s">
        <v>21</v>
      </c>
      <c r="M135" s="704">
        <v>0</v>
      </c>
      <c r="N135" s="705">
        <v>0</v>
      </c>
      <c r="O135" s="721">
        <f>SUM(M135:N135)</f>
        <v>0</v>
      </c>
      <c r="P135" s="743">
        <v>0</v>
      </c>
      <c r="Q135" s="706">
        <f>O135+P135</f>
        <v>0</v>
      </c>
      <c r="R135" s="704"/>
      <c r="S135" s="705"/>
      <c r="T135" s="721"/>
      <c r="U135" s="743"/>
      <c r="V135" s="706"/>
      <c r="W135" s="736"/>
      <c r="X135" s="711"/>
      <c r="Y135" s="617"/>
      <c r="Z135" s="712"/>
      <c r="AA135" s="710"/>
    </row>
    <row r="136" spans="1:28">
      <c r="A136" s="742"/>
      <c r="K136" s="742"/>
      <c r="L136" s="686" t="s">
        <v>22</v>
      </c>
      <c r="M136" s="704">
        <v>0</v>
      </c>
      <c r="N136" s="705">
        <v>0</v>
      </c>
      <c r="O136" s="721">
        <f>SUM(M136:N136)</f>
        <v>0</v>
      </c>
      <c r="P136" s="735">
        <v>0</v>
      </c>
      <c r="Q136" s="706">
        <f>O136+P136</f>
        <v>0</v>
      </c>
      <c r="R136" s="704"/>
      <c r="S136" s="705"/>
      <c r="T136" s="721"/>
      <c r="U136" s="735"/>
      <c r="V136" s="706"/>
      <c r="W136" s="736"/>
      <c r="X136" s="711"/>
      <c r="Y136" s="617"/>
      <c r="Z136" s="712"/>
      <c r="AA136" s="710"/>
    </row>
    <row r="137" spans="1:28" ht="13.5" thickBot="1">
      <c r="A137" s="742"/>
      <c r="K137" s="742"/>
      <c r="L137" s="686" t="s">
        <v>23</v>
      </c>
      <c r="M137" s="704">
        <v>0</v>
      </c>
      <c r="N137" s="705">
        <v>0</v>
      </c>
      <c r="O137" s="721">
        <f>SUM(M137:N137)</f>
        <v>0</v>
      </c>
      <c r="P137" s="735">
        <v>0</v>
      </c>
      <c r="Q137" s="706">
        <f>O137+P137</f>
        <v>0</v>
      </c>
      <c r="R137" s="704"/>
      <c r="S137" s="705"/>
      <c r="T137" s="721"/>
      <c r="U137" s="735"/>
      <c r="V137" s="706"/>
      <c r="W137" s="736"/>
      <c r="X137" s="711"/>
      <c r="Y137" s="617"/>
      <c r="Z137" s="712"/>
      <c r="AA137" s="710"/>
    </row>
    <row r="138" spans="1:28" ht="14.25" thickTop="1" thickBot="1">
      <c r="A138" s="703"/>
      <c r="L138" s="713" t="s">
        <v>40</v>
      </c>
      <c r="M138" s="714">
        <f t="shared" ref="M138:Q138" si="227">+M135+M136+M137</f>
        <v>0</v>
      </c>
      <c r="N138" s="715">
        <f t="shared" si="227"/>
        <v>0</v>
      </c>
      <c r="O138" s="716">
        <f t="shared" si="227"/>
        <v>0</v>
      </c>
      <c r="P138" s="714">
        <f t="shared" si="227"/>
        <v>0</v>
      </c>
      <c r="Q138" s="716">
        <f t="shared" si="227"/>
        <v>0</v>
      </c>
      <c r="R138" s="714"/>
      <c r="S138" s="715"/>
      <c r="T138" s="716"/>
      <c r="U138" s="714"/>
      <c r="V138" s="716"/>
      <c r="W138" s="717"/>
    </row>
    <row r="139" spans="1:28" ht="14.25" thickTop="1" thickBot="1">
      <c r="A139" s="703" t="str">
        <f>IF(ISERROR(F139/G139)," ",IF(F139/G139&gt;0.5,IF(F139/G139&lt;1.5," ","NOT OK"),"NOT OK"))</f>
        <v xml:space="preserve"> </v>
      </c>
      <c r="L139" s="713" t="s">
        <v>62</v>
      </c>
      <c r="M139" s="714">
        <f t="shared" ref="M139:Q139" si="228">+M128+M134+M138</f>
        <v>0</v>
      </c>
      <c r="N139" s="715">
        <f t="shared" si="228"/>
        <v>0</v>
      </c>
      <c r="O139" s="716">
        <f t="shared" si="228"/>
        <v>0</v>
      </c>
      <c r="P139" s="714">
        <f t="shared" si="228"/>
        <v>0</v>
      </c>
      <c r="Q139" s="716">
        <f t="shared" si="228"/>
        <v>0</v>
      </c>
      <c r="R139" s="714"/>
      <c r="S139" s="715"/>
      <c r="T139" s="716"/>
      <c r="U139" s="714"/>
      <c r="V139" s="716"/>
      <c r="W139" s="717"/>
      <c r="Y139" s="709"/>
      <c r="Z139" s="709"/>
      <c r="AA139" s="710"/>
      <c r="AB139" s="563"/>
    </row>
    <row r="140" spans="1:28" ht="14.25" thickTop="1" thickBot="1">
      <c r="A140" s="703"/>
      <c r="L140" s="713" t="s">
        <v>63</v>
      </c>
      <c r="M140" s="714">
        <f t="shared" ref="M140:Q140" si="229">+M124+M128+M134+M138</f>
        <v>0</v>
      </c>
      <c r="N140" s="715">
        <f t="shared" si="229"/>
        <v>0</v>
      </c>
      <c r="O140" s="716">
        <f t="shared" si="229"/>
        <v>0</v>
      </c>
      <c r="P140" s="714">
        <f t="shared" si="229"/>
        <v>0</v>
      </c>
      <c r="Q140" s="716">
        <f t="shared" si="229"/>
        <v>0</v>
      </c>
      <c r="R140" s="714"/>
      <c r="S140" s="715"/>
      <c r="T140" s="716"/>
      <c r="U140" s="714"/>
      <c r="V140" s="716"/>
      <c r="W140" s="717"/>
      <c r="Y140" s="617"/>
      <c r="Z140" s="617"/>
    </row>
    <row r="141" spans="1:28" ht="12.75" customHeight="1" thickTop="1" thickBot="1">
      <c r="L141" s="730" t="s">
        <v>60</v>
      </c>
      <c r="M141" s="680"/>
      <c r="N141" s="680"/>
      <c r="O141" s="680"/>
      <c r="P141" s="680"/>
      <c r="Q141" s="680"/>
      <c r="R141" s="680"/>
      <c r="S141" s="680"/>
      <c r="T141" s="680"/>
      <c r="U141" s="680"/>
      <c r="V141" s="680"/>
      <c r="W141" s="680"/>
      <c r="X141" s="680"/>
    </row>
    <row r="142" spans="1:28" ht="12.75" customHeight="1" thickTop="1">
      <c r="L142" s="1296" t="s">
        <v>42</v>
      </c>
      <c r="M142" s="1297"/>
      <c r="N142" s="1297"/>
      <c r="O142" s="1297"/>
      <c r="P142" s="1297"/>
      <c r="Q142" s="1297"/>
      <c r="R142" s="1297"/>
      <c r="S142" s="1297"/>
      <c r="T142" s="1297"/>
      <c r="U142" s="1297"/>
      <c r="V142" s="1297"/>
      <c r="W142" s="1298"/>
    </row>
    <row r="143" spans="1:28" ht="13.5" thickBot="1">
      <c r="L143" s="1293" t="s">
        <v>45</v>
      </c>
      <c r="M143" s="1294"/>
      <c r="N143" s="1294"/>
      <c r="O143" s="1294"/>
      <c r="P143" s="1294"/>
      <c r="Q143" s="1294"/>
      <c r="R143" s="1294"/>
      <c r="S143" s="1294"/>
      <c r="T143" s="1294"/>
      <c r="U143" s="1294"/>
      <c r="V143" s="1294"/>
      <c r="W143" s="1295"/>
    </row>
    <row r="144" spans="1:28" ht="13.5" customHeight="1" thickTop="1" thickBot="1">
      <c r="L144" s="679"/>
      <c r="M144" s="680"/>
      <c r="N144" s="680"/>
      <c r="O144" s="680"/>
      <c r="P144" s="680"/>
      <c r="Q144" s="680"/>
      <c r="R144" s="680"/>
      <c r="S144" s="680"/>
      <c r="T144" s="680"/>
      <c r="U144" s="680"/>
      <c r="V144" s="680"/>
      <c r="W144" s="681" t="s">
        <v>34</v>
      </c>
    </row>
    <row r="145" spans="1:29" ht="13.5" customHeight="1" thickTop="1" thickBot="1">
      <c r="L145" s="682"/>
      <c r="M145" s="683" t="s">
        <v>64</v>
      </c>
      <c r="N145" s="683"/>
      <c r="O145" s="683"/>
      <c r="P145" s="683"/>
      <c r="Q145" s="684"/>
      <c r="R145" s="683" t="s">
        <v>65</v>
      </c>
      <c r="S145" s="683"/>
      <c r="T145" s="683"/>
      <c r="U145" s="683"/>
      <c r="V145" s="684"/>
      <c r="W145" s="685" t="s">
        <v>2</v>
      </c>
    </row>
    <row r="146" spans="1:29" ht="13.5" thickTop="1">
      <c r="L146" s="686" t="s">
        <v>3</v>
      </c>
      <c r="M146" s="687"/>
      <c r="N146" s="688"/>
      <c r="O146" s="689"/>
      <c r="P146" s="731"/>
      <c r="Q146" s="689"/>
      <c r="R146" s="687"/>
      <c r="S146" s="688"/>
      <c r="T146" s="689"/>
      <c r="U146" s="731"/>
      <c r="V146" s="689"/>
      <c r="W146" s="691" t="s">
        <v>4</v>
      </c>
    </row>
    <row r="147" spans="1:29" ht="13.5" thickBot="1">
      <c r="L147" s="692"/>
      <c r="M147" s="693" t="s">
        <v>35</v>
      </c>
      <c r="N147" s="694" t="s">
        <v>36</v>
      </c>
      <c r="O147" s="695" t="s">
        <v>37</v>
      </c>
      <c r="P147" s="732" t="s">
        <v>32</v>
      </c>
      <c r="Q147" s="695" t="s">
        <v>7</v>
      </c>
      <c r="R147" s="693" t="s">
        <v>35</v>
      </c>
      <c r="S147" s="694" t="s">
        <v>36</v>
      </c>
      <c r="T147" s="695" t="s">
        <v>37</v>
      </c>
      <c r="U147" s="732" t="s">
        <v>32</v>
      </c>
      <c r="V147" s="695" t="s">
        <v>7</v>
      </c>
      <c r="W147" s="697"/>
    </row>
    <row r="148" spans="1:29" ht="5.25" customHeight="1" thickTop="1">
      <c r="L148" s="686"/>
      <c r="M148" s="698"/>
      <c r="N148" s="699"/>
      <c r="O148" s="700"/>
      <c r="P148" s="733"/>
      <c r="Q148" s="700"/>
      <c r="R148" s="698"/>
      <c r="S148" s="699"/>
      <c r="T148" s="700"/>
      <c r="U148" s="733"/>
      <c r="V148" s="700"/>
      <c r="W148" s="734"/>
    </row>
    <row r="149" spans="1:29">
      <c r="L149" s="686" t="s">
        <v>10</v>
      </c>
      <c r="M149" s="704">
        <f t="shared" ref="M149:N151" si="230">+M93+M121</f>
        <v>1028</v>
      </c>
      <c r="N149" s="705">
        <f t="shared" si="230"/>
        <v>874</v>
      </c>
      <c r="O149" s="706">
        <f>M149+N149</f>
        <v>1902</v>
      </c>
      <c r="P149" s="735">
        <f>+P93+P121</f>
        <v>0</v>
      </c>
      <c r="Q149" s="706">
        <f>O149+P149</f>
        <v>1902</v>
      </c>
      <c r="R149" s="704">
        <f t="shared" ref="R149:S151" si="231">+R93+R121</f>
        <v>1046</v>
      </c>
      <c r="S149" s="705">
        <f t="shared" si="231"/>
        <v>1007</v>
      </c>
      <c r="T149" s="706">
        <f>R149+S149</f>
        <v>2053</v>
      </c>
      <c r="U149" s="735">
        <f>+U93+U121</f>
        <v>0</v>
      </c>
      <c r="V149" s="706">
        <f>T149+U149</f>
        <v>2053</v>
      </c>
      <c r="W149" s="744">
        <f>IF(Q149=0,0,((V149/Q149)-1)*100)</f>
        <v>7.9390115667718142</v>
      </c>
      <c r="Y149" s="617"/>
    </row>
    <row r="150" spans="1:29">
      <c r="L150" s="686" t="s">
        <v>11</v>
      </c>
      <c r="M150" s="704">
        <f t="shared" si="230"/>
        <v>999</v>
      </c>
      <c r="N150" s="705">
        <f t="shared" si="230"/>
        <v>1012</v>
      </c>
      <c r="O150" s="706">
        <f>M150+N150</f>
        <v>2011</v>
      </c>
      <c r="P150" s="735">
        <f>+P94+P122</f>
        <v>0</v>
      </c>
      <c r="Q150" s="706">
        <f>O150+P150</f>
        <v>2011</v>
      </c>
      <c r="R150" s="704">
        <f t="shared" si="231"/>
        <v>1235</v>
      </c>
      <c r="S150" s="705">
        <f t="shared" si="231"/>
        <v>1238</v>
      </c>
      <c r="T150" s="706">
        <f>R150+S150</f>
        <v>2473</v>
      </c>
      <c r="U150" s="735">
        <f>+U94+U122</f>
        <v>0</v>
      </c>
      <c r="V150" s="706">
        <f>T150+U150</f>
        <v>2473</v>
      </c>
      <c r="W150" s="744">
        <f>IF(Q150=0,0,((V150/Q150)-1)*100)</f>
        <v>22.97364495275982</v>
      </c>
      <c r="Y150" s="617"/>
      <c r="Z150" s="617"/>
    </row>
    <row r="151" spans="1:29" ht="13.5" thickBot="1">
      <c r="L151" s="692" t="s">
        <v>12</v>
      </c>
      <c r="M151" s="704">
        <f t="shared" si="230"/>
        <v>967</v>
      </c>
      <c r="N151" s="705">
        <f t="shared" si="230"/>
        <v>852</v>
      </c>
      <c r="O151" s="706">
        <f>M151+N151</f>
        <v>1819</v>
      </c>
      <c r="P151" s="735">
        <f>+P95+P123</f>
        <v>0</v>
      </c>
      <c r="Q151" s="706">
        <f>O151+P151</f>
        <v>1819</v>
      </c>
      <c r="R151" s="704">
        <f t="shared" si="231"/>
        <v>1217</v>
      </c>
      <c r="S151" s="705">
        <f t="shared" si="231"/>
        <v>1343</v>
      </c>
      <c r="T151" s="706">
        <f>R151+S151</f>
        <v>2560</v>
      </c>
      <c r="U151" s="735">
        <f>+U95+U123</f>
        <v>0</v>
      </c>
      <c r="V151" s="706">
        <f>T151+U151</f>
        <v>2560</v>
      </c>
      <c r="W151" s="744">
        <f>IF(Q151=0,0,((V151/Q151)-1)*100)</f>
        <v>40.736668499175366</v>
      </c>
      <c r="Y151" s="617"/>
      <c r="Z151" s="617"/>
    </row>
    <row r="152" spans="1:29" ht="14.25" thickTop="1" thickBot="1">
      <c r="L152" s="713" t="s">
        <v>38</v>
      </c>
      <c r="M152" s="714">
        <f t="shared" ref="M152:Q152" si="232">+M149+M150+M151</f>
        <v>2994</v>
      </c>
      <c r="N152" s="715">
        <f t="shared" si="232"/>
        <v>2738</v>
      </c>
      <c r="O152" s="716">
        <f t="shared" si="232"/>
        <v>5732</v>
      </c>
      <c r="P152" s="714">
        <f t="shared" si="232"/>
        <v>0</v>
      </c>
      <c r="Q152" s="716">
        <f t="shared" si="232"/>
        <v>5732</v>
      </c>
      <c r="R152" s="714">
        <f t="shared" ref="R152:V152" si="233">+R149+R150+R151</f>
        <v>3498</v>
      </c>
      <c r="S152" s="715">
        <f t="shared" si="233"/>
        <v>3588</v>
      </c>
      <c r="T152" s="716">
        <f t="shared" si="233"/>
        <v>7086</v>
      </c>
      <c r="U152" s="714">
        <f t="shared" si="233"/>
        <v>0</v>
      </c>
      <c r="V152" s="716">
        <f t="shared" si="233"/>
        <v>7086</v>
      </c>
      <c r="W152" s="717">
        <f t="shared" ref="W152" si="234">IF(Q152=0,0,((V152/Q152)-1)*100)</f>
        <v>23.621772505233785</v>
      </c>
      <c r="Y152" s="617"/>
      <c r="Z152" s="617"/>
    </row>
    <row r="153" spans="1:29" ht="13.5" thickTop="1">
      <c r="L153" s="686" t="s">
        <v>13</v>
      </c>
      <c r="M153" s="704">
        <f t="shared" ref="M153:N155" si="235">+M97+M125</f>
        <v>918</v>
      </c>
      <c r="N153" s="705">
        <f t="shared" si="235"/>
        <v>822</v>
      </c>
      <c r="O153" s="706">
        <f t="shared" ref="O153" si="236">M153+N153</f>
        <v>1740</v>
      </c>
      <c r="P153" s="735">
        <f>+P97+P125</f>
        <v>0</v>
      </c>
      <c r="Q153" s="706">
        <f>O153+P153</f>
        <v>1740</v>
      </c>
      <c r="R153" s="704">
        <f t="shared" ref="R153:S155" si="237">+R97+R125</f>
        <v>1226</v>
      </c>
      <c r="S153" s="705">
        <f t="shared" si="237"/>
        <v>1185</v>
      </c>
      <c r="T153" s="706">
        <f t="shared" ref="T153" si="238">R153+S153</f>
        <v>2411</v>
      </c>
      <c r="U153" s="735">
        <f>+U97+U125</f>
        <v>0</v>
      </c>
      <c r="V153" s="706">
        <f>T153+U153</f>
        <v>2411</v>
      </c>
      <c r="W153" s="744">
        <f>IF(Q153=0,0,((V153/Q153)-1)*100)</f>
        <v>38.563218390804586</v>
      </c>
      <c r="X153" s="718"/>
      <c r="Y153" s="719"/>
      <c r="Z153" s="719"/>
      <c r="AA153" s="720"/>
    </row>
    <row r="154" spans="1:29">
      <c r="L154" s="686" t="s">
        <v>14</v>
      </c>
      <c r="M154" s="704">
        <f t="shared" si="235"/>
        <v>951</v>
      </c>
      <c r="N154" s="705">
        <f t="shared" si="235"/>
        <v>849</v>
      </c>
      <c r="O154" s="706">
        <f>M154+N154</f>
        <v>1800</v>
      </c>
      <c r="P154" s="735">
        <f>+P98+P126</f>
        <v>0</v>
      </c>
      <c r="Q154" s="706">
        <f>O154+P154</f>
        <v>1800</v>
      </c>
      <c r="R154" s="704">
        <f t="shared" si="237"/>
        <v>1064</v>
      </c>
      <c r="S154" s="705">
        <f t="shared" si="237"/>
        <v>1083</v>
      </c>
      <c r="T154" s="706">
        <f>R154+S154</f>
        <v>2147</v>
      </c>
      <c r="U154" s="735">
        <f>+U98+U126</f>
        <v>2</v>
      </c>
      <c r="V154" s="706">
        <f>T154+U154</f>
        <v>2149</v>
      </c>
      <c r="W154" s="744">
        <f>IF(Q154=0,0,((V154/Q154)-1)*100)</f>
        <v>19.3888888888889</v>
      </c>
      <c r="Y154" s="617"/>
      <c r="Z154" s="617"/>
      <c r="AC154" s="639"/>
    </row>
    <row r="155" spans="1:29" ht="13.5" thickBot="1">
      <c r="L155" s="686" t="s">
        <v>15</v>
      </c>
      <c r="M155" s="704">
        <f t="shared" si="235"/>
        <v>1200</v>
      </c>
      <c r="N155" s="705">
        <f t="shared" si="235"/>
        <v>1159</v>
      </c>
      <c r="O155" s="706">
        <f>M155+N155</f>
        <v>2359</v>
      </c>
      <c r="P155" s="735">
        <f>+P99+P127</f>
        <v>0</v>
      </c>
      <c r="Q155" s="706">
        <f>O155+P155</f>
        <v>2359</v>
      </c>
      <c r="R155" s="704">
        <f t="shared" si="237"/>
        <v>1394</v>
      </c>
      <c r="S155" s="705">
        <f t="shared" si="237"/>
        <v>1279</v>
      </c>
      <c r="T155" s="706">
        <f>R155+S155</f>
        <v>2673</v>
      </c>
      <c r="U155" s="735">
        <f>+U99+U127</f>
        <v>0</v>
      </c>
      <c r="V155" s="706">
        <f>T155+U155</f>
        <v>2673</v>
      </c>
      <c r="W155" s="744">
        <f>IF(Q155=0,0,((V155/Q155)-1)*100)</f>
        <v>13.310724883425173</v>
      </c>
      <c r="Y155" s="617"/>
      <c r="Z155" s="617"/>
    </row>
    <row r="156" spans="1:29" ht="14.25" thickTop="1" thickBot="1">
      <c r="A156" s="703"/>
      <c r="L156" s="713" t="s">
        <v>61</v>
      </c>
      <c r="M156" s="714">
        <f>+M153+M154+M155</f>
        <v>3069</v>
      </c>
      <c r="N156" s="715">
        <f t="shared" ref="N156" si="239">+N153+N154+N155</f>
        <v>2830</v>
      </c>
      <c r="O156" s="716">
        <f t="shared" ref="O156" si="240">+O153+O154+O155</f>
        <v>5899</v>
      </c>
      <c r="P156" s="714">
        <f t="shared" ref="P156" si="241">+P153+P154+P155</f>
        <v>0</v>
      </c>
      <c r="Q156" s="716">
        <f t="shared" ref="Q156" si="242">+Q153+Q154+Q155</f>
        <v>5899</v>
      </c>
      <c r="R156" s="714">
        <f t="shared" ref="R156" si="243">+R153+R154+R155</f>
        <v>3684</v>
      </c>
      <c r="S156" s="715">
        <f t="shared" ref="S156" si="244">+S153+S154+S155</f>
        <v>3547</v>
      </c>
      <c r="T156" s="716">
        <f t="shared" ref="T156" si="245">+T153+T154+T155</f>
        <v>7231</v>
      </c>
      <c r="U156" s="714">
        <f t="shared" ref="U156" si="246">+U153+U154+U155</f>
        <v>2</v>
      </c>
      <c r="V156" s="716">
        <f t="shared" ref="V156" si="247">+V153+V154+V155</f>
        <v>7233</v>
      </c>
      <c r="W156" s="717">
        <f t="shared" ref="W156" si="248">IF(Q156=0,0,((V156/Q156)-1)*100)</f>
        <v>22.614002373283615</v>
      </c>
      <c r="Y156" s="617"/>
      <c r="Z156" s="617"/>
    </row>
    <row r="157" spans="1:29" ht="13.5" thickTop="1">
      <c r="L157" s="686" t="s">
        <v>16</v>
      </c>
      <c r="M157" s="704">
        <f>+M101+M129</f>
        <v>1073</v>
      </c>
      <c r="N157" s="705">
        <f>+N101+N129</f>
        <v>1115</v>
      </c>
      <c r="O157" s="706">
        <f t="shared" ref="O157" si="249">M157+N157</f>
        <v>2188</v>
      </c>
      <c r="P157" s="735">
        <f>+P101+P129</f>
        <v>0</v>
      </c>
      <c r="Q157" s="706">
        <f>O157+P157</f>
        <v>2188</v>
      </c>
      <c r="R157" s="704">
        <f>+R101+R129</f>
        <v>1178</v>
      </c>
      <c r="S157" s="705">
        <f>+S101+S129</f>
        <v>1288</v>
      </c>
      <c r="T157" s="706">
        <f>R157+S157</f>
        <v>2466</v>
      </c>
      <c r="U157" s="735">
        <f>+U101+U129</f>
        <v>0</v>
      </c>
      <c r="V157" s="706">
        <f>T157+U157</f>
        <v>2466</v>
      </c>
      <c r="W157" s="744">
        <f t="shared" ref="W157" si="250">IF(Q157=0,0,((V157/Q157)-1)*100)</f>
        <v>12.70566727605118</v>
      </c>
      <c r="Y157" s="617"/>
      <c r="Z157" s="617"/>
    </row>
    <row r="158" spans="1:29" ht="13.5" thickBot="1">
      <c r="L158" s="686" t="s">
        <v>17</v>
      </c>
      <c r="M158" s="704">
        <f>+M102+M130</f>
        <v>965</v>
      </c>
      <c r="N158" s="705">
        <f>+N102+N130</f>
        <v>1050</v>
      </c>
      <c r="O158" s="706">
        <f>M158+N158</f>
        <v>2015</v>
      </c>
      <c r="P158" s="735">
        <f>+P102+P130</f>
        <v>0</v>
      </c>
      <c r="Q158" s="706">
        <f>O158+P158</f>
        <v>2015</v>
      </c>
      <c r="R158" s="704">
        <f>+R102+R130</f>
        <v>1254</v>
      </c>
      <c r="S158" s="705">
        <f>+S102+S130</f>
        <v>1421</v>
      </c>
      <c r="T158" s="706">
        <f>R158+S158</f>
        <v>2675</v>
      </c>
      <c r="U158" s="735">
        <f>+U102+U130</f>
        <v>0</v>
      </c>
      <c r="V158" s="706">
        <f>T158+U158</f>
        <v>2675</v>
      </c>
      <c r="W158" s="744">
        <f t="shared" ref="W158:W159" si="251">IF(Q158=0,0,((V158/Q158)-1)*100)</f>
        <v>32.754342431761785</v>
      </c>
      <c r="Y158" s="617"/>
      <c r="Z158" s="617"/>
    </row>
    <row r="159" spans="1:29" ht="14.25" thickTop="1" thickBot="1">
      <c r="A159" s="703"/>
      <c r="L159" s="713" t="s">
        <v>66</v>
      </c>
      <c r="M159" s="714">
        <f>+M156+M157+M158</f>
        <v>5107</v>
      </c>
      <c r="N159" s="715">
        <f t="shared" ref="N159" si="252">+N156+N157+N158</f>
        <v>4995</v>
      </c>
      <c r="O159" s="716">
        <f t="shared" ref="O159" si="253">+O156+O157+O158</f>
        <v>10102</v>
      </c>
      <c r="P159" s="714">
        <f t="shared" ref="P159" si="254">+P156+P157+P158</f>
        <v>0</v>
      </c>
      <c r="Q159" s="716">
        <f t="shared" ref="Q159" si="255">+Q156+Q157+Q158</f>
        <v>10102</v>
      </c>
      <c r="R159" s="714">
        <f t="shared" ref="R159" si="256">+R156+R157+R158</f>
        <v>6116</v>
      </c>
      <c r="S159" s="715">
        <f t="shared" ref="S159" si="257">+S156+S157+S158</f>
        <v>6256</v>
      </c>
      <c r="T159" s="716">
        <f t="shared" ref="T159" si="258">+T156+T157+T158</f>
        <v>12372</v>
      </c>
      <c r="U159" s="714">
        <f t="shared" ref="U159" si="259">+U156+U157+U158</f>
        <v>2</v>
      </c>
      <c r="V159" s="716">
        <f t="shared" ref="V159" si="260">+V156+V157+V158</f>
        <v>12374</v>
      </c>
      <c r="W159" s="717">
        <f t="shared" si="251"/>
        <v>22.490595921599677</v>
      </c>
      <c r="Y159" s="617"/>
      <c r="Z159" s="617"/>
      <c r="AB159" s="563"/>
    </row>
    <row r="160" spans="1:29" ht="14.25" thickTop="1" thickBot="1">
      <c r="A160" s="703"/>
      <c r="L160" s="713" t="s">
        <v>67</v>
      </c>
      <c r="M160" s="714">
        <f>+M152+M156+M157+M158</f>
        <v>8101</v>
      </c>
      <c r="N160" s="715">
        <f t="shared" ref="N160:V160" si="261">+N152+N156+N157+N158</f>
        <v>7733</v>
      </c>
      <c r="O160" s="716">
        <f t="shared" si="261"/>
        <v>15834</v>
      </c>
      <c r="P160" s="714">
        <f t="shared" si="261"/>
        <v>0</v>
      </c>
      <c r="Q160" s="716">
        <f t="shared" si="261"/>
        <v>15834</v>
      </c>
      <c r="R160" s="714">
        <f t="shared" si="261"/>
        <v>9614</v>
      </c>
      <c r="S160" s="715">
        <f t="shared" si="261"/>
        <v>9844</v>
      </c>
      <c r="T160" s="716">
        <f t="shared" si="261"/>
        <v>19458</v>
      </c>
      <c r="U160" s="714">
        <f t="shared" si="261"/>
        <v>2</v>
      </c>
      <c r="V160" s="716">
        <f t="shared" si="261"/>
        <v>19460</v>
      </c>
      <c r="W160" s="717">
        <f>IF(Q160=0,0,((V160/Q160)-1)*100)</f>
        <v>22.900088417329801</v>
      </c>
      <c r="Y160" s="617"/>
      <c r="Z160" s="617"/>
    </row>
    <row r="161" spans="1:28" ht="14.25" thickTop="1" thickBot="1">
      <c r="L161" s="686" t="s">
        <v>18</v>
      </c>
      <c r="M161" s="704">
        <f>+M105+M133</f>
        <v>1069</v>
      </c>
      <c r="N161" s="705">
        <f>+N105+N133</f>
        <v>985</v>
      </c>
      <c r="O161" s="721">
        <f>M161+N161</f>
        <v>2054</v>
      </c>
      <c r="P161" s="740">
        <f>+P105+P133</f>
        <v>0</v>
      </c>
      <c r="Q161" s="706">
        <f>O161+P161</f>
        <v>2054</v>
      </c>
      <c r="R161" s="704"/>
      <c r="S161" s="705"/>
      <c r="T161" s="721"/>
      <c r="U161" s="740"/>
      <c r="V161" s="706"/>
      <c r="W161" s="744"/>
      <c r="Y161" s="617"/>
      <c r="Z161" s="617"/>
    </row>
    <row r="162" spans="1:28" ht="14.25" thickTop="1" thickBot="1">
      <c r="A162" s="703"/>
      <c r="L162" s="723" t="s">
        <v>19</v>
      </c>
      <c r="M162" s="724">
        <f t="shared" ref="M162:Q162" si="262">+M157+M158+M161</f>
        <v>3107</v>
      </c>
      <c r="N162" s="724">
        <f t="shared" si="262"/>
        <v>3150</v>
      </c>
      <c r="O162" s="725">
        <f t="shared" si="262"/>
        <v>6257</v>
      </c>
      <c r="P162" s="726">
        <f t="shared" si="262"/>
        <v>0</v>
      </c>
      <c r="Q162" s="725">
        <f t="shared" si="262"/>
        <v>6257</v>
      </c>
      <c r="R162" s="724"/>
      <c r="S162" s="724"/>
      <c r="T162" s="725"/>
      <c r="U162" s="726"/>
      <c r="V162" s="725"/>
      <c r="W162" s="727"/>
      <c r="Y162" s="709"/>
      <c r="Z162" s="709"/>
      <c r="AA162" s="710"/>
    </row>
    <row r="163" spans="1:28" ht="13.5" thickTop="1">
      <c r="A163" s="703"/>
      <c r="L163" s="686" t="s">
        <v>21</v>
      </c>
      <c r="M163" s="704">
        <f t="shared" ref="M163:N165" si="263">+M107+M135</f>
        <v>1138</v>
      </c>
      <c r="N163" s="705">
        <f t="shared" si="263"/>
        <v>827</v>
      </c>
      <c r="O163" s="721">
        <f>M163+N163</f>
        <v>1965</v>
      </c>
      <c r="P163" s="743">
        <f>+P107+P135</f>
        <v>0</v>
      </c>
      <c r="Q163" s="706">
        <f>O163+P163</f>
        <v>1965</v>
      </c>
      <c r="R163" s="704"/>
      <c r="S163" s="705"/>
      <c r="T163" s="721"/>
      <c r="U163" s="743"/>
      <c r="V163" s="706"/>
      <c r="W163" s="744"/>
      <c r="Y163" s="617"/>
    </row>
    <row r="164" spans="1:28">
      <c r="A164" s="703"/>
      <c r="L164" s="686" t="s">
        <v>22</v>
      </c>
      <c r="M164" s="704">
        <f t="shared" si="263"/>
        <v>1106</v>
      </c>
      <c r="N164" s="705">
        <f t="shared" si="263"/>
        <v>798</v>
      </c>
      <c r="O164" s="721">
        <f t="shared" ref="O164" si="264">M164+N164</f>
        <v>1904</v>
      </c>
      <c r="P164" s="735">
        <f>+P108+P136</f>
        <v>0</v>
      </c>
      <c r="Q164" s="706">
        <f>O164+P164</f>
        <v>1904</v>
      </c>
      <c r="R164" s="704"/>
      <c r="S164" s="705"/>
      <c r="T164" s="721"/>
      <c r="U164" s="735"/>
      <c r="V164" s="706"/>
      <c r="W164" s="744"/>
    </row>
    <row r="165" spans="1:28" ht="13.5" thickBot="1">
      <c r="A165" s="742"/>
      <c r="K165" s="742"/>
      <c r="L165" s="686" t="s">
        <v>23</v>
      </c>
      <c r="M165" s="704">
        <f t="shared" si="263"/>
        <v>1067</v>
      </c>
      <c r="N165" s="705">
        <f t="shared" si="263"/>
        <v>911</v>
      </c>
      <c r="O165" s="721">
        <f>M165+N165</f>
        <v>1978</v>
      </c>
      <c r="P165" s="735">
        <f>+P109+P137</f>
        <v>0</v>
      </c>
      <c r="Q165" s="706">
        <f>O165+P165</f>
        <v>1978</v>
      </c>
      <c r="R165" s="704"/>
      <c r="S165" s="705"/>
      <c r="T165" s="721"/>
      <c r="U165" s="735"/>
      <c r="V165" s="706"/>
      <c r="W165" s="744"/>
      <c r="X165" s="711"/>
      <c r="Y165" s="617"/>
      <c r="Z165" s="712"/>
      <c r="AA165" s="710"/>
    </row>
    <row r="166" spans="1:28" ht="14.25" thickTop="1" thickBot="1">
      <c r="A166" s="703"/>
      <c r="L166" s="713" t="s">
        <v>40</v>
      </c>
      <c r="M166" s="714">
        <f t="shared" ref="M166:Q166" si="265">+M163+M164+M165</f>
        <v>3311</v>
      </c>
      <c r="N166" s="715">
        <f t="shared" si="265"/>
        <v>2536</v>
      </c>
      <c r="O166" s="716">
        <f t="shared" si="265"/>
        <v>5847</v>
      </c>
      <c r="P166" s="714">
        <f t="shared" si="265"/>
        <v>0</v>
      </c>
      <c r="Q166" s="716">
        <f t="shared" si="265"/>
        <v>5847</v>
      </c>
      <c r="R166" s="714"/>
      <c r="S166" s="715"/>
      <c r="T166" s="716"/>
      <c r="U166" s="714"/>
      <c r="V166" s="716"/>
      <c r="W166" s="717"/>
    </row>
    <row r="167" spans="1:28" ht="14.25" thickTop="1" thickBot="1">
      <c r="A167" s="703" t="str">
        <f>IF(ISERROR(F167/G167)," ",IF(F167/G167&gt;0.5,IF(F167/G167&lt;1.5," ","NOT OK"),"NOT OK"))</f>
        <v xml:space="preserve"> </v>
      </c>
      <c r="L167" s="713" t="s">
        <v>62</v>
      </c>
      <c r="M167" s="714">
        <f t="shared" ref="M167:Q167" si="266">+M156+M162+M166</f>
        <v>9487</v>
      </c>
      <c r="N167" s="715">
        <f t="shared" si="266"/>
        <v>8516</v>
      </c>
      <c r="O167" s="716">
        <f t="shared" si="266"/>
        <v>18003</v>
      </c>
      <c r="P167" s="714">
        <f t="shared" si="266"/>
        <v>0</v>
      </c>
      <c r="Q167" s="716">
        <f t="shared" si="266"/>
        <v>18003</v>
      </c>
      <c r="R167" s="714"/>
      <c r="S167" s="715"/>
      <c r="T167" s="716"/>
      <c r="U167" s="714"/>
      <c r="V167" s="716"/>
      <c r="W167" s="717"/>
      <c r="Y167" s="709"/>
      <c r="Z167" s="709"/>
      <c r="AA167" s="710"/>
      <c r="AB167" s="563"/>
    </row>
    <row r="168" spans="1:28" ht="14.25" thickTop="1" thickBot="1">
      <c r="A168" s="703"/>
      <c r="L168" s="713" t="s">
        <v>63</v>
      </c>
      <c r="M168" s="714">
        <f t="shared" ref="M168:Q168" si="267">+M152+M156+M162+M166</f>
        <v>12481</v>
      </c>
      <c r="N168" s="715">
        <f t="shared" si="267"/>
        <v>11254</v>
      </c>
      <c r="O168" s="716">
        <f t="shared" si="267"/>
        <v>23735</v>
      </c>
      <c r="P168" s="714">
        <f t="shared" si="267"/>
        <v>0</v>
      </c>
      <c r="Q168" s="716">
        <f t="shared" si="267"/>
        <v>23735</v>
      </c>
      <c r="R168" s="714"/>
      <c r="S168" s="715"/>
      <c r="T168" s="716"/>
      <c r="U168" s="714"/>
      <c r="V168" s="716"/>
      <c r="W168" s="717"/>
      <c r="Y168" s="617"/>
      <c r="Z168" s="617"/>
    </row>
    <row r="169" spans="1:28" ht="13.5" customHeight="1" thickTop="1" thickBot="1">
      <c r="L169" s="730" t="s">
        <v>60</v>
      </c>
      <c r="M169" s="680"/>
      <c r="N169" s="680"/>
      <c r="O169" s="680"/>
      <c r="P169" s="680"/>
      <c r="Q169" s="680"/>
      <c r="R169" s="680"/>
      <c r="S169" s="680"/>
      <c r="T169" s="680"/>
      <c r="U169" s="680"/>
      <c r="V169" s="680"/>
      <c r="W169" s="680"/>
      <c r="X169" s="680"/>
    </row>
    <row r="170" spans="1:28" ht="13.5" customHeight="1" thickTop="1">
      <c r="L170" s="1287" t="s">
        <v>54</v>
      </c>
      <c r="M170" s="1288"/>
      <c r="N170" s="1288"/>
      <c r="O170" s="1288"/>
      <c r="P170" s="1288"/>
      <c r="Q170" s="1288"/>
      <c r="R170" s="1288"/>
      <c r="S170" s="1288"/>
      <c r="T170" s="1288"/>
      <c r="U170" s="1288"/>
      <c r="V170" s="1288"/>
      <c r="W170" s="1289"/>
    </row>
    <row r="171" spans="1:28" ht="13.5" customHeight="1" thickBot="1">
      <c r="L171" s="1290" t="s">
        <v>51</v>
      </c>
      <c r="M171" s="1291"/>
      <c r="N171" s="1291"/>
      <c r="O171" s="1291"/>
      <c r="P171" s="1291"/>
      <c r="Q171" s="1291"/>
      <c r="R171" s="1291"/>
      <c r="S171" s="1291"/>
      <c r="T171" s="1291"/>
      <c r="U171" s="1291"/>
      <c r="V171" s="1291"/>
      <c r="W171" s="1292"/>
    </row>
    <row r="172" spans="1:28" ht="14.25" thickTop="1" thickBot="1">
      <c r="L172" s="745"/>
      <c r="M172" s="746"/>
      <c r="N172" s="746"/>
      <c r="O172" s="746"/>
      <c r="P172" s="746"/>
      <c r="Q172" s="746"/>
      <c r="R172" s="746"/>
      <c r="S172" s="746"/>
      <c r="T172" s="746"/>
      <c r="U172" s="746"/>
      <c r="V172" s="746"/>
      <c r="W172" s="747" t="s">
        <v>34</v>
      </c>
    </row>
    <row r="173" spans="1:28" ht="14.25" thickTop="1" thickBot="1">
      <c r="L173" s="748"/>
      <c r="M173" s="749" t="s">
        <v>64</v>
      </c>
      <c r="N173" s="749"/>
      <c r="O173" s="749"/>
      <c r="P173" s="749"/>
      <c r="Q173" s="750"/>
      <c r="R173" s="749" t="s">
        <v>65</v>
      </c>
      <c r="S173" s="749"/>
      <c r="T173" s="749"/>
      <c r="U173" s="749"/>
      <c r="V173" s="750"/>
      <c r="W173" s="751" t="s">
        <v>2</v>
      </c>
    </row>
    <row r="174" spans="1:28" ht="13.5" thickTop="1">
      <c r="L174" s="752" t="s">
        <v>3</v>
      </c>
      <c r="M174" s="753"/>
      <c r="N174" s="754"/>
      <c r="O174" s="755"/>
      <c r="P174" s="756"/>
      <c r="Q174" s="755"/>
      <c r="R174" s="753"/>
      <c r="S174" s="754"/>
      <c r="T174" s="755"/>
      <c r="U174" s="756"/>
      <c r="V174" s="755"/>
      <c r="W174" s="757" t="s">
        <v>4</v>
      </c>
    </row>
    <row r="175" spans="1:28" ht="13.5" thickBot="1">
      <c r="L175" s="758"/>
      <c r="M175" s="759" t="s">
        <v>35</v>
      </c>
      <c r="N175" s="760" t="s">
        <v>36</v>
      </c>
      <c r="O175" s="761" t="s">
        <v>37</v>
      </c>
      <c r="P175" s="762" t="s">
        <v>32</v>
      </c>
      <c r="Q175" s="761" t="s">
        <v>7</v>
      </c>
      <c r="R175" s="759" t="s">
        <v>35</v>
      </c>
      <c r="S175" s="760" t="s">
        <v>36</v>
      </c>
      <c r="T175" s="761" t="s">
        <v>37</v>
      </c>
      <c r="U175" s="762" t="s">
        <v>32</v>
      </c>
      <c r="V175" s="761" t="s">
        <v>7</v>
      </c>
      <c r="W175" s="763"/>
    </row>
    <row r="176" spans="1:28" ht="5.25" customHeight="1" thickTop="1">
      <c r="L176" s="752"/>
      <c r="M176" s="764"/>
      <c r="N176" s="765"/>
      <c r="O176" s="766"/>
      <c r="P176" s="767"/>
      <c r="Q176" s="766"/>
      <c r="R176" s="764"/>
      <c r="S176" s="765"/>
      <c r="T176" s="766"/>
      <c r="U176" s="767"/>
      <c r="V176" s="766"/>
      <c r="W176" s="768"/>
    </row>
    <row r="177" spans="1:28">
      <c r="L177" s="752" t="s">
        <v>10</v>
      </c>
      <c r="M177" s="769">
        <v>0</v>
      </c>
      <c r="N177" s="770">
        <v>0</v>
      </c>
      <c r="O177" s="771">
        <f>+M177+N177</f>
        <v>0</v>
      </c>
      <c r="P177" s="772">
        <v>0</v>
      </c>
      <c r="Q177" s="771">
        <f>O177+P177</f>
        <v>0</v>
      </c>
      <c r="R177" s="769">
        <v>0</v>
      </c>
      <c r="S177" s="770">
        <v>0</v>
      </c>
      <c r="T177" s="771">
        <f>+R177+S177</f>
        <v>0</v>
      </c>
      <c r="U177" s="772">
        <v>0</v>
      </c>
      <c r="V177" s="771">
        <f>T177+U177</f>
        <v>0</v>
      </c>
      <c r="W177" s="772">
        <f>IF(Q177=0,0,((V177/Q177)-1)*100)</f>
        <v>0</v>
      </c>
    </row>
    <row r="178" spans="1:28">
      <c r="L178" s="752" t="s">
        <v>11</v>
      </c>
      <c r="M178" s="769">
        <v>0</v>
      </c>
      <c r="N178" s="770">
        <v>0</v>
      </c>
      <c r="O178" s="771">
        <f t="shared" ref="O178:O179" si="268">+M178+N178</f>
        <v>0</v>
      </c>
      <c r="P178" s="772">
        <v>0</v>
      </c>
      <c r="Q178" s="771">
        <f>O178+P178</f>
        <v>0</v>
      </c>
      <c r="R178" s="769">
        <v>0</v>
      </c>
      <c r="S178" s="770">
        <v>0</v>
      </c>
      <c r="T178" s="771">
        <f t="shared" ref="T178:T179" si="269">+R178+S178</f>
        <v>0</v>
      </c>
      <c r="U178" s="772">
        <v>0</v>
      </c>
      <c r="V178" s="771">
        <f>T178+U178</f>
        <v>0</v>
      </c>
      <c r="W178" s="772">
        <f>IF(Q178=0,0,((V178/Q178)-1)*100)</f>
        <v>0</v>
      </c>
    </row>
    <row r="179" spans="1:28" ht="13.5" thickBot="1">
      <c r="L179" s="758" t="s">
        <v>12</v>
      </c>
      <c r="M179" s="769">
        <v>0</v>
      </c>
      <c r="N179" s="770">
        <v>0</v>
      </c>
      <c r="O179" s="771">
        <f t="shared" si="268"/>
        <v>0</v>
      </c>
      <c r="P179" s="772">
        <v>0</v>
      </c>
      <c r="Q179" s="771">
        <f>O179+P179</f>
        <v>0</v>
      </c>
      <c r="R179" s="769">
        <v>0</v>
      </c>
      <c r="S179" s="770">
        <v>0</v>
      </c>
      <c r="T179" s="771">
        <f t="shared" si="269"/>
        <v>0</v>
      </c>
      <c r="U179" s="772">
        <v>0</v>
      </c>
      <c r="V179" s="771">
        <f>T179+U179</f>
        <v>0</v>
      </c>
      <c r="W179" s="772">
        <f>IF(Q179=0,0,((V179/Q179)-1)*100)</f>
        <v>0</v>
      </c>
    </row>
    <row r="180" spans="1:28" ht="14.25" thickTop="1" thickBot="1">
      <c r="L180" s="773" t="s">
        <v>57</v>
      </c>
      <c r="M180" s="774">
        <f t="shared" ref="M180:Q180" si="270">+M177+M178+M179</f>
        <v>0</v>
      </c>
      <c r="N180" s="775">
        <f t="shared" si="270"/>
        <v>0</v>
      </c>
      <c r="O180" s="776">
        <f t="shared" si="270"/>
        <v>0</v>
      </c>
      <c r="P180" s="774">
        <f t="shared" si="270"/>
        <v>0</v>
      </c>
      <c r="Q180" s="776">
        <f t="shared" si="270"/>
        <v>0</v>
      </c>
      <c r="R180" s="774">
        <f t="shared" ref="R180:V180" si="271">+R177+R178+R179</f>
        <v>0</v>
      </c>
      <c r="S180" s="775">
        <f t="shared" si="271"/>
        <v>0</v>
      </c>
      <c r="T180" s="776">
        <f t="shared" si="271"/>
        <v>0</v>
      </c>
      <c r="U180" s="774">
        <f t="shared" si="271"/>
        <v>0</v>
      </c>
      <c r="V180" s="776">
        <f t="shared" si="271"/>
        <v>0</v>
      </c>
      <c r="W180" s="777">
        <f t="shared" ref="W180" si="272">IF(Q180=0,0,((V180/Q180)-1)*100)</f>
        <v>0</v>
      </c>
    </row>
    <row r="181" spans="1:28" ht="13.5" thickTop="1">
      <c r="L181" s="752" t="s">
        <v>13</v>
      </c>
      <c r="M181" s="769">
        <v>0</v>
      </c>
      <c r="N181" s="770">
        <v>0</v>
      </c>
      <c r="O181" s="771">
        <f>M181+N181</f>
        <v>0</v>
      </c>
      <c r="P181" s="772">
        <v>0</v>
      </c>
      <c r="Q181" s="771">
        <f>O181+P181</f>
        <v>0</v>
      </c>
      <c r="R181" s="769">
        <v>0</v>
      </c>
      <c r="S181" s="770">
        <v>0</v>
      </c>
      <c r="T181" s="771">
        <f>R181+S181</f>
        <v>0</v>
      </c>
      <c r="U181" s="772">
        <v>0</v>
      </c>
      <c r="V181" s="771">
        <f>T181+U181</f>
        <v>0</v>
      </c>
      <c r="W181" s="772">
        <f t="shared" ref="W181" si="273">IF(Q181=0,0,((V181/Q181)-1)*100)</f>
        <v>0</v>
      </c>
    </row>
    <row r="182" spans="1:28">
      <c r="L182" s="752" t="s">
        <v>14</v>
      </c>
      <c r="M182" s="769">
        <v>0</v>
      </c>
      <c r="N182" s="770">
        <v>0</v>
      </c>
      <c r="O182" s="771">
        <f>M182+N182</f>
        <v>0</v>
      </c>
      <c r="P182" s="772">
        <v>0</v>
      </c>
      <c r="Q182" s="771">
        <f>O182+P182</f>
        <v>0</v>
      </c>
      <c r="R182" s="769">
        <v>0</v>
      </c>
      <c r="S182" s="770">
        <v>0</v>
      </c>
      <c r="T182" s="771">
        <f>R182+S182</f>
        <v>0</v>
      </c>
      <c r="U182" s="772">
        <v>0</v>
      </c>
      <c r="V182" s="771">
        <f>T182+U182</f>
        <v>0</v>
      </c>
      <c r="W182" s="772">
        <f>IF(Q182=0,0,((V182/Q182)-1)*100)</f>
        <v>0</v>
      </c>
    </row>
    <row r="183" spans="1:28" ht="13.5" thickBot="1">
      <c r="L183" s="752" t="s">
        <v>15</v>
      </c>
      <c r="M183" s="769">
        <v>0</v>
      </c>
      <c r="N183" s="770">
        <v>0</v>
      </c>
      <c r="O183" s="771">
        <f>M183+N183</f>
        <v>0</v>
      </c>
      <c r="P183" s="772">
        <v>0</v>
      </c>
      <c r="Q183" s="771">
        <f>O183+P183</f>
        <v>0</v>
      </c>
      <c r="R183" s="769">
        <v>0</v>
      </c>
      <c r="S183" s="770">
        <v>0</v>
      </c>
      <c r="T183" s="771">
        <f>R183+S183</f>
        <v>0</v>
      </c>
      <c r="U183" s="772">
        <v>0</v>
      </c>
      <c r="V183" s="771">
        <f>T183+U183</f>
        <v>0</v>
      </c>
      <c r="W183" s="772">
        <f>IF(Q183=0,0,((V183/Q183)-1)*100)</f>
        <v>0</v>
      </c>
    </row>
    <row r="184" spans="1:28" ht="14.25" thickTop="1" thickBot="1">
      <c r="L184" s="773" t="s">
        <v>61</v>
      </c>
      <c r="M184" s="774">
        <f>+M181+M182+M183</f>
        <v>0</v>
      </c>
      <c r="N184" s="775">
        <f t="shared" ref="N184:V184" si="274">+N181+N182+N183</f>
        <v>0</v>
      </c>
      <c r="O184" s="776">
        <f t="shared" si="274"/>
        <v>0</v>
      </c>
      <c r="P184" s="774">
        <f t="shared" si="274"/>
        <v>0</v>
      </c>
      <c r="Q184" s="776">
        <f t="shared" si="274"/>
        <v>0</v>
      </c>
      <c r="R184" s="774">
        <f t="shared" si="274"/>
        <v>0</v>
      </c>
      <c r="S184" s="775">
        <f t="shared" si="274"/>
        <v>0</v>
      </c>
      <c r="T184" s="776">
        <f t="shared" si="274"/>
        <v>0</v>
      </c>
      <c r="U184" s="774">
        <f t="shared" si="274"/>
        <v>0</v>
      </c>
      <c r="V184" s="776">
        <f t="shared" si="274"/>
        <v>0</v>
      </c>
      <c r="W184" s="777">
        <f t="shared" ref="W184" si="275">IF(Q184=0,0,((V184/Q184)-1)*100)</f>
        <v>0</v>
      </c>
    </row>
    <row r="185" spans="1:28" ht="13.5" thickTop="1">
      <c r="L185" s="752" t="s">
        <v>16</v>
      </c>
      <c r="M185" s="769">
        <v>0</v>
      </c>
      <c r="N185" s="770">
        <v>0</v>
      </c>
      <c r="O185" s="771">
        <f>SUM(M185:N185)</f>
        <v>0</v>
      </c>
      <c r="P185" s="772">
        <v>0</v>
      </c>
      <c r="Q185" s="771">
        <f t="shared" ref="Q185" si="276">O185+P185</f>
        <v>0</v>
      </c>
      <c r="R185" s="769">
        <v>0</v>
      </c>
      <c r="S185" s="770">
        <v>0</v>
      </c>
      <c r="T185" s="771">
        <f>SUM(R185:S185)</f>
        <v>0</v>
      </c>
      <c r="U185" s="772">
        <v>0</v>
      </c>
      <c r="V185" s="771">
        <f t="shared" ref="V185" si="277">T185+U185</f>
        <v>0</v>
      </c>
      <c r="W185" s="772">
        <f>IF(Q185=0,0,((V185/Q185)-1)*100)</f>
        <v>0</v>
      </c>
    </row>
    <row r="186" spans="1:28" ht="13.5" thickBot="1">
      <c r="L186" s="752" t="s">
        <v>17</v>
      </c>
      <c r="M186" s="769">
        <v>0</v>
      </c>
      <c r="N186" s="770">
        <v>0</v>
      </c>
      <c r="O186" s="771">
        <f>SUM(M186:N186)</f>
        <v>0</v>
      </c>
      <c r="P186" s="772">
        <v>0</v>
      </c>
      <c r="Q186" s="771">
        <f>O186+P186</f>
        <v>0</v>
      </c>
      <c r="R186" s="769">
        <v>0</v>
      </c>
      <c r="S186" s="770">
        <v>0</v>
      </c>
      <c r="T186" s="771">
        <f>SUM(R186:S186)</f>
        <v>0</v>
      </c>
      <c r="U186" s="772">
        <v>0</v>
      </c>
      <c r="V186" s="771">
        <f>T186+U186</f>
        <v>0</v>
      </c>
      <c r="W186" s="772">
        <f t="shared" ref="W186" si="278">IF(Q186=0,0,((V186/Q186)-1)*100)</f>
        <v>0</v>
      </c>
    </row>
    <row r="187" spans="1:28" ht="14.25" thickTop="1" thickBot="1">
      <c r="L187" s="773" t="s">
        <v>66</v>
      </c>
      <c r="M187" s="774">
        <f>+M184+M185+M186</f>
        <v>0</v>
      </c>
      <c r="N187" s="775">
        <f t="shared" ref="N187:V187" si="279">+N184+N185+N186</f>
        <v>0</v>
      </c>
      <c r="O187" s="776">
        <f t="shared" si="279"/>
        <v>0</v>
      </c>
      <c r="P187" s="774">
        <f t="shared" si="279"/>
        <v>0</v>
      </c>
      <c r="Q187" s="776">
        <f t="shared" si="279"/>
        <v>0</v>
      </c>
      <c r="R187" s="774">
        <f t="shared" si="279"/>
        <v>0</v>
      </c>
      <c r="S187" s="775">
        <f t="shared" si="279"/>
        <v>0</v>
      </c>
      <c r="T187" s="776">
        <f t="shared" si="279"/>
        <v>0</v>
      </c>
      <c r="U187" s="774">
        <f t="shared" si="279"/>
        <v>0</v>
      </c>
      <c r="V187" s="776">
        <f t="shared" si="279"/>
        <v>0</v>
      </c>
      <c r="W187" s="778">
        <f t="shared" ref="W187" si="280">IF(Q187=0,0,((V187/Q187)-1)*100)</f>
        <v>0</v>
      </c>
      <c r="X187" s="563"/>
      <c r="AA187" s="563"/>
      <c r="AB187" s="563"/>
    </row>
    <row r="188" spans="1:28" ht="14.25" thickTop="1" thickBot="1">
      <c r="L188" s="773" t="s">
        <v>67</v>
      </c>
      <c r="M188" s="774">
        <f>+M180+M184+M185+M186</f>
        <v>0</v>
      </c>
      <c r="N188" s="775">
        <f t="shared" ref="N188:V188" si="281">+N180+N184+N185+N186</f>
        <v>0</v>
      </c>
      <c r="O188" s="776">
        <f t="shared" si="281"/>
        <v>0</v>
      </c>
      <c r="P188" s="774">
        <f t="shared" si="281"/>
        <v>0</v>
      </c>
      <c r="Q188" s="776">
        <f t="shared" si="281"/>
        <v>0</v>
      </c>
      <c r="R188" s="774">
        <f t="shared" si="281"/>
        <v>0</v>
      </c>
      <c r="S188" s="775">
        <f t="shared" si="281"/>
        <v>0</v>
      </c>
      <c r="T188" s="776">
        <f t="shared" si="281"/>
        <v>0</v>
      </c>
      <c r="U188" s="774">
        <f t="shared" si="281"/>
        <v>0</v>
      </c>
      <c r="V188" s="776">
        <f t="shared" si="281"/>
        <v>0</v>
      </c>
      <c r="W188" s="778">
        <f>IF(Q188=0,0,((V188/Q188)-1)*100)</f>
        <v>0</v>
      </c>
      <c r="X188" s="569"/>
      <c r="Y188" s="562"/>
      <c r="Z188" s="562"/>
      <c r="AA188" s="645"/>
      <c r="AB188" s="563"/>
    </row>
    <row r="189" spans="1:28" ht="14.25" thickTop="1" thickBot="1">
      <c r="L189" s="752" t="s">
        <v>18</v>
      </c>
      <c r="M189" s="769">
        <v>0</v>
      </c>
      <c r="N189" s="770">
        <v>0</v>
      </c>
      <c r="O189" s="779">
        <f>SUM(M189:N189)</f>
        <v>0</v>
      </c>
      <c r="P189" s="780">
        <v>0</v>
      </c>
      <c r="Q189" s="779">
        <f>O189+P189</f>
        <v>0</v>
      </c>
      <c r="R189" s="769"/>
      <c r="S189" s="770"/>
      <c r="T189" s="779"/>
      <c r="U189" s="780"/>
      <c r="V189" s="779"/>
      <c r="W189" s="781"/>
    </row>
    <row r="190" spans="1:28" ht="14.25" thickTop="1" thickBot="1">
      <c r="L190" s="782" t="s">
        <v>19</v>
      </c>
      <c r="M190" s="783">
        <f t="shared" ref="M190:Q190" si="282">+M185+M186+M189</f>
        <v>0</v>
      </c>
      <c r="N190" s="783">
        <f t="shared" si="282"/>
        <v>0</v>
      </c>
      <c r="O190" s="784">
        <f t="shared" si="282"/>
        <v>0</v>
      </c>
      <c r="P190" s="785">
        <f t="shared" si="282"/>
        <v>0</v>
      </c>
      <c r="Q190" s="784">
        <f t="shared" si="282"/>
        <v>0</v>
      </c>
      <c r="R190" s="783"/>
      <c r="S190" s="783"/>
      <c r="T190" s="784"/>
      <c r="U190" s="785"/>
      <c r="V190" s="784"/>
      <c r="W190" s="786"/>
    </row>
    <row r="191" spans="1:28" ht="13.5" thickTop="1">
      <c r="A191" s="742"/>
      <c r="K191" s="742"/>
      <c r="L191" s="752" t="s">
        <v>21</v>
      </c>
      <c r="M191" s="769">
        <v>0</v>
      </c>
      <c r="N191" s="770">
        <v>0</v>
      </c>
      <c r="O191" s="779">
        <f>SUM(M191:N191)</f>
        <v>0</v>
      </c>
      <c r="P191" s="787">
        <v>0</v>
      </c>
      <c r="Q191" s="779">
        <f>O191+P191</f>
        <v>0</v>
      </c>
      <c r="R191" s="769"/>
      <c r="S191" s="770"/>
      <c r="T191" s="779"/>
      <c r="U191" s="787"/>
      <c r="V191" s="779"/>
      <c r="W191" s="781"/>
      <c r="X191" s="711"/>
      <c r="Y191" s="712"/>
      <c r="Z191" s="712"/>
      <c r="AA191" s="710"/>
    </row>
    <row r="192" spans="1:28">
      <c r="A192" s="742"/>
      <c r="K192" s="742"/>
      <c r="L192" s="752" t="s">
        <v>22</v>
      </c>
      <c r="M192" s="769">
        <v>0</v>
      </c>
      <c r="N192" s="770">
        <v>0</v>
      </c>
      <c r="O192" s="779">
        <f>SUM(M192:N192)</f>
        <v>0</v>
      </c>
      <c r="P192" s="772">
        <v>0</v>
      </c>
      <c r="Q192" s="779">
        <f>O192+P192</f>
        <v>0</v>
      </c>
      <c r="R192" s="769"/>
      <c r="S192" s="770"/>
      <c r="T192" s="779"/>
      <c r="U192" s="772"/>
      <c r="V192" s="779"/>
      <c r="W192" s="781"/>
      <c r="X192" s="711"/>
      <c r="Y192" s="712"/>
      <c r="Z192" s="712"/>
      <c r="AA192" s="710"/>
    </row>
    <row r="193" spans="1:28" ht="13.5" thickBot="1">
      <c r="A193" s="742"/>
      <c r="K193" s="742"/>
      <c r="L193" s="752" t="s">
        <v>23</v>
      </c>
      <c r="M193" s="769">
        <v>0</v>
      </c>
      <c r="N193" s="770">
        <v>0</v>
      </c>
      <c r="O193" s="779">
        <f>SUM(M193:N193)</f>
        <v>0</v>
      </c>
      <c r="P193" s="772">
        <v>0</v>
      </c>
      <c r="Q193" s="779">
        <f>O193+P193</f>
        <v>0</v>
      </c>
      <c r="R193" s="769"/>
      <c r="S193" s="770"/>
      <c r="T193" s="779"/>
      <c r="U193" s="772"/>
      <c r="V193" s="779"/>
      <c r="W193" s="781"/>
      <c r="X193" s="711"/>
      <c r="Y193" s="712"/>
      <c r="Z193" s="712"/>
      <c r="AA193" s="710"/>
    </row>
    <row r="194" spans="1:28" ht="13.5" customHeight="1" thickTop="1" thickBot="1">
      <c r="L194" s="773" t="s">
        <v>40</v>
      </c>
      <c r="M194" s="774">
        <f t="shared" ref="M194:Q194" si="283">+M191+M192+M193</f>
        <v>0</v>
      </c>
      <c r="N194" s="775">
        <f t="shared" si="283"/>
        <v>0</v>
      </c>
      <c r="O194" s="776">
        <f t="shared" si="283"/>
        <v>0</v>
      </c>
      <c r="P194" s="774">
        <f t="shared" si="283"/>
        <v>0</v>
      </c>
      <c r="Q194" s="776">
        <f t="shared" si="283"/>
        <v>0</v>
      </c>
      <c r="R194" s="774"/>
      <c r="S194" s="775"/>
      <c r="T194" s="776"/>
      <c r="U194" s="774"/>
      <c r="V194" s="776"/>
      <c r="W194" s="778"/>
    </row>
    <row r="195" spans="1:28" ht="14.25" thickTop="1" thickBot="1">
      <c r="L195" s="773" t="s">
        <v>62</v>
      </c>
      <c r="M195" s="774">
        <f t="shared" ref="M195:Q195" si="284">+M184+M190+M194</f>
        <v>0</v>
      </c>
      <c r="N195" s="775">
        <f t="shared" si="284"/>
        <v>0</v>
      </c>
      <c r="O195" s="776">
        <f t="shared" si="284"/>
        <v>0</v>
      </c>
      <c r="P195" s="774">
        <f t="shared" si="284"/>
        <v>0</v>
      </c>
      <c r="Q195" s="776">
        <f t="shared" si="284"/>
        <v>0</v>
      </c>
      <c r="R195" s="774"/>
      <c r="S195" s="775"/>
      <c r="T195" s="776"/>
      <c r="U195" s="774"/>
      <c r="V195" s="776"/>
      <c r="W195" s="778"/>
      <c r="X195" s="563"/>
      <c r="AA195" s="563"/>
      <c r="AB195" s="563"/>
    </row>
    <row r="196" spans="1:28" ht="14.25" thickTop="1" thickBot="1">
      <c r="L196" s="773" t="s">
        <v>63</v>
      </c>
      <c r="M196" s="774">
        <f t="shared" ref="M196:Q196" si="285">+M180+M184+M190+M194</f>
        <v>0</v>
      </c>
      <c r="N196" s="775">
        <f t="shared" si="285"/>
        <v>0</v>
      </c>
      <c r="O196" s="776">
        <f t="shared" si="285"/>
        <v>0</v>
      </c>
      <c r="P196" s="774">
        <f t="shared" si="285"/>
        <v>0</v>
      </c>
      <c r="Q196" s="776">
        <f t="shared" si="285"/>
        <v>0</v>
      </c>
      <c r="R196" s="774"/>
      <c r="S196" s="775"/>
      <c r="T196" s="776"/>
      <c r="U196" s="774"/>
      <c r="V196" s="776"/>
      <c r="W196" s="777"/>
    </row>
    <row r="197" spans="1:28" ht="13.5" customHeight="1" thickTop="1" thickBot="1">
      <c r="L197" s="788" t="s">
        <v>60</v>
      </c>
      <c r="M197" s="746"/>
      <c r="N197" s="746"/>
      <c r="O197" s="746"/>
      <c r="P197" s="746"/>
      <c r="Q197" s="746"/>
      <c r="R197" s="746"/>
      <c r="S197" s="746"/>
      <c r="T197" s="746"/>
      <c r="U197" s="746"/>
      <c r="V197" s="746"/>
      <c r="W197" s="746"/>
      <c r="X197" s="746"/>
      <c r="Y197" s="746"/>
    </row>
    <row r="198" spans="1:28" ht="13.5" customHeight="1" thickTop="1">
      <c r="L198" s="1287" t="s">
        <v>55</v>
      </c>
      <c r="M198" s="1288"/>
      <c r="N198" s="1288"/>
      <c r="O198" s="1288"/>
      <c r="P198" s="1288"/>
      <c r="Q198" s="1288"/>
      <c r="R198" s="1288"/>
      <c r="S198" s="1288"/>
      <c r="T198" s="1288"/>
      <c r="U198" s="1288"/>
      <c r="V198" s="1288"/>
      <c r="W198" s="1289"/>
    </row>
    <row r="199" spans="1:28" ht="13.5" thickBot="1">
      <c r="L199" s="1290" t="s">
        <v>52</v>
      </c>
      <c r="M199" s="1291"/>
      <c r="N199" s="1291"/>
      <c r="O199" s="1291"/>
      <c r="P199" s="1291"/>
      <c r="Q199" s="1291"/>
      <c r="R199" s="1291"/>
      <c r="S199" s="1291"/>
      <c r="T199" s="1291"/>
      <c r="U199" s="1291"/>
      <c r="V199" s="1291"/>
      <c r="W199" s="1292"/>
    </row>
    <row r="200" spans="1:28" ht="14.25" thickTop="1" thickBot="1">
      <c r="L200" s="745"/>
      <c r="M200" s="746"/>
      <c r="N200" s="746"/>
      <c r="O200" s="746"/>
      <c r="P200" s="746"/>
      <c r="Q200" s="746"/>
      <c r="R200" s="746"/>
      <c r="S200" s="746"/>
      <c r="T200" s="746"/>
      <c r="U200" s="746"/>
      <c r="V200" s="746"/>
      <c r="W200" s="747" t="s">
        <v>34</v>
      </c>
    </row>
    <row r="201" spans="1:28" ht="14.25" thickTop="1" thickBot="1">
      <c r="L201" s="748"/>
      <c r="M201" s="749" t="s">
        <v>64</v>
      </c>
      <c r="N201" s="749"/>
      <c r="O201" s="749"/>
      <c r="P201" s="749"/>
      <c r="Q201" s="750"/>
      <c r="R201" s="749" t="s">
        <v>65</v>
      </c>
      <c r="S201" s="749"/>
      <c r="T201" s="749"/>
      <c r="U201" s="749"/>
      <c r="V201" s="750"/>
      <c r="W201" s="751" t="s">
        <v>2</v>
      </c>
    </row>
    <row r="202" spans="1:28" ht="13.5" thickTop="1">
      <c r="L202" s="752" t="s">
        <v>3</v>
      </c>
      <c r="M202" s="753"/>
      <c r="N202" s="754"/>
      <c r="O202" s="755"/>
      <c r="P202" s="789"/>
      <c r="Q202" s="755"/>
      <c r="R202" s="753"/>
      <c r="S202" s="754"/>
      <c r="T202" s="755"/>
      <c r="U202" s="789"/>
      <c r="V202" s="755"/>
      <c r="W202" s="757" t="s">
        <v>4</v>
      </c>
    </row>
    <row r="203" spans="1:28" ht="13.5" thickBot="1">
      <c r="L203" s="758"/>
      <c r="M203" s="759" t="s">
        <v>35</v>
      </c>
      <c r="N203" s="760" t="s">
        <v>36</v>
      </c>
      <c r="O203" s="761" t="s">
        <v>37</v>
      </c>
      <c r="P203" s="790" t="s">
        <v>32</v>
      </c>
      <c r="Q203" s="761" t="s">
        <v>7</v>
      </c>
      <c r="R203" s="759" t="s">
        <v>35</v>
      </c>
      <c r="S203" s="760" t="s">
        <v>36</v>
      </c>
      <c r="T203" s="761" t="s">
        <v>37</v>
      </c>
      <c r="U203" s="790" t="s">
        <v>32</v>
      </c>
      <c r="V203" s="761" t="s">
        <v>7</v>
      </c>
      <c r="W203" s="763"/>
    </row>
    <row r="204" spans="1:28" ht="6" customHeight="1" thickTop="1">
      <c r="L204" s="752"/>
      <c r="M204" s="764"/>
      <c r="N204" s="765"/>
      <c r="O204" s="766"/>
      <c r="P204" s="791"/>
      <c r="Q204" s="766"/>
      <c r="R204" s="764"/>
      <c r="S204" s="765"/>
      <c r="T204" s="766"/>
      <c r="U204" s="791"/>
      <c r="V204" s="766"/>
      <c r="W204" s="792"/>
    </row>
    <row r="205" spans="1:28">
      <c r="L205" s="752" t="s">
        <v>10</v>
      </c>
      <c r="M205" s="769">
        <v>0</v>
      </c>
      <c r="N205" s="770">
        <v>0</v>
      </c>
      <c r="O205" s="771">
        <f>+M205+N205</f>
        <v>0</v>
      </c>
      <c r="P205" s="772">
        <v>0</v>
      </c>
      <c r="Q205" s="771">
        <f>O205+P205</f>
        <v>0</v>
      </c>
      <c r="R205" s="769">
        <v>0</v>
      </c>
      <c r="S205" s="770">
        <v>0</v>
      </c>
      <c r="T205" s="771">
        <f>+R205+S205</f>
        <v>0</v>
      </c>
      <c r="U205" s="772">
        <v>0</v>
      </c>
      <c r="V205" s="771">
        <f>T205+U205</f>
        <v>0</v>
      </c>
      <c r="W205" s="793">
        <f>IF(Q205=0,0,((V205/Q205)-1)*100)</f>
        <v>0</v>
      </c>
    </row>
    <row r="206" spans="1:28">
      <c r="L206" s="752" t="s">
        <v>11</v>
      </c>
      <c r="M206" s="769">
        <v>0</v>
      </c>
      <c r="N206" s="770">
        <v>0</v>
      </c>
      <c r="O206" s="771">
        <f t="shared" ref="O206:O207" si="286">+M206+N206</f>
        <v>0</v>
      </c>
      <c r="P206" s="772">
        <v>0</v>
      </c>
      <c r="Q206" s="771">
        <f>O206+P206</f>
        <v>0</v>
      </c>
      <c r="R206" s="769">
        <v>0</v>
      </c>
      <c r="S206" s="770">
        <v>0</v>
      </c>
      <c r="T206" s="771">
        <f t="shared" ref="T206:T207" si="287">+R206+S206</f>
        <v>0</v>
      </c>
      <c r="U206" s="772">
        <v>0</v>
      </c>
      <c r="V206" s="771">
        <f>T206+U206</f>
        <v>0</v>
      </c>
      <c r="W206" s="793">
        <f>IF(Q206=0,0,((V206/Q206)-1)*100)</f>
        <v>0</v>
      </c>
    </row>
    <row r="207" spans="1:28" ht="13.5" thickBot="1">
      <c r="L207" s="758" t="s">
        <v>12</v>
      </c>
      <c r="M207" s="769">
        <v>0</v>
      </c>
      <c r="N207" s="770">
        <v>0</v>
      </c>
      <c r="O207" s="771">
        <f t="shared" si="286"/>
        <v>0</v>
      </c>
      <c r="P207" s="772">
        <v>0</v>
      </c>
      <c r="Q207" s="771">
        <f>O207+P207</f>
        <v>0</v>
      </c>
      <c r="R207" s="769">
        <v>0</v>
      </c>
      <c r="S207" s="770">
        <v>0</v>
      </c>
      <c r="T207" s="771">
        <f t="shared" si="287"/>
        <v>0</v>
      </c>
      <c r="U207" s="772">
        <v>0</v>
      </c>
      <c r="V207" s="771">
        <f>T207+U207</f>
        <v>0</v>
      </c>
      <c r="W207" s="793">
        <f>IF(Q207=0,0,((V207/Q207)-1)*100)</f>
        <v>0</v>
      </c>
    </row>
    <row r="208" spans="1:28" ht="14.25" thickTop="1" thickBot="1">
      <c r="L208" s="773" t="s">
        <v>38</v>
      </c>
      <c r="M208" s="774">
        <f t="shared" ref="M208:Q208" si="288">+M205+M206+M207</f>
        <v>0</v>
      </c>
      <c r="N208" s="775">
        <f t="shared" si="288"/>
        <v>0</v>
      </c>
      <c r="O208" s="776">
        <f t="shared" si="288"/>
        <v>0</v>
      </c>
      <c r="P208" s="774">
        <f t="shared" si="288"/>
        <v>0</v>
      </c>
      <c r="Q208" s="776">
        <f t="shared" si="288"/>
        <v>0</v>
      </c>
      <c r="R208" s="774">
        <f t="shared" ref="R208:V208" si="289">+R205+R206+R207</f>
        <v>0</v>
      </c>
      <c r="S208" s="775">
        <f t="shared" si="289"/>
        <v>0</v>
      </c>
      <c r="T208" s="776">
        <f t="shared" si="289"/>
        <v>0</v>
      </c>
      <c r="U208" s="774">
        <f t="shared" si="289"/>
        <v>0</v>
      </c>
      <c r="V208" s="776">
        <f t="shared" si="289"/>
        <v>0</v>
      </c>
      <c r="W208" s="777">
        <f t="shared" ref="W208" si="290">IF(Q208=0,0,((V208/Q208)-1)*100)</f>
        <v>0</v>
      </c>
    </row>
    <row r="209" spans="1:28" ht="13.5" thickTop="1">
      <c r="L209" s="752" t="s">
        <v>13</v>
      </c>
      <c r="M209" s="769">
        <v>0</v>
      </c>
      <c r="N209" s="770">
        <v>0</v>
      </c>
      <c r="O209" s="771">
        <f>M209+N209</f>
        <v>0</v>
      </c>
      <c r="P209" s="772">
        <v>0</v>
      </c>
      <c r="Q209" s="771">
        <f>O209+P209</f>
        <v>0</v>
      </c>
      <c r="R209" s="769">
        <v>0</v>
      </c>
      <c r="S209" s="770">
        <v>0</v>
      </c>
      <c r="T209" s="771">
        <f>R209+S209</f>
        <v>0</v>
      </c>
      <c r="U209" s="772">
        <v>0</v>
      </c>
      <c r="V209" s="771">
        <f>T209+U209</f>
        <v>0</v>
      </c>
      <c r="W209" s="793">
        <f t="shared" ref="W209" si="291">IF(Q209=0,0,((V209/Q209)-1)*100)</f>
        <v>0</v>
      </c>
    </row>
    <row r="210" spans="1:28">
      <c r="L210" s="752" t="s">
        <v>14</v>
      </c>
      <c r="M210" s="769">
        <v>0</v>
      </c>
      <c r="N210" s="770">
        <v>0</v>
      </c>
      <c r="O210" s="771">
        <f>M210+N210</f>
        <v>0</v>
      </c>
      <c r="P210" s="772">
        <v>0</v>
      </c>
      <c r="Q210" s="771">
        <f>O210+P210</f>
        <v>0</v>
      </c>
      <c r="R210" s="769">
        <v>0</v>
      </c>
      <c r="S210" s="770">
        <v>0</v>
      </c>
      <c r="T210" s="771">
        <f>R210+S210</f>
        <v>0</v>
      </c>
      <c r="U210" s="772">
        <v>0</v>
      </c>
      <c r="V210" s="771">
        <f>T210+U210</f>
        <v>0</v>
      </c>
      <c r="W210" s="793">
        <f>IF(Q210=0,0,((V210/Q210)-1)*100)</f>
        <v>0</v>
      </c>
    </row>
    <row r="211" spans="1:28" ht="13.5" thickBot="1">
      <c r="L211" s="752" t="s">
        <v>15</v>
      </c>
      <c r="M211" s="769">
        <v>0</v>
      </c>
      <c r="N211" s="770">
        <v>0</v>
      </c>
      <c r="O211" s="771">
        <f>M211+N211</f>
        <v>0</v>
      </c>
      <c r="P211" s="772">
        <v>0</v>
      </c>
      <c r="Q211" s="771">
        <f>O211+P211</f>
        <v>0</v>
      </c>
      <c r="R211" s="769">
        <v>0</v>
      </c>
      <c r="S211" s="770">
        <v>0</v>
      </c>
      <c r="T211" s="771">
        <f>R211+S211</f>
        <v>0</v>
      </c>
      <c r="U211" s="772">
        <v>0</v>
      </c>
      <c r="V211" s="771">
        <f>T211+U211</f>
        <v>0</v>
      </c>
      <c r="W211" s="793">
        <f>IF(Q211=0,0,((V211/Q211)-1)*100)</f>
        <v>0</v>
      </c>
    </row>
    <row r="212" spans="1:28" ht="14.25" thickTop="1" thickBot="1">
      <c r="L212" s="773" t="s">
        <v>61</v>
      </c>
      <c r="M212" s="774">
        <f>+M209+M210+M211</f>
        <v>0</v>
      </c>
      <c r="N212" s="775">
        <f t="shared" ref="N212" si="292">+N209+N210+N211</f>
        <v>0</v>
      </c>
      <c r="O212" s="776">
        <f t="shared" ref="O212" si="293">+O209+O210+O211</f>
        <v>0</v>
      </c>
      <c r="P212" s="774">
        <f t="shared" ref="P212" si="294">+P209+P210+P211</f>
        <v>0</v>
      </c>
      <c r="Q212" s="776">
        <f t="shared" ref="Q212" si="295">+Q209+Q210+Q211</f>
        <v>0</v>
      </c>
      <c r="R212" s="774">
        <f t="shared" ref="R212" si="296">+R209+R210+R211</f>
        <v>0</v>
      </c>
      <c r="S212" s="775">
        <f t="shared" ref="S212" si="297">+S209+S210+S211</f>
        <v>0</v>
      </c>
      <c r="T212" s="776">
        <f t="shared" ref="T212" si="298">+T209+T210+T211</f>
        <v>0</v>
      </c>
      <c r="U212" s="774">
        <f t="shared" ref="U212" si="299">+U209+U210+U211</f>
        <v>0</v>
      </c>
      <c r="V212" s="776">
        <f t="shared" ref="V212" si="300">+V209+V210+V211</f>
        <v>0</v>
      </c>
      <c r="W212" s="777">
        <f t="shared" ref="W212" si="301">IF(Q212=0,0,((V212/Q212)-1)*100)</f>
        <v>0</v>
      </c>
    </row>
    <row r="213" spans="1:28" ht="13.5" thickTop="1">
      <c r="L213" s="752" t="s">
        <v>16</v>
      </c>
      <c r="M213" s="769">
        <v>0</v>
      </c>
      <c r="N213" s="770">
        <v>0</v>
      </c>
      <c r="O213" s="771">
        <f>SUM(M213:N213)</f>
        <v>0</v>
      </c>
      <c r="P213" s="772">
        <v>0</v>
      </c>
      <c r="Q213" s="771">
        <f>O213+P213</f>
        <v>0</v>
      </c>
      <c r="R213" s="769">
        <v>0</v>
      </c>
      <c r="S213" s="770">
        <v>0</v>
      </c>
      <c r="T213" s="771">
        <f>SUM(R213:S213)</f>
        <v>0</v>
      </c>
      <c r="U213" s="772">
        <v>0</v>
      </c>
      <c r="V213" s="771">
        <f>T213+U213</f>
        <v>0</v>
      </c>
      <c r="W213" s="793">
        <f>IF(Q213=0,0,((V213/Q213)-1)*100)</f>
        <v>0</v>
      </c>
    </row>
    <row r="214" spans="1:28" ht="13.5" thickBot="1">
      <c r="L214" s="752" t="s">
        <v>17</v>
      </c>
      <c r="M214" s="769">
        <v>0</v>
      </c>
      <c r="N214" s="770">
        <v>0</v>
      </c>
      <c r="O214" s="771">
        <f>SUM(M214:N214)</f>
        <v>0</v>
      </c>
      <c r="P214" s="772">
        <v>0</v>
      </c>
      <c r="Q214" s="771">
        <f>O214+P214</f>
        <v>0</v>
      </c>
      <c r="R214" s="769">
        <v>0</v>
      </c>
      <c r="S214" s="770">
        <v>0</v>
      </c>
      <c r="T214" s="771">
        <f>SUM(R214:S214)</f>
        <v>0</v>
      </c>
      <c r="U214" s="772">
        <v>0</v>
      </c>
      <c r="V214" s="771">
        <f>T214+U214</f>
        <v>0</v>
      </c>
      <c r="W214" s="793">
        <f t="shared" ref="W214:W215" si="302">IF(Q214=0,0,((V214/Q214)-1)*100)</f>
        <v>0</v>
      </c>
    </row>
    <row r="215" spans="1:28" ht="14.25" thickTop="1" thickBot="1">
      <c r="L215" s="773" t="s">
        <v>66</v>
      </c>
      <c r="M215" s="774">
        <f>+M212+M213+M214</f>
        <v>0</v>
      </c>
      <c r="N215" s="775">
        <f t="shared" ref="N215" si="303">+N212+N213+N214</f>
        <v>0</v>
      </c>
      <c r="O215" s="776">
        <f t="shared" ref="O215" si="304">+O212+O213+O214</f>
        <v>0</v>
      </c>
      <c r="P215" s="774">
        <f t="shared" ref="P215" si="305">+P212+P213+P214</f>
        <v>0</v>
      </c>
      <c r="Q215" s="776">
        <f t="shared" ref="Q215" si="306">+Q212+Q213+Q214</f>
        <v>0</v>
      </c>
      <c r="R215" s="774">
        <f t="shared" ref="R215" si="307">+R212+R213+R214</f>
        <v>0</v>
      </c>
      <c r="S215" s="775">
        <f t="shared" ref="S215" si="308">+S212+S213+S214</f>
        <v>0</v>
      </c>
      <c r="T215" s="776">
        <f t="shared" ref="T215" si="309">+T212+T213+T214</f>
        <v>0</v>
      </c>
      <c r="U215" s="774">
        <f t="shared" ref="U215" si="310">+U212+U213+U214</f>
        <v>0</v>
      </c>
      <c r="V215" s="776">
        <f t="shared" ref="V215" si="311">+V212+V213+V214</f>
        <v>0</v>
      </c>
      <c r="W215" s="778">
        <f t="shared" si="302"/>
        <v>0</v>
      </c>
      <c r="X215" s="563"/>
      <c r="AA215" s="563"/>
      <c r="AB215" s="563"/>
    </row>
    <row r="216" spans="1:28" ht="14.25" thickTop="1" thickBot="1">
      <c r="L216" s="773" t="s">
        <v>67</v>
      </c>
      <c r="M216" s="774">
        <f>+M208+M212+M213+M214</f>
        <v>0</v>
      </c>
      <c r="N216" s="775">
        <f t="shared" ref="N216:V216" si="312">+N208+N212+N213+N214</f>
        <v>0</v>
      </c>
      <c r="O216" s="776">
        <f t="shared" si="312"/>
        <v>0</v>
      </c>
      <c r="P216" s="774">
        <f t="shared" si="312"/>
        <v>0</v>
      </c>
      <c r="Q216" s="776">
        <f t="shared" si="312"/>
        <v>0</v>
      </c>
      <c r="R216" s="774">
        <f t="shared" si="312"/>
        <v>0</v>
      </c>
      <c r="S216" s="775">
        <f t="shared" si="312"/>
        <v>0</v>
      </c>
      <c r="T216" s="776">
        <f t="shared" si="312"/>
        <v>0</v>
      </c>
      <c r="U216" s="774">
        <f t="shared" si="312"/>
        <v>0</v>
      </c>
      <c r="V216" s="776">
        <f t="shared" si="312"/>
        <v>0</v>
      </c>
      <c r="W216" s="778">
        <f>IF(Q216=0,0,((V216/Q216)-1)*100)</f>
        <v>0</v>
      </c>
      <c r="X216" s="569"/>
      <c r="Y216" s="562"/>
      <c r="Z216" s="562"/>
      <c r="AA216" s="645"/>
      <c r="AB216" s="563"/>
    </row>
    <row r="217" spans="1:28" ht="14.25" thickTop="1" thickBot="1">
      <c r="L217" s="752" t="s">
        <v>18</v>
      </c>
      <c r="M217" s="769">
        <v>0</v>
      </c>
      <c r="N217" s="770">
        <v>0</v>
      </c>
      <c r="O217" s="779">
        <f>SUM(M217:N217)</f>
        <v>0</v>
      </c>
      <c r="P217" s="780">
        <v>0</v>
      </c>
      <c r="Q217" s="771">
        <f>O217+P217</f>
        <v>0</v>
      </c>
      <c r="R217" s="769"/>
      <c r="S217" s="770"/>
      <c r="T217" s="779"/>
      <c r="U217" s="780"/>
      <c r="V217" s="771"/>
      <c r="W217" s="794"/>
    </row>
    <row r="218" spans="1:28" ht="14.25" thickTop="1" thickBot="1">
      <c r="L218" s="782" t="s">
        <v>19</v>
      </c>
      <c r="M218" s="783">
        <f t="shared" ref="M218:Q218" si="313">+M213+M214+M217</f>
        <v>0</v>
      </c>
      <c r="N218" s="783">
        <f t="shared" si="313"/>
        <v>0</v>
      </c>
      <c r="O218" s="784">
        <f t="shared" si="313"/>
        <v>0</v>
      </c>
      <c r="P218" s="785">
        <f t="shared" si="313"/>
        <v>0</v>
      </c>
      <c r="Q218" s="784">
        <f t="shared" si="313"/>
        <v>0</v>
      </c>
      <c r="R218" s="783"/>
      <c r="S218" s="783"/>
      <c r="T218" s="784"/>
      <c r="U218" s="785"/>
      <c r="V218" s="784"/>
      <c r="W218" s="786"/>
    </row>
    <row r="219" spans="1:28" ht="13.5" thickTop="1">
      <c r="A219" s="742"/>
      <c r="K219" s="742"/>
      <c r="L219" s="752" t="s">
        <v>21</v>
      </c>
      <c r="M219" s="769">
        <v>0</v>
      </c>
      <c r="N219" s="770">
        <v>0</v>
      </c>
      <c r="O219" s="779">
        <f>SUM(M219:N219)</f>
        <v>0</v>
      </c>
      <c r="P219" s="787">
        <v>0</v>
      </c>
      <c r="Q219" s="771">
        <f>O219+P219</f>
        <v>0</v>
      </c>
      <c r="R219" s="769"/>
      <c r="S219" s="770"/>
      <c r="T219" s="779"/>
      <c r="U219" s="787"/>
      <c r="V219" s="771"/>
      <c r="W219" s="794"/>
      <c r="X219" s="711"/>
      <c r="Y219" s="712"/>
      <c r="Z219" s="712"/>
      <c r="AA219" s="710"/>
    </row>
    <row r="220" spans="1:28">
      <c r="A220" s="742"/>
      <c r="K220" s="742"/>
      <c r="L220" s="752" t="s">
        <v>22</v>
      </c>
      <c r="M220" s="769">
        <v>0</v>
      </c>
      <c r="N220" s="770">
        <v>0</v>
      </c>
      <c r="O220" s="779">
        <f>SUM(M220:N220)</f>
        <v>0</v>
      </c>
      <c r="P220" s="772">
        <v>0</v>
      </c>
      <c r="Q220" s="771">
        <f>O220+P220</f>
        <v>0</v>
      </c>
      <c r="R220" s="769"/>
      <c r="S220" s="770"/>
      <c r="T220" s="779"/>
      <c r="U220" s="772"/>
      <c r="V220" s="771"/>
      <c r="W220" s="794"/>
      <c r="X220" s="711"/>
      <c r="Y220" s="712"/>
      <c r="Z220" s="712"/>
      <c r="AA220" s="710"/>
    </row>
    <row r="221" spans="1:28" ht="12.75" customHeight="1" thickBot="1">
      <c r="A221" s="742"/>
      <c r="K221" s="742"/>
      <c r="L221" s="752" t="s">
        <v>23</v>
      </c>
      <c r="M221" s="769">
        <v>0</v>
      </c>
      <c r="N221" s="770">
        <v>0</v>
      </c>
      <c r="O221" s="779">
        <f>SUM(M221:N221)</f>
        <v>0</v>
      </c>
      <c r="P221" s="772">
        <v>0</v>
      </c>
      <c r="Q221" s="771">
        <f>O221+P221</f>
        <v>0</v>
      </c>
      <c r="R221" s="769"/>
      <c r="S221" s="770"/>
      <c r="T221" s="779"/>
      <c r="U221" s="772"/>
      <c r="V221" s="771"/>
      <c r="W221" s="794"/>
      <c r="X221" s="711"/>
      <c r="Y221" s="712"/>
      <c r="Z221" s="712"/>
      <c r="AA221" s="710"/>
    </row>
    <row r="222" spans="1:28" ht="13.5" customHeight="1" thickTop="1" thickBot="1">
      <c r="L222" s="773" t="s">
        <v>40</v>
      </c>
      <c r="M222" s="774">
        <f t="shared" ref="M222:Q222" si="314">+M219+M220+M221</f>
        <v>0</v>
      </c>
      <c r="N222" s="775">
        <f t="shared" si="314"/>
        <v>0</v>
      </c>
      <c r="O222" s="776">
        <f t="shared" si="314"/>
        <v>0</v>
      </c>
      <c r="P222" s="774">
        <f t="shared" si="314"/>
        <v>0</v>
      </c>
      <c r="Q222" s="776">
        <f t="shared" si="314"/>
        <v>0</v>
      </c>
      <c r="R222" s="774"/>
      <c r="S222" s="775"/>
      <c r="T222" s="776"/>
      <c r="U222" s="774"/>
      <c r="V222" s="776"/>
      <c r="W222" s="778"/>
    </row>
    <row r="223" spans="1:28" ht="14.25" thickTop="1" thickBot="1">
      <c r="L223" s="773" t="s">
        <v>62</v>
      </c>
      <c r="M223" s="774">
        <f t="shared" ref="M223:Q223" si="315">+M212+M218+M222</f>
        <v>0</v>
      </c>
      <c r="N223" s="775">
        <f t="shared" si="315"/>
        <v>0</v>
      </c>
      <c r="O223" s="776">
        <f t="shared" si="315"/>
        <v>0</v>
      </c>
      <c r="P223" s="774">
        <f t="shared" si="315"/>
        <v>0</v>
      </c>
      <c r="Q223" s="776">
        <f t="shared" si="315"/>
        <v>0</v>
      </c>
      <c r="R223" s="774"/>
      <c r="S223" s="775"/>
      <c r="T223" s="776"/>
      <c r="U223" s="774"/>
      <c r="V223" s="776"/>
      <c r="W223" s="778"/>
      <c r="X223" s="563"/>
      <c r="AA223" s="563"/>
      <c r="AB223" s="563"/>
    </row>
    <row r="224" spans="1:28" ht="14.25" thickTop="1" thickBot="1">
      <c r="L224" s="773" t="s">
        <v>63</v>
      </c>
      <c r="M224" s="774">
        <f t="shared" ref="M224:Q224" si="316">+M208+M212+M218+M222</f>
        <v>0</v>
      </c>
      <c r="N224" s="775">
        <f t="shared" si="316"/>
        <v>0</v>
      </c>
      <c r="O224" s="776">
        <f t="shared" si="316"/>
        <v>0</v>
      </c>
      <c r="P224" s="774">
        <f t="shared" si="316"/>
        <v>0</v>
      </c>
      <c r="Q224" s="776">
        <f t="shared" si="316"/>
        <v>0</v>
      </c>
      <c r="R224" s="774"/>
      <c r="S224" s="775"/>
      <c r="T224" s="776"/>
      <c r="U224" s="774"/>
      <c r="V224" s="776"/>
      <c r="W224" s="777"/>
    </row>
    <row r="225" spans="12:25" ht="13.5" customHeight="1" thickTop="1" thickBot="1">
      <c r="L225" s="788" t="s">
        <v>60</v>
      </c>
      <c r="M225" s="746"/>
      <c r="N225" s="746"/>
      <c r="O225" s="746"/>
      <c r="P225" s="746"/>
      <c r="Q225" s="746"/>
      <c r="R225" s="746"/>
      <c r="S225" s="746"/>
      <c r="T225" s="746"/>
      <c r="U225" s="746"/>
      <c r="V225" s="746"/>
      <c r="W225" s="746"/>
      <c r="X225" s="746"/>
      <c r="Y225" s="746"/>
    </row>
    <row r="226" spans="12:25" ht="13.5" thickTop="1">
      <c r="L226" s="1281" t="s">
        <v>56</v>
      </c>
      <c r="M226" s="1282"/>
      <c r="N226" s="1282"/>
      <c r="O226" s="1282"/>
      <c r="P226" s="1282"/>
      <c r="Q226" s="1282"/>
      <c r="R226" s="1282"/>
      <c r="S226" s="1282"/>
      <c r="T226" s="1282"/>
      <c r="U226" s="1282"/>
      <c r="V226" s="1282"/>
      <c r="W226" s="1283"/>
    </row>
    <row r="227" spans="12:25" ht="13.5" thickBot="1">
      <c r="L227" s="1284" t="s">
        <v>53</v>
      </c>
      <c r="M227" s="1285"/>
      <c r="N227" s="1285"/>
      <c r="O227" s="1285"/>
      <c r="P227" s="1285"/>
      <c r="Q227" s="1285"/>
      <c r="R227" s="1285"/>
      <c r="S227" s="1285"/>
      <c r="T227" s="1285"/>
      <c r="U227" s="1285"/>
      <c r="V227" s="1285"/>
      <c r="W227" s="1286"/>
    </row>
    <row r="228" spans="12:25" ht="14.25" thickTop="1" thickBot="1">
      <c r="L228" s="745"/>
      <c r="M228" s="746"/>
      <c r="N228" s="746"/>
      <c r="O228" s="746"/>
      <c r="P228" s="746"/>
      <c r="Q228" s="746"/>
      <c r="R228" s="746"/>
      <c r="S228" s="746"/>
      <c r="T228" s="746"/>
      <c r="U228" s="746"/>
      <c r="V228" s="746"/>
      <c r="W228" s="747" t="s">
        <v>34</v>
      </c>
    </row>
    <row r="229" spans="12:25" ht="14.25" thickTop="1" thickBot="1">
      <c r="L229" s="748"/>
      <c r="M229" s="749" t="s">
        <v>64</v>
      </c>
      <c r="N229" s="749"/>
      <c r="O229" s="749"/>
      <c r="P229" s="749"/>
      <c r="Q229" s="750"/>
      <c r="R229" s="749" t="s">
        <v>65</v>
      </c>
      <c r="S229" s="749"/>
      <c r="T229" s="749"/>
      <c r="U229" s="749"/>
      <c r="V229" s="750"/>
      <c r="W229" s="751" t="s">
        <v>2</v>
      </c>
    </row>
    <row r="230" spans="12:25" ht="13.5" thickTop="1">
      <c r="L230" s="752" t="s">
        <v>3</v>
      </c>
      <c r="M230" s="753"/>
      <c r="N230" s="754"/>
      <c r="O230" s="755"/>
      <c r="P230" s="789"/>
      <c r="Q230" s="755"/>
      <c r="R230" s="753"/>
      <c r="S230" s="754"/>
      <c r="T230" s="755"/>
      <c r="U230" s="789"/>
      <c r="V230" s="755"/>
      <c r="W230" s="757" t="s">
        <v>4</v>
      </c>
    </row>
    <row r="231" spans="12:25" ht="13.5" thickBot="1">
      <c r="L231" s="758"/>
      <c r="M231" s="759" t="s">
        <v>35</v>
      </c>
      <c r="N231" s="760" t="s">
        <v>36</v>
      </c>
      <c r="O231" s="761" t="s">
        <v>37</v>
      </c>
      <c r="P231" s="790" t="s">
        <v>32</v>
      </c>
      <c r="Q231" s="761" t="s">
        <v>7</v>
      </c>
      <c r="R231" s="759" t="s">
        <v>35</v>
      </c>
      <c r="S231" s="760" t="s">
        <v>36</v>
      </c>
      <c r="T231" s="761" t="s">
        <v>37</v>
      </c>
      <c r="U231" s="790" t="s">
        <v>32</v>
      </c>
      <c r="V231" s="761" t="s">
        <v>7</v>
      </c>
      <c r="W231" s="763"/>
    </row>
    <row r="232" spans="12:25" ht="4.5" customHeight="1" thickTop="1">
      <c r="L232" s="752"/>
      <c r="M232" s="764"/>
      <c r="N232" s="765"/>
      <c r="O232" s="766"/>
      <c r="P232" s="791"/>
      <c r="Q232" s="766"/>
      <c r="R232" s="764"/>
      <c r="S232" s="765"/>
      <c r="T232" s="766"/>
      <c r="U232" s="791"/>
      <c r="V232" s="766"/>
      <c r="W232" s="792"/>
    </row>
    <row r="233" spans="12:25">
      <c r="L233" s="752" t="s">
        <v>10</v>
      </c>
      <c r="M233" s="769">
        <f t="shared" ref="M233:N235" si="317">+M177+M205</f>
        <v>0</v>
      </c>
      <c r="N233" s="770">
        <f t="shared" si="317"/>
        <v>0</v>
      </c>
      <c r="O233" s="771">
        <f>M233+N233</f>
        <v>0</v>
      </c>
      <c r="P233" s="795">
        <f>+P177+P205</f>
        <v>0</v>
      </c>
      <c r="Q233" s="771">
        <f>O233+P233</f>
        <v>0</v>
      </c>
      <c r="R233" s="769">
        <f t="shared" ref="R233:S235" si="318">+R177+R205</f>
        <v>0</v>
      </c>
      <c r="S233" s="770">
        <f t="shared" si="318"/>
        <v>0</v>
      </c>
      <c r="T233" s="771">
        <f>R233+S233</f>
        <v>0</v>
      </c>
      <c r="U233" s="795">
        <f>+U177+U205</f>
        <v>0</v>
      </c>
      <c r="V233" s="771">
        <f>T233+U233</f>
        <v>0</v>
      </c>
      <c r="W233" s="793">
        <f>IF(Q233=0,0,((V233/Q233)-1)*100)</f>
        <v>0</v>
      </c>
    </row>
    <row r="234" spans="12:25">
      <c r="L234" s="752" t="s">
        <v>11</v>
      </c>
      <c r="M234" s="769">
        <f t="shared" si="317"/>
        <v>0</v>
      </c>
      <c r="N234" s="770">
        <f t="shared" si="317"/>
        <v>0</v>
      </c>
      <c r="O234" s="771">
        <f t="shared" ref="O234:O235" si="319">M234+N234</f>
        <v>0</v>
      </c>
      <c r="P234" s="795">
        <f>+P178+P206</f>
        <v>0</v>
      </c>
      <c r="Q234" s="771">
        <f>O234+P234</f>
        <v>0</v>
      </c>
      <c r="R234" s="769">
        <f t="shared" si="318"/>
        <v>0</v>
      </c>
      <c r="S234" s="770">
        <f t="shared" si="318"/>
        <v>0</v>
      </c>
      <c r="T234" s="771">
        <f t="shared" ref="T234:T235" si="320">R234+S234</f>
        <v>0</v>
      </c>
      <c r="U234" s="795">
        <f>+U178+U206</f>
        <v>0</v>
      </c>
      <c r="V234" s="771">
        <f>T234+U234</f>
        <v>0</v>
      </c>
      <c r="W234" s="793">
        <f>IF(Q234=0,0,((V234/Q234)-1)*100)</f>
        <v>0</v>
      </c>
    </row>
    <row r="235" spans="12:25" ht="13.5" thickBot="1">
      <c r="L235" s="758" t="s">
        <v>12</v>
      </c>
      <c r="M235" s="769">
        <f t="shared" si="317"/>
        <v>0</v>
      </c>
      <c r="N235" s="770">
        <f t="shared" si="317"/>
        <v>0</v>
      </c>
      <c r="O235" s="771">
        <f t="shared" si="319"/>
        <v>0</v>
      </c>
      <c r="P235" s="795">
        <f>+P179+P207</f>
        <v>0</v>
      </c>
      <c r="Q235" s="771">
        <f>O235+P235</f>
        <v>0</v>
      </c>
      <c r="R235" s="769">
        <f t="shared" si="318"/>
        <v>0</v>
      </c>
      <c r="S235" s="770">
        <f t="shared" si="318"/>
        <v>0</v>
      </c>
      <c r="T235" s="771">
        <f t="shared" si="320"/>
        <v>0</v>
      </c>
      <c r="U235" s="795">
        <f>+U179+U207</f>
        <v>0</v>
      </c>
      <c r="V235" s="771">
        <f>T235+U235</f>
        <v>0</v>
      </c>
      <c r="W235" s="793">
        <f>IF(Q235=0,0,((V235/Q235)-1)*100)</f>
        <v>0</v>
      </c>
    </row>
    <row r="236" spans="12:25" ht="14.25" thickTop="1" thickBot="1">
      <c r="L236" s="773" t="s">
        <v>38</v>
      </c>
      <c r="M236" s="774">
        <f t="shared" ref="M236:Q236" si="321">+M233+M234+M235</f>
        <v>0</v>
      </c>
      <c r="N236" s="775">
        <f t="shared" si="321"/>
        <v>0</v>
      </c>
      <c r="O236" s="776">
        <f t="shared" si="321"/>
        <v>0</v>
      </c>
      <c r="P236" s="774">
        <f t="shared" si="321"/>
        <v>0</v>
      </c>
      <c r="Q236" s="776">
        <f t="shared" si="321"/>
        <v>0</v>
      </c>
      <c r="R236" s="774">
        <f t="shared" ref="R236:V236" si="322">+R233+R234+R235</f>
        <v>0</v>
      </c>
      <c r="S236" s="775">
        <f t="shared" si="322"/>
        <v>0</v>
      </c>
      <c r="T236" s="776">
        <f t="shared" si="322"/>
        <v>0</v>
      </c>
      <c r="U236" s="774">
        <f t="shared" si="322"/>
        <v>0</v>
      </c>
      <c r="V236" s="776">
        <f t="shared" si="322"/>
        <v>0</v>
      </c>
      <c r="W236" s="777">
        <f t="shared" ref="W236" si="323">IF(Q236=0,0,((V236/Q236)-1)*100)</f>
        <v>0</v>
      </c>
    </row>
    <row r="237" spans="12:25" ht="13.5" thickTop="1">
      <c r="L237" s="752" t="s">
        <v>13</v>
      </c>
      <c r="M237" s="769">
        <f t="shared" ref="M237:N239" si="324">+M181+M209</f>
        <v>0</v>
      </c>
      <c r="N237" s="770">
        <f t="shared" si="324"/>
        <v>0</v>
      </c>
      <c r="O237" s="771">
        <f t="shared" ref="O237" si="325">M237+N237</f>
        <v>0</v>
      </c>
      <c r="P237" s="795">
        <f>+P181+P209</f>
        <v>0</v>
      </c>
      <c r="Q237" s="771">
        <f>O237+P237</f>
        <v>0</v>
      </c>
      <c r="R237" s="769">
        <f t="shared" ref="R237:S239" si="326">+R181+R209</f>
        <v>0</v>
      </c>
      <c r="S237" s="770">
        <f t="shared" si="326"/>
        <v>0</v>
      </c>
      <c r="T237" s="771">
        <f t="shared" ref="T237" si="327">R237+S237</f>
        <v>0</v>
      </c>
      <c r="U237" s="795">
        <f>+U181+U209</f>
        <v>0</v>
      </c>
      <c r="V237" s="796">
        <f>T237+U237</f>
        <v>0</v>
      </c>
      <c r="W237" s="793">
        <f>IF(Q237=0,0,((V237/Q237)-1)*100)</f>
        <v>0</v>
      </c>
    </row>
    <row r="238" spans="12:25">
      <c r="L238" s="752" t="s">
        <v>14</v>
      </c>
      <c r="M238" s="769">
        <f t="shared" si="324"/>
        <v>0</v>
      </c>
      <c r="N238" s="770">
        <f t="shared" si="324"/>
        <v>0</v>
      </c>
      <c r="O238" s="779">
        <f t="shared" ref="O238" si="328">M238+N238</f>
        <v>0</v>
      </c>
      <c r="P238" s="795">
        <f>+P182+P210</f>
        <v>0</v>
      </c>
      <c r="Q238" s="779">
        <f>O238+P238</f>
        <v>0</v>
      </c>
      <c r="R238" s="769">
        <f t="shared" si="326"/>
        <v>0</v>
      </c>
      <c r="S238" s="770">
        <f t="shared" si="326"/>
        <v>0</v>
      </c>
      <c r="T238" s="779">
        <f t="shared" ref="T238" si="329">R238+S238</f>
        <v>0</v>
      </c>
      <c r="U238" s="795">
        <f>+U182+U210</f>
        <v>0</v>
      </c>
      <c r="V238" s="771">
        <f>T238+U238</f>
        <v>0</v>
      </c>
      <c r="W238" s="793">
        <f>IF(Q238=0,0,((V238/Q238)-1)*100)</f>
        <v>0</v>
      </c>
    </row>
    <row r="239" spans="12:25" ht="13.5" thickBot="1">
      <c r="L239" s="752" t="s">
        <v>15</v>
      </c>
      <c r="M239" s="769">
        <f t="shared" si="324"/>
        <v>0</v>
      </c>
      <c r="N239" s="770">
        <f t="shared" si="324"/>
        <v>0</v>
      </c>
      <c r="O239" s="771">
        <f t="shared" ref="O239" si="330">M239+N239</f>
        <v>0</v>
      </c>
      <c r="P239" s="795">
        <f>+P183+P211</f>
        <v>0</v>
      </c>
      <c r="Q239" s="771">
        <f>O239+P239</f>
        <v>0</v>
      </c>
      <c r="R239" s="769">
        <f t="shared" si="326"/>
        <v>0</v>
      </c>
      <c r="S239" s="770">
        <f t="shared" si="326"/>
        <v>0</v>
      </c>
      <c r="T239" s="771">
        <f t="shared" ref="T239" si="331">R239+S239</f>
        <v>0</v>
      </c>
      <c r="U239" s="795">
        <f>+U183+U211</f>
        <v>0</v>
      </c>
      <c r="V239" s="797">
        <f t="shared" ref="V239" si="332">+V234+V235+V237</f>
        <v>0</v>
      </c>
      <c r="W239" s="793">
        <f t="shared" ref="W239:W240" si="333">IF(Q239=0,0,((V239/Q239)-1)*100)</f>
        <v>0</v>
      </c>
    </row>
    <row r="240" spans="12:25" ht="14.25" thickTop="1" thickBot="1">
      <c r="L240" s="773" t="s">
        <v>61</v>
      </c>
      <c r="M240" s="774">
        <f>+M237+M238+M239</f>
        <v>0</v>
      </c>
      <c r="N240" s="775">
        <f t="shared" ref="N240" si="334">+N237+N238+N239</f>
        <v>0</v>
      </c>
      <c r="O240" s="776">
        <f t="shared" ref="O240" si="335">+O237+O238+O239</f>
        <v>0</v>
      </c>
      <c r="P240" s="774">
        <f t="shared" ref="P240" si="336">+P237+P238+P239</f>
        <v>0</v>
      </c>
      <c r="Q240" s="776">
        <f t="shared" ref="Q240" si="337">+Q237+Q238+Q239</f>
        <v>0</v>
      </c>
      <c r="R240" s="774">
        <f t="shared" ref="R240" si="338">+R237+R238+R239</f>
        <v>0</v>
      </c>
      <c r="S240" s="775">
        <f t="shared" ref="S240" si="339">+S237+S238+S239</f>
        <v>0</v>
      </c>
      <c r="T240" s="776">
        <f t="shared" ref="T240" si="340">+T237+T238+T239</f>
        <v>0</v>
      </c>
      <c r="U240" s="774">
        <f t="shared" ref="U240" si="341">+U237+U238+U239</f>
        <v>0</v>
      </c>
      <c r="V240" s="776">
        <f t="shared" ref="V240" si="342">+V237+V238+V239</f>
        <v>0</v>
      </c>
      <c r="W240" s="777">
        <f t="shared" si="333"/>
        <v>0</v>
      </c>
    </row>
    <row r="241" spans="1:28" ht="13.5" thickTop="1">
      <c r="L241" s="752" t="s">
        <v>16</v>
      </c>
      <c r="M241" s="769">
        <f>+M185+M213</f>
        <v>0</v>
      </c>
      <c r="N241" s="770">
        <f>+N185+N213</f>
        <v>0</v>
      </c>
      <c r="O241" s="771">
        <f t="shared" ref="O241" si="343">M241+N241</f>
        <v>0</v>
      </c>
      <c r="P241" s="795">
        <f>+P185+P213</f>
        <v>0</v>
      </c>
      <c r="Q241" s="771">
        <f>O241+P241</f>
        <v>0</v>
      </c>
      <c r="R241" s="769">
        <f>+R185+R213</f>
        <v>0</v>
      </c>
      <c r="S241" s="770">
        <f>+S185+S213</f>
        <v>0</v>
      </c>
      <c r="T241" s="771">
        <f t="shared" ref="T241" si="344">R241+S241</f>
        <v>0</v>
      </c>
      <c r="U241" s="795">
        <f>+U185+U213</f>
        <v>0</v>
      </c>
      <c r="V241" s="771">
        <f>T241+U241</f>
        <v>0</v>
      </c>
      <c r="W241" s="793">
        <f t="shared" ref="W241" si="345">IF(Q241=0,0,((V241/Q241)-1)*100)</f>
        <v>0</v>
      </c>
    </row>
    <row r="242" spans="1:28" ht="13.5" thickBot="1">
      <c r="L242" s="752" t="s">
        <v>17</v>
      </c>
      <c r="M242" s="769">
        <f>+M186+M214</f>
        <v>0</v>
      </c>
      <c r="N242" s="770">
        <f>+N186+N214</f>
        <v>0</v>
      </c>
      <c r="O242" s="771">
        <f>M242+N242</f>
        <v>0</v>
      </c>
      <c r="P242" s="795">
        <f>+P186+P214</f>
        <v>0</v>
      </c>
      <c r="Q242" s="771">
        <f>O242+P242</f>
        <v>0</v>
      </c>
      <c r="R242" s="769">
        <f>+R186+R214</f>
        <v>0</v>
      </c>
      <c r="S242" s="770">
        <f>+S186+S214</f>
        <v>0</v>
      </c>
      <c r="T242" s="771">
        <f>R242+S242</f>
        <v>0</v>
      </c>
      <c r="U242" s="795">
        <f>+U186+U214</f>
        <v>0</v>
      </c>
      <c r="V242" s="771">
        <f>T242+U242</f>
        <v>0</v>
      </c>
      <c r="W242" s="793">
        <f t="shared" ref="W242:W243" si="346">IF(Q242=0,0,((V242/Q242)-1)*100)</f>
        <v>0</v>
      </c>
    </row>
    <row r="243" spans="1:28" ht="14.25" thickTop="1" thickBot="1">
      <c r="L243" s="773" t="s">
        <v>66</v>
      </c>
      <c r="M243" s="774">
        <f>+M240+M241+M242</f>
        <v>0</v>
      </c>
      <c r="N243" s="775">
        <f t="shared" ref="N243" si="347">+N240+N241+N242</f>
        <v>0</v>
      </c>
      <c r="O243" s="776">
        <f t="shared" ref="O243" si="348">+O240+O241+O242</f>
        <v>0</v>
      </c>
      <c r="P243" s="774">
        <f t="shared" ref="P243" si="349">+P240+P241+P242</f>
        <v>0</v>
      </c>
      <c r="Q243" s="776">
        <f t="shared" ref="Q243" si="350">+Q240+Q241+Q242</f>
        <v>0</v>
      </c>
      <c r="R243" s="774">
        <f t="shared" ref="R243" si="351">+R240+R241+R242</f>
        <v>0</v>
      </c>
      <c r="S243" s="775">
        <f t="shared" ref="S243" si="352">+S240+S241+S242</f>
        <v>0</v>
      </c>
      <c r="T243" s="776">
        <f t="shared" ref="T243" si="353">+T240+T241+T242</f>
        <v>0</v>
      </c>
      <c r="U243" s="774">
        <f t="shared" ref="U243" si="354">+U240+U241+U242</f>
        <v>0</v>
      </c>
      <c r="V243" s="776">
        <f t="shared" ref="V243" si="355">+V240+V241+V242</f>
        <v>0</v>
      </c>
      <c r="W243" s="778">
        <f t="shared" si="346"/>
        <v>0</v>
      </c>
      <c r="X243" s="563"/>
      <c r="AA243" s="563"/>
      <c r="AB243" s="563"/>
    </row>
    <row r="244" spans="1:28" ht="14.25" thickTop="1" thickBot="1">
      <c r="L244" s="773" t="s">
        <v>67</v>
      </c>
      <c r="M244" s="774">
        <f>+M236+M240+M241+M242</f>
        <v>0</v>
      </c>
      <c r="N244" s="775">
        <f t="shared" ref="N244:V244" si="356">+N236+N240+N241+N242</f>
        <v>0</v>
      </c>
      <c r="O244" s="776">
        <f t="shared" si="356"/>
        <v>0</v>
      </c>
      <c r="P244" s="774">
        <f t="shared" si="356"/>
        <v>0</v>
      </c>
      <c r="Q244" s="776">
        <f t="shared" si="356"/>
        <v>0</v>
      </c>
      <c r="R244" s="774">
        <f t="shared" si="356"/>
        <v>0</v>
      </c>
      <c r="S244" s="775">
        <f t="shared" si="356"/>
        <v>0</v>
      </c>
      <c r="T244" s="776">
        <f t="shared" si="356"/>
        <v>0</v>
      </c>
      <c r="U244" s="774">
        <f t="shared" si="356"/>
        <v>0</v>
      </c>
      <c r="V244" s="776">
        <f t="shared" si="356"/>
        <v>0</v>
      </c>
      <c r="W244" s="778">
        <f>IF(Q244=0,0,((V244/Q244)-1)*100)</f>
        <v>0</v>
      </c>
      <c r="X244" s="569"/>
      <c r="Y244" s="562"/>
      <c r="Z244" s="562"/>
      <c r="AA244" s="645"/>
      <c r="AB244" s="563"/>
    </row>
    <row r="245" spans="1:28" ht="14.25" thickTop="1" thickBot="1">
      <c r="L245" s="752" t="s">
        <v>18</v>
      </c>
      <c r="M245" s="769">
        <f>+M189+M217</f>
        <v>0</v>
      </c>
      <c r="N245" s="770">
        <f>+N189+N217</f>
        <v>0</v>
      </c>
      <c r="O245" s="779">
        <f>M245+N245</f>
        <v>0</v>
      </c>
      <c r="P245" s="798">
        <f>+P189+P217</f>
        <v>0</v>
      </c>
      <c r="Q245" s="771">
        <f>O245+P245</f>
        <v>0</v>
      </c>
      <c r="R245" s="769"/>
      <c r="S245" s="770"/>
      <c r="T245" s="779"/>
      <c r="U245" s="798"/>
      <c r="V245" s="771"/>
      <c r="W245" s="793"/>
    </row>
    <row r="246" spans="1:28" ht="14.25" thickTop="1" thickBot="1">
      <c r="L246" s="782" t="s">
        <v>19</v>
      </c>
      <c r="M246" s="783">
        <f t="shared" ref="M246:Q246" si="357">+M241+M242+M245</f>
        <v>0</v>
      </c>
      <c r="N246" s="783">
        <f t="shared" si="357"/>
        <v>0</v>
      </c>
      <c r="O246" s="784">
        <f t="shared" si="357"/>
        <v>0</v>
      </c>
      <c r="P246" s="785">
        <f t="shared" si="357"/>
        <v>0</v>
      </c>
      <c r="Q246" s="784">
        <f t="shared" si="357"/>
        <v>0</v>
      </c>
      <c r="R246" s="783"/>
      <c r="S246" s="783"/>
      <c r="T246" s="784"/>
      <c r="U246" s="785"/>
      <c r="V246" s="784"/>
      <c r="W246" s="799"/>
    </row>
    <row r="247" spans="1:28" ht="13.5" thickTop="1">
      <c r="A247" s="742"/>
      <c r="K247" s="742"/>
      <c r="L247" s="752" t="s">
        <v>21</v>
      </c>
      <c r="M247" s="769">
        <f t="shared" ref="M247:N249" si="358">+M191+M219</f>
        <v>0</v>
      </c>
      <c r="N247" s="770">
        <f t="shared" si="358"/>
        <v>0</v>
      </c>
      <c r="O247" s="779">
        <f>M247+N247</f>
        <v>0</v>
      </c>
      <c r="P247" s="800">
        <f>+P191+P219</f>
        <v>0</v>
      </c>
      <c r="Q247" s="771">
        <f>O247+P247</f>
        <v>0</v>
      </c>
      <c r="R247" s="769"/>
      <c r="S247" s="770"/>
      <c r="T247" s="779"/>
      <c r="U247" s="800"/>
      <c r="V247" s="771"/>
      <c r="W247" s="793"/>
      <c r="X247" s="711"/>
      <c r="Y247" s="712"/>
      <c r="Z247" s="712"/>
      <c r="AA247" s="710"/>
    </row>
    <row r="248" spans="1:28">
      <c r="A248" s="742"/>
      <c r="K248" s="742"/>
      <c r="L248" s="752" t="s">
        <v>22</v>
      </c>
      <c r="M248" s="769">
        <f t="shared" si="358"/>
        <v>0</v>
      </c>
      <c r="N248" s="770">
        <f t="shared" si="358"/>
        <v>0</v>
      </c>
      <c r="O248" s="779">
        <f t="shared" ref="O248:O249" si="359">M248+N248</f>
        <v>0</v>
      </c>
      <c r="P248" s="795">
        <f>+P192+P220</f>
        <v>0</v>
      </c>
      <c r="Q248" s="771">
        <f>O248+P248</f>
        <v>0</v>
      </c>
      <c r="R248" s="769"/>
      <c r="S248" s="770"/>
      <c r="T248" s="779"/>
      <c r="U248" s="795"/>
      <c r="V248" s="771"/>
      <c r="W248" s="793"/>
      <c r="X248" s="711"/>
      <c r="Y248" s="712"/>
      <c r="Z248" s="712"/>
      <c r="AA248" s="710"/>
    </row>
    <row r="249" spans="1:28" ht="13.5" thickBot="1">
      <c r="A249" s="742"/>
      <c r="K249" s="742"/>
      <c r="L249" s="752" t="s">
        <v>23</v>
      </c>
      <c r="M249" s="769">
        <f t="shared" si="358"/>
        <v>0</v>
      </c>
      <c r="N249" s="770">
        <f t="shared" si="358"/>
        <v>0</v>
      </c>
      <c r="O249" s="779">
        <f t="shared" si="359"/>
        <v>0</v>
      </c>
      <c r="P249" s="795">
        <f>+P193+P221</f>
        <v>0</v>
      </c>
      <c r="Q249" s="771">
        <f>O249+P249</f>
        <v>0</v>
      </c>
      <c r="R249" s="769"/>
      <c r="S249" s="770"/>
      <c r="T249" s="779"/>
      <c r="U249" s="795"/>
      <c r="V249" s="771"/>
      <c r="W249" s="793"/>
      <c r="X249" s="711"/>
      <c r="Y249" s="712"/>
      <c r="Z249" s="712"/>
      <c r="AA249" s="710"/>
    </row>
    <row r="250" spans="1:28" ht="13.5" customHeight="1" thickTop="1" thickBot="1">
      <c r="L250" s="773" t="s">
        <v>40</v>
      </c>
      <c r="M250" s="774">
        <f t="shared" ref="M250:Q250" si="360">+M247+M248+M249</f>
        <v>0</v>
      </c>
      <c r="N250" s="775">
        <f t="shared" si="360"/>
        <v>0</v>
      </c>
      <c r="O250" s="776">
        <f t="shared" si="360"/>
        <v>0</v>
      </c>
      <c r="P250" s="774">
        <f t="shared" si="360"/>
        <v>0</v>
      </c>
      <c r="Q250" s="776">
        <f t="shared" si="360"/>
        <v>0</v>
      </c>
      <c r="R250" s="774"/>
      <c r="S250" s="775"/>
      <c r="T250" s="776"/>
      <c r="U250" s="774"/>
      <c r="V250" s="776"/>
      <c r="W250" s="777"/>
    </row>
    <row r="251" spans="1:28" ht="14.25" thickTop="1" thickBot="1">
      <c r="L251" s="773" t="s">
        <v>62</v>
      </c>
      <c r="M251" s="774">
        <f t="shared" ref="M251:Q251" si="361">+M240+M246+M250</f>
        <v>0</v>
      </c>
      <c r="N251" s="775">
        <f t="shared" si="361"/>
        <v>0</v>
      </c>
      <c r="O251" s="776">
        <f t="shared" si="361"/>
        <v>0</v>
      </c>
      <c r="P251" s="774">
        <f t="shared" si="361"/>
        <v>0</v>
      </c>
      <c r="Q251" s="776">
        <f t="shared" si="361"/>
        <v>0</v>
      </c>
      <c r="R251" s="774"/>
      <c r="S251" s="775"/>
      <c r="T251" s="776"/>
      <c r="U251" s="774"/>
      <c r="V251" s="776"/>
      <c r="W251" s="778"/>
      <c r="X251" s="563"/>
      <c r="AA251" s="563"/>
      <c r="AB251" s="563"/>
    </row>
    <row r="252" spans="1:28" ht="14.25" thickTop="1" thickBot="1">
      <c r="L252" s="773" t="s">
        <v>63</v>
      </c>
      <c r="M252" s="774">
        <f t="shared" ref="M252:Q252" si="362">+M236+M240+M246+M250</f>
        <v>0</v>
      </c>
      <c r="N252" s="775">
        <f t="shared" si="362"/>
        <v>0</v>
      </c>
      <c r="O252" s="776">
        <f t="shared" si="362"/>
        <v>0</v>
      </c>
      <c r="P252" s="774">
        <f t="shared" si="362"/>
        <v>0</v>
      </c>
      <c r="Q252" s="776">
        <f t="shared" si="362"/>
        <v>0</v>
      </c>
      <c r="R252" s="774"/>
      <c r="S252" s="775"/>
      <c r="T252" s="776"/>
      <c r="U252" s="774"/>
      <c r="V252" s="776"/>
      <c r="W252" s="777"/>
    </row>
    <row r="253" spans="1:28" ht="13.5" thickTop="1">
      <c r="L253" s="788" t="s">
        <v>60</v>
      </c>
      <c r="M253" s="746"/>
      <c r="N253" s="746"/>
      <c r="O253" s="746"/>
      <c r="P253" s="746"/>
      <c r="Q253" s="746"/>
      <c r="R253" s="746"/>
      <c r="S253" s="746"/>
      <c r="T253" s="746"/>
      <c r="U253" s="746"/>
      <c r="V253" s="746"/>
      <c r="W253" s="746"/>
      <c r="X253" s="746"/>
    </row>
  </sheetData>
  <sheetProtection password="CF53" sheet="1" objects="1" scenarios="1"/>
  <mergeCells count="36">
    <mergeCell ref="B2:I2"/>
    <mergeCell ref="B3:I3"/>
    <mergeCell ref="C5:E5"/>
    <mergeCell ref="F5:H5"/>
    <mergeCell ref="L2:W2"/>
    <mergeCell ref="L3:W3"/>
    <mergeCell ref="M5:Q5"/>
    <mergeCell ref="R5:V5"/>
    <mergeCell ref="B30:I30"/>
    <mergeCell ref="B31:I31"/>
    <mergeCell ref="C33:E33"/>
    <mergeCell ref="F33:H33"/>
    <mergeCell ref="L30:W30"/>
    <mergeCell ref="L31:W31"/>
    <mergeCell ref="M33:Q33"/>
    <mergeCell ref="R33:V33"/>
    <mergeCell ref="L115:W115"/>
    <mergeCell ref="L142:W142"/>
    <mergeCell ref="L143:W143"/>
    <mergeCell ref="B58:I58"/>
    <mergeCell ref="B59:I59"/>
    <mergeCell ref="C61:E61"/>
    <mergeCell ref="F61:H61"/>
    <mergeCell ref="L58:W58"/>
    <mergeCell ref="L59:W59"/>
    <mergeCell ref="M61:Q61"/>
    <mergeCell ref="R61:V61"/>
    <mergeCell ref="L86:W86"/>
    <mergeCell ref="L87:W87"/>
    <mergeCell ref="L114:W114"/>
    <mergeCell ref="L226:W226"/>
    <mergeCell ref="L227:W227"/>
    <mergeCell ref="L170:W170"/>
    <mergeCell ref="L171:W171"/>
    <mergeCell ref="L198:W198"/>
    <mergeCell ref="L199:W199"/>
  </mergeCells>
  <conditionalFormatting sqref="A51 K51 A79 K79 K28:K32 K25:K26 A28:A32 A25:A26 A57:A60 A53 K57:K60 K53 A81 K81 A112:A116 A109:A110 K112:K116 K109:K110 K141:K144 K137 A141:A144 A137 K165 A165 K196:K200 K193:K194 A196:A200 A193:A194 K225:K228 K221 A225:A228 A221 K253:K1048576 K249 A253:A1048576 A249 A230:A238 K230:K238 A1:A14 K1:K14 K34:K42 A34:A42 K62:K70 A62:A70 K85:K98 A85:A98 A118:A126 K118:K126 K146:K154 A146:A154 A169:A182 K169:K182 K202:K210 A202:A210 A21:A23 A17:A18 K21:K23 K17:K18 A49 A45:A46 K49 K45:K46 K77 K73:K74 A77 A73:A74 K105:K107 K101:K102 A105:A107 A101:A102 K133:K135 K129:K130 A133:A135 A129:A130 K161:K163 A161:A163 A189:A191 A185:A186 K189:K191 K185:K186 K156:K158 A156:A158 K217:K219 K213:K214 A217:A219 A213:A214 K245:K247 K241:K242 A245:A247 A241:A242">
    <cfRule type="containsText" dxfId="539" priority="251" operator="containsText" text="NOT OK">
      <formula>NOT(ISERROR(SEARCH("NOT OK",A1)))</formula>
    </cfRule>
  </conditionalFormatting>
  <conditionalFormatting sqref="K27 A27">
    <cfRule type="containsText" dxfId="538" priority="205" operator="containsText" text="NOT OK">
      <formula>NOT(ISERROR(SEARCH("NOT OK",A27)))</formula>
    </cfRule>
  </conditionalFormatting>
  <conditionalFormatting sqref="K111 A111">
    <cfRule type="containsText" dxfId="537" priority="202" operator="containsText" text="NOT OK">
      <formula>NOT(ISERROR(SEARCH("NOT OK",A111)))</formula>
    </cfRule>
  </conditionalFormatting>
  <conditionalFormatting sqref="K195 A195">
    <cfRule type="containsText" dxfId="536" priority="199" operator="containsText" text="NOT OK">
      <formula>NOT(ISERROR(SEARCH("NOT OK",A195)))</formula>
    </cfRule>
  </conditionalFormatting>
  <conditionalFormatting sqref="K50:K51 A50:A51">
    <cfRule type="containsText" dxfId="535" priority="176" operator="containsText" text="NOT OK">
      <formula>NOT(ISERROR(SEARCH("NOT OK",A50)))</formula>
    </cfRule>
  </conditionalFormatting>
  <conditionalFormatting sqref="K78:K79 A78:A79">
    <cfRule type="containsText" dxfId="534" priority="173" operator="containsText" text="NOT OK">
      <formula>NOT(ISERROR(SEARCH("NOT OK",A78)))</formula>
    </cfRule>
  </conditionalFormatting>
  <conditionalFormatting sqref="K24:K26 A24:A26">
    <cfRule type="containsText" dxfId="533" priority="157" operator="containsText" text="NOT OK">
      <formula>NOT(ISERROR(SEARCH("NOT OK",A24)))</formula>
    </cfRule>
  </conditionalFormatting>
  <conditionalFormatting sqref="A52:A53 K52:K53">
    <cfRule type="containsText" dxfId="532" priority="155" operator="containsText" text="NOT OK">
      <formula>NOT(ISERROR(SEARCH("NOT OK",A52)))</formula>
    </cfRule>
  </conditionalFormatting>
  <conditionalFormatting sqref="A80:A81 K80:K81">
    <cfRule type="containsText" dxfId="531" priority="153" operator="containsText" text="NOT OK">
      <formula>NOT(ISERROR(SEARCH("NOT OK",A80)))</formula>
    </cfRule>
  </conditionalFormatting>
  <conditionalFormatting sqref="A108:A110 K108:K110">
    <cfRule type="containsText" dxfId="530" priority="147" operator="containsText" text="NOT OK">
      <formula>NOT(ISERROR(SEARCH("NOT OK",A108)))</formula>
    </cfRule>
  </conditionalFormatting>
  <conditionalFormatting sqref="K248:K249 A248:A249">
    <cfRule type="containsText" dxfId="529" priority="152" operator="containsText" text="NOT OK">
      <formula>NOT(ISERROR(SEARCH("NOT OK",A248)))</formula>
    </cfRule>
  </conditionalFormatting>
  <conditionalFormatting sqref="K220:K221 A220:A221">
    <cfRule type="containsText" dxfId="528" priority="151" operator="containsText" text="NOT OK">
      <formula>NOT(ISERROR(SEARCH("NOT OK",A220)))</formula>
    </cfRule>
  </conditionalFormatting>
  <conditionalFormatting sqref="K192:K194 A192:A194">
    <cfRule type="containsText" dxfId="527" priority="150" operator="containsText" text="NOT OK">
      <formula>NOT(ISERROR(SEARCH("NOT OK",A192)))</formula>
    </cfRule>
  </conditionalFormatting>
  <conditionalFormatting sqref="K164:K165 A164:A165">
    <cfRule type="containsText" dxfId="526" priority="149" operator="containsText" text="NOT OK">
      <formula>NOT(ISERROR(SEARCH("NOT OK",A164)))</formula>
    </cfRule>
  </conditionalFormatting>
  <conditionalFormatting sqref="K136:K137 A136:A137">
    <cfRule type="containsText" dxfId="525" priority="148" operator="containsText" text="NOT OK">
      <formula>NOT(ISERROR(SEARCH("NOT OK",A136)))</formula>
    </cfRule>
  </conditionalFormatting>
  <conditionalFormatting sqref="K56 K54 A56 A54">
    <cfRule type="containsText" dxfId="524" priority="146" operator="containsText" text="NOT OK">
      <formula>NOT(ISERROR(SEARCH("NOT OK",A54)))</formula>
    </cfRule>
  </conditionalFormatting>
  <conditionalFormatting sqref="K55 A55">
    <cfRule type="containsText" dxfId="523" priority="145" operator="containsText" text="NOT OK">
      <formula>NOT(ISERROR(SEARCH("NOT OK",A55)))</formula>
    </cfRule>
  </conditionalFormatting>
  <conditionalFormatting sqref="K54 A54">
    <cfRule type="containsText" dxfId="522" priority="144" operator="containsText" text="NOT OK">
      <formula>NOT(ISERROR(SEARCH("NOT OK",A54)))</formula>
    </cfRule>
  </conditionalFormatting>
  <conditionalFormatting sqref="K82 A82">
    <cfRule type="containsText" dxfId="521" priority="143" operator="containsText" text="NOT OK">
      <formula>NOT(ISERROR(SEARCH("NOT OK",A82)))</formula>
    </cfRule>
  </conditionalFormatting>
  <conditionalFormatting sqref="K82 A82">
    <cfRule type="containsText" dxfId="520" priority="141" operator="containsText" text="NOT OK">
      <formula>NOT(ISERROR(SEARCH("NOT OK",A82)))</formula>
    </cfRule>
  </conditionalFormatting>
  <conditionalFormatting sqref="A138 K138">
    <cfRule type="containsText" dxfId="519" priority="140" operator="containsText" text="NOT OK">
      <formula>NOT(ISERROR(SEARCH("NOT OK",A138)))</formula>
    </cfRule>
  </conditionalFormatting>
  <conditionalFormatting sqref="A138 K138">
    <cfRule type="containsText" dxfId="518" priority="138" operator="containsText" text="NOT OK">
      <formula>NOT(ISERROR(SEARCH("NOT OK",A138)))</formula>
    </cfRule>
  </conditionalFormatting>
  <conditionalFormatting sqref="A166 K166">
    <cfRule type="containsText" dxfId="517" priority="137" operator="containsText" text="NOT OK">
      <formula>NOT(ISERROR(SEARCH("NOT OK",A166)))</formula>
    </cfRule>
  </conditionalFormatting>
  <conditionalFormatting sqref="A166 K166">
    <cfRule type="containsText" dxfId="516" priority="135" operator="containsText" text="NOT OK">
      <formula>NOT(ISERROR(SEARCH("NOT OK",A166)))</formula>
    </cfRule>
  </conditionalFormatting>
  <conditionalFormatting sqref="K222 A222">
    <cfRule type="containsText" dxfId="515" priority="134" operator="containsText" text="NOT OK">
      <formula>NOT(ISERROR(SEARCH("NOT OK",A222)))</formula>
    </cfRule>
  </conditionalFormatting>
  <conditionalFormatting sqref="K222 A222">
    <cfRule type="containsText" dxfId="514" priority="132" operator="containsText" text="NOT OK">
      <formula>NOT(ISERROR(SEARCH("NOT OK",A222)))</formula>
    </cfRule>
  </conditionalFormatting>
  <conditionalFormatting sqref="K250 A250">
    <cfRule type="containsText" dxfId="513" priority="131" operator="containsText" text="NOT OK">
      <formula>NOT(ISERROR(SEARCH("NOT OK",A250)))</formula>
    </cfRule>
  </conditionalFormatting>
  <conditionalFormatting sqref="K250 A250">
    <cfRule type="containsText" dxfId="512" priority="129" operator="containsText" text="NOT OK">
      <formula>NOT(ISERROR(SEARCH("NOT OK",A250)))</formula>
    </cfRule>
  </conditionalFormatting>
  <conditionalFormatting sqref="A33 K33">
    <cfRule type="containsText" dxfId="511" priority="87" operator="containsText" text="NOT OK">
      <formula>NOT(ISERROR(SEARCH("NOT OK",A33)))</formula>
    </cfRule>
  </conditionalFormatting>
  <conditionalFormatting sqref="A61 K61">
    <cfRule type="containsText" dxfId="510" priority="86" operator="containsText" text="NOT OK">
      <formula>NOT(ISERROR(SEARCH("NOT OK",A61)))</formula>
    </cfRule>
  </conditionalFormatting>
  <conditionalFormatting sqref="A201 K201">
    <cfRule type="containsText" dxfId="509" priority="83" operator="containsText" text="NOT OK">
      <formula>NOT(ISERROR(SEARCH("NOT OK",A201)))</formula>
    </cfRule>
  </conditionalFormatting>
  <conditionalFormatting sqref="K117 A117">
    <cfRule type="containsText" dxfId="508" priority="85" operator="containsText" text="NOT OK">
      <formula>NOT(ISERROR(SEARCH("NOT OK",A117)))</formula>
    </cfRule>
  </conditionalFormatting>
  <conditionalFormatting sqref="K145 A145">
    <cfRule type="containsText" dxfId="507" priority="84" operator="containsText" text="NOT OK">
      <formula>NOT(ISERROR(SEARCH("NOT OK",A145)))</formula>
    </cfRule>
  </conditionalFormatting>
  <conditionalFormatting sqref="A229 K229">
    <cfRule type="containsText" dxfId="506" priority="82" operator="containsText" text="NOT OK">
      <formula>NOT(ISERROR(SEARCH("NOT OK",A229)))</formula>
    </cfRule>
  </conditionalFormatting>
  <conditionalFormatting sqref="A15:A16 K15:K16">
    <cfRule type="containsText" dxfId="505" priority="81" operator="containsText" text="NOT OK">
      <formula>NOT(ISERROR(SEARCH("NOT OK",A15)))</formula>
    </cfRule>
  </conditionalFormatting>
  <conditionalFormatting sqref="K43 A43">
    <cfRule type="containsText" dxfId="504" priority="80" operator="containsText" text="NOT OK">
      <formula>NOT(ISERROR(SEARCH("NOT OK",A43)))</formula>
    </cfRule>
  </conditionalFormatting>
  <conditionalFormatting sqref="K71 A71">
    <cfRule type="containsText" dxfId="503" priority="78" operator="containsText" text="NOT OK">
      <formula>NOT(ISERROR(SEARCH("NOT OK",A71)))</formula>
    </cfRule>
  </conditionalFormatting>
  <conditionalFormatting sqref="K99:K102 A99:A102">
    <cfRule type="containsText" dxfId="502" priority="76" operator="containsText" text="NOT OK">
      <formula>NOT(ISERROR(SEARCH("NOT OK",A99)))</formula>
    </cfRule>
  </conditionalFormatting>
  <conditionalFormatting sqref="A127 K127">
    <cfRule type="containsText" dxfId="501" priority="75" operator="containsText" text="NOT OK">
      <formula>NOT(ISERROR(SEARCH("NOT OK",A127)))</formula>
    </cfRule>
  </conditionalFormatting>
  <conditionalFormatting sqref="K155 A155">
    <cfRule type="containsText" dxfId="500" priority="73" operator="containsText" text="NOT OK">
      <formula>NOT(ISERROR(SEARCH("NOT OK",A155)))</formula>
    </cfRule>
  </conditionalFormatting>
  <conditionalFormatting sqref="A183:A186 K183:K186">
    <cfRule type="containsText" dxfId="499" priority="71" operator="containsText" text="NOT OK">
      <formula>NOT(ISERROR(SEARCH("NOT OK",A183)))</formula>
    </cfRule>
  </conditionalFormatting>
  <conditionalFormatting sqref="K211 A211">
    <cfRule type="containsText" dxfId="498" priority="70" operator="containsText" text="NOT OK">
      <formula>NOT(ISERROR(SEARCH("NOT OK",A211)))</formula>
    </cfRule>
  </conditionalFormatting>
  <conditionalFormatting sqref="K239 A239">
    <cfRule type="containsText" dxfId="497" priority="68" operator="containsText" text="NOT OK">
      <formula>NOT(ISERROR(SEARCH("NOT OK",A239)))</formula>
    </cfRule>
  </conditionalFormatting>
  <conditionalFormatting sqref="A239 K239">
    <cfRule type="containsText" dxfId="496" priority="66" operator="containsText" text="NOT OK">
      <formula>NOT(ISERROR(SEARCH("NOT OK",A239)))</formula>
    </cfRule>
  </conditionalFormatting>
  <conditionalFormatting sqref="A44:A46 K44:K46">
    <cfRule type="containsText" dxfId="495" priority="64" operator="containsText" text="NOT OK">
      <formula>NOT(ISERROR(SEARCH("NOT OK",A44)))</formula>
    </cfRule>
  </conditionalFormatting>
  <conditionalFormatting sqref="A72:A74 K72:K74">
    <cfRule type="containsText" dxfId="494" priority="62" operator="containsText" text="NOT OK">
      <formula>NOT(ISERROR(SEARCH("NOT OK",A72)))</formula>
    </cfRule>
  </conditionalFormatting>
  <conditionalFormatting sqref="K84 A84">
    <cfRule type="containsText" dxfId="493" priority="61" operator="containsText" text="NOT OK">
      <formula>NOT(ISERROR(SEARCH("NOT OK",A84)))</formula>
    </cfRule>
  </conditionalFormatting>
  <conditionalFormatting sqref="K83 A83">
    <cfRule type="containsText" dxfId="492" priority="60" operator="containsText" text="NOT OK">
      <formula>NOT(ISERROR(SEARCH("NOT OK",A83)))</formula>
    </cfRule>
  </conditionalFormatting>
  <conditionalFormatting sqref="A140 K140">
    <cfRule type="containsText" dxfId="491" priority="59" operator="containsText" text="NOT OK">
      <formula>NOT(ISERROR(SEARCH("NOT OK",A140)))</formula>
    </cfRule>
  </conditionalFormatting>
  <conditionalFormatting sqref="K139 A139">
    <cfRule type="containsText" dxfId="490" priority="58" operator="containsText" text="NOT OK">
      <formula>NOT(ISERROR(SEARCH("NOT OK",A139)))</formula>
    </cfRule>
  </conditionalFormatting>
  <conditionalFormatting sqref="A168 K168">
    <cfRule type="containsText" dxfId="489" priority="57" operator="containsText" text="NOT OK">
      <formula>NOT(ISERROR(SEARCH("NOT OK",A168)))</formula>
    </cfRule>
  </conditionalFormatting>
  <conditionalFormatting sqref="K167 A167">
    <cfRule type="containsText" dxfId="488" priority="56" operator="containsText" text="NOT OK">
      <formula>NOT(ISERROR(SEARCH("NOT OK",A167)))</formula>
    </cfRule>
  </conditionalFormatting>
  <conditionalFormatting sqref="K128:K130 A128:A130">
    <cfRule type="containsText" dxfId="487" priority="54" operator="containsText" text="NOT OK">
      <formula>NOT(ISERROR(SEARCH("NOT OK",A128)))</formula>
    </cfRule>
  </conditionalFormatting>
  <conditionalFormatting sqref="A212:A214 K212:K214">
    <cfRule type="containsText" dxfId="486" priority="50" operator="containsText" text="NOT OK">
      <formula>NOT(ISERROR(SEARCH("NOT OK",A212)))</formula>
    </cfRule>
  </conditionalFormatting>
  <conditionalFormatting sqref="A240:A242 K240:K242">
    <cfRule type="containsText" dxfId="485" priority="48" operator="containsText" text="NOT OK">
      <formula>NOT(ISERROR(SEARCH("NOT OK",A240)))</formula>
    </cfRule>
  </conditionalFormatting>
  <conditionalFormatting sqref="K224 A224">
    <cfRule type="containsText" dxfId="484" priority="47" operator="containsText" text="NOT OK">
      <formula>NOT(ISERROR(SEARCH("NOT OK",A224)))</formula>
    </cfRule>
  </conditionalFormatting>
  <conditionalFormatting sqref="K223 A223">
    <cfRule type="containsText" dxfId="483" priority="46" operator="containsText" text="NOT OK">
      <formula>NOT(ISERROR(SEARCH("NOT OK",A223)))</formula>
    </cfRule>
  </conditionalFormatting>
  <conditionalFormatting sqref="K252 A252">
    <cfRule type="containsText" dxfId="482" priority="45" operator="containsText" text="NOT OK">
      <formula>NOT(ISERROR(SEARCH("NOT OK",A252)))</formula>
    </cfRule>
  </conditionalFormatting>
  <conditionalFormatting sqref="K251 A251">
    <cfRule type="containsText" dxfId="481" priority="44" operator="containsText" text="NOT OK">
      <formula>NOT(ISERROR(SEARCH("NOT OK",A251)))</formula>
    </cfRule>
  </conditionalFormatting>
  <conditionalFormatting sqref="K19 A19">
    <cfRule type="containsText" dxfId="480" priority="42" operator="containsText" text="NOT OK">
      <formula>NOT(ISERROR(SEARCH("NOT OK",A19)))</formula>
    </cfRule>
  </conditionalFormatting>
  <conditionalFormatting sqref="A20 K20">
    <cfRule type="containsText" dxfId="479" priority="41" operator="containsText" text="NOT OK">
      <formula>NOT(ISERROR(SEARCH("NOT OK",A20)))</formula>
    </cfRule>
  </conditionalFormatting>
  <conditionalFormatting sqref="K104 A104">
    <cfRule type="containsText" dxfId="478" priority="36" operator="containsText" text="NOT OK">
      <formula>NOT(ISERROR(SEARCH("NOT OK",A104)))</formula>
    </cfRule>
  </conditionalFormatting>
  <conditionalFormatting sqref="K103 A103">
    <cfRule type="containsText" dxfId="477" priority="35" operator="containsText" text="NOT OK">
      <formula>NOT(ISERROR(SEARCH("NOT OK",A103)))</formula>
    </cfRule>
  </conditionalFormatting>
  <conditionalFormatting sqref="A188 K188">
    <cfRule type="containsText" dxfId="476" priority="30" operator="containsText" text="NOT OK">
      <formula>NOT(ISERROR(SEARCH("NOT OK",A188)))</formula>
    </cfRule>
  </conditionalFormatting>
  <conditionalFormatting sqref="K187 A187">
    <cfRule type="containsText" dxfId="475" priority="29" operator="containsText" text="NOT OK">
      <formula>NOT(ISERROR(SEARCH("NOT OK",A187)))</formula>
    </cfRule>
  </conditionalFormatting>
  <conditionalFormatting sqref="K47 A47">
    <cfRule type="containsText" dxfId="474" priority="12" operator="containsText" text="NOT OK">
      <formula>NOT(ISERROR(SEARCH("NOT OK",A47)))</formula>
    </cfRule>
  </conditionalFormatting>
  <conditionalFormatting sqref="A48 K48">
    <cfRule type="containsText" dxfId="473" priority="11" operator="containsText" text="NOT OK">
      <formula>NOT(ISERROR(SEARCH("NOT OK",A48)))</formula>
    </cfRule>
  </conditionalFormatting>
  <conditionalFormatting sqref="K75 A75">
    <cfRule type="containsText" dxfId="472" priority="10" operator="containsText" text="NOT OK">
      <formula>NOT(ISERROR(SEARCH("NOT OK",A75)))</formula>
    </cfRule>
  </conditionalFormatting>
  <conditionalFormatting sqref="A76 K76">
    <cfRule type="containsText" dxfId="471" priority="9" operator="containsText" text="NOT OK">
      <formula>NOT(ISERROR(SEARCH("NOT OK",A76)))</formula>
    </cfRule>
  </conditionalFormatting>
  <conditionalFormatting sqref="K132 A132">
    <cfRule type="containsText" dxfId="470" priority="8" operator="containsText" text="NOT OK">
      <formula>NOT(ISERROR(SEARCH("NOT OK",A132)))</formula>
    </cfRule>
  </conditionalFormatting>
  <conditionalFormatting sqref="K131 A131">
    <cfRule type="containsText" dxfId="469" priority="7" operator="containsText" text="NOT OK">
      <formula>NOT(ISERROR(SEARCH("NOT OK",A131)))</formula>
    </cfRule>
  </conditionalFormatting>
  <conditionalFormatting sqref="K160 A160">
    <cfRule type="containsText" dxfId="468" priority="6" operator="containsText" text="NOT OK">
      <formula>NOT(ISERROR(SEARCH("NOT OK",A160)))</formula>
    </cfRule>
  </conditionalFormatting>
  <conditionalFormatting sqref="K159 A159">
    <cfRule type="containsText" dxfId="467" priority="5" operator="containsText" text="NOT OK">
      <formula>NOT(ISERROR(SEARCH("NOT OK",A159)))</formula>
    </cfRule>
  </conditionalFormatting>
  <conditionalFormatting sqref="A216 K216">
    <cfRule type="containsText" dxfId="466" priority="4" operator="containsText" text="NOT OK">
      <formula>NOT(ISERROR(SEARCH("NOT OK",A216)))</formula>
    </cfRule>
  </conditionalFormatting>
  <conditionalFormatting sqref="K215 A215">
    <cfRule type="containsText" dxfId="465" priority="3" operator="containsText" text="NOT OK">
      <formula>NOT(ISERROR(SEARCH("NOT OK",A215)))</formula>
    </cfRule>
  </conditionalFormatting>
  <conditionalFormatting sqref="A244 K244">
    <cfRule type="containsText" dxfId="464" priority="2" operator="containsText" text="NOT OK">
      <formula>NOT(ISERROR(SEARCH("NOT OK",A244)))</formula>
    </cfRule>
  </conditionalFormatting>
  <conditionalFormatting sqref="K243 A243">
    <cfRule type="containsText" dxfId="463" priority="1" operator="containsText" text="NOT OK">
      <formula>NOT(ISERROR(SEARCH("NOT OK",A243)))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63" fitToHeight="0" orientation="portrait" r:id="rId1"/>
  <headerFooter alignWithMargins="0">
    <oddHeader>&amp;LMonthly Air Transport Statistics : Suvarnabhumi Airport</oddHeader>
  </headerFooter>
  <rowBreaks count="2" manualBreakCount="2">
    <brk id="85" min="11" max="22" man="1"/>
    <brk id="169" min="11" max="2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B253"/>
  <sheetViews>
    <sheetView topLeftCell="G76" zoomScaleNormal="100" workbookViewId="0">
      <selection activeCell="L30" sqref="L30:W30"/>
    </sheetView>
  </sheetViews>
  <sheetFormatPr defaultColWidth="9.140625" defaultRowHeight="12.75"/>
  <cols>
    <col min="1" max="1" width="9.140625" style="4"/>
    <col min="2" max="2" width="12.42578125" style="1" customWidth="1"/>
    <col min="3" max="3" width="10.85546875" style="1" customWidth="1"/>
    <col min="4" max="4" width="11.140625" style="1" customWidth="1"/>
    <col min="5" max="5" width="12" style="1" customWidth="1"/>
    <col min="6" max="6" width="10.85546875" style="1" customWidth="1"/>
    <col min="7" max="7" width="11.140625" style="1" customWidth="1"/>
    <col min="8" max="8" width="12" style="1" customWidth="1"/>
    <col min="9" max="9" width="10.5703125" style="2" customWidth="1"/>
    <col min="10" max="10" width="7" style="1" customWidth="1"/>
    <col min="11" max="11" width="9.140625" style="4"/>
    <col min="12" max="12" width="13" style="1" customWidth="1"/>
    <col min="13" max="14" width="13.140625" style="1" customWidth="1"/>
    <col min="15" max="15" width="14.140625" style="1" bestFit="1" customWidth="1"/>
    <col min="16" max="16" width="11.42578125" style="1" customWidth="1"/>
    <col min="17" max="19" width="13.140625" style="1" customWidth="1"/>
    <col min="20" max="20" width="14.140625" style="1" bestFit="1" customWidth="1"/>
    <col min="21" max="21" width="11.42578125" style="1" customWidth="1"/>
    <col min="22" max="22" width="13.140625" style="1" customWidth="1"/>
    <col min="23" max="23" width="12.140625" style="2" bestFit="1" customWidth="1"/>
    <col min="24" max="24" width="7.42578125" style="2" bestFit="1" customWidth="1"/>
    <col min="25" max="25" width="7.7109375" style="1" bestFit="1" customWidth="1"/>
    <col min="26" max="26" width="9.140625" style="1"/>
    <col min="27" max="27" width="9.140625" style="3"/>
    <col min="28" max="16384" width="9.140625" style="1"/>
  </cols>
  <sheetData>
    <row r="1" spans="1:23" ht="13.5" thickBot="1"/>
    <row r="2" spans="1:23" ht="13.5" thickTop="1">
      <c r="B2" s="1335" t="s">
        <v>0</v>
      </c>
      <c r="C2" s="1336"/>
      <c r="D2" s="1336"/>
      <c r="E2" s="1336"/>
      <c r="F2" s="1336"/>
      <c r="G2" s="1336"/>
      <c r="H2" s="1336"/>
      <c r="I2" s="1337"/>
      <c r="J2" s="4"/>
      <c r="L2" s="1344" t="s">
        <v>1</v>
      </c>
      <c r="M2" s="1345"/>
      <c r="N2" s="1345"/>
      <c r="O2" s="1345"/>
      <c r="P2" s="1345"/>
      <c r="Q2" s="1345"/>
      <c r="R2" s="1345"/>
      <c r="S2" s="1345"/>
      <c r="T2" s="1345"/>
      <c r="U2" s="1345"/>
      <c r="V2" s="1345"/>
      <c r="W2" s="1346"/>
    </row>
    <row r="3" spans="1:23" ht="13.5" thickBot="1">
      <c r="B3" s="1338" t="s">
        <v>46</v>
      </c>
      <c r="C3" s="1339"/>
      <c r="D3" s="1339"/>
      <c r="E3" s="1339"/>
      <c r="F3" s="1339"/>
      <c r="G3" s="1339"/>
      <c r="H3" s="1339"/>
      <c r="I3" s="1340"/>
      <c r="J3" s="4"/>
      <c r="L3" s="1347" t="s">
        <v>48</v>
      </c>
      <c r="M3" s="1348"/>
      <c r="N3" s="1348"/>
      <c r="O3" s="1348"/>
      <c r="P3" s="1348"/>
      <c r="Q3" s="1348"/>
      <c r="R3" s="1348"/>
      <c r="S3" s="1348"/>
      <c r="T3" s="1348"/>
      <c r="U3" s="1348"/>
      <c r="V3" s="1348"/>
      <c r="W3" s="1349"/>
    </row>
    <row r="4" spans="1:23" ht="14.25" thickTop="1" thickBot="1">
      <c r="B4" s="92"/>
      <c r="C4" s="93"/>
      <c r="D4" s="93"/>
      <c r="E4" s="93"/>
      <c r="F4" s="93"/>
      <c r="G4" s="93"/>
      <c r="H4" s="93"/>
      <c r="I4" s="94"/>
      <c r="J4" s="4"/>
      <c r="L4" s="51"/>
      <c r="M4" s="52"/>
      <c r="N4" s="52"/>
      <c r="O4" s="52"/>
      <c r="P4" s="52"/>
      <c r="Q4" s="52"/>
      <c r="R4" s="52"/>
      <c r="S4" s="52"/>
      <c r="T4" s="52"/>
      <c r="U4" s="52"/>
      <c r="V4" s="52"/>
      <c r="W4" s="53"/>
    </row>
    <row r="5" spans="1:23" ht="14.25" thickTop="1" thickBot="1">
      <c r="B5" s="95"/>
      <c r="C5" s="1341" t="s">
        <v>64</v>
      </c>
      <c r="D5" s="1342"/>
      <c r="E5" s="1343"/>
      <c r="F5" s="1341" t="s">
        <v>65</v>
      </c>
      <c r="G5" s="1342"/>
      <c r="H5" s="1343"/>
      <c r="I5" s="96" t="s">
        <v>2</v>
      </c>
      <c r="J5" s="4"/>
      <c r="L5" s="11"/>
      <c r="M5" s="1350" t="s">
        <v>64</v>
      </c>
      <c r="N5" s="1351"/>
      <c r="O5" s="1351"/>
      <c r="P5" s="1351"/>
      <c r="Q5" s="1352"/>
      <c r="R5" s="1350" t="s">
        <v>65</v>
      </c>
      <c r="S5" s="1351"/>
      <c r="T5" s="1351"/>
      <c r="U5" s="1351"/>
      <c r="V5" s="1352"/>
      <c r="W5" s="12" t="s">
        <v>2</v>
      </c>
    </row>
    <row r="6" spans="1:23" ht="13.5" thickTop="1">
      <c r="B6" s="97" t="s">
        <v>3</v>
      </c>
      <c r="C6" s="98"/>
      <c r="D6" s="99"/>
      <c r="E6" s="100"/>
      <c r="F6" s="98"/>
      <c r="G6" s="99"/>
      <c r="H6" s="100"/>
      <c r="I6" s="101" t="s">
        <v>4</v>
      </c>
      <c r="J6" s="4"/>
      <c r="L6" s="13" t="s">
        <v>3</v>
      </c>
      <c r="M6" s="19"/>
      <c r="N6" s="15"/>
      <c r="O6" s="16"/>
      <c r="P6" s="17"/>
      <c r="Q6" s="20"/>
      <c r="R6" s="19"/>
      <c r="S6" s="15"/>
      <c r="T6" s="16"/>
      <c r="U6" s="17"/>
      <c r="V6" s="20"/>
      <c r="W6" s="21" t="s">
        <v>4</v>
      </c>
    </row>
    <row r="7" spans="1:23" ht="13.5" thickBot="1">
      <c r="B7" s="102"/>
      <c r="C7" s="103" t="s">
        <v>5</v>
      </c>
      <c r="D7" s="104" t="s">
        <v>6</v>
      </c>
      <c r="E7" s="557" t="s">
        <v>7</v>
      </c>
      <c r="F7" s="103" t="s">
        <v>5</v>
      </c>
      <c r="G7" s="104" t="s">
        <v>6</v>
      </c>
      <c r="H7" s="557" t="s">
        <v>7</v>
      </c>
      <c r="I7" s="106"/>
      <c r="J7" s="4"/>
      <c r="L7" s="22"/>
      <c r="M7" s="27" t="s">
        <v>8</v>
      </c>
      <c r="N7" s="24" t="s">
        <v>9</v>
      </c>
      <c r="O7" s="25" t="s">
        <v>31</v>
      </c>
      <c r="P7" s="26" t="s">
        <v>32</v>
      </c>
      <c r="Q7" s="25" t="s">
        <v>7</v>
      </c>
      <c r="R7" s="27" t="s">
        <v>8</v>
      </c>
      <c r="S7" s="24" t="s">
        <v>9</v>
      </c>
      <c r="T7" s="25" t="s">
        <v>31</v>
      </c>
      <c r="U7" s="26" t="s">
        <v>32</v>
      </c>
      <c r="V7" s="25" t="s">
        <v>7</v>
      </c>
      <c r="W7" s="28"/>
    </row>
    <row r="8" spans="1:23" ht="6" customHeight="1" thickTop="1">
      <c r="B8" s="97"/>
      <c r="C8" s="107"/>
      <c r="D8" s="108"/>
      <c r="E8" s="147"/>
      <c r="F8" s="107"/>
      <c r="G8" s="108"/>
      <c r="H8" s="147"/>
      <c r="I8" s="110"/>
      <c r="J8" s="4"/>
      <c r="L8" s="13"/>
      <c r="M8" s="33"/>
      <c r="N8" s="30"/>
      <c r="O8" s="31"/>
      <c r="P8" s="32"/>
      <c r="Q8" s="34"/>
      <c r="R8" s="33"/>
      <c r="S8" s="30"/>
      <c r="T8" s="31"/>
      <c r="U8" s="32"/>
      <c r="V8" s="34"/>
      <c r="W8" s="35"/>
    </row>
    <row r="9" spans="1:23">
      <c r="A9" s="290" t="str">
        <f>IF(ISERROR(F9/G9)," ",IF(F9/G9&gt;0.5,IF(F9/G9&lt;1.5," ","NOT OK"),"NOT OK"))</f>
        <v xml:space="preserve"> </v>
      </c>
      <c r="B9" s="97" t="s">
        <v>10</v>
      </c>
      <c r="C9" s="304">
        <v>2799</v>
      </c>
      <c r="D9" s="305">
        <v>2793</v>
      </c>
      <c r="E9" s="148">
        <f>SUM(C9:D9)</f>
        <v>5592</v>
      </c>
      <c r="F9" s="304">
        <v>3562</v>
      </c>
      <c r="G9" s="305">
        <v>3552</v>
      </c>
      <c r="H9" s="148">
        <f>SUM(F9:G9)</f>
        <v>7114</v>
      </c>
      <c r="I9" s="114">
        <f>IF(E9=0,0,((H9/E9)-1)*100)</f>
        <v>27.21745350500715</v>
      </c>
      <c r="J9" s="4"/>
      <c r="L9" s="13" t="s">
        <v>10</v>
      </c>
      <c r="M9" s="311">
        <v>412746</v>
      </c>
      <c r="N9" s="309">
        <v>430747</v>
      </c>
      <c r="O9" s="159">
        <f>+M9+N9</f>
        <v>843493</v>
      </c>
      <c r="P9" s="308">
        <v>1556</v>
      </c>
      <c r="Q9" s="159">
        <f>O9+P9</f>
        <v>845049</v>
      </c>
      <c r="R9" s="311">
        <v>570028</v>
      </c>
      <c r="S9" s="309">
        <v>589312</v>
      </c>
      <c r="T9" s="159">
        <f>+R9+S9</f>
        <v>1159340</v>
      </c>
      <c r="U9" s="308">
        <v>1612</v>
      </c>
      <c r="V9" s="159">
        <f>T9+U9</f>
        <v>1160952</v>
      </c>
      <c r="W9" s="40">
        <f>IF(Q9=0,0,((V9/Q9)-1)*100)</f>
        <v>37.382802654047275</v>
      </c>
    </row>
    <row r="10" spans="1:23">
      <c r="A10" s="290" t="str">
        <f>IF(ISERROR(F10/G10)," ",IF(F10/G10&gt;0.5,IF(F10/G10&lt;1.5," ","NOT OK"),"NOT OK"))</f>
        <v xml:space="preserve"> </v>
      </c>
      <c r="B10" s="97" t="s">
        <v>11</v>
      </c>
      <c r="C10" s="304">
        <v>2712</v>
      </c>
      <c r="D10" s="305">
        <v>2712</v>
      </c>
      <c r="E10" s="148">
        <f>SUM(C10:D10)</f>
        <v>5424</v>
      </c>
      <c r="F10" s="304">
        <v>3420</v>
      </c>
      <c r="G10" s="305">
        <v>3415</v>
      </c>
      <c r="H10" s="148">
        <f>SUM(F10:G10)</f>
        <v>6835</v>
      </c>
      <c r="I10" s="114">
        <f>IF(E10=0,0,((H10/E10)-1)*100)</f>
        <v>26.014011799410032</v>
      </c>
      <c r="J10" s="4"/>
      <c r="K10" s="6"/>
      <c r="L10" s="13" t="s">
        <v>11</v>
      </c>
      <c r="M10" s="311">
        <v>421990</v>
      </c>
      <c r="N10" s="309">
        <v>413457</v>
      </c>
      <c r="O10" s="159">
        <f t="shared" ref="O10:O11" si="0">+M10+N10</f>
        <v>835447</v>
      </c>
      <c r="P10" s="308">
        <v>2224</v>
      </c>
      <c r="Q10" s="159">
        <f>O10+P10</f>
        <v>837671</v>
      </c>
      <c r="R10" s="311">
        <v>591022</v>
      </c>
      <c r="S10" s="309">
        <v>590860</v>
      </c>
      <c r="T10" s="159">
        <f t="shared" ref="T10:T13" si="1">+R10+S10</f>
        <v>1181882</v>
      </c>
      <c r="U10" s="308">
        <v>2096</v>
      </c>
      <c r="V10" s="159">
        <f>T10+U10</f>
        <v>1183978</v>
      </c>
      <c r="W10" s="40">
        <f>IF(Q10=0,0,((V10/Q10)-1)*100)</f>
        <v>41.34164845148036</v>
      </c>
    </row>
    <row r="11" spans="1:23" ht="13.5" thickBot="1">
      <c r="A11" s="290" t="str">
        <f>IF(ISERROR(F11/G11)," ",IF(F11/G11&gt;0.5,IF(F11/G11&lt;1.5," ","NOT OK"),"NOT OK"))</f>
        <v xml:space="preserve"> </v>
      </c>
      <c r="B11" s="102" t="s">
        <v>12</v>
      </c>
      <c r="C11" s="306">
        <v>2842</v>
      </c>
      <c r="D11" s="307">
        <v>2839</v>
      </c>
      <c r="E11" s="148">
        <f>SUM(C11:D11)</f>
        <v>5681</v>
      </c>
      <c r="F11" s="306">
        <v>3626</v>
      </c>
      <c r="G11" s="307">
        <v>3628</v>
      </c>
      <c r="H11" s="148">
        <f>SUM(F11:G11)</f>
        <v>7254</v>
      </c>
      <c r="I11" s="114">
        <f>IF(E11=0,0,((H11/E11)-1)*100)</f>
        <v>27.688787185354702</v>
      </c>
      <c r="J11" s="4"/>
      <c r="K11" s="6"/>
      <c r="L11" s="22" t="s">
        <v>12</v>
      </c>
      <c r="M11" s="311">
        <v>476997</v>
      </c>
      <c r="N11" s="309">
        <v>465615</v>
      </c>
      <c r="O11" s="159">
        <f t="shared" si="0"/>
        <v>942612</v>
      </c>
      <c r="P11" s="310">
        <v>4940</v>
      </c>
      <c r="Q11" s="248">
        <f t="shared" ref="Q11" si="2">O11+P11</f>
        <v>947552</v>
      </c>
      <c r="R11" s="311">
        <v>631695</v>
      </c>
      <c r="S11" s="309">
        <v>637981</v>
      </c>
      <c r="T11" s="159">
        <f t="shared" si="1"/>
        <v>1269676</v>
      </c>
      <c r="U11" s="310">
        <v>5044</v>
      </c>
      <c r="V11" s="248">
        <f t="shared" ref="V11" si="3">T11+U11</f>
        <v>1274720</v>
      </c>
      <c r="W11" s="40">
        <f>IF(Q11=0,0,((V11/Q11)-1)*100)</f>
        <v>34.527709297220625</v>
      </c>
    </row>
    <row r="12" spans="1:23" ht="14.25" thickTop="1" thickBot="1">
      <c r="A12" s="290" t="str">
        <f>IF(ISERROR(F12/G12)," ",IF(F12/G12&gt;0.5,IF(F12/G12&lt;1.5," ","NOT OK"),"NOT OK"))</f>
        <v xml:space="preserve"> </v>
      </c>
      <c r="B12" s="117" t="s">
        <v>57</v>
      </c>
      <c r="C12" s="118">
        <f t="shared" ref="C12:H12" si="4">+C9+C10+C11</f>
        <v>8353</v>
      </c>
      <c r="D12" s="120">
        <f t="shared" si="4"/>
        <v>8344</v>
      </c>
      <c r="E12" s="152">
        <f t="shared" si="4"/>
        <v>16697</v>
      </c>
      <c r="F12" s="118">
        <f t="shared" si="4"/>
        <v>10608</v>
      </c>
      <c r="G12" s="120">
        <f t="shared" si="4"/>
        <v>10595</v>
      </c>
      <c r="H12" s="152">
        <f t="shared" si="4"/>
        <v>21203</v>
      </c>
      <c r="I12" s="121">
        <f>IF(E12=0,0,((H12/E12)-1)*100)</f>
        <v>26.986883871354127</v>
      </c>
      <c r="J12" s="4"/>
      <c r="L12" s="41" t="s">
        <v>57</v>
      </c>
      <c r="M12" s="45">
        <f t="shared" ref="M12:N12" si="5">+M9+M10+M11</f>
        <v>1311733</v>
      </c>
      <c r="N12" s="43">
        <f t="shared" si="5"/>
        <v>1309819</v>
      </c>
      <c r="O12" s="160">
        <f>+O9+O10+O11</f>
        <v>2621552</v>
      </c>
      <c r="P12" s="43">
        <f t="shared" ref="P12:V12" si="6">+P9+P10+P11</f>
        <v>8720</v>
      </c>
      <c r="Q12" s="160">
        <f t="shared" si="6"/>
        <v>2630272</v>
      </c>
      <c r="R12" s="45">
        <f t="shared" si="6"/>
        <v>1792745</v>
      </c>
      <c r="S12" s="43">
        <f t="shared" si="6"/>
        <v>1818153</v>
      </c>
      <c r="T12" s="160">
        <f>+T9+T10+T11</f>
        <v>3610898</v>
      </c>
      <c r="U12" s="43">
        <f t="shared" si="6"/>
        <v>8752</v>
      </c>
      <c r="V12" s="160">
        <f t="shared" si="6"/>
        <v>3619650</v>
      </c>
      <c r="W12" s="46">
        <f>IF(Q12=0,0,((V12/Q12)-1)*100)</f>
        <v>37.615045136016349</v>
      </c>
    </row>
    <row r="13" spans="1:23" ht="13.5" thickTop="1">
      <c r="A13" s="290" t="str">
        <f t="shared" ref="A13:A73" si="7">IF(ISERROR(F13/G13)," ",IF(F13/G13&gt;0.5,IF(F13/G13&lt;1.5," ","NOT OK"),"NOT OK"))</f>
        <v xml:space="preserve"> </v>
      </c>
      <c r="B13" s="97" t="s">
        <v>13</v>
      </c>
      <c r="C13" s="304">
        <v>2943</v>
      </c>
      <c r="D13" s="305">
        <v>2936</v>
      </c>
      <c r="E13" s="148">
        <f>SUM(C13:D13)</f>
        <v>5879</v>
      </c>
      <c r="F13" s="304">
        <v>3658</v>
      </c>
      <c r="G13" s="305">
        <v>3649</v>
      </c>
      <c r="H13" s="148">
        <f>SUM(F13:G13)</f>
        <v>7307</v>
      </c>
      <c r="I13" s="114">
        <f t="shared" ref="I13:I20" si="8">IF(E13=0,0,((H13/E13)-1)*100)</f>
        <v>24.289845211770711</v>
      </c>
      <c r="J13" s="7"/>
      <c r="L13" s="13" t="s">
        <v>13</v>
      </c>
      <c r="M13" s="311">
        <v>509486</v>
      </c>
      <c r="N13" s="309">
        <v>487874</v>
      </c>
      <c r="O13" s="159">
        <f t="shared" ref="O13" si="9">+M13+N13</f>
        <v>997360</v>
      </c>
      <c r="P13" s="308">
        <v>1835</v>
      </c>
      <c r="Q13" s="159">
        <f>O13+P13</f>
        <v>999195</v>
      </c>
      <c r="R13" s="311">
        <v>636804</v>
      </c>
      <c r="S13" s="309">
        <v>633269</v>
      </c>
      <c r="T13" s="159">
        <f t="shared" si="1"/>
        <v>1270073</v>
      </c>
      <c r="U13" s="308">
        <v>1709</v>
      </c>
      <c r="V13" s="159">
        <f>T13+U13</f>
        <v>1271782</v>
      </c>
      <c r="W13" s="40">
        <f t="shared" ref="W13:W20" si="10">IF(Q13=0,0,((V13/Q13)-1)*100)</f>
        <v>27.280660932050303</v>
      </c>
    </row>
    <row r="14" spans="1:23">
      <c r="A14" s="290" t="str">
        <f t="shared" si="7"/>
        <v xml:space="preserve"> </v>
      </c>
      <c r="B14" s="97" t="s">
        <v>14</v>
      </c>
      <c r="C14" s="304">
        <v>2682</v>
      </c>
      <c r="D14" s="305">
        <v>2682</v>
      </c>
      <c r="E14" s="148">
        <f>SUM(C14:D14)</f>
        <v>5364</v>
      </c>
      <c r="F14" s="304">
        <v>3374</v>
      </c>
      <c r="G14" s="305">
        <v>3373</v>
      </c>
      <c r="H14" s="148">
        <f>SUM(F14:G14)</f>
        <v>6747</v>
      </c>
      <c r="I14" s="114">
        <f t="shared" si="8"/>
        <v>25.782997762863523</v>
      </c>
      <c r="J14" s="4"/>
      <c r="L14" s="13" t="s">
        <v>14</v>
      </c>
      <c r="M14" s="311">
        <v>464618</v>
      </c>
      <c r="N14" s="309">
        <v>493366</v>
      </c>
      <c r="O14" s="272">
        <f>+M14+N14</f>
        <v>957984</v>
      </c>
      <c r="P14" s="308">
        <v>2757</v>
      </c>
      <c r="Q14" s="159">
        <f>O14+P14</f>
        <v>960741</v>
      </c>
      <c r="R14" s="311">
        <v>609776</v>
      </c>
      <c r="S14" s="309">
        <v>625797</v>
      </c>
      <c r="T14" s="159">
        <f>+R14+S14</f>
        <v>1235573</v>
      </c>
      <c r="U14" s="308">
        <v>2577</v>
      </c>
      <c r="V14" s="159">
        <f>T14+U14</f>
        <v>1238150</v>
      </c>
      <c r="W14" s="40">
        <f t="shared" si="10"/>
        <v>28.87448334150411</v>
      </c>
    </row>
    <row r="15" spans="1:23" ht="13.5" thickBot="1">
      <c r="A15" s="291" t="str">
        <f t="shared" si="7"/>
        <v xml:space="preserve"> </v>
      </c>
      <c r="B15" s="97" t="s">
        <v>15</v>
      </c>
      <c r="C15" s="304">
        <v>3048</v>
      </c>
      <c r="D15" s="305">
        <v>3048</v>
      </c>
      <c r="E15" s="148">
        <f>SUM(C15:D15)</f>
        <v>6096</v>
      </c>
      <c r="F15" s="304">
        <v>3678</v>
      </c>
      <c r="G15" s="305">
        <v>3669</v>
      </c>
      <c r="H15" s="148">
        <f>SUM(F15:G15)</f>
        <v>7347</v>
      </c>
      <c r="I15" s="114">
        <f t="shared" si="8"/>
        <v>20.521653543307082</v>
      </c>
      <c r="J15" s="7"/>
      <c r="L15" s="13" t="s">
        <v>15</v>
      </c>
      <c r="M15" s="311">
        <v>530429</v>
      </c>
      <c r="N15" s="309">
        <v>542638</v>
      </c>
      <c r="O15" s="159">
        <f>+M15+N15</f>
        <v>1073067</v>
      </c>
      <c r="P15" s="308">
        <v>3019</v>
      </c>
      <c r="Q15" s="159">
        <f>O15+P15</f>
        <v>1076086</v>
      </c>
      <c r="R15" s="311">
        <v>654618</v>
      </c>
      <c r="S15" s="309">
        <v>669337</v>
      </c>
      <c r="T15" s="159">
        <f>+R15+S15</f>
        <v>1323955</v>
      </c>
      <c r="U15" s="308">
        <v>3195</v>
      </c>
      <c r="V15" s="159">
        <f>T15+U15</f>
        <v>1327150</v>
      </c>
      <c r="W15" s="40">
        <f t="shared" si="10"/>
        <v>23.331220738862889</v>
      </c>
    </row>
    <row r="16" spans="1:23" ht="14.25" thickTop="1" thickBot="1">
      <c r="A16" s="290" t="str">
        <f t="shared" si="7"/>
        <v xml:space="preserve"> </v>
      </c>
      <c r="B16" s="117" t="s">
        <v>61</v>
      </c>
      <c r="C16" s="118">
        <f>+C13+C14+C15</f>
        <v>8673</v>
      </c>
      <c r="D16" s="120">
        <f t="shared" ref="D16:H16" si="11">+D13+D14+D15</f>
        <v>8666</v>
      </c>
      <c r="E16" s="152">
        <f t="shared" si="11"/>
        <v>17339</v>
      </c>
      <c r="F16" s="118">
        <f t="shared" si="11"/>
        <v>10710</v>
      </c>
      <c r="G16" s="120">
        <f t="shared" si="11"/>
        <v>10691</v>
      </c>
      <c r="H16" s="152">
        <f t="shared" si="11"/>
        <v>21401</v>
      </c>
      <c r="I16" s="121">
        <f t="shared" si="8"/>
        <v>23.426956571889956</v>
      </c>
      <c r="J16" s="4"/>
      <c r="L16" s="41" t="s">
        <v>61</v>
      </c>
      <c r="M16" s="45">
        <f>+M13+M14+M15</f>
        <v>1504533</v>
      </c>
      <c r="N16" s="43">
        <f t="shared" ref="N16:V16" si="12">+N13+N14+N15</f>
        <v>1523878</v>
      </c>
      <c r="O16" s="160">
        <f t="shared" si="12"/>
        <v>3028411</v>
      </c>
      <c r="P16" s="43">
        <f t="shared" si="12"/>
        <v>7611</v>
      </c>
      <c r="Q16" s="160">
        <f t="shared" si="12"/>
        <v>3036022</v>
      </c>
      <c r="R16" s="45">
        <f t="shared" si="12"/>
        <v>1901198</v>
      </c>
      <c r="S16" s="43">
        <f t="shared" si="12"/>
        <v>1928403</v>
      </c>
      <c r="T16" s="160">
        <f t="shared" si="12"/>
        <v>3829601</v>
      </c>
      <c r="U16" s="43">
        <f t="shared" si="12"/>
        <v>7481</v>
      </c>
      <c r="V16" s="160">
        <f t="shared" si="12"/>
        <v>3837082</v>
      </c>
      <c r="W16" s="46">
        <f t="shared" si="10"/>
        <v>26.385184297083498</v>
      </c>
    </row>
    <row r="17" spans="1:28" ht="13.5" thickTop="1">
      <c r="A17" s="290" t="str">
        <f t="shared" si="7"/>
        <v xml:space="preserve"> </v>
      </c>
      <c r="B17" s="97" t="s">
        <v>16</v>
      </c>
      <c r="C17" s="123">
        <v>3101</v>
      </c>
      <c r="D17" s="125">
        <v>3067</v>
      </c>
      <c r="E17" s="148">
        <f t="shared" ref="E17" si="13">SUM(C17:D17)</f>
        <v>6168</v>
      </c>
      <c r="F17" s="123">
        <v>3509</v>
      </c>
      <c r="G17" s="125">
        <v>3513</v>
      </c>
      <c r="H17" s="148">
        <f t="shared" ref="H17" si="14">SUM(F17:G17)</f>
        <v>7022</v>
      </c>
      <c r="I17" s="114">
        <f t="shared" si="8"/>
        <v>13.845654993514911</v>
      </c>
      <c r="J17" s="7"/>
      <c r="L17" s="13" t="s">
        <v>16</v>
      </c>
      <c r="M17" s="311">
        <v>548507</v>
      </c>
      <c r="N17" s="309">
        <v>541855</v>
      </c>
      <c r="O17" s="159">
        <f>+M17+N17</f>
        <v>1090362</v>
      </c>
      <c r="P17" s="308">
        <v>1056</v>
      </c>
      <c r="Q17" s="159">
        <f>O17+P17</f>
        <v>1091418</v>
      </c>
      <c r="R17" s="311">
        <v>626973</v>
      </c>
      <c r="S17" s="309">
        <v>635557</v>
      </c>
      <c r="T17" s="159">
        <f>+R17+S17</f>
        <v>1262530</v>
      </c>
      <c r="U17" s="308">
        <v>1898</v>
      </c>
      <c r="V17" s="159">
        <f>T17+U17</f>
        <v>1264428</v>
      </c>
      <c r="W17" s="40">
        <f t="shared" si="10"/>
        <v>15.851855109591373</v>
      </c>
    </row>
    <row r="18" spans="1:28" ht="13.5" thickBot="1">
      <c r="A18" s="290" t="str">
        <f>IF(ISERROR(F18/G18)," ",IF(F18/G18&gt;0.5,IF(F18/G18&lt;1.5," ","NOT OK"),"NOT OK"))</f>
        <v xml:space="preserve"> </v>
      </c>
      <c r="B18" s="97" t="s">
        <v>17</v>
      </c>
      <c r="C18" s="123">
        <v>3125</v>
      </c>
      <c r="D18" s="125">
        <v>3086</v>
      </c>
      <c r="E18" s="148">
        <f>SUM(C18:D18)</f>
        <v>6211</v>
      </c>
      <c r="F18" s="123">
        <v>3635</v>
      </c>
      <c r="G18" s="125">
        <v>3625</v>
      </c>
      <c r="H18" s="148">
        <f>SUM(F18:G18)</f>
        <v>7260</v>
      </c>
      <c r="I18" s="114">
        <f>IF(E18=0,0,((H18/E18)-1)*100)</f>
        <v>16.889389792303966</v>
      </c>
      <c r="L18" s="13" t="s">
        <v>17</v>
      </c>
      <c r="M18" s="311">
        <v>522972</v>
      </c>
      <c r="N18" s="309">
        <v>521379</v>
      </c>
      <c r="O18" s="159">
        <f t="shared" ref="O18" si="15">+M18+N18</f>
        <v>1044351</v>
      </c>
      <c r="P18" s="308">
        <v>1959</v>
      </c>
      <c r="Q18" s="159">
        <f>O18+P18</f>
        <v>1046310</v>
      </c>
      <c r="R18" s="311">
        <v>615915</v>
      </c>
      <c r="S18" s="309">
        <v>630965</v>
      </c>
      <c r="T18" s="159">
        <f>+R18+S18</f>
        <v>1246880</v>
      </c>
      <c r="U18" s="308">
        <v>1987</v>
      </c>
      <c r="V18" s="159">
        <f>T18+U18</f>
        <v>1248867</v>
      </c>
      <c r="W18" s="40">
        <f>IF(Q18=0,0,((V18/Q18)-1)*100)</f>
        <v>19.359176534679023</v>
      </c>
    </row>
    <row r="19" spans="1:28" ht="14.25" thickTop="1" thickBot="1">
      <c r="A19" s="290" t="str">
        <f t="shared" si="7"/>
        <v xml:space="preserve"> </v>
      </c>
      <c r="B19" s="117" t="s">
        <v>66</v>
      </c>
      <c r="C19" s="118">
        <f>+C16+C17+C18</f>
        <v>14899</v>
      </c>
      <c r="D19" s="119">
        <f t="shared" ref="D19:H19" si="16">+D16+D17+D18</f>
        <v>14819</v>
      </c>
      <c r="E19" s="554">
        <f t="shared" si="16"/>
        <v>29718</v>
      </c>
      <c r="F19" s="118">
        <f t="shared" si="16"/>
        <v>17854</v>
      </c>
      <c r="G19" s="120">
        <f t="shared" si="16"/>
        <v>17829</v>
      </c>
      <c r="H19" s="271">
        <f t="shared" si="16"/>
        <v>35683</v>
      </c>
      <c r="I19" s="121">
        <f t="shared" si="8"/>
        <v>20.072010229490544</v>
      </c>
      <c r="J19" s="4"/>
      <c r="L19" s="41" t="s">
        <v>66</v>
      </c>
      <c r="M19" s="42">
        <f>+M16+M17+M18</f>
        <v>2576012</v>
      </c>
      <c r="N19" s="42">
        <f t="shared" ref="N19:V19" si="17">+N16+N17+N18</f>
        <v>2587112</v>
      </c>
      <c r="O19" s="324">
        <f t="shared" si="17"/>
        <v>5163124</v>
      </c>
      <c r="P19" s="42">
        <f t="shared" si="17"/>
        <v>10626</v>
      </c>
      <c r="Q19" s="324">
        <f t="shared" si="17"/>
        <v>5173750</v>
      </c>
      <c r="R19" s="42">
        <f t="shared" si="17"/>
        <v>3144086</v>
      </c>
      <c r="S19" s="42">
        <f t="shared" si="17"/>
        <v>3194925</v>
      </c>
      <c r="T19" s="324">
        <f t="shared" si="17"/>
        <v>6339011</v>
      </c>
      <c r="U19" s="42">
        <f t="shared" si="17"/>
        <v>11366</v>
      </c>
      <c r="V19" s="324">
        <f t="shared" si="17"/>
        <v>6350377</v>
      </c>
      <c r="W19" s="46">
        <f t="shared" si="10"/>
        <v>22.742246919545785</v>
      </c>
      <c r="X19" s="1"/>
      <c r="AA19" s="1"/>
    </row>
    <row r="20" spans="1:28" ht="14.25" thickTop="1" thickBot="1">
      <c r="A20" s="290" t="str">
        <f t="shared" si="7"/>
        <v xml:space="preserve"> </v>
      </c>
      <c r="B20" s="117" t="s">
        <v>67</v>
      </c>
      <c r="C20" s="118">
        <f>+C12+C16+C17+C18</f>
        <v>23252</v>
      </c>
      <c r="D20" s="120">
        <f t="shared" ref="D20:H20" si="18">+D12+D16+D17+D18</f>
        <v>23163</v>
      </c>
      <c r="E20" s="271">
        <f t="shared" si="18"/>
        <v>46415</v>
      </c>
      <c r="F20" s="118">
        <f t="shared" si="18"/>
        <v>28462</v>
      </c>
      <c r="G20" s="120">
        <f t="shared" si="18"/>
        <v>28424</v>
      </c>
      <c r="H20" s="271">
        <f t="shared" si="18"/>
        <v>56886</v>
      </c>
      <c r="I20" s="121">
        <f t="shared" si="8"/>
        <v>22.55951739739308</v>
      </c>
      <c r="J20" s="4"/>
      <c r="L20" s="41" t="s">
        <v>67</v>
      </c>
      <c r="M20" s="45">
        <f>+M12+M16+M17+M18</f>
        <v>3887745</v>
      </c>
      <c r="N20" s="45">
        <f t="shared" ref="N20:V20" si="19">+N12+N16+N17+N18</f>
        <v>3896931</v>
      </c>
      <c r="O20" s="555">
        <f t="shared" si="19"/>
        <v>7784676</v>
      </c>
      <c r="P20" s="45">
        <f t="shared" si="19"/>
        <v>19346</v>
      </c>
      <c r="Q20" s="555">
        <f t="shared" si="19"/>
        <v>7804022</v>
      </c>
      <c r="R20" s="45">
        <f t="shared" si="19"/>
        <v>4936831</v>
      </c>
      <c r="S20" s="45">
        <f t="shared" si="19"/>
        <v>5013078</v>
      </c>
      <c r="T20" s="555">
        <f t="shared" si="19"/>
        <v>9949909</v>
      </c>
      <c r="U20" s="45">
        <f t="shared" si="19"/>
        <v>20118</v>
      </c>
      <c r="V20" s="555">
        <f t="shared" si="19"/>
        <v>9970027</v>
      </c>
      <c r="W20" s="46">
        <f t="shared" si="10"/>
        <v>27.754983263758092</v>
      </c>
      <c r="X20" s="5"/>
      <c r="Y20" s="4"/>
      <c r="Z20" s="4"/>
      <c r="AA20" s="296"/>
      <c r="AB20" s="260"/>
    </row>
    <row r="21" spans="1:28" ht="14.25" thickTop="1" thickBot="1">
      <c r="A21" s="292" t="str">
        <f>IF(ISERROR(F21/G21)," ",IF(F21/G21&gt;0.5,IF(F21/G21&lt;1.5," ","NOT OK"),"NOT OK"))</f>
        <v xml:space="preserve"> </v>
      </c>
      <c r="B21" s="97" t="s">
        <v>18</v>
      </c>
      <c r="C21" s="123">
        <v>3107</v>
      </c>
      <c r="D21" s="125">
        <v>3089</v>
      </c>
      <c r="E21" s="148">
        <f>SUM(C21:D21)</f>
        <v>6196</v>
      </c>
      <c r="F21" s="123"/>
      <c r="G21" s="125"/>
      <c r="H21" s="148"/>
      <c r="I21" s="114"/>
      <c r="J21" s="8"/>
      <c r="L21" s="13" t="s">
        <v>18</v>
      </c>
      <c r="M21" s="311">
        <v>522992</v>
      </c>
      <c r="N21" s="309">
        <v>511264</v>
      </c>
      <c r="O21" s="159">
        <f>+M21+N21</f>
        <v>1034256</v>
      </c>
      <c r="P21" s="308">
        <v>1886</v>
      </c>
      <c r="Q21" s="159">
        <f>O21+P21</f>
        <v>1036142</v>
      </c>
      <c r="R21" s="311"/>
      <c r="S21" s="309"/>
      <c r="T21" s="159"/>
      <c r="U21" s="308"/>
      <c r="V21" s="159"/>
      <c r="W21" s="40"/>
    </row>
    <row r="22" spans="1:28" ht="15.75" customHeight="1" thickTop="1" thickBot="1">
      <c r="A22" s="9" t="str">
        <f>IF(ISERROR(F22/G22)," ",IF(F22/G22&gt;0.5,IF(F22/G22&lt;1.5," ","NOT OK"),"NOT OK"))</f>
        <v xml:space="preserve"> </v>
      </c>
      <c r="B22" s="126" t="s">
        <v>19</v>
      </c>
      <c r="C22" s="118">
        <f t="shared" ref="C22:E22" si="20">+C17+C18+C21</f>
        <v>9333</v>
      </c>
      <c r="D22" s="128">
        <f t="shared" si="20"/>
        <v>9242</v>
      </c>
      <c r="E22" s="150">
        <f t="shared" si="20"/>
        <v>18575</v>
      </c>
      <c r="F22" s="118"/>
      <c r="G22" s="128"/>
      <c r="H22" s="150"/>
      <c r="I22" s="121"/>
      <c r="J22" s="9"/>
      <c r="K22" s="10"/>
      <c r="L22" s="47" t="s">
        <v>19</v>
      </c>
      <c r="M22" s="48">
        <f t="shared" ref="M22:Q22" si="21">+M17+M18+M21</f>
        <v>1594471</v>
      </c>
      <c r="N22" s="49">
        <f t="shared" si="21"/>
        <v>1574498</v>
      </c>
      <c r="O22" s="161">
        <f t="shared" si="21"/>
        <v>3168969</v>
      </c>
      <c r="P22" s="49">
        <f t="shared" si="21"/>
        <v>4901</v>
      </c>
      <c r="Q22" s="161">
        <f t="shared" si="21"/>
        <v>3173870</v>
      </c>
      <c r="R22" s="48"/>
      <c r="S22" s="49"/>
      <c r="T22" s="161"/>
      <c r="U22" s="49"/>
      <c r="V22" s="161"/>
      <c r="W22" s="50"/>
    </row>
    <row r="23" spans="1:28" ht="13.5" thickTop="1">
      <c r="A23" s="290" t="str">
        <f>IF(ISERROR(F23/G23)," ",IF(F23/G23&gt;0.5,IF(F23/G23&lt;1.5," ","NOT OK"),"NOT OK"))</f>
        <v xml:space="preserve"> </v>
      </c>
      <c r="B23" s="97" t="s">
        <v>20</v>
      </c>
      <c r="C23" s="304">
        <v>3377</v>
      </c>
      <c r="D23" s="305">
        <v>3364</v>
      </c>
      <c r="E23" s="151">
        <f>SUM(C23:D23)</f>
        <v>6741</v>
      </c>
      <c r="F23" s="304"/>
      <c r="G23" s="305"/>
      <c r="H23" s="151"/>
      <c r="I23" s="114"/>
      <c r="J23" s="4"/>
      <c r="L23" s="13" t="s">
        <v>21</v>
      </c>
      <c r="M23" s="311">
        <v>571559</v>
      </c>
      <c r="N23" s="309">
        <v>573238</v>
      </c>
      <c r="O23" s="159">
        <f>+M23+N23</f>
        <v>1144797</v>
      </c>
      <c r="P23" s="308">
        <v>1638</v>
      </c>
      <c r="Q23" s="159">
        <f>O23+P23</f>
        <v>1146435</v>
      </c>
      <c r="R23" s="311"/>
      <c r="S23" s="309"/>
      <c r="T23" s="159"/>
      <c r="U23" s="308"/>
      <c r="V23" s="159"/>
      <c r="W23" s="40"/>
    </row>
    <row r="24" spans="1:28">
      <c r="A24" s="290" t="str">
        <f t="shared" ref="A24" si="22">IF(ISERROR(F24/G24)," ",IF(F24/G24&gt;0.5,IF(F24/G24&lt;1.5," ","NOT OK"),"NOT OK"))</f>
        <v xml:space="preserve"> </v>
      </c>
      <c r="B24" s="97" t="s">
        <v>22</v>
      </c>
      <c r="C24" s="304">
        <v>3314</v>
      </c>
      <c r="D24" s="305">
        <v>3308</v>
      </c>
      <c r="E24" s="142">
        <f t="shared" ref="E24" si="23">SUM(C24:D24)</f>
        <v>6622</v>
      </c>
      <c r="F24" s="304"/>
      <c r="G24" s="305"/>
      <c r="H24" s="142"/>
      <c r="I24" s="114"/>
      <c r="J24" s="4"/>
      <c r="L24" s="13" t="s">
        <v>22</v>
      </c>
      <c r="M24" s="311">
        <v>561457</v>
      </c>
      <c r="N24" s="309">
        <v>559215</v>
      </c>
      <c r="O24" s="159">
        <f t="shared" ref="O24" si="24">+M24+N24</f>
        <v>1120672</v>
      </c>
      <c r="P24" s="308">
        <v>566</v>
      </c>
      <c r="Q24" s="159">
        <f>O24+P24</f>
        <v>1121238</v>
      </c>
      <c r="R24" s="311"/>
      <c r="S24" s="309"/>
      <c r="T24" s="159"/>
      <c r="U24" s="308"/>
      <c r="V24" s="159"/>
      <c r="W24" s="40"/>
    </row>
    <row r="25" spans="1:28" ht="13.5" thickBot="1">
      <c r="A25" s="290" t="str">
        <f>IF(ISERROR(F25/G25)," ",IF(F25/G25&gt;0.5,IF(F25/G25&lt;1.5," ","NOT OK"),"NOT OK"))</f>
        <v xml:space="preserve"> </v>
      </c>
      <c r="B25" s="97" t="s">
        <v>23</v>
      </c>
      <c r="C25" s="304">
        <v>3090</v>
      </c>
      <c r="D25" s="129">
        <v>3092</v>
      </c>
      <c r="E25" s="146">
        <f>SUM(C25:D25)</f>
        <v>6182</v>
      </c>
      <c r="F25" s="304"/>
      <c r="G25" s="129"/>
      <c r="H25" s="146"/>
      <c r="I25" s="130"/>
      <c r="J25" s="4"/>
      <c r="L25" s="13" t="s">
        <v>23</v>
      </c>
      <c r="M25" s="311">
        <v>493570</v>
      </c>
      <c r="N25" s="309">
        <v>503062</v>
      </c>
      <c r="O25" s="159">
        <f>+M25+N25</f>
        <v>996632</v>
      </c>
      <c r="P25" s="308">
        <v>333</v>
      </c>
      <c r="Q25" s="159">
        <f>O25+P25</f>
        <v>996965</v>
      </c>
      <c r="R25" s="311"/>
      <c r="S25" s="309"/>
      <c r="T25" s="159"/>
      <c r="U25" s="308"/>
      <c r="V25" s="159"/>
      <c r="W25" s="40"/>
    </row>
    <row r="26" spans="1:28" ht="14.25" thickTop="1" thickBot="1">
      <c r="A26" s="290" t="str">
        <f>IF(ISERROR(F26/G26)," ",IF(F26/G26&gt;0.5,IF(F26/G26&lt;1.5," ","NOT OK"),"NOT OK"))</f>
        <v xml:space="preserve"> </v>
      </c>
      <c r="B26" s="117" t="s">
        <v>40</v>
      </c>
      <c r="C26" s="118">
        <f t="shared" ref="C26:E26" si="25">+C23+C24+C25</f>
        <v>9781</v>
      </c>
      <c r="D26" s="118">
        <f t="shared" si="25"/>
        <v>9764</v>
      </c>
      <c r="E26" s="118">
        <f t="shared" si="25"/>
        <v>19545</v>
      </c>
      <c r="F26" s="118"/>
      <c r="G26" s="118"/>
      <c r="H26" s="118"/>
      <c r="I26" s="121"/>
      <c r="J26" s="4"/>
      <c r="L26" s="326" t="s">
        <v>40</v>
      </c>
      <c r="M26" s="45">
        <f t="shared" ref="M26:Q26" si="26">+M23+M24+M25</f>
        <v>1626586</v>
      </c>
      <c r="N26" s="43">
        <f t="shared" si="26"/>
        <v>1635515</v>
      </c>
      <c r="O26" s="160">
        <f t="shared" si="26"/>
        <v>3262101</v>
      </c>
      <c r="P26" s="43">
        <f t="shared" si="26"/>
        <v>2537</v>
      </c>
      <c r="Q26" s="160">
        <f t="shared" si="26"/>
        <v>3264638</v>
      </c>
      <c r="R26" s="45"/>
      <c r="S26" s="43"/>
      <c r="T26" s="160"/>
      <c r="U26" s="43"/>
      <c r="V26" s="160"/>
      <c r="W26" s="46"/>
    </row>
    <row r="27" spans="1:28" ht="14.25" thickTop="1" thickBot="1">
      <c r="A27" s="290" t="str">
        <f>IF(ISERROR(F27/G27)," ",IF(F27/G27&gt;0.5,IF(F27/G27&lt;1.5," ","NOT OK"),"NOT OK"))</f>
        <v xml:space="preserve"> </v>
      </c>
      <c r="B27" s="117" t="s">
        <v>62</v>
      </c>
      <c r="C27" s="118">
        <f t="shared" ref="C27:E27" si="27">+C16+C22+C26</f>
        <v>27787</v>
      </c>
      <c r="D27" s="118">
        <f t="shared" si="27"/>
        <v>27672</v>
      </c>
      <c r="E27" s="118">
        <f t="shared" si="27"/>
        <v>55459</v>
      </c>
      <c r="F27" s="118"/>
      <c r="G27" s="118"/>
      <c r="H27" s="118"/>
      <c r="I27" s="121"/>
      <c r="J27" s="4"/>
      <c r="L27" s="326" t="s">
        <v>62</v>
      </c>
      <c r="M27" s="42">
        <f t="shared" ref="M27:Q27" si="28">+M16+M22+M26</f>
        <v>4725590</v>
      </c>
      <c r="N27" s="42">
        <f t="shared" si="28"/>
        <v>4733891</v>
      </c>
      <c r="O27" s="324">
        <f t="shared" si="28"/>
        <v>9459481</v>
      </c>
      <c r="P27" s="42">
        <f t="shared" si="28"/>
        <v>15049</v>
      </c>
      <c r="Q27" s="325">
        <f t="shared" si="28"/>
        <v>9474530</v>
      </c>
      <c r="R27" s="42"/>
      <c r="S27" s="42"/>
      <c r="T27" s="324"/>
      <c r="U27" s="42"/>
      <c r="V27" s="325"/>
      <c r="W27" s="46"/>
      <c r="X27" s="1"/>
      <c r="AA27" s="1"/>
    </row>
    <row r="28" spans="1:28" ht="14.25" thickTop="1" thickBot="1">
      <c r="A28" s="290" t="str">
        <f>IF(ISERROR(F28/G28)," ",IF(F28/G28&gt;0.5,IF(F28/G28&lt;1.5," ","NOT OK"),"NOT OK"))</f>
        <v xml:space="preserve"> </v>
      </c>
      <c r="B28" s="117" t="s">
        <v>63</v>
      </c>
      <c r="C28" s="118">
        <f t="shared" ref="C28:E28" si="29">+C12+C16+C22+C26</f>
        <v>36140</v>
      </c>
      <c r="D28" s="118">
        <f t="shared" si="29"/>
        <v>36016</v>
      </c>
      <c r="E28" s="118">
        <f t="shared" si="29"/>
        <v>72156</v>
      </c>
      <c r="F28" s="118"/>
      <c r="G28" s="118"/>
      <c r="H28" s="118"/>
      <c r="I28" s="121"/>
      <c r="J28" s="4"/>
      <c r="L28" s="326" t="s">
        <v>63</v>
      </c>
      <c r="M28" s="45">
        <f t="shared" ref="M28:Q28" si="30">+M12+M16+M22+M26</f>
        <v>6037323</v>
      </c>
      <c r="N28" s="43">
        <f t="shared" si="30"/>
        <v>6043710</v>
      </c>
      <c r="O28" s="160">
        <f t="shared" si="30"/>
        <v>12081033</v>
      </c>
      <c r="P28" s="43">
        <f t="shared" si="30"/>
        <v>23769</v>
      </c>
      <c r="Q28" s="160">
        <f t="shared" si="30"/>
        <v>12104802</v>
      </c>
      <c r="R28" s="45"/>
      <c r="S28" s="43"/>
      <c r="T28" s="160"/>
      <c r="U28" s="43"/>
      <c r="V28" s="160"/>
      <c r="W28" s="46"/>
    </row>
    <row r="29" spans="1:28" ht="14.25" thickTop="1" thickBot="1">
      <c r="B29" s="131" t="s">
        <v>60</v>
      </c>
      <c r="C29" s="93"/>
      <c r="D29" s="93"/>
      <c r="E29" s="93"/>
      <c r="F29" s="93"/>
      <c r="G29" s="93"/>
      <c r="H29" s="93"/>
      <c r="I29" s="93"/>
      <c r="J29" s="93"/>
      <c r="L29" s="54" t="s">
        <v>60</v>
      </c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</row>
    <row r="30" spans="1:28" ht="13.5" thickTop="1">
      <c r="B30" s="1335" t="s">
        <v>25</v>
      </c>
      <c r="C30" s="1336"/>
      <c r="D30" s="1336"/>
      <c r="E30" s="1336"/>
      <c r="F30" s="1336"/>
      <c r="G30" s="1336"/>
      <c r="H30" s="1336"/>
      <c r="I30" s="1337"/>
      <c r="J30" s="4"/>
      <c r="L30" s="1344" t="s">
        <v>26</v>
      </c>
      <c r="M30" s="1345"/>
      <c r="N30" s="1345"/>
      <c r="O30" s="1345"/>
      <c r="P30" s="1345"/>
      <c r="Q30" s="1345"/>
      <c r="R30" s="1345"/>
      <c r="S30" s="1345"/>
      <c r="T30" s="1345"/>
      <c r="U30" s="1345"/>
      <c r="V30" s="1345"/>
      <c r="W30" s="1346"/>
    </row>
    <row r="31" spans="1:28" ht="13.5" thickBot="1">
      <c r="B31" s="1338" t="s">
        <v>47</v>
      </c>
      <c r="C31" s="1339"/>
      <c r="D31" s="1339"/>
      <c r="E31" s="1339"/>
      <c r="F31" s="1339"/>
      <c r="G31" s="1339"/>
      <c r="H31" s="1339"/>
      <c r="I31" s="1340"/>
      <c r="J31" s="4"/>
      <c r="L31" s="1347" t="s">
        <v>49</v>
      </c>
      <c r="M31" s="1348"/>
      <c r="N31" s="1348"/>
      <c r="O31" s="1348"/>
      <c r="P31" s="1348"/>
      <c r="Q31" s="1348"/>
      <c r="R31" s="1348"/>
      <c r="S31" s="1348"/>
      <c r="T31" s="1348"/>
      <c r="U31" s="1348"/>
      <c r="V31" s="1348"/>
      <c r="W31" s="1349"/>
    </row>
    <row r="32" spans="1:28" ht="14.25" thickTop="1" thickBot="1">
      <c r="B32" s="92"/>
      <c r="C32" s="93"/>
      <c r="D32" s="93"/>
      <c r="E32" s="93"/>
      <c r="F32" s="93"/>
      <c r="G32" s="93"/>
      <c r="H32" s="93"/>
      <c r="I32" s="94"/>
      <c r="J32" s="4"/>
      <c r="L32" s="51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3"/>
    </row>
    <row r="33" spans="1:28" ht="14.25" thickTop="1" thickBot="1">
      <c r="B33" s="95"/>
      <c r="C33" s="1341" t="s">
        <v>64</v>
      </c>
      <c r="D33" s="1342"/>
      <c r="E33" s="1343"/>
      <c r="F33" s="1341" t="s">
        <v>65</v>
      </c>
      <c r="G33" s="1342"/>
      <c r="H33" s="1343"/>
      <c r="I33" s="96" t="s">
        <v>2</v>
      </c>
      <c r="J33" s="4"/>
      <c r="L33" s="11"/>
      <c r="M33" s="1350" t="s">
        <v>64</v>
      </c>
      <c r="N33" s="1351"/>
      <c r="O33" s="1351"/>
      <c r="P33" s="1351"/>
      <c r="Q33" s="1352"/>
      <c r="R33" s="1350" t="s">
        <v>65</v>
      </c>
      <c r="S33" s="1351"/>
      <c r="T33" s="1351"/>
      <c r="U33" s="1351"/>
      <c r="V33" s="1352"/>
      <c r="W33" s="12" t="s">
        <v>2</v>
      </c>
    </row>
    <row r="34" spans="1:28" ht="13.5" thickTop="1">
      <c r="B34" s="97" t="s">
        <v>3</v>
      </c>
      <c r="C34" s="98"/>
      <c r="D34" s="99"/>
      <c r="E34" s="100"/>
      <c r="F34" s="98"/>
      <c r="G34" s="99"/>
      <c r="H34" s="100"/>
      <c r="I34" s="101" t="s">
        <v>4</v>
      </c>
      <c r="J34" s="4"/>
      <c r="L34" s="13" t="s">
        <v>3</v>
      </c>
      <c r="M34" s="19"/>
      <c r="N34" s="15"/>
      <c r="O34" s="16"/>
      <c r="P34" s="17"/>
      <c r="Q34" s="20"/>
      <c r="R34" s="19"/>
      <c r="S34" s="15"/>
      <c r="T34" s="16"/>
      <c r="U34" s="17"/>
      <c r="V34" s="20"/>
      <c r="W34" s="21" t="s">
        <v>4</v>
      </c>
    </row>
    <row r="35" spans="1:28" ht="13.5" thickBot="1">
      <c r="B35" s="102"/>
      <c r="C35" s="103" t="s">
        <v>5</v>
      </c>
      <c r="D35" s="104" t="s">
        <v>6</v>
      </c>
      <c r="E35" s="557" t="s">
        <v>7</v>
      </c>
      <c r="F35" s="103" t="s">
        <v>5</v>
      </c>
      <c r="G35" s="104" t="s">
        <v>6</v>
      </c>
      <c r="H35" s="557" t="s">
        <v>7</v>
      </c>
      <c r="I35" s="106"/>
      <c r="J35" s="4"/>
      <c r="L35" s="22"/>
      <c r="M35" s="27" t="s">
        <v>8</v>
      </c>
      <c r="N35" s="24" t="s">
        <v>9</v>
      </c>
      <c r="O35" s="25" t="s">
        <v>31</v>
      </c>
      <c r="P35" s="26" t="s">
        <v>32</v>
      </c>
      <c r="Q35" s="25" t="s">
        <v>7</v>
      </c>
      <c r="R35" s="27" t="s">
        <v>8</v>
      </c>
      <c r="S35" s="24" t="s">
        <v>9</v>
      </c>
      <c r="T35" s="25" t="s">
        <v>31</v>
      </c>
      <c r="U35" s="26" t="s">
        <v>32</v>
      </c>
      <c r="V35" s="25" t="s">
        <v>7</v>
      </c>
      <c r="W35" s="28"/>
    </row>
    <row r="36" spans="1:28" ht="5.25" customHeight="1" thickTop="1">
      <c r="B36" s="97"/>
      <c r="C36" s="107"/>
      <c r="D36" s="108"/>
      <c r="E36" s="109"/>
      <c r="F36" s="107"/>
      <c r="G36" s="108"/>
      <c r="H36" s="109"/>
      <c r="I36" s="110"/>
      <c r="J36" s="4"/>
      <c r="L36" s="13"/>
      <c r="M36" s="33"/>
      <c r="N36" s="30"/>
      <c r="O36" s="31"/>
      <c r="P36" s="32"/>
      <c r="Q36" s="34"/>
      <c r="R36" s="33"/>
      <c r="S36" s="30"/>
      <c r="T36" s="31"/>
      <c r="U36" s="32"/>
      <c r="V36" s="34"/>
      <c r="W36" s="35"/>
    </row>
    <row r="37" spans="1:28">
      <c r="A37" s="4" t="str">
        <f>IF(ISERROR(F37/G37)," ",IF(F37/G37&gt;0.5,IF(F37/G37&lt;1.5," ","NOT OK"),"NOT OK"))</f>
        <v xml:space="preserve"> </v>
      </c>
      <c r="B37" s="97" t="s">
        <v>10</v>
      </c>
      <c r="C37" s="304">
        <v>6609</v>
      </c>
      <c r="D37" s="305">
        <v>6609</v>
      </c>
      <c r="E37" s="148">
        <f t="shared" ref="E37" si="31">SUM(C37:D37)</f>
        <v>13218</v>
      </c>
      <c r="F37" s="304">
        <v>6749</v>
      </c>
      <c r="G37" s="305">
        <v>6767</v>
      </c>
      <c r="H37" s="148">
        <f t="shared" ref="H37:H39" si="32">SUM(F37:G37)</f>
        <v>13516</v>
      </c>
      <c r="I37" s="114">
        <f t="shared" ref="I37:I39" si="33">IF(E37=0,0,((H37/E37)-1)*100)</f>
        <v>2.2545014374337979</v>
      </c>
      <c r="J37" s="4"/>
      <c r="K37" s="6"/>
      <c r="L37" s="13" t="s">
        <v>10</v>
      </c>
      <c r="M37" s="311">
        <v>976551</v>
      </c>
      <c r="N37" s="309">
        <v>965518</v>
      </c>
      <c r="O37" s="159">
        <f>+M37+N37</f>
        <v>1942069</v>
      </c>
      <c r="P37" s="308">
        <v>300</v>
      </c>
      <c r="Q37" s="159">
        <f>O37+P37</f>
        <v>1942369</v>
      </c>
      <c r="R37" s="311">
        <v>976551</v>
      </c>
      <c r="S37" s="309">
        <v>985796</v>
      </c>
      <c r="T37" s="159">
        <f>+R37+S37</f>
        <v>1962347</v>
      </c>
      <c r="U37" s="308">
        <v>969</v>
      </c>
      <c r="V37" s="159">
        <f>T37+U37</f>
        <v>1963316</v>
      </c>
      <c r="W37" s="40">
        <f t="shared" ref="W37:W39" si="34">IF(Q37=0,0,((V37/Q37)-1)*100)</f>
        <v>1.0784253661379584</v>
      </c>
    </row>
    <row r="38" spans="1:28">
      <c r="A38" s="4" t="str">
        <f>IF(ISERROR(F38/G38)," ",IF(F38/G38&gt;0.5,IF(F38/G38&lt;1.5," ","NOT OK"),"NOT OK"))</f>
        <v xml:space="preserve"> </v>
      </c>
      <c r="B38" s="97" t="s">
        <v>11</v>
      </c>
      <c r="C38" s="304">
        <v>6941</v>
      </c>
      <c r="D38" s="305">
        <v>6938</v>
      </c>
      <c r="E38" s="148">
        <f>SUM(C38:D38)</f>
        <v>13879</v>
      </c>
      <c r="F38" s="304">
        <v>6897</v>
      </c>
      <c r="G38" s="305">
        <v>6896</v>
      </c>
      <c r="H38" s="148">
        <f>SUM(F38:G38)</f>
        <v>13793</v>
      </c>
      <c r="I38" s="114">
        <f t="shared" si="33"/>
        <v>-0.61964118452337846</v>
      </c>
      <c r="J38" s="4"/>
      <c r="K38" s="6"/>
      <c r="L38" s="13" t="s">
        <v>11</v>
      </c>
      <c r="M38" s="311">
        <v>942989</v>
      </c>
      <c r="N38" s="309">
        <v>950473</v>
      </c>
      <c r="O38" s="159">
        <f t="shared" ref="O38:O39" si="35">+M38+N38</f>
        <v>1893462</v>
      </c>
      <c r="P38" s="308">
        <v>325</v>
      </c>
      <c r="Q38" s="159">
        <f>O38+P38</f>
        <v>1893787</v>
      </c>
      <c r="R38" s="311">
        <v>1014663</v>
      </c>
      <c r="S38" s="309">
        <v>1009590</v>
      </c>
      <c r="T38" s="159">
        <f t="shared" ref="T38:T41" si="36">+R38+S38</f>
        <v>2024253</v>
      </c>
      <c r="U38" s="308">
        <v>361</v>
      </c>
      <c r="V38" s="159">
        <f>T38+U38</f>
        <v>2024614</v>
      </c>
      <c r="W38" s="40">
        <f t="shared" si="34"/>
        <v>6.908221463131814</v>
      </c>
    </row>
    <row r="39" spans="1:28" ht="13.5" thickBot="1">
      <c r="A39" s="4" t="str">
        <f>IF(ISERROR(F39/G39)," ",IF(F39/G39&gt;0.5,IF(F39/G39&lt;1.5," ","NOT OK"),"NOT OK"))</f>
        <v xml:space="preserve"> </v>
      </c>
      <c r="B39" s="102" t="s">
        <v>12</v>
      </c>
      <c r="C39" s="306">
        <v>7256</v>
      </c>
      <c r="D39" s="307">
        <v>7253</v>
      </c>
      <c r="E39" s="148">
        <f t="shared" ref="E39" si="37">SUM(C39:D39)</f>
        <v>14509</v>
      </c>
      <c r="F39" s="306">
        <v>7220</v>
      </c>
      <c r="G39" s="307">
        <v>7222</v>
      </c>
      <c r="H39" s="148">
        <f t="shared" si="32"/>
        <v>14442</v>
      </c>
      <c r="I39" s="114">
        <f t="shared" si="33"/>
        <v>-0.46178234199462098</v>
      </c>
      <c r="J39" s="4"/>
      <c r="K39" s="6"/>
      <c r="L39" s="22" t="s">
        <v>12</v>
      </c>
      <c r="M39" s="311">
        <v>1005759</v>
      </c>
      <c r="N39" s="309">
        <v>1076819</v>
      </c>
      <c r="O39" s="159">
        <f t="shared" si="35"/>
        <v>2082578</v>
      </c>
      <c r="P39" s="310">
        <v>343</v>
      </c>
      <c r="Q39" s="162">
        <f t="shared" ref="Q39" si="38">O39+P39</f>
        <v>2082921</v>
      </c>
      <c r="R39" s="311">
        <v>1047716</v>
      </c>
      <c r="S39" s="309">
        <v>1120367</v>
      </c>
      <c r="T39" s="159">
        <f t="shared" si="36"/>
        <v>2168083</v>
      </c>
      <c r="U39" s="310">
        <v>176</v>
      </c>
      <c r="V39" s="162">
        <f t="shared" ref="V39" si="39">T39+U39</f>
        <v>2168259</v>
      </c>
      <c r="W39" s="40">
        <f t="shared" si="34"/>
        <v>4.0970348851444571</v>
      </c>
    </row>
    <row r="40" spans="1:28" ht="14.25" thickTop="1" thickBot="1">
      <c r="A40" s="4" t="str">
        <f>IF(ISERROR(F40/G40)," ",IF(F40/G40&gt;0.5,IF(F40/G40&lt;1.5," ","NOT OK"),"NOT OK"))</f>
        <v xml:space="preserve"> </v>
      </c>
      <c r="B40" s="117" t="s">
        <v>57</v>
      </c>
      <c r="C40" s="118">
        <f t="shared" ref="C40:H40" si="40">+C37+C38+C39</f>
        <v>20806</v>
      </c>
      <c r="D40" s="120">
        <f t="shared" si="40"/>
        <v>20800</v>
      </c>
      <c r="E40" s="152">
        <f t="shared" si="40"/>
        <v>41606</v>
      </c>
      <c r="F40" s="118">
        <f t="shared" si="40"/>
        <v>20866</v>
      </c>
      <c r="G40" s="120">
        <f t="shared" si="40"/>
        <v>20885</v>
      </c>
      <c r="H40" s="152">
        <f t="shared" si="40"/>
        <v>41751</v>
      </c>
      <c r="I40" s="121">
        <f>IF(E40=0,0,((H40/E40)-1)*100)</f>
        <v>0.34850742681344915</v>
      </c>
      <c r="J40" s="4"/>
      <c r="L40" s="41" t="s">
        <v>57</v>
      </c>
      <c r="M40" s="45">
        <f t="shared" ref="M40:N40" si="41">+M37+M38+M39</f>
        <v>2925299</v>
      </c>
      <c r="N40" s="43">
        <f t="shared" si="41"/>
        <v>2992810</v>
      </c>
      <c r="O40" s="160">
        <f>+O37+O38+O39</f>
        <v>5918109</v>
      </c>
      <c r="P40" s="43">
        <f t="shared" ref="P40:V40" si="42">+P37+P38+P39</f>
        <v>968</v>
      </c>
      <c r="Q40" s="160">
        <f t="shared" si="42"/>
        <v>5919077</v>
      </c>
      <c r="R40" s="45">
        <f t="shared" si="42"/>
        <v>3038930</v>
      </c>
      <c r="S40" s="43">
        <f t="shared" si="42"/>
        <v>3115753</v>
      </c>
      <c r="T40" s="160">
        <f>+T37+T38+T39</f>
        <v>6154683</v>
      </c>
      <c r="U40" s="43">
        <f t="shared" si="42"/>
        <v>1506</v>
      </c>
      <c r="V40" s="160">
        <f t="shared" si="42"/>
        <v>6156189</v>
      </c>
      <c r="W40" s="46">
        <f>IF(Q40=0,0,((V40/Q40)-1)*100)</f>
        <v>4.0058948379958492</v>
      </c>
    </row>
    <row r="41" spans="1:28" ht="13.5" thickTop="1">
      <c r="A41" s="4" t="str">
        <f t="shared" si="7"/>
        <v xml:space="preserve"> </v>
      </c>
      <c r="B41" s="97" t="s">
        <v>13</v>
      </c>
      <c r="C41" s="304">
        <v>7183</v>
      </c>
      <c r="D41" s="305">
        <v>7200</v>
      </c>
      <c r="E41" s="148">
        <f t="shared" ref="E41" si="43">SUM(C41:D41)</f>
        <v>14383</v>
      </c>
      <c r="F41" s="304">
        <v>7151</v>
      </c>
      <c r="G41" s="305">
        <v>7164</v>
      </c>
      <c r="H41" s="148">
        <f t="shared" ref="H41" si="44">SUM(F41:G41)</f>
        <v>14315</v>
      </c>
      <c r="I41" s="114">
        <f t="shared" ref="I41:I45" si="45">IF(E41=0,0,((H41/E41)-1)*100)</f>
        <v>-0.4727803657095131</v>
      </c>
      <c r="L41" s="13" t="s">
        <v>13</v>
      </c>
      <c r="M41" s="311">
        <v>1101538</v>
      </c>
      <c r="N41" s="309">
        <v>1061471</v>
      </c>
      <c r="O41" s="159">
        <f t="shared" ref="O41" si="46">+M41+N41</f>
        <v>2163009</v>
      </c>
      <c r="P41" s="310">
        <v>590</v>
      </c>
      <c r="Q41" s="162">
        <f>O41+P41</f>
        <v>2163599</v>
      </c>
      <c r="R41" s="311">
        <v>1117433</v>
      </c>
      <c r="S41" s="309">
        <v>1068804</v>
      </c>
      <c r="T41" s="159">
        <f t="shared" si="36"/>
        <v>2186237</v>
      </c>
      <c r="U41" s="310">
        <v>168</v>
      </c>
      <c r="V41" s="162">
        <f>T41+U41</f>
        <v>2186405</v>
      </c>
      <c r="W41" s="40">
        <f t="shared" ref="W41:W45" si="47">IF(Q41=0,0,((V41/Q41)-1)*100)</f>
        <v>1.0540770262881471</v>
      </c>
    </row>
    <row r="42" spans="1:28">
      <c r="A42" s="4" t="str">
        <f t="shared" si="7"/>
        <v xml:space="preserve"> </v>
      </c>
      <c r="B42" s="97" t="s">
        <v>14</v>
      </c>
      <c r="C42" s="304">
        <v>6467</v>
      </c>
      <c r="D42" s="305">
        <v>6467</v>
      </c>
      <c r="E42" s="148">
        <f>SUM(C42:D42)</f>
        <v>12934</v>
      </c>
      <c r="F42" s="304">
        <v>6341</v>
      </c>
      <c r="G42" s="305">
        <v>6348</v>
      </c>
      <c r="H42" s="148">
        <f>SUM(F42:G42)</f>
        <v>12689</v>
      </c>
      <c r="I42" s="114">
        <f t="shared" si="45"/>
        <v>-1.8942322560692726</v>
      </c>
      <c r="J42" s="4"/>
      <c r="L42" s="13" t="s">
        <v>14</v>
      </c>
      <c r="M42" s="311">
        <v>980299</v>
      </c>
      <c r="N42" s="309">
        <v>965775</v>
      </c>
      <c r="O42" s="159">
        <f>+M42+N42</f>
        <v>1946074</v>
      </c>
      <c r="P42" s="310">
        <v>202</v>
      </c>
      <c r="Q42" s="162">
        <f>O42+P42</f>
        <v>1946276</v>
      </c>
      <c r="R42" s="311">
        <v>984583</v>
      </c>
      <c r="S42" s="309">
        <v>979888</v>
      </c>
      <c r="T42" s="159">
        <f>+R42+S42</f>
        <v>1964471</v>
      </c>
      <c r="U42" s="310">
        <v>487</v>
      </c>
      <c r="V42" s="162">
        <f>T42+U42</f>
        <v>1964958</v>
      </c>
      <c r="W42" s="40">
        <f t="shared" si="47"/>
        <v>0.95988441516003942</v>
      </c>
    </row>
    <row r="43" spans="1:28" ht="13.5" thickBot="1">
      <c r="A43" s="4" t="str">
        <f t="shared" si="7"/>
        <v xml:space="preserve"> </v>
      </c>
      <c r="B43" s="97" t="s">
        <v>15</v>
      </c>
      <c r="C43" s="304">
        <v>7077</v>
      </c>
      <c r="D43" s="305">
        <v>7083</v>
      </c>
      <c r="E43" s="148">
        <f>SUM(C43:D43)</f>
        <v>14160</v>
      </c>
      <c r="F43" s="304">
        <v>7278</v>
      </c>
      <c r="G43" s="305">
        <v>7275</v>
      </c>
      <c r="H43" s="148">
        <f>SUM(F43:G43)</f>
        <v>14553</v>
      </c>
      <c r="I43" s="114">
        <f t="shared" si="45"/>
        <v>2.7754237288135641</v>
      </c>
      <c r="J43" s="4"/>
      <c r="L43" s="13" t="s">
        <v>15</v>
      </c>
      <c r="M43" s="311">
        <v>1075642</v>
      </c>
      <c r="N43" s="309">
        <v>1061830</v>
      </c>
      <c r="O43" s="159">
        <f>+M43+N43</f>
        <v>2137472</v>
      </c>
      <c r="P43" s="310">
        <v>509</v>
      </c>
      <c r="Q43" s="162">
        <f>O43+P43</f>
        <v>2137981</v>
      </c>
      <c r="R43" s="311">
        <v>1117269</v>
      </c>
      <c r="S43" s="309">
        <v>1091078</v>
      </c>
      <c r="T43" s="159">
        <f>+R43+S43</f>
        <v>2208347</v>
      </c>
      <c r="U43" s="310">
        <v>0</v>
      </c>
      <c r="V43" s="162">
        <f>T43+U43</f>
        <v>2208347</v>
      </c>
      <c r="W43" s="40">
        <f t="shared" si="47"/>
        <v>3.2912359838557892</v>
      </c>
    </row>
    <row r="44" spans="1:28" ht="14.25" thickTop="1" thickBot="1">
      <c r="A44" s="290" t="str">
        <f t="shared" si="7"/>
        <v xml:space="preserve"> </v>
      </c>
      <c r="B44" s="117" t="s">
        <v>61</v>
      </c>
      <c r="C44" s="118">
        <f>+C41+C42+C43</f>
        <v>20727</v>
      </c>
      <c r="D44" s="120">
        <f t="shared" ref="D44:H44" si="48">+D41+D42+D43</f>
        <v>20750</v>
      </c>
      <c r="E44" s="152">
        <f t="shared" si="48"/>
        <v>41477</v>
      </c>
      <c r="F44" s="118">
        <f t="shared" si="48"/>
        <v>20770</v>
      </c>
      <c r="G44" s="120">
        <f t="shared" si="48"/>
        <v>20787</v>
      </c>
      <c r="H44" s="152">
        <f t="shared" si="48"/>
        <v>41557</v>
      </c>
      <c r="I44" s="121">
        <f t="shared" si="45"/>
        <v>0.19287798056755179</v>
      </c>
      <c r="J44" s="4"/>
      <c r="L44" s="41" t="s">
        <v>61</v>
      </c>
      <c r="M44" s="45">
        <f>+M41+M42+M43</f>
        <v>3157479</v>
      </c>
      <c r="N44" s="43">
        <f t="shared" ref="N44:V44" si="49">+N41+N42+N43</f>
        <v>3089076</v>
      </c>
      <c r="O44" s="160">
        <f t="shared" si="49"/>
        <v>6246555</v>
      </c>
      <c r="P44" s="43">
        <f t="shared" si="49"/>
        <v>1301</v>
      </c>
      <c r="Q44" s="160">
        <f t="shared" si="49"/>
        <v>6247856</v>
      </c>
      <c r="R44" s="45">
        <f t="shared" si="49"/>
        <v>3219285</v>
      </c>
      <c r="S44" s="43">
        <f t="shared" si="49"/>
        <v>3139770</v>
      </c>
      <c r="T44" s="160">
        <f t="shared" si="49"/>
        <v>6359055</v>
      </c>
      <c r="U44" s="43">
        <f t="shared" si="49"/>
        <v>655</v>
      </c>
      <c r="V44" s="160">
        <f t="shared" si="49"/>
        <v>6359710</v>
      </c>
      <c r="W44" s="46">
        <f t="shared" si="47"/>
        <v>1.7902781370121135</v>
      </c>
    </row>
    <row r="45" spans="1:28" ht="13.5" thickTop="1">
      <c r="A45" s="4" t="str">
        <f t="shared" si="7"/>
        <v xml:space="preserve"> </v>
      </c>
      <c r="B45" s="97" t="s">
        <v>16</v>
      </c>
      <c r="C45" s="123">
        <v>6704</v>
      </c>
      <c r="D45" s="125">
        <v>6738</v>
      </c>
      <c r="E45" s="148">
        <f t="shared" ref="E45" si="50">SUM(C45:D45)</f>
        <v>13442</v>
      </c>
      <c r="F45" s="123">
        <v>7221</v>
      </c>
      <c r="G45" s="125">
        <v>7224</v>
      </c>
      <c r="H45" s="148">
        <f t="shared" ref="H45" si="51">SUM(F45:G45)</f>
        <v>14445</v>
      </c>
      <c r="I45" s="114">
        <f t="shared" si="45"/>
        <v>7.4616872489212893</v>
      </c>
      <c r="J45" s="7"/>
      <c r="L45" s="13" t="s">
        <v>16</v>
      </c>
      <c r="M45" s="311">
        <v>1005695</v>
      </c>
      <c r="N45" s="309">
        <v>1005803</v>
      </c>
      <c r="O45" s="159">
        <f>+M45+N45</f>
        <v>2011498</v>
      </c>
      <c r="P45" s="308">
        <v>727</v>
      </c>
      <c r="Q45" s="250">
        <f>O45+P45</f>
        <v>2012225</v>
      </c>
      <c r="R45" s="311">
        <v>1095315</v>
      </c>
      <c r="S45" s="309">
        <v>1082243</v>
      </c>
      <c r="T45" s="159">
        <f>+R45+S45</f>
        <v>2177558</v>
      </c>
      <c r="U45" s="308">
        <v>477</v>
      </c>
      <c r="V45" s="250">
        <f>T45+U45</f>
        <v>2178035</v>
      </c>
      <c r="W45" s="40">
        <f t="shared" si="47"/>
        <v>8.2401321919765458</v>
      </c>
    </row>
    <row r="46" spans="1:28" ht="13.5" thickBot="1">
      <c r="A46" s="4" t="str">
        <f>IF(ISERROR(F46/G46)," ",IF(F46/G46&gt;0.5,IF(F46/G46&lt;1.5," ","NOT OK"),"NOT OK"))</f>
        <v xml:space="preserve"> </v>
      </c>
      <c r="B46" s="97" t="s">
        <v>17</v>
      </c>
      <c r="C46" s="123">
        <v>6733</v>
      </c>
      <c r="D46" s="125">
        <v>6772</v>
      </c>
      <c r="E46" s="148">
        <f>SUM(C46:D46)</f>
        <v>13505</v>
      </c>
      <c r="F46" s="123">
        <v>7304</v>
      </c>
      <c r="G46" s="125">
        <v>7313</v>
      </c>
      <c r="H46" s="148">
        <f>SUM(F46:G46)</f>
        <v>14617</v>
      </c>
      <c r="I46" s="114">
        <f>IF(E46=0,0,((H46/E46)-1)*100)</f>
        <v>8.2339874120695988</v>
      </c>
      <c r="J46" s="4"/>
      <c r="L46" s="13" t="s">
        <v>17</v>
      </c>
      <c r="M46" s="311">
        <v>955273</v>
      </c>
      <c r="N46" s="309">
        <v>956053</v>
      </c>
      <c r="O46" s="159">
        <f t="shared" ref="O46" si="52">+M46+N46</f>
        <v>1911326</v>
      </c>
      <c r="P46" s="308">
        <v>640</v>
      </c>
      <c r="Q46" s="159">
        <f>O46+P46</f>
        <v>1911966</v>
      </c>
      <c r="R46" s="311">
        <v>1055939</v>
      </c>
      <c r="S46" s="309">
        <v>1046286</v>
      </c>
      <c r="T46" s="159">
        <f>+R46+S46</f>
        <v>2102225</v>
      </c>
      <c r="U46" s="308">
        <v>506</v>
      </c>
      <c r="V46" s="159">
        <f>T46+U46</f>
        <v>2102731</v>
      </c>
      <c r="W46" s="40">
        <f>IF(Q46=0,0,((V46/Q46)-1)*100)</f>
        <v>9.9774263768288804</v>
      </c>
    </row>
    <row r="47" spans="1:28" ht="14.25" thickTop="1" thickBot="1">
      <c r="A47" s="290" t="str">
        <f t="shared" ref="A47:A48" si="53">IF(ISERROR(F47/G47)," ",IF(F47/G47&gt;0.5,IF(F47/G47&lt;1.5," ","NOT OK"),"NOT OK"))</f>
        <v xml:space="preserve"> </v>
      </c>
      <c r="B47" s="117" t="s">
        <v>66</v>
      </c>
      <c r="C47" s="118">
        <f>+C44+C45+C46</f>
        <v>34164</v>
      </c>
      <c r="D47" s="119">
        <f t="shared" ref="D47" si="54">+D44+D45+D46</f>
        <v>34260</v>
      </c>
      <c r="E47" s="554">
        <f t="shared" ref="E47" si="55">+E44+E45+E46</f>
        <v>68424</v>
      </c>
      <c r="F47" s="118">
        <f t="shared" ref="F47" si="56">+F44+F45+F46</f>
        <v>35295</v>
      </c>
      <c r="G47" s="120">
        <f t="shared" ref="G47" si="57">+G44+G45+G46</f>
        <v>35324</v>
      </c>
      <c r="H47" s="271">
        <f t="shared" ref="H47" si="58">+H44+H45+H46</f>
        <v>70619</v>
      </c>
      <c r="I47" s="121">
        <f t="shared" ref="I47:I48" si="59">IF(E47=0,0,((H47/E47)-1)*100)</f>
        <v>3.2079387349468025</v>
      </c>
      <c r="J47" s="4"/>
      <c r="L47" s="41" t="s">
        <v>66</v>
      </c>
      <c r="M47" s="42">
        <f>+M44+M45+M46</f>
        <v>5118447</v>
      </c>
      <c r="N47" s="42">
        <f t="shared" ref="N47" si="60">+N44+N45+N46</f>
        <v>5050932</v>
      </c>
      <c r="O47" s="324">
        <f t="shared" ref="O47" si="61">+O44+O45+O46</f>
        <v>10169379</v>
      </c>
      <c r="P47" s="42">
        <f t="shared" ref="P47" si="62">+P44+P45+P46</f>
        <v>2668</v>
      </c>
      <c r="Q47" s="324">
        <f t="shared" ref="Q47" si="63">+Q44+Q45+Q46</f>
        <v>10172047</v>
      </c>
      <c r="R47" s="42">
        <f t="shared" ref="R47" si="64">+R44+R45+R46</f>
        <v>5370539</v>
      </c>
      <c r="S47" s="42">
        <f t="shared" ref="S47" si="65">+S44+S45+S46</f>
        <v>5268299</v>
      </c>
      <c r="T47" s="324">
        <f t="shared" ref="T47" si="66">+T44+T45+T46</f>
        <v>10638838</v>
      </c>
      <c r="U47" s="42">
        <f t="shared" ref="U47" si="67">+U44+U45+U46</f>
        <v>1638</v>
      </c>
      <c r="V47" s="324">
        <f t="shared" ref="V47" si="68">+V44+V45+V46</f>
        <v>10640476</v>
      </c>
      <c r="W47" s="46">
        <f t="shared" ref="W47:W48" si="69">IF(Q47=0,0,((V47/Q47)-1)*100)</f>
        <v>4.6050613018205677</v>
      </c>
      <c r="X47" s="1"/>
      <c r="AA47" s="1"/>
    </row>
    <row r="48" spans="1:28" ht="14.25" thickTop="1" thickBot="1">
      <c r="A48" s="290" t="str">
        <f t="shared" si="53"/>
        <v xml:space="preserve"> </v>
      </c>
      <c r="B48" s="117" t="s">
        <v>67</v>
      </c>
      <c r="C48" s="118">
        <f>+C40+C44+C45+C46</f>
        <v>54970</v>
      </c>
      <c r="D48" s="120">
        <f t="shared" ref="D48:H48" si="70">+D40+D44+D45+D46</f>
        <v>55060</v>
      </c>
      <c r="E48" s="271">
        <f t="shared" si="70"/>
        <v>110030</v>
      </c>
      <c r="F48" s="118">
        <f t="shared" si="70"/>
        <v>56161</v>
      </c>
      <c r="G48" s="120">
        <f t="shared" si="70"/>
        <v>56209</v>
      </c>
      <c r="H48" s="271">
        <f t="shared" si="70"/>
        <v>112370</v>
      </c>
      <c r="I48" s="121">
        <f t="shared" si="59"/>
        <v>2.1266927201672337</v>
      </c>
      <c r="J48" s="4"/>
      <c r="L48" s="41" t="s">
        <v>67</v>
      </c>
      <c r="M48" s="45">
        <f>+M40+M44+M45+M46</f>
        <v>8043746</v>
      </c>
      <c r="N48" s="45">
        <f t="shared" ref="N48:V48" si="71">+N40+N44+N45+N46</f>
        <v>8043742</v>
      </c>
      <c r="O48" s="555">
        <f t="shared" si="71"/>
        <v>16087488</v>
      </c>
      <c r="P48" s="45">
        <f t="shared" si="71"/>
        <v>3636</v>
      </c>
      <c r="Q48" s="555">
        <f t="shared" si="71"/>
        <v>16091124</v>
      </c>
      <c r="R48" s="45">
        <f t="shared" si="71"/>
        <v>8409469</v>
      </c>
      <c r="S48" s="45">
        <f t="shared" si="71"/>
        <v>8384052</v>
      </c>
      <c r="T48" s="555">
        <f t="shared" si="71"/>
        <v>16793521</v>
      </c>
      <c r="U48" s="45">
        <f t="shared" si="71"/>
        <v>3144</v>
      </c>
      <c r="V48" s="555">
        <f t="shared" si="71"/>
        <v>16796665</v>
      </c>
      <c r="W48" s="46">
        <f t="shared" si="69"/>
        <v>4.3846595178807846</v>
      </c>
      <c r="X48" s="5"/>
      <c r="Y48" s="4"/>
      <c r="Z48" s="4"/>
      <c r="AA48" s="296"/>
      <c r="AB48" s="260"/>
    </row>
    <row r="49" spans="1:27" ht="14.25" thickTop="1" thickBot="1">
      <c r="A49" s="4" t="str">
        <f>IF(ISERROR(F49/G49)," ",IF(F49/G49&gt;0.5,IF(F49/G49&lt;1.5," ","NOT OK"),"NOT OK"))</f>
        <v xml:space="preserve"> </v>
      </c>
      <c r="B49" s="97" t="s">
        <v>18</v>
      </c>
      <c r="C49" s="123">
        <v>6339</v>
      </c>
      <c r="D49" s="125">
        <v>6361</v>
      </c>
      <c r="E49" s="148">
        <f>SUM(C49:D49)</f>
        <v>12700</v>
      </c>
      <c r="F49" s="123"/>
      <c r="G49" s="125"/>
      <c r="H49" s="148"/>
      <c r="I49" s="114"/>
      <c r="J49" s="4"/>
      <c r="L49" s="13" t="s">
        <v>18</v>
      </c>
      <c r="M49" s="311">
        <v>897069</v>
      </c>
      <c r="N49" s="309">
        <v>903393</v>
      </c>
      <c r="O49" s="159">
        <f>+M49+N49</f>
        <v>1800462</v>
      </c>
      <c r="P49" s="308">
        <v>474</v>
      </c>
      <c r="Q49" s="159">
        <f>O49+P49</f>
        <v>1800936</v>
      </c>
      <c r="R49" s="311"/>
      <c r="S49" s="309"/>
      <c r="T49" s="159"/>
      <c r="U49" s="308"/>
      <c r="V49" s="159"/>
      <c r="W49" s="40"/>
    </row>
    <row r="50" spans="1:27" ht="15.75" customHeight="1" thickTop="1" thickBot="1">
      <c r="A50" s="9" t="str">
        <f>IF(ISERROR(F50/G50)," ",IF(F50/G50&gt;0.5,IF(F50/G50&lt;1.5," ","NOT OK"),"NOT OK"))</f>
        <v xml:space="preserve"> </v>
      </c>
      <c r="B50" s="126" t="s">
        <v>19</v>
      </c>
      <c r="C50" s="118">
        <f t="shared" ref="C50:E50" si="72">+C45+C46+C49</f>
        <v>19776</v>
      </c>
      <c r="D50" s="128">
        <f t="shared" si="72"/>
        <v>19871</v>
      </c>
      <c r="E50" s="150">
        <f t="shared" si="72"/>
        <v>39647</v>
      </c>
      <c r="F50" s="118"/>
      <c r="G50" s="128"/>
      <c r="H50" s="150"/>
      <c r="I50" s="121"/>
      <c r="J50" s="9"/>
      <c r="K50" s="10"/>
      <c r="L50" s="47" t="s">
        <v>19</v>
      </c>
      <c r="M50" s="48">
        <f t="shared" ref="M50:Q50" si="73">+M45+M46+M49</f>
        <v>2858037</v>
      </c>
      <c r="N50" s="49">
        <f t="shared" si="73"/>
        <v>2865249</v>
      </c>
      <c r="O50" s="161">
        <f t="shared" si="73"/>
        <v>5723286</v>
      </c>
      <c r="P50" s="49">
        <f t="shared" si="73"/>
        <v>1841</v>
      </c>
      <c r="Q50" s="161">
        <f t="shared" si="73"/>
        <v>5725127</v>
      </c>
      <c r="R50" s="48"/>
      <c r="S50" s="49"/>
      <c r="T50" s="161"/>
      <c r="U50" s="49"/>
      <c r="V50" s="161"/>
      <c r="W50" s="50"/>
    </row>
    <row r="51" spans="1:27" ht="13.5" thickTop="1">
      <c r="A51" s="4" t="str">
        <f>IF(ISERROR(F51/G51)," ",IF(F51/G51&gt;0.5,IF(F51/G51&lt;1.5," ","NOT OK"),"NOT OK"))</f>
        <v xml:space="preserve"> </v>
      </c>
      <c r="B51" s="97" t="s">
        <v>20</v>
      </c>
      <c r="C51" s="304">
        <v>6579</v>
      </c>
      <c r="D51" s="305">
        <v>6599</v>
      </c>
      <c r="E51" s="151">
        <f>SUM(C51:D51)</f>
        <v>13178</v>
      </c>
      <c r="F51" s="304"/>
      <c r="G51" s="305"/>
      <c r="H51" s="151"/>
      <c r="I51" s="114"/>
      <c r="J51" s="4"/>
      <c r="L51" s="13" t="s">
        <v>21</v>
      </c>
      <c r="M51" s="311">
        <v>958625</v>
      </c>
      <c r="N51" s="309">
        <v>968580</v>
      </c>
      <c r="O51" s="159">
        <f>+M51+N51</f>
        <v>1927205</v>
      </c>
      <c r="P51" s="308">
        <v>181</v>
      </c>
      <c r="Q51" s="159">
        <f>O51+P51</f>
        <v>1927386</v>
      </c>
      <c r="R51" s="311"/>
      <c r="S51" s="309"/>
      <c r="T51" s="159"/>
      <c r="U51" s="308"/>
      <c r="V51" s="159"/>
      <c r="W51" s="40"/>
    </row>
    <row r="52" spans="1:27">
      <c r="A52" s="4" t="str">
        <f t="shared" ref="A52" si="74">IF(ISERROR(F52/G52)," ",IF(F52/G52&gt;0.5,IF(F52/G52&lt;1.5," ","NOT OK"),"NOT OK"))</f>
        <v xml:space="preserve"> </v>
      </c>
      <c r="B52" s="97" t="s">
        <v>22</v>
      </c>
      <c r="C52" s="304">
        <v>6720</v>
      </c>
      <c r="D52" s="305">
        <v>6719</v>
      </c>
      <c r="E52" s="142">
        <f t="shared" ref="E52:E53" si="75">SUM(C52:D52)</f>
        <v>13439</v>
      </c>
      <c r="F52" s="304"/>
      <c r="G52" s="305"/>
      <c r="H52" s="142"/>
      <c r="I52" s="114"/>
      <c r="J52" s="4"/>
      <c r="L52" s="13" t="s">
        <v>22</v>
      </c>
      <c r="M52" s="311">
        <v>999583</v>
      </c>
      <c r="N52" s="309">
        <v>979702</v>
      </c>
      <c r="O52" s="159">
        <f t="shared" ref="O52" si="76">+M52+N52</f>
        <v>1979285</v>
      </c>
      <c r="P52" s="308">
        <v>219</v>
      </c>
      <c r="Q52" s="159">
        <f>O52+P52</f>
        <v>1979504</v>
      </c>
      <c r="R52" s="311"/>
      <c r="S52" s="309"/>
      <c r="T52" s="159"/>
      <c r="U52" s="308"/>
      <c r="V52" s="159"/>
      <c r="W52" s="40"/>
    </row>
    <row r="53" spans="1:27" ht="13.5" thickBot="1">
      <c r="A53" s="4" t="str">
        <f>IF(ISERROR(F53/G53)," ",IF(F53/G53&gt;0.5,IF(F53/G53&lt;1.5," ","NOT OK"),"NOT OK"))</f>
        <v xml:space="preserve"> </v>
      </c>
      <c r="B53" s="97" t="s">
        <v>23</v>
      </c>
      <c r="C53" s="304">
        <v>6283</v>
      </c>
      <c r="D53" s="129">
        <v>6283</v>
      </c>
      <c r="E53" s="146">
        <f t="shared" si="75"/>
        <v>12566</v>
      </c>
      <c r="F53" s="304"/>
      <c r="G53" s="129"/>
      <c r="H53" s="146"/>
      <c r="I53" s="130"/>
      <c r="J53" s="4"/>
      <c r="L53" s="13" t="s">
        <v>23</v>
      </c>
      <c r="M53" s="311">
        <v>906925</v>
      </c>
      <c r="N53" s="309">
        <v>902272</v>
      </c>
      <c r="O53" s="159">
        <f>+M53+N53</f>
        <v>1809197</v>
      </c>
      <c r="P53" s="308">
        <v>511</v>
      </c>
      <c r="Q53" s="159">
        <f>O53+P53</f>
        <v>1809708</v>
      </c>
      <c r="R53" s="311"/>
      <c r="S53" s="309"/>
      <c r="T53" s="159"/>
      <c r="U53" s="308"/>
      <c r="V53" s="159"/>
      <c r="W53" s="40"/>
    </row>
    <row r="54" spans="1:27" ht="14.25" thickTop="1" thickBot="1">
      <c r="A54" s="290" t="str">
        <f>IF(ISERROR(F54/G54)," ",IF(F54/G54&gt;0.5,IF(F54/G54&lt;1.5," ","NOT OK"),"NOT OK"))</f>
        <v xml:space="preserve"> </v>
      </c>
      <c r="B54" s="117" t="s">
        <v>40</v>
      </c>
      <c r="C54" s="118">
        <f t="shared" ref="C54:E54" si="77">+C51+C52+C53</f>
        <v>19582</v>
      </c>
      <c r="D54" s="118">
        <f t="shared" si="77"/>
        <v>19601</v>
      </c>
      <c r="E54" s="118">
        <f t="shared" si="77"/>
        <v>39183</v>
      </c>
      <c r="F54" s="118"/>
      <c r="G54" s="118"/>
      <c r="H54" s="118"/>
      <c r="I54" s="121"/>
      <c r="J54" s="4"/>
      <c r="L54" s="326" t="s">
        <v>40</v>
      </c>
      <c r="M54" s="45">
        <f t="shared" ref="M54:Q54" si="78">+M51+M52+M53</f>
        <v>2865133</v>
      </c>
      <c r="N54" s="43">
        <f t="shared" si="78"/>
        <v>2850554</v>
      </c>
      <c r="O54" s="160">
        <f t="shared" si="78"/>
        <v>5715687</v>
      </c>
      <c r="P54" s="43">
        <f t="shared" si="78"/>
        <v>911</v>
      </c>
      <c r="Q54" s="160">
        <f t="shared" si="78"/>
        <v>5716598</v>
      </c>
      <c r="R54" s="45"/>
      <c r="S54" s="43"/>
      <c r="T54" s="160"/>
      <c r="U54" s="43"/>
      <c r="V54" s="160"/>
      <c r="W54" s="46"/>
    </row>
    <row r="55" spans="1:27" ht="14.25" thickTop="1" thickBot="1">
      <c r="A55" s="290" t="str">
        <f>IF(ISERROR(F55/G55)," ",IF(F55/G55&gt;0.5,IF(F55/G55&lt;1.5," ","NOT OK"),"NOT OK"))</f>
        <v xml:space="preserve"> </v>
      </c>
      <c r="B55" s="117" t="s">
        <v>62</v>
      </c>
      <c r="C55" s="118">
        <f t="shared" ref="C55:E55" si="79">+C44+C50+C54</f>
        <v>60085</v>
      </c>
      <c r="D55" s="118">
        <f t="shared" si="79"/>
        <v>60222</v>
      </c>
      <c r="E55" s="118">
        <f t="shared" si="79"/>
        <v>120307</v>
      </c>
      <c r="F55" s="118"/>
      <c r="G55" s="118"/>
      <c r="H55" s="118"/>
      <c r="I55" s="121"/>
      <c r="J55" s="4"/>
      <c r="L55" s="326" t="s">
        <v>62</v>
      </c>
      <c r="M55" s="42">
        <f t="shared" ref="M55:Q55" si="80">+M44+M50+M54</f>
        <v>8880649</v>
      </c>
      <c r="N55" s="42">
        <f t="shared" si="80"/>
        <v>8804879</v>
      </c>
      <c r="O55" s="324">
        <f t="shared" si="80"/>
        <v>17685528</v>
      </c>
      <c r="P55" s="42">
        <f t="shared" si="80"/>
        <v>4053</v>
      </c>
      <c r="Q55" s="325">
        <f t="shared" si="80"/>
        <v>17689581</v>
      </c>
      <c r="R55" s="42"/>
      <c r="S55" s="42"/>
      <c r="T55" s="324"/>
      <c r="U55" s="42"/>
      <c r="V55" s="325"/>
      <c r="W55" s="46"/>
      <c r="X55" s="1"/>
      <c r="AA55" s="1"/>
    </row>
    <row r="56" spans="1:27" ht="14.25" thickTop="1" thickBot="1">
      <c r="A56" s="290" t="str">
        <f>IF(ISERROR(F56/G56)," ",IF(F56/G56&gt;0.5,IF(F56/G56&lt;1.5," ","NOT OK"),"NOT OK"))</f>
        <v xml:space="preserve"> </v>
      </c>
      <c r="B56" s="117" t="s">
        <v>63</v>
      </c>
      <c r="C56" s="118">
        <f t="shared" ref="C56:E56" si="81">+C40+C44+C50+C54</f>
        <v>80891</v>
      </c>
      <c r="D56" s="118">
        <f t="shared" si="81"/>
        <v>81022</v>
      </c>
      <c r="E56" s="118">
        <f t="shared" si="81"/>
        <v>161913</v>
      </c>
      <c r="F56" s="118"/>
      <c r="G56" s="118"/>
      <c r="H56" s="118"/>
      <c r="I56" s="121"/>
      <c r="J56" s="4"/>
      <c r="L56" s="326" t="s">
        <v>63</v>
      </c>
      <c r="M56" s="45">
        <f t="shared" ref="M56:Q56" si="82">+M40+M44+M50+M54</f>
        <v>11805948</v>
      </c>
      <c r="N56" s="43">
        <f t="shared" si="82"/>
        <v>11797689</v>
      </c>
      <c r="O56" s="160">
        <f t="shared" si="82"/>
        <v>23603637</v>
      </c>
      <c r="P56" s="43">
        <f t="shared" si="82"/>
        <v>5021</v>
      </c>
      <c r="Q56" s="160">
        <f t="shared" si="82"/>
        <v>23608658</v>
      </c>
      <c r="R56" s="45"/>
      <c r="S56" s="43"/>
      <c r="T56" s="160"/>
      <c r="U56" s="43"/>
      <c r="V56" s="160"/>
      <c r="W56" s="46"/>
    </row>
    <row r="57" spans="1:27" ht="14.25" thickTop="1" thickBot="1">
      <c r="B57" s="131" t="s">
        <v>60</v>
      </c>
      <c r="C57" s="93"/>
      <c r="D57" s="93"/>
      <c r="E57" s="93"/>
      <c r="F57" s="93"/>
      <c r="G57" s="93"/>
      <c r="H57" s="93"/>
      <c r="I57" s="93"/>
      <c r="J57" s="4"/>
      <c r="L57" s="54" t="s">
        <v>60</v>
      </c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</row>
    <row r="58" spans="1:27" ht="13.5" thickTop="1">
      <c r="B58" s="1335" t="s">
        <v>27</v>
      </c>
      <c r="C58" s="1336"/>
      <c r="D58" s="1336"/>
      <c r="E58" s="1336"/>
      <c r="F58" s="1336"/>
      <c r="G58" s="1336"/>
      <c r="H58" s="1336"/>
      <c r="I58" s="1337"/>
      <c r="J58" s="4"/>
      <c r="L58" s="1344" t="s">
        <v>28</v>
      </c>
      <c r="M58" s="1345"/>
      <c r="N58" s="1345"/>
      <c r="O58" s="1345"/>
      <c r="P58" s="1345"/>
      <c r="Q58" s="1345"/>
      <c r="R58" s="1345"/>
      <c r="S58" s="1345"/>
      <c r="T58" s="1345"/>
      <c r="U58" s="1345"/>
      <c r="V58" s="1345"/>
      <c r="W58" s="1346"/>
    </row>
    <row r="59" spans="1:27" ht="13.5" thickBot="1">
      <c r="B59" s="1338" t="s">
        <v>30</v>
      </c>
      <c r="C59" s="1339"/>
      <c r="D59" s="1339"/>
      <c r="E59" s="1339"/>
      <c r="F59" s="1339"/>
      <c r="G59" s="1339"/>
      <c r="H59" s="1339"/>
      <c r="I59" s="1340"/>
      <c r="J59" s="4"/>
      <c r="L59" s="1347" t="s">
        <v>50</v>
      </c>
      <c r="M59" s="1348"/>
      <c r="N59" s="1348"/>
      <c r="O59" s="1348"/>
      <c r="P59" s="1348"/>
      <c r="Q59" s="1348"/>
      <c r="R59" s="1348"/>
      <c r="S59" s="1348"/>
      <c r="T59" s="1348"/>
      <c r="U59" s="1348"/>
      <c r="V59" s="1348"/>
      <c r="W59" s="1349"/>
    </row>
    <row r="60" spans="1:27" ht="14.25" thickTop="1" thickBot="1">
      <c r="B60" s="92"/>
      <c r="C60" s="93"/>
      <c r="D60" s="93"/>
      <c r="E60" s="93"/>
      <c r="F60" s="93"/>
      <c r="G60" s="93"/>
      <c r="H60" s="93"/>
      <c r="I60" s="94"/>
      <c r="J60" s="4"/>
      <c r="L60" s="51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3"/>
    </row>
    <row r="61" spans="1:27" ht="14.25" thickTop="1" thickBot="1">
      <c r="B61" s="95"/>
      <c r="C61" s="1341" t="s">
        <v>64</v>
      </c>
      <c r="D61" s="1342"/>
      <c r="E61" s="1343"/>
      <c r="F61" s="1341" t="s">
        <v>65</v>
      </c>
      <c r="G61" s="1342"/>
      <c r="H61" s="1343"/>
      <c r="I61" s="96" t="s">
        <v>2</v>
      </c>
      <c r="J61" s="4"/>
      <c r="L61" s="11"/>
      <c r="M61" s="1350" t="s">
        <v>64</v>
      </c>
      <c r="N61" s="1351"/>
      <c r="O61" s="1351"/>
      <c r="P61" s="1351"/>
      <c r="Q61" s="1352"/>
      <c r="R61" s="1350" t="s">
        <v>65</v>
      </c>
      <c r="S61" s="1351"/>
      <c r="T61" s="1351"/>
      <c r="U61" s="1351"/>
      <c r="V61" s="1352"/>
      <c r="W61" s="12" t="s">
        <v>2</v>
      </c>
    </row>
    <row r="62" spans="1:27" ht="13.5" thickTop="1">
      <c r="B62" s="97" t="s">
        <v>3</v>
      </c>
      <c r="C62" s="98"/>
      <c r="D62" s="99"/>
      <c r="E62" s="100"/>
      <c r="F62" s="98"/>
      <c r="G62" s="99"/>
      <c r="H62" s="100"/>
      <c r="I62" s="101" t="s">
        <v>4</v>
      </c>
      <c r="J62" s="4"/>
      <c r="L62" s="13" t="s">
        <v>3</v>
      </c>
      <c r="M62" s="19"/>
      <c r="N62" s="15"/>
      <c r="O62" s="16"/>
      <c r="P62" s="17"/>
      <c r="Q62" s="20"/>
      <c r="R62" s="19"/>
      <c r="S62" s="15"/>
      <c r="T62" s="16"/>
      <c r="U62" s="17"/>
      <c r="V62" s="20"/>
      <c r="W62" s="21" t="s">
        <v>4</v>
      </c>
    </row>
    <row r="63" spans="1:27" ht="13.5" thickBot="1">
      <c r="B63" s="102" t="s">
        <v>29</v>
      </c>
      <c r="C63" s="103" t="s">
        <v>5</v>
      </c>
      <c r="D63" s="104" t="s">
        <v>6</v>
      </c>
      <c r="E63" s="557" t="s">
        <v>7</v>
      </c>
      <c r="F63" s="103" t="s">
        <v>5</v>
      </c>
      <c r="G63" s="104" t="s">
        <v>6</v>
      </c>
      <c r="H63" s="557" t="s">
        <v>7</v>
      </c>
      <c r="I63" s="106"/>
      <c r="J63" s="4"/>
      <c r="L63" s="22"/>
      <c r="M63" s="27" t="s">
        <v>8</v>
      </c>
      <c r="N63" s="24" t="s">
        <v>9</v>
      </c>
      <c r="O63" s="25" t="s">
        <v>31</v>
      </c>
      <c r="P63" s="26" t="s">
        <v>32</v>
      </c>
      <c r="Q63" s="25" t="s">
        <v>7</v>
      </c>
      <c r="R63" s="27" t="s">
        <v>8</v>
      </c>
      <c r="S63" s="24" t="s">
        <v>9</v>
      </c>
      <c r="T63" s="25" t="s">
        <v>31</v>
      </c>
      <c r="U63" s="26" t="s">
        <v>32</v>
      </c>
      <c r="V63" s="25" t="s">
        <v>7</v>
      </c>
      <c r="W63" s="28"/>
    </row>
    <row r="64" spans="1:27" ht="5.25" customHeight="1" thickTop="1">
      <c r="B64" s="97"/>
      <c r="C64" s="107"/>
      <c r="D64" s="108"/>
      <c r="E64" s="109"/>
      <c r="F64" s="107"/>
      <c r="G64" s="108"/>
      <c r="H64" s="109"/>
      <c r="I64" s="110"/>
      <c r="J64" s="4"/>
      <c r="L64" s="13"/>
      <c r="M64" s="33"/>
      <c r="N64" s="30"/>
      <c r="O64" s="31"/>
      <c r="P64" s="32"/>
      <c r="Q64" s="34"/>
      <c r="R64" s="33"/>
      <c r="S64" s="30"/>
      <c r="T64" s="31"/>
      <c r="U64" s="32"/>
      <c r="V64" s="34"/>
      <c r="W64" s="35"/>
    </row>
    <row r="65" spans="1:28">
      <c r="A65" s="4" t="str">
        <f>IF(ISERROR(F65/G65)," ",IF(F65/G65&gt;0.5,IF(F65/G65&lt;1.5," ","NOT OK"),"NOT OK"))</f>
        <v xml:space="preserve"> </v>
      </c>
      <c r="B65" s="97" t="s">
        <v>10</v>
      </c>
      <c r="C65" s="304">
        <f t="shared" ref="C65:H67" si="83">+C9+C37</f>
        <v>9408</v>
      </c>
      <c r="D65" s="305">
        <f t="shared" si="83"/>
        <v>9402</v>
      </c>
      <c r="E65" s="148">
        <f t="shared" si="83"/>
        <v>18810</v>
      </c>
      <c r="F65" s="304">
        <f t="shared" si="83"/>
        <v>10311</v>
      </c>
      <c r="G65" s="305">
        <f t="shared" si="83"/>
        <v>10319</v>
      </c>
      <c r="H65" s="148">
        <f t="shared" si="83"/>
        <v>20630</v>
      </c>
      <c r="I65" s="114">
        <f t="shared" ref="I65:I67" si="84">IF(E65=0,0,((H65/E65)-1)*100)</f>
        <v>9.6757044125465264</v>
      </c>
      <c r="J65" s="4"/>
      <c r="K65" s="6"/>
      <c r="L65" s="13" t="s">
        <v>10</v>
      </c>
      <c r="M65" s="311">
        <f t="shared" ref="M65:N67" si="85">+M9+M37</f>
        <v>1389297</v>
      </c>
      <c r="N65" s="309">
        <f t="shared" si="85"/>
        <v>1396265</v>
      </c>
      <c r="O65" s="159">
        <f>SUM(M65:N65)</f>
        <v>2785562</v>
      </c>
      <c r="P65" s="310">
        <f>P9+P37</f>
        <v>1856</v>
      </c>
      <c r="Q65" s="162">
        <f>+O65+P65</f>
        <v>2787418</v>
      </c>
      <c r="R65" s="311">
        <f t="shared" ref="R65:S67" si="86">+R9+R37</f>
        <v>1546579</v>
      </c>
      <c r="S65" s="309">
        <f t="shared" si="86"/>
        <v>1575108</v>
      </c>
      <c r="T65" s="159">
        <f>SUM(R65:S65)</f>
        <v>3121687</v>
      </c>
      <c r="U65" s="310">
        <f>U9+U37</f>
        <v>2581</v>
      </c>
      <c r="V65" s="162">
        <f>+T65+U65</f>
        <v>3124268</v>
      </c>
      <c r="W65" s="40">
        <f t="shared" ref="W65:W67" si="87">IF(Q65=0,0,((V65/Q65)-1)*100)</f>
        <v>12.084660427678951</v>
      </c>
    </row>
    <row r="66" spans="1:28">
      <c r="A66" s="4" t="str">
        <f>IF(ISERROR(F66/G66)," ",IF(F66/G66&gt;0.5,IF(F66/G66&lt;1.5," ","NOT OK"),"NOT OK"))</f>
        <v xml:space="preserve"> </v>
      </c>
      <c r="B66" s="97" t="s">
        <v>11</v>
      </c>
      <c r="C66" s="304">
        <f t="shared" si="83"/>
        <v>9653</v>
      </c>
      <c r="D66" s="305">
        <f t="shared" si="83"/>
        <v>9650</v>
      </c>
      <c r="E66" s="148">
        <f t="shared" si="83"/>
        <v>19303</v>
      </c>
      <c r="F66" s="304">
        <f t="shared" si="83"/>
        <v>10317</v>
      </c>
      <c r="G66" s="305">
        <f t="shared" si="83"/>
        <v>10311</v>
      </c>
      <c r="H66" s="148">
        <f t="shared" si="83"/>
        <v>20628</v>
      </c>
      <c r="I66" s="114">
        <f t="shared" si="84"/>
        <v>6.8642179972025152</v>
      </c>
      <c r="J66" s="4"/>
      <c r="K66" s="6"/>
      <c r="L66" s="13" t="s">
        <v>11</v>
      </c>
      <c r="M66" s="311">
        <f t="shared" si="85"/>
        <v>1364979</v>
      </c>
      <c r="N66" s="309">
        <f t="shared" si="85"/>
        <v>1363930</v>
      </c>
      <c r="O66" s="159">
        <f t="shared" ref="O66:O67" si="88">SUM(M66:N66)</f>
        <v>2728909</v>
      </c>
      <c r="P66" s="310">
        <f>P10+P38</f>
        <v>2549</v>
      </c>
      <c r="Q66" s="162">
        <f>+O66+P66</f>
        <v>2731458</v>
      </c>
      <c r="R66" s="311">
        <f t="shared" si="86"/>
        <v>1605685</v>
      </c>
      <c r="S66" s="309">
        <f t="shared" si="86"/>
        <v>1600450</v>
      </c>
      <c r="T66" s="159">
        <f t="shared" ref="T66:T67" si="89">SUM(R66:S66)</f>
        <v>3206135</v>
      </c>
      <c r="U66" s="310">
        <f>U10+U38</f>
        <v>2457</v>
      </c>
      <c r="V66" s="162">
        <f>+T66+U66</f>
        <v>3208592</v>
      </c>
      <c r="W66" s="40">
        <f t="shared" si="87"/>
        <v>17.468106776673853</v>
      </c>
    </row>
    <row r="67" spans="1:28" ht="13.5" thickBot="1">
      <c r="A67" s="4" t="str">
        <f>IF(ISERROR(F67/G67)," ",IF(F67/G67&gt;0.5,IF(F67/G67&lt;1.5," ","NOT OK"),"NOT OK"))</f>
        <v xml:space="preserve"> </v>
      </c>
      <c r="B67" s="102" t="s">
        <v>12</v>
      </c>
      <c r="C67" s="306">
        <f t="shared" si="83"/>
        <v>10098</v>
      </c>
      <c r="D67" s="307">
        <f t="shared" si="83"/>
        <v>10092</v>
      </c>
      <c r="E67" s="148">
        <f t="shared" si="83"/>
        <v>20190</v>
      </c>
      <c r="F67" s="306">
        <f t="shared" si="83"/>
        <v>10846</v>
      </c>
      <c r="G67" s="307">
        <f t="shared" si="83"/>
        <v>10850</v>
      </c>
      <c r="H67" s="148">
        <f t="shared" si="83"/>
        <v>21696</v>
      </c>
      <c r="I67" s="114">
        <f t="shared" si="84"/>
        <v>7.4591381872213924</v>
      </c>
      <c r="J67" s="4"/>
      <c r="K67" s="6"/>
      <c r="L67" s="22" t="s">
        <v>12</v>
      </c>
      <c r="M67" s="311">
        <f t="shared" si="85"/>
        <v>1482756</v>
      </c>
      <c r="N67" s="309">
        <f t="shared" si="85"/>
        <v>1542434</v>
      </c>
      <c r="O67" s="159">
        <f t="shared" si="88"/>
        <v>3025190</v>
      </c>
      <c r="P67" s="310">
        <f>P11+P39</f>
        <v>5283</v>
      </c>
      <c r="Q67" s="162">
        <f>+O67+P67</f>
        <v>3030473</v>
      </c>
      <c r="R67" s="311">
        <f t="shared" si="86"/>
        <v>1679411</v>
      </c>
      <c r="S67" s="309">
        <f t="shared" si="86"/>
        <v>1758348</v>
      </c>
      <c r="T67" s="159">
        <f t="shared" si="89"/>
        <v>3437759</v>
      </c>
      <c r="U67" s="310">
        <f>U11+U39</f>
        <v>5220</v>
      </c>
      <c r="V67" s="162">
        <f>+T67+U67</f>
        <v>3442979</v>
      </c>
      <c r="W67" s="40">
        <f t="shared" si="87"/>
        <v>13.611934506593526</v>
      </c>
    </row>
    <row r="68" spans="1:28" ht="14.25" thickTop="1" thickBot="1">
      <c r="A68" s="4" t="str">
        <f>IF(ISERROR(F68/G68)," ",IF(F68/G68&gt;0.5,IF(F68/G68&lt;1.5," ","NOT OK"),"NOT OK"))</f>
        <v xml:space="preserve"> </v>
      </c>
      <c r="B68" s="117" t="s">
        <v>57</v>
      </c>
      <c r="C68" s="118">
        <f t="shared" ref="C68:H68" si="90">+C65+C66+C67</f>
        <v>29159</v>
      </c>
      <c r="D68" s="120">
        <f t="shared" si="90"/>
        <v>29144</v>
      </c>
      <c r="E68" s="152">
        <f t="shared" si="90"/>
        <v>58303</v>
      </c>
      <c r="F68" s="118">
        <f t="shared" si="90"/>
        <v>31474</v>
      </c>
      <c r="G68" s="120">
        <f t="shared" si="90"/>
        <v>31480</v>
      </c>
      <c r="H68" s="152">
        <f t="shared" si="90"/>
        <v>62954</v>
      </c>
      <c r="I68" s="121">
        <f>IF(E68=0,0,((H68/E68)-1)*100)</f>
        <v>7.9772910484880777</v>
      </c>
      <c r="J68" s="4"/>
      <c r="L68" s="41" t="s">
        <v>57</v>
      </c>
      <c r="M68" s="45">
        <f t="shared" ref="M68:V68" si="91">+M65+M66+M67</f>
        <v>4237032</v>
      </c>
      <c r="N68" s="43">
        <f t="shared" si="91"/>
        <v>4302629</v>
      </c>
      <c r="O68" s="160">
        <f t="shared" si="91"/>
        <v>8539661</v>
      </c>
      <c r="P68" s="43">
        <f t="shared" si="91"/>
        <v>9688</v>
      </c>
      <c r="Q68" s="160">
        <f t="shared" si="91"/>
        <v>8549349</v>
      </c>
      <c r="R68" s="45">
        <f t="shared" si="91"/>
        <v>4831675</v>
      </c>
      <c r="S68" s="43">
        <f t="shared" si="91"/>
        <v>4933906</v>
      </c>
      <c r="T68" s="160">
        <f t="shared" si="91"/>
        <v>9765581</v>
      </c>
      <c r="U68" s="43">
        <f t="shared" si="91"/>
        <v>10258</v>
      </c>
      <c r="V68" s="160">
        <f t="shared" si="91"/>
        <v>9775839</v>
      </c>
      <c r="W68" s="46">
        <f>IF(Q68=0,0,((V68/Q68)-1)*100)</f>
        <v>14.346004590524952</v>
      </c>
    </row>
    <row r="69" spans="1:28" ht="13.5" thickTop="1">
      <c r="A69" s="4" t="str">
        <f t="shared" si="7"/>
        <v xml:space="preserve"> </v>
      </c>
      <c r="B69" s="97" t="s">
        <v>13</v>
      </c>
      <c r="C69" s="304">
        <f t="shared" ref="C69:H71" si="92">+C13+C41</f>
        <v>10126</v>
      </c>
      <c r="D69" s="305">
        <f t="shared" si="92"/>
        <v>10136</v>
      </c>
      <c r="E69" s="148">
        <f t="shared" si="92"/>
        <v>20262</v>
      </c>
      <c r="F69" s="304">
        <f t="shared" si="92"/>
        <v>10809</v>
      </c>
      <c r="G69" s="305">
        <f t="shared" si="92"/>
        <v>10813</v>
      </c>
      <c r="H69" s="148">
        <f t="shared" si="92"/>
        <v>21622</v>
      </c>
      <c r="I69" s="114">
        <f t="shared" ref="I69:I73" si="93">IF(E69=0,0,((H69/E69)-1)*100)</f>
        <v>6.7120718586516581</v>
      </c>
      <c r="J69" s="4"/>
      <c r="L69" s="13" t="s">
        <v>13</v>
      </c>
      <c r="M69" s="311">
        <f t="shared" ref="M69:N71" si="94">+M13+M41</f>
        <v>1611024</v>
      </c>
      <c r="N69" s="309">
        <f t="shared" si="94"/>
        <v>1549345</v>
      </c>
      <c r="O69" s="159">
        <f t="shared" ref="O69" si="95">SUM(M69:N69)</f>
        <v>3160369</v>
      </c>
      <c r="P69" s="310">
        <f>P13+P41</f>
        <v>2425</v>
      </c>
      <c r="Q69" s="162">
        <f>+O69+P69</f>
        <v>3162794</v>
      </c>
      <c r="R69" s="311">
        <f t="shared" ref="R69:S71" si="96">+R13+R41</f>
        <v>1754237</v>
      </c>
      <c r="S69" s="309">
        <f t="shared" si="96"/>
        <v>1702073</v>
      </c>
      <c r="T69" s="159">
        <f t="shared" ref="T69" si="97">SUM(R69:S69)</f>
        <v>3456310</v>
      </c>
      <c r="U69" s="310">
        <f>U13+U41</f>
        <v>1877</v>
      </c>
      <c r="V69" s="162">
        <f>+T69+U69</f>
        <v>3458187</v>
      </c>
      <c r="W69" s="40">
        <f t="shared" ref="W69:W73" si="98">IF(Q69=0,0,((V69/Q69)-1)*100)</f>
        <v>9.3396218659830499</v>
      </c>
    </row>
    <row r="70" spans="1:28">
      <c r="A70" s="4" t="str">
        <f t="shared" si="7"/>
        <v xml:space="preserve"> </v>
      </c>
      <c r="B70" s="97" t="s">
        <v>14</v>
      </c>
      <c r="C70" s="304">
        <f t="shared" si="92"/>
        <v>9149</v>
      </c>
      <c r="D70" s="305">
        <f t="shared" si="92"/>
        <v>9149</v>
      </c>
      <c r="E70" s="148">
        <f t="shared" si="92"/>
        <v>18298</v>
      </c>
      <c r="F70" s="304">
        <f t="shared" si="92"/>
        <v>9715</v>
      </c>
      <c r="G70" s="305">
        <f t="shared" si="92"/>
        <v>9721</v>
      </c>
      <c r="H70" s="148">
        <f t="shared" si="92"/>
        <v>19436</v>
      </c>
      <c r="I70" s="114">
        <f t="shared" si="93"/>
        <v>6.2192589354027827</v>
      </c>
      <c r="J70" s="4"/>
      <c r="L70" s="13" t="s">
        <v>14</v>
      </c>
      <c r="M70" s="311">
        <f t="shared" si="94"/>
        <v>1444917</v>
      </c>
      <c r="N70" s="309">
        <f t="shared" si="94"/>
        <v>1459141</v>
      </c>
      <c r="O70" s="159">
        <f>SUM(M70:N70)</f>
        <v>2904058</v>
      </c>
      <c r="P70" s="310">
        <f>P14+P42</f>
        <v>2959</v>
      </c>
      <c r="Q70" s="162">
        <f>+O70+P70</f>
        <v>2907017</v>
      </c>
      <c r="R70" s="311">
        <f t="shared" si="96"/>
        <v>1594359</v>
      </c>
      <c r="S70" s="309">
        <f t="shared" si="96"/>
        <v>1605685</v>
      </c>
      <c r="T70" s="159">
        <f>SUM(R70:S70)</f>
        <v>3200044</v>
      </c>
      <c r="U70" s="310">
        <f>U14+U42</f>
        <v>3064</v>
      </c>
      <c r="V70" s="162">
        <f>+T70+U70</f>
        <v>3203108</v>
      </c>
      <c r="W70" s="40">
        <f t="shared" si="98"/>
        <v>10.185389352728237</v>
      </c>
    </row>
    <row r="71" spans="1:28" ht="13.5" thickBot="1">
      <c r="A71" s="4" t="str">
        <f t="shared" si="7"/>
        <v xml:space="preserve"> </v>
      </c>
      <c r="B71" s="97" t="s">
        <v>15</v>
      </c>
      <c r="C71" s="304">
        <f t="shared" si="92"/>
        <v>10125</v>
      </c>
      <c r="D71" s="305">
        <f t="shared" si="92"/>
        <v>10131</v>
      </c>
      <c r="E71" s="148">
        <f t="shared" si="92"/>
        <v>20256</v>
      </c>
      <c r="F71" s="304">
        <f t="shared" si="92"/>
        <v>10956</v>
      </c>
      <c r="G71" s="305">
        <f t="shared" si="92"/>
        <v>10944</v>
      </c>
      <c r="H71" s="148">
        <f t="shared" si="92"/>
        <v>21900</v>
      </c>
      <c r="I71" s="114">
        <f t="shared" si="93"/>
        <v>8.116113744075836</v>
      </c>
      <c r="J71" s="4"/>
      <c r="L71" s="13" t="s">
        <v>15</v>
      </c>
      <c r="M71" s="311">
        <f t="shared" si="94"/>
        <v>1606071</v>
      </c>
      <c r="N71" s="309">
        <f t="shared" si="94"/>
        <v>1604468</v>
      </c>
      <c r="O71" s="159">
        <f>SUM(M71:N71)</f>
        <v>3210539</v>
      </c>
      <c r="P71" s="310">
        <f>P15+P43</f>
        <v>3528</v>
      </c>
      <c r="Q71" s="162">
        <f>+O71+P71</f>
        <v>3214067</v>
      </c>
      <c r="R71" s="311">
        <f t="shared" si="96"/>
        <v>1771887</v>
      </c>
      <c r="S71" s="309">
        <f t="shared" si="96"/>
        <v>1760415</v>
      </c>
      <c r="T71" s="159">
        <f>SUM(R71:S71)</f>
        <v>3532302</v>
      </c>
      <c r="U71" s="310">
        <f>U15+U43</f>
        <v>3195</v>
      </c>
      <c r="V71" s="162">
        <f>+T71+U71</f>
        <v>3535497</v>
      </c>
      <c r="W71" s="40">
        <f t="shared" si="98"/>
        <v>10.000724938216909</v>
      </c>
    </row>
    <row r="72" spans="1:28" ht="14.25" thickTop="1" thickBot="1">
      <c r="A72" s="290" t="str">
        <f t="shared" si="7"/>
        <v xml:space="preserve"> </v>
      </c>
      <c r="B72" s="117" t="s">
        <v>61</v>
      </c>
      <c r="C72" s="118">
        <f>+C69+C70+C71</f>
        <v>29400</v>
      </c>
      <c r="D72" s="120">
        <f t="shared" ref="D72:H72" si="99">+D69+D70+D71</f>
        <v>29416</v>
      </c>
      <c r="E72" s="152">
        <f t="shared" si="99"/>
        <v>58816</v>
      </c>
      <c r="F72" s="118">
        <f t="shared" si="99"/>
        <v>31480</v>
      </c>
      <c r="G72" s="120">
        <f t="shared" si="99"/>
        <v>31478</v>
      </c>
      <c r="H72" s="152">
        <f t="shared" si="99"/>
        <v>62958</v>
      </c>
      <c r="I72" s="121">
        <f t="shared" si="93"/>
        <v>7.0423014145810647</v>
      </c>
      <c r="J72" s="4"/>
      <c r="L72" s="41" t="s">
        <v>61</v>
      </c>
      <c r="M72" s="45">
        <f>+M69+M70+M71</f>
        <v>4662012</v>
      </c>
      <c r="N72" s="43">
        <f t="shared" ref="N72:V72" si="100">+N69+N70+N71</f>
        <v>4612954</v>
      </c>
      <c r="O72" s="160">
        <f t="shared" si="100"/>
        <v>9274966</v>
      </c>
      <c r="P72" s="43">
        <f t="shared" si="100"/>
        <v>8912</v>
      </c>
      <c r="Q72" s="160">
        <f t="shared" si="100"/>
        <v>9283878</v>
      </c>
      <c r="R72" s="45">
        <f t="shared" si="100"/>
        <v>5120483</v>
      </c>
      <c r="S72" s="43">
        <f t="shared" si="100"/>
        <v>5068173</v>
      </c>
      <c r="T72" s="160">
        <f t="shared" si="100"/>
        <v>10188656</v>
      </c>
      <c r="U72" s="43">
        <f t="shared" si="100"/>
        <v>8136</v>
      </c>
      <c r="V72" s="160">
        <f t="shared" si="100"/>
        <v>10196792</v>
      </c>
      <c r="W72" s="46">
        <f t="shared" si="98"/>
        <v>9.8333261165215688</v>
      </c>
    </row>
    <row r="73" spans="1:28" ht="13.5" thickTop="1">
      <c r="A73" s="4" t="str">
        <f t="shared" si="7"/>
        <v xml:space="preserve"> </v>
      </c>
      <c r="B73" s="97" t="s">
        <v>16</v>
      </c>
      <c r="C73" s="123">
        <f t="shared" ref="C73:H74" si="101">+C17+C45</f>
        <v>9805</v>
      </c>
      <c r="D73" s="125">
        <f t="shared" si="101"/>
        <v>9805</v>
      </c>
      <c r="E73" s="148">
        <f t="shared" si="101"/>
        <v>19610</v>
      </c>
      <c r="F73" s="123">
        <f t="shared" si="101"/>
        <v>10730</v>
      </c>
      <c r="G73" s="125">
        <f t="shared" si="101"/>
        <v>10737</v>
      </c>
      <c r="H73" s="148">
        <f t="shared" si="101"/>
        <v>21467</v>
      </c>
      <c r="I73" s="114">
        <f t="shared" si="93"/>
        <v>9.4696583375828638</v>
      </c>
      <c r="J73" s="7"/>
      <c r="L73" s="13" t="s">
        <v>16</v>
      </c>
      <c r="M73" s="311">
        <f>+M17+M45</f>
        <v>1554202</v>
      </c>
      <c r="N73" s="309">
        <f>+N17+N45</f>
        <v>1547658</v>
      </c>
      <c r="O73" s="159">
        <f t="shared" ref="O73" si="102">SUM(M73:N73)</f>
        <v>3101860</v>
      </c>
      <c r="P73" s="310">
        <f>P17+P45</f>
        <v>1783</v>
      </c>
      <c r="Q73" s="162">
        <f>+O73+P73</f>
        <v>3103643</v>
      </c>
      <c r="R73" s="311">
        <f>+R17+R45</f>
        <v>1722288</v>
      </c>
      <c r="S73" s="309">
        <f>+S17+S45</f>
        <v>1717800</v>
      </c>
      <c r="T73" s="159">
        <f t="shared" ref="T73" si="103">SUM(R73:S73)</f>
        <v>3440088</v>
      </c>
      <c r="U73" s="310">
        <f>U17+U45</f>
        <v>2375</v>
      </c>
      <c r="V73" s="162">
        <f>+T73+U73</f>
        <v>3442463</v>
      </c>
      <c r="W73" s="40">
        <f t="shared" si="98"/>
        <v>10.9168483617478</v>
      </c>
    </row>
    <row r="74" spans="1:28" ht="13.5" thickBot="1">
      <c r="A74" s="4" t="str">
        <f>IF(ISERROR(F74/G74)," ",IF(F74/G74&gt;0.5,IF(F74/G74&lt;1.5," ","NOT OK"),"NOT OK"))</f>
        <v xml:space="preserve"> </v>
      </c>
      <c r="B74" s="97" t="s">
        <v>17</v>
      </c>
      <c r="C74" s="123">
        <f t="shared" si="101"/>
        <v>9858</v>
      </c>
      <c r="D74" s="125">
        <f t="shared" si="101"/>
        <v>9858</v>
      </c>
      <c r="E74" s="148">
        <f t="shared" si="101"/>
        <v>19716</v>
      </c>
      <c r="F74" s="123">
        <f t="shared" si="101"/>
        <v>10939</v>
      </c>
      <c r="G74" s="125">
        <f t="shared" si="101"/>
        <v>10938</v>
      </c>
      <c r="H74" s="148">
        <f t="shared" si="101"/>
        <v>21877</v>
      </c>
      <c r="I74" s="114">
        <f>IF(E74=0,0,((H74/E74)-1)*100)</f>
        <v>10.960641103672142</v>
      </c>
      <c r="J74" s="4"/>
      <c r="L74" s="13" t="s">
        <v>17</v>
      </c>
      <c r="M74" s="311">
        <f>+M18+M46</f>
        <v>1478245</v>
      </c>
      <c r="N74" s="309">
        <f>+N18+N46</f>
        <v>1477432</v>
      </c>
      <c r="O74" s="159">
        <f>SUM(M74:N74)</f>
        <v>2955677</v>
      </c>
      <c r="P74" s="308">
        <f>P18+P46</f>
        <v>2599</v>
      </c>
      <c r="Q74" s="159">
        <f>+O74+P74</f>
        <v>2958276</v>
      </c>
      <c r="R74" s="311">
        <f>+R18+R46</f>
        <v>1671854</v>
      </c>
      <c r="S74" s="309">
        <f>+S18+S46</f>
        <v>1677251</v>
      </c>
      <c r="T74" s="159">
        <f>SUM(R74:S74)</f>
        <v>3349105</v>
      </c>
      <c r="U74" s="308">
        <f>U18+U46</f>
        <v>2493</v>
      </c>
      <c r="V74" s="159">
        <f>+T74+U74</f>
        <v>3351598</v>
      </c>
      <c r="W74" s="40">
        <f>IF(Q74=0,0,((V74/Q74)-1)*100)</f>
        <v>13.295649222722972</v>
      </c>
    </row>
    <row r="75" spans="1:28" ht="14.25" thickTop="1" thickBot="1">
      <c r="A75" s="290" t="str">
        <f t="shared" ref="A75:A76" si="104">IF(ISERROR(F75/G75)," ",IF(F75/G75&gt;0.5,IF(F75/G75&lt;1.5," ","NOT OK"),"NOT OK"))</f>
        <v xml:space="preserve"> </v>
      </c>
      <c r="B75" s="117" t="s">
        <v>66</v>
      </c>
      <c r="C75" s="118">
        <f>+C72+C73+C74</f>
        <v>49063</v>
      </c>
      <c r="D75" s="119">
        <f t="shared" ref="D75" si="105">+D72+D73+D74</f>
        <v>49079</v>
      </c>
      <c r="E75" s="554">
        <f t="shared" ref="E75" si="106">+E72+E73+E74</f>
        <v>98142</v>
      </c>
      <c r="F75" s="118">
        <f t="shared" ref="F75" si="107">+F72+F73+F74</f>
        <v>53149</v>
      </c>
      <c r="G75" s="120">
        <f t="shared" ref="G75" si="108">+G72+G73+G74</f>
        <v>53153</v>
      </c>
      <c r="H75" s="271">
        <f t="shared" ref="H75" si="109">+H72+H73+H74</f>
        <v>106302</v>
      </c>
      <c r="I75" s="121">
        <f t="shared" ref="I75:I76" si="110">IF(E75=0,0,((H75/E75)-1)*100)</f>
        <v>8.3144830959222418</v>
      </c>
      <c r="J75" s="4"/>
      <c r="L75" s="41" t="s">
        <v>66</v>
      </c>
      <c r="M75" s="42">
        <f>+M72+M73+M74</f>
        <v>7694459</v>
      </c>
      <c r="N75" s="42">
        <f t="shared" ref="N75" si="111">+N72+N73+N74</f>
        <v>7638044</v>
      </c>
      <c r="O75" s="324">
        <f t="shared" ref="O75" si="112">+O72+O73+O74</f>
        <v>15332503</v>
      </c>
      <c r="P75" s="42">
        <f t="shared" ref="P75" si="113">+P72+P73+P74</f>
        <v>13294</v>
      </c>
      <c r="Q75" s="324">
        <f t="shared" ref="Q75" si="114">+Q72+Q73+Q74</f>
        <v>15345797</v>
      </c>
      <c r="R75" s="42">
        <f t="shared" ref="R75" si="115">+R72+R73+R74</f>
        <v>8514625</v>
      </c>
      <c r="S75" s="42">
        <f t="shared" ref="S75" si="116">+S72+S73+S74</f>
        <v>8463224</v>
      </c>
      <c r="T75" s="324">
        <f t="shared" ref="T75" si="117">+T72+T73+T74</f>
        <v>16977849</v>
      </c>
      <c r="U75" s="42">
        <f t="shared" ref="U75" si="118">+U72+U73+U74</f>
        <v>13004</v>
      </c>
      <c r="V75" s="324">
        <f t="shared" ref="V75" si="119">+V72+V73+V74</f>
        <v>16990853</v>
      </c>
      <c r="W75" s="46">
        <f t="shared" ref="W75:W76" si="120">IF(Q75=0,0,((V75/Q75)-1)*100)</f>
        <v>10.719912429442413</v>
      </c>
      <c r="X75" s="1"/>
      <c r="AA75" s="1"/>
    </row>
    <row r="76" spans="1:28" ht="14.25" thickTop="1" thickBot="1">
      <c r="A76" s="290" t="str">
        <f t="shared" si="104"/>
        <v xml:space="preserve"> </v>
      </c>
      <c r="B76" s="117" t="s">
        <v>67</v>
      </c>
      <c r="C76" s="118">
        <f>+C68+C72+C73+C74</f>
        <v>78222</v>
      </c>
      <c r="D76" s="120">
        <f t="shared" ref="D76:H76" si="121">+D68+D72+D73+D74</f>
        <v>78223</v>
      </c>
      <c r="E76" s="271">
        <f t="shared" si="121"/>
        <v>156445</v>
      </c>
      <c r="F76" s="118">
        <f t="shared" si="121"/>
        <v>84623</v>
      </c>
      <c r="G76" s="120">
        <f t="shared" si="121"/>
        <v>84633</v>
      </c>
      <c r="H76" s="271">
        <f t="shared" si="121"/>
        <v>169256</v>
      </c>
      <c r="I76" s="121">
        <f t="shared" si="110"/>
        <v>8.1888203522004552</v>
      </c>
      <c r="J76" s="4"/>
      <c r="L76" s="41" t="s">
        <v>67</v>
      </c>
      <c r="M76" s="45">
        <f>+M68+M72+M73+M74</f>
        <v>11931491</v>
      </c>
      <c r="N76" s="45">
        <f t="shared" ref="N76:V76" si="122">+N68+N72+N73+N74</f>
        <v>11940673</v>
      </c>
      <c r="O76" s="555">
        <f t="shared" si="122"/>
        <v>23872164</v>
      </c>
      <c r="P76" s="45">
        <f t="shared" si="122"/>
        <v>22982</v>
      </c>
      <c r="Q76" s="555">
        <f t="shared" si="122"/>
        <v>23895146</v>
      </c>
      <c r="R76" s="45">
        <f t="shared" si="122"/>
        <v>13346300</v>
      </c>
      <c r="S76" s="45">
        <f t="shared" si="122"/>
        <v>13397130</v>
      </c>
      <c r="T76" s="555">
        <f t="shared" si="122"/>
        <v>26743430</v>
      </c>
      <c r="U76" s="45">
        <f t="shared" si="122"/>
        <v>23262</v>
      </c>
      <c r="V76" s="555">
        <f t="shared" si="122"/>
        <v>26766692</v>
      </c>
      <c r="W76" s="46">
        <f t="shared" si="120"/>
        <v>12.017277483887323</v>
      </c>
      <c r="X76" s="5"/>
      <c r="Y76" s="4"/>
      <c r="Z76" s="4"/>
      <c r="AA76" s="296"/>
      <c r="AB76" s="260"/>
    </row>
    <row r="77" spans="1:28" ht="14.25" thickTop="1" thickBot="1">
      <c r="A77" s="4" t="str">
        <f>IF(ISERROR(F77/G77)," ",IF(F77/G77&gt;0.5,IF(F77/G77&lt;1.5," ","NOT OK"),"NOT OK"))</f>
        <v xml:space="preserve"> </v>
      </c>
      <c r="B77" s="97" t="s">
        <v>18</v>
      </c>
      <c r="C77" s="123">
        <f t="shared" ref="C77:E77" si="123">+C21+C49</f>
        <v>9446</v>
      </c>
      <c r="D77" s="125">
        <f t="shared" si="123"/>
        <v>9450</v>
      </c>
      <c r="E77" s="148">
        <f t="shared" si="123"/>
        <v>18896</v>
      </c>
      <c r="F77" s="123"/>
      <c r="G77" s="125"/>
      <c r="H77" s="148"/>
      <c r="I77" s="114"/>
      <c r="J77" s="4"/>
      <c r="L77" s="13" t="s">
        <v>18</v>
      </c>
      <c r="M77" s="311">
        <f>+M21+M49</f>
        <v>1420061</v>
      </c>
      <c r="N77" s="309">
        <f>+N21+N49</f>
        <v>1414657</v>
      </c>
      <c r="O77" s="159">
        <f>SUM(M77:N77)</f>
        <v>2834718</v>
      </c>
      <c r="P77" s="308">
        <f>P21+P49</f>
        <v>2360</v>
      </c>
      <c r="Q77" s="159">
        <f>+O77+P77</f>
        <v>2837078</v>
      </c>
      <c r="R77" s="311"/>
      <c r="S77" s="309"/>
      <c r="T77" s="159"/>
      <c r="U77" s="308"/>
      <c r="V77" s="159"/>
      <c r="W77" s="40"/>
    </row>
    <row r="78" spans="1:28" ht="15.75" customHeight="1" thickTop="1" thickBot="1">
      <c r="A78" s="9" t="str">
        <f>IF(ISERROR(F78/G78)," ",IF(F78/G78&gt;0.5,IF(F78/G78&lt;1.5," ","NOT OK"),"NOT OK"))</f>
        <v xml:space="preserve"> </v>
      </c>
      <c r="B78" s="126" t="s">
        <v>19</v>
      </c>
      <c r="C78" s="118">
        <f t="shared" ref="C78:E78" si="124">+C73+C74+C77</f>
        <v>29109</v>
      </c>
      <c r="D78" s="128">
        <f t="shared" si="124"/>
        <v>29113</v>
      </c>
      <c r="E78" s="150">
        <f t="shared" si="124"/>
        <v>58222</v>
      </c>
      <c r="F78" s="118"/>
      <c r="G78" s="128"/>
      <c r="H78" s="150"/>
      <c r="I78" s="121"/>
      <c r="J78" s="9"/>
      <c r="K78" s="10"/>
      <c r="L78" s="47" t="s">
        <v>19</v>
      </c>
      <c r="M78" s="48">
        <f t="shared" ref="M78:Q78" si="125">+M73+M74+M77</f>
        <v>4452508</v>
      </c>
      <c r="N78" s="49">
        <f t="shared" si="125"/>
        <v>4439747</v>
      </c>
      <c r="O78" s="161">
        <f t="shared" si="125"/>
        <v>8892255</v>
      </c>
      <c r="P78" s="49">
        <f t="shared" si="125"/>
        <v>6742</v>
      </c>
      <c r="Q78" s="161">
        <f t="shared" si="125"/>
        <v>8898997</v>
      </c>
      <c r="R78" s="48"/>
      <c r="S78" s="49"/>
      <c r="T78" s="161"/>
      <c r="U78" s="49"/>
      <c r="V78" s="161"/>
      <c r="W78" s="50"/>
    </row>
    <row r="79" spans="1:28" ht="13.5" thickTop="1">
      <c r="A79" s="4" t="str">
        <f>IF(ISERROR(F79/G79)," ",IF(F79/G79&gt;0.5,IF(F79/G79&lt;1.5," ","NOT OK"),"NOT OK"))</f>
        <v xml:space="preserve"> </v>
      </c>
      <c r="B79" s="97" t="s">
        <v>21</v>
      </c>
      <c r="C79" s="304">
        <f t="shared" ref="C79:E81" si="126">+C23+C51</f>
        <v>9956</v>
      </c>
      <c r="D79" s="305">
        <f t="shared" si="126"/>
        <v>9963</v>
      </c>
      <c r="E79" s="151">
        <f t="shared" si="126"/>
        <v>19919</v>
      </c>
      <c r="F79" s="304"/>
      <c r="G79" s="305"/>
      <c r="H79" s="151"/>
      <c r="I79" s="114"/>
      <c r="J79" s="4"/>
      <c r="L79" s="13" t="s">
        <v>21</v>
      </c>
      <c r="M79" s="311">
        <f t="shared" ref="M79:N81" si="127">+M23+M51</f>
        <v>1530184</v>
      </c>
      <c r="N79" s="309">
        <f t="shared" si="127"/>
        <v>1541818</v>
      </c>
      <c r="O79" s="159">
        <f>SUM(M79:N79)</f>
        <v>3072002</v>
      </c>
      <c r="P79" s="308">
        <f>P23+P51</f>
        <v>1819</v>
      </c>
      <c r="Q79" s="159">
        <f>+O79+P79</f>
        <v>3073821</v>
      </c>
      <c r="R79" s="311"/>
      <c r="S79" s="309"/>
      <c r="T79" s="159"/>
      <c r="U79" s="308"/>
      <c r="V79" s="159"/>
      <c r="W79" s="40"/>
    </row>
    <row r="80" spans="1:28">
      <c r="A80" s="4" t="str">
        <f t="shared" ref="A80:A81" si="128">IF(ISERROR(F80/G80)," ",IF(F80/G80&gt;0.5,IF(F80/G80&lt;1.5," ","NOT OK"),"NOT OK"))</f>
        <v xml:space="preserve"> </v>
      </c>
      <c r="B80" s="97" t="s">
        <v>22</v>
      </c>
      <c r="C80" s="304">
        <f t="shared" si="126"/>
        <v>10034</v>
      </c>
      <c r="D80" s="305">
        <f t="shared" si="126"/>
        <v>10027</v>
      </c>
      <c r="E80" s="142">
        <f t="shared" si="126"/>
        <v>20061</v>
      </c>
      <c r="F80" s="304"/>
      <c r="G80" s="305"/>
      <c r="H80" s="142"/>
      <c r="I80" s="114"/>
      <c r="J80" s="4"/>
      <c r="L80" s="13" t="s">
        <v>22</v>
      </c>
      <c r="M80" s="311">
        <f t="shared" si="127"/>
        <v>1561040</v>
      </c>
      <c r="N80" s="309">
        <f t="shared" si="127"/>
        <v>1538917</v>
      </c>
      <c r="O80" s="159">
        <f t="shared" ref="O80:O81" si="129">SUM(M80:N80)</f>
        <v>3099957</v>
      </c>
      <c r="P80" s="308">
        <f>P24+P52</f>
        <v>785</v>
      </c>
      <c r="Q80" s="159">
        <f>+O80+P80</f>
        <v>3100742</v>
      </c>
      <c r="R80" s="311"/>
      <c r="S80" s="309"/>
      <c r="T80" s="159"/>
      <c r="U80" s="308"/>
      <c r="V80" s="159"/>
      <c r="W80" s="40"/>
    </row>
    <row r="81" spans="1:27" ht="13.5" thickBot="1">
      <c r="A81" s="4" t="str">
        <f t="shared" si="128"/>
        <v xml:space="preserve"> </v>
      </c>
      <c r="B81" s="97" t="s">
        <v>23</v>
      </c>
      <c r="C81" s="304">
        <f t="shared" si="126"/>
        <v>9373</v>
      </c>
      <c r="D81" s="129">
        <f t="shared" si="126"/>
        <v>9375</v>
      </c>
      <c r="E81" s="146">
        <f t="shared" si="126"/>
        <v>18748</v>
      </c>
      <c r="F81" s="304"/>
      <c r="G81" s="129"/>
      <c r="H81" s="146"/>
      <c r="I81" s="130"/>
      <c r="J81" s="4"/>
      <c r="L81" s="13" t="s">
        <v>23</v>
      </c>
      <c r="M81" s="311">
        <f t="shared" si="127"/>
        <v>1400495</v>
      </c>
      <c r="N81" s="309">
        <f t="shared" si="127"/>
        <v>1405334</v>
      </c>
      <c r="O81" s="159">
        <f t="shared" si="129"/>
        <v>2805829</v>
      </c>
      <c r="P81" s="310">
        <f>P25+P53</f>
        <v>844</v>
      </c>
      <c r="Q81" s="162">
        <f>+O81+P81</f>
        <v>2806673</v>
      </c>
      <c r="R81" s="311"/>
      <c r="S81" s="309"/>
      <c r="T81" s="159"/>
      <c r="U81" s="310"/>
      <c r="V81" s="162"/>
      <c r="W81" s="40"/>
    </row>
    <row r="82" spans="1:27" ht="14.25" thickTop="1" thickBot="1">
      <c r="A82" s="290" t="str">
        <f>IF(ISERROR(F82/G82)," ",IF(F82/G82&gt;0.5,IF(F82/G82&lt;1.5," ","NOT OK"),"NOT OK"))</f>
        <v xml:space="preserve"> </v>
      </c>
      <c r="B82" s="117" t="s">
        <v>40</v>
      </c>
      <c r="C82" s="118">
        <f t="shared" ref="C82:E82" si="130">+C79+C80+C81</f>
        <v>29363</v>
      </c>
      <c r="D82" s="118">
        <f t="shared" si="130"/>
        <v>29365</v>
      </c>
      <c r="E82" s="118">
        <f t="shared" si="130"/>
        <v>58728</v>
      </c>
      <c r="F82" s="118"/>
      <c r="G82" s="118"/>
      <c r="H82" s="118"/>
      <c r="I82" s="121"/>
      <c r="J82" s="4"/>
      <c r="L82" s="326" t="s">
        <v>40</v>
      </c>
      <c r="M82" s="45">
        <f t="shared" ref="M82:Q82" si="131">+M79+M80+M81</f>
        <v>4491719</v>
      </c>
      <c r="N82" s="43">
        <f t="shared" si="131"/>
        <v>4486069</v>
      </c>
      <c r="O82" s="160">
        <f t="shared" si="131"/>
        <v>8977788</v>
      </c>
      <c r="P82" s="43">
        <f t="shared" si="131"/>
        <v>3448</v>
      </c>
      <c r="Q82" s="160">
        <f t="shared" si="131"/>
        <v>8981236</v>
      </c>
      <c r="R82" s="45"/>
      <c r="S82" s="43"/>
      <c r="T82" s="160"/>
      <c r="U82" s="43"/>
      <c r="V82" s="160"/>
      <c r="W82" s="46"/>
    </row>
    <row r="83" spans="1:27" ht="14.25" thickTop="1" thickBot="1">
      <c r="A83" s="290" t="str">
        <f>IF(ISERROR(F83/G83)," ",IF(F83/G83&gt;0.5,IF(F83/G83&lt;1.5," ","NOT OK"),"NOT OK"))</f>
        <v xml:space="preserve"> </v>
      </c>
      <c r="B83" s="117" t="s">
        <v>62</v>
      </c>
      <c r="C83" s="118">
        <f t="shared" ref="C83:E83" si="132">+C72+C78+C82</f>
        <v>87872</v>
      </c>
      <c r="D83" s="118">
        <f t="shared" si="132"/>
        <v>87894</v>
      </c>
      <c r="E83" s="118">
        <f t="shared" si="132"/>
        <v>175766</v>
      </c>
      <c r="F83" s="118"/>
      <c r="G83" s="118"/>
      <c r="H83" s="118"/>
      <c r="I83" s="121"/>
      <c r="J83" s="4"/>
      <c r="L83" s="326" t="s">
        <v>62</v>
      </c>
      <c r="M83" s="42">
        <f t="shared" ref="M83:Q83" si="133">+M72+M78+M82</f>
        <v>13606239</v>
      </c>
      <c r="N83" s="42">
        <f t="shared" si="133"/>
        <v>13538770</v>
      </c>
      <c r="O83" s="324">
        <f t="shared" si="133"/>
        <v>27145009</v>
      </c>
      <c r="P83" s="42">
        <f t="shared" si="133"/>
        <v>19102</v>
      </c>
      <c r="Q83" s="325">
        <f t="shared" si="133"/>
        <v>27164111</v>
      </c>
      <c r="R83" s="42"/>
      <c r="S83" s="42"/>
      <c r="T83" s="324"/>
      <c r="U83" s="42"/>
      <c r="V83" s="325"/>
      <c r="W83" s="46"/>
      <c r="X83" s="1"/>
      <c r="AA83" s="1"/>
    </row>
    <row r="84" spans="1:27" ht="14.25" thickTop="1" thickBot="1">
      <c r="A84" s="290" t="str">
        <f>IF(ISERROR(F84/G84)," ",IF(F84/G84&gt;0.5,IF(F84/G84&lt;1.5," ","NOT OK"),"NOT OK"))</f>
        <v xml:space="preserve"> </v>
      </c>
      <c r="B84" s="117" t="s">
        <v>63</v>
      </c>
      <c r="C84" s="118">
        <f t="shared" ref="C84:E84" si="134">+C68+C72+C78+C82</f>
        <v>117031</v>
      </c>
      <c r="D84" s="118">
        <f t="shared" si="134"/>
        <v>117038</v>
      </c>
      <c r="E84" s="118">
        <f t="shared" si="134"/>
        <v>234069</v>
      </c>
      <c r="F84" s="118"/>
      <c r="G84" s="118"/>
      <c r="H84" s="118"/>
      <c r="I84" s="121"/>
      <c r="J84" s="4"/>
      <c r="L84" s="326" t="s">
        <v>63</v>
      </c>
      <c r="M84" s="45">
        <f t="shared" ref="M84:Q84" si="135">+M68+M72+M78+M82</f>
        <v>17843271</v>
      </c>
      <c r="N84" s="43">
        <f t="shared" si="135"/>
        <v>17841399</v>
      </c>
      <c r="O84" s="160">
        <f t="shared" si="135"/>
        <v>35684670</v>
      </c>
      <c r="P84" s="43">
        <f t="shared" si="135"/>
        <v>28790</v>
      </c>
      <c r="Q84" s="160">
        <f t="shared" si="135"/>
        <v>35713460</v>
      </c>
      <c r="R84" s="45"/>
      <c r="S84" s="43"/>
      <c r="T84" s="160"/>
      <c r="U84" s="43"/>
      <c r="V84" s="160"/>
      <c r="W84" s="46"/>
    </row>
    <row r="85" spans="1:27" ht="14.25" thickTop="1" thickBot="1">
      <c r="B85" s="131" t="s">
        <v>60</v>
      </c>
      <c r="C85" s="93"/>
      <c r="D85" s="93"/>
      <c r="E85" s="93"/>
      <c r="F85" s="93"/>
      <c r="G85" s="93"/>
      <c r="H85" s="93"/>
      <c r="I85" s="93"/>
      <c r="J85" s="93"/>
      <c r="L85" s="54" t="s">
        <v>60</v>
      </c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</row>
    <row r="86" spans="1:27" ht="13.5" thickTop="1">
      <c r="L86" s="1332" t="s">
        <v>33</v>
      </c>
      <c r="M86" s="1333"/>
      <c r="N86" s="1333"/>
      <c r="O86" s="1333"/>
      <c r="P86" s="1333"/>
      <c r="Q86" s="1333"/>
      <c r="R86" s="1333"/>
      <c r="S86" s="1333"/>
      <c r="T86" s="1333"/>
      <c r="U86" s="1333"/>
      <c r="V86" s="1333"/>
      <c r="W86" s="1334"/>
    </row>
    <row r="87" spans="1:27" ht="13.5" thickBot="1">
      <c r="L87" s="1317" t="s">
        <v>43</v>
      </c>
      <c r="M87" s="1318"/>
      <c r="N87" s="1318"/>
      <c r="O87" s="1318"/>
      <c r="P87" s="1318"/>
      <c r="Q87" s="1318"/>
      <c r="R87" s="1318"/>
      <c r="S87" s="1318"/>
      <c r="T87" s="1318"/>
      <c r="U87" s="1318"/>
      <c r="V87" s="1318"/>
      <c r="W87" s="1319"/>
    </row>
    <row r="88" spans="1:27" ht="14.25" thickTop="1" thickBot="1">
      <c r="L88" s="55"/>
      <c r="M88" s="56"/>
      <c r="N88" s="56"/>
      <c r="O88" s="56"/>
      <c r="P88" s="56"/>
      <c r="Q88" s="56"/>
      <c r="R88" s="56"/>
      <c r="S88" s="56"/>
      <c r="T88" s="56"/>
      <c r="U88" s="56"/>
      <c r="V88" s="56"/>
      <c r="W88" s="57" t="s">
        <v>34</v>
      </c>
    </row>
    <row r="89" spans="1:27" ht="14.25" thickTop="1" thickBot="1">
      <c r="L89" s="58"/>
      <c r="M89" s="178" t="s">
        <v>64</v>
      </c>
      <c r="N89" s="177"/>
      <c r="O89" s="178"/>
      <c r="P89" s="176"/>
      <c r="Q89" s="177"/>
      <c r="R89" s="176" t="s">
        <v>65</v>
      </c>
      <c r="S89" s="177"/>
      <c r="T89" s="178"/>
      <c r="U89" s="176"/>
      <c r="V89" s="176"/>
      <c r="W89" s="281" t="s">
        <v>2</v>
      </c>
    </row>
    <row r="90" spans="1:27" ht="13.5" thickTop="1">
      <c r="L90" s="59" t="s">
        <v>3</v>
      </c>
      <c r="M90" s="60"/>
      <c r="N90" s="61"/>
      <c r="O90" s="62"/>
      <c r="P90" s="63"/>
      <c r="Q90" s="62"/>
      <c r="R90" s="60"/>
      <c r="S90" s="61"/>
      <c r="T90" s="62"/>
      <c r="U90" s="63"/>
      <c r="V90" s="62"/>
      <c r="W90" s="282" t="s">
        <v>4</v>
      </c>
    </row>
    <row r="91" spans="1:27" ht="13.5" thickBot="1">
      <c r="L91" s="64"/>
      <c r="M91" s="65" t="s">
        <v>35</v>
      </c>
      <c r="N91" s="66" t="s">
        <v>36</v>
      </c>
      <c r="O91" s="67" t="s">
        <v>37</v>
      </c>
      <c r="P91" s="68" t="s">
        <v>32</v>
      </c>
      <c r="Q91" s="67" t="s">
        <v>7</v>
      </c>
      <c r="R91" s="65" t="s">
        <v>35</v>
      </c>
      <c r="S91" s="66" t="s">
        <v>36</v>
      </c>
      <c r="T91" s="67" t="s">
        <v>37</v>
      </c>
      <c r="U91" s="68" t="s">
        <v>32</v>
      </c>
      <c r="V91" s="67" t="s">
        <v>7</v>
      </c>
      <c r="W91" s="280"/>
    </row>
    <row r="92" spans="1:27" ht="5.25" customHeight="1" thickTop="1">
      <c r="L92" s="59"/>
      <c r="M92" s="69"/>
      <c r="N92" s="70"/>
      <c r="O92" s="71"/>
      <c r="P92" s="72"/>
      <c r="Q92" s="71"/>
      <c r="R92" s="69"/>
      <c r="S92" s="70"/>
      <c r="T92" s="71"/>
      <c r="U92" s="72"/>
      <c r="V92" s="71"/>
      <c r="W92" s="73"/>
    </row>
    <row r="93" spans="1:27">
      <c r="A93" s="293"/>
      <c r="L93" s="59" t="s">
        <v>10</v>
      </c>
      <c r="M93" s="313">
        <v>639</v>
      </c>
      <c r="N93" s="314">
        <v>3068</v>
      </c>
      <c r="O93" s="169">
        <f>+M93+N93</f>
        <v>3707</v>
      </c>
      <c r="P93" s="312">
        <v>8</v>
      </c>
      <c r="Q93" s="169">
        <f>O93+P93</f>
        <v>3715</v>
      </c>
      <c r="R93" s="313">
        <v>797</v>
      </c>
      <c r="S93" s="314">
        <v>3172</v>
      </c>
      <c r="T93" s="169">
        <f>+R93+S93</f>
        <v>3969</v>
      </c>
      <c r="U93" s="312">
        <v>0</v>
      </c>
      <c r="V93" s="169">
        <f>T93+U93</f>
        <v>3969</v>
      </c>
      <c r="W93" s="77">
        <f>IF(Q93=0,0,((V93/Q93)-1)*100)</f>
        <v>6.8371467025571953</v>
      </c>
      <c r="Y93" s="261"/>
      <c r="Z93" s="261"/>
    </row>
    <row r="94" spans="1:27">
      <c r="A94" s="293"/>
      <c r="L94" s="59" t="s">
        <v>11</v>
      </c>
      <c r="M94" s="313">
        <v>595</v>
      </c>
      <c r="N94" s="314">
        <v>2961</v>
      </c>
      <c r="O94" s="169">
        <f t="shared" ref="O94:O97" si="136">+M94+N94</f>
        <v>3556</v>
      </c>
      <c r="P94" s="312">
        <v>14</v>
      </c>
      <c r="Q94" s="169">
        <f>O94+P94</f>
        <v>3570</v>
      </c>
      <c r="R94" s="313">
        <v>913</v>
      </c>
      <c r="S94" s="314">
        <v>3431</v>
      </c>
      <c r="T94" s="169">
        <f t="shared" ref="T94:T97" si="137">+R94+S94</f>
        <v>4344</v>
      </c>
      <c r="U94" s="312">
        <v>0</v>
      </c>
      <c r="V94" s="169">
        <f>T94+U94</f>
        <v>4344</v>
      </c>
      <c r="W94" s="77">
        <f>IF(Q94=0,0,((V94/Q94)-1)*100)</f>
        <v>21.680672268907554</v>
      </c>
      <c r="Y94" s="261"/>
      <c r="Z94" s="261"/>
    </row>
    <row r="95" spans="1:27" ht="13.5" thickBot="1">
      <c r="A95" s="293"/>
      <c r="L95" s="64" t="s">
        <v>12</v>
      </c>
      <c r="M95" s="313">
        <v>553</v>
      </c>
      <c r="N95" s="314">
        <v>3024</v>
      </c>
      <c r="O95" s="169">
        <f t="shared" si="136"/>
        <v>3577</v>
      </c>
      <c r="P95" s="312">
        <v>2</v>
      </c>
      <c r="Q95" s="169">
        <f t="shared" ref="Q95" si="138">O95+P95</f>
        <v>3579</v>
      </c>
      <c r="R95" s="313">
        <v>676</v>
      </c>
      <c r="S95" s="314">
        <v>3120</v>
      </c>
      <c r="T95" s="169">
        <f t="shared" si="137"/>
        <v>3796</v>
      </c>
      <c r="U95" s="312">
        <v>0</v>
      </c>
      <c r="V95" s="169">
        <f t="shared" ref="V95" si="139">T95+U95</f>
        <v>3796</v>
      </c>
      <c r="W95" s="77">
        <f>IF(Q95=0,0,((V95/Q95)-1)*100)</f>
        <v>6.063146130203978</v>
      </c>
      <c r="Y95" s="261"/>
      <c r="Z95" s="261"/>
    </row>
    <row r="96" spans="1:27" ht="14.25" thickTop="1" thickBot="1">
      <c r="A96" s="293"/>
      <c r="L96" s="78" t="s">
        <v>57</v>
      </c>
      <c r="M96" s="79">
        <f t="shared" ref="M96:N96" si="140">+M93+M94+M95</f>
        <v>1787</v>
      </c>
      <c r="N96" s="80">
        <f t="shared" si="140"/>
        <v>9053</v>
      </c>
      <c r="O96" s="170">
        <f t="shared" si="136"/>
        <v>10840</v>
      </c>
      <c r="P96" s="79">
        <f t="shared" ref="P96:V96" si="141">+P93+P94+P95</f>
        <v>24</v>
      </c>
      <c r="Q96" s="170">
        <f t="shared" si="141"/>
        <v>10864</v>
      </c>
      <c r="R96" s="79">
        <f t="shared" si="141"/>
        <v>2386</v>
      </c>
      <c r="S96" s="80">
        <f t="shared" si="141"/>
        <v>9723</v>
      </c>
      <c r="T96" s="170">
        <f t="shared" si="137"/>
        <v>12109</v>
      </c>
      <c r="U96" s="79">
        <f t="shared" si="141"/>
        <v>0</v>
      </c>
      <c r="V96" s="170">
        <f t="shared" si="141"/>
        <v>12109</v>
      </c>
      <c r="W96" s="81">
        <f t="shared" ref="W96:W97" si="142">IF(Q96=0,0,((V96/Q96)-1)*100)</f>
        <v>11.459867452135498</v>
      </c>
      <c r="Y96" s="261"/>
      <c r="Z96" s="261"/>
    </row>
    <row r="97" spans="1:28" ht="13.5" thickTop="1">
      <c r="A97" s="293"/>
      <c r="L97" s="59" t="s">
        <v>13</v>
      </c>
      <c r="M97" s="313">
        <v>512</v>
      </c>
      <c r="N97" s="314">
        <v>2651</v>
      </c>
      <c r="O97" s="169">
        <f t="shared" si="136"/>
        <v>3163</v>
      </c>
      <c r="P97" s="312">
        <v>0</v>
      </c>
      <c r="Q97" s="169">
        <f>O97+P97</f>
        <v>3163</v>
      </c>
      <c r="R97" s="313">
        <v>561</v>
      </c>
      <c r="S97" s="314">
        <v>2847</v>
      </c>
      <c r="T97" s="169">
        <f t="shared" si="137"/>
        <v>3408</v>
      </c>
      <c r="U97" s="312">
        <v>0</v>
      </c>
      <c r="V97" s="169">
        <f>T97+U97</f>
        <v>3408</v>
      </c>
      <c r="W97" s="77">
        <f t="shared" si="142"/>
        <v>7.7458109389819896</v>
      </c>
      <c r="X97" s="546"/>
      <c r="Y97" s="547"/>
      <c r="Z97" s="547"/>
      <c r="AA97" s="548"/>
    </row>
    <row r="98" spans="1:28">
      <c r="A98" s="293"/>
      <c r="L98" s="59" t="s">
        <v>14</v>
      </c>
      <c r="M98" s="313">
        <v>453</v>
      </c>
      <c r="N98" s="314">
        <v>2553</v>
      </c>
      <c r="O98" s="169">
        <f>+M98+N98</f>
        <v>3006</v>
      </c>
      <c r="P98" s="312">
        <v>13</v>
      </c>
      <c r="Q98" s="169">
        <f>O98+P98</f>
        <v>3019</v>
      </c>
      <c r="R98" s="313">
        <v>602</v>
      </c>
      <c r="S98" s="314">
        <v>2824</v>
      </c>
      <c r="T98" s="169">
        <f>+R98+S98</f>
        <v>3426</v>
      </c>
      <c r="U98" s="312">
        <v>0</v>
      </c>
      <c r="V98" s="169">
        <f>T98+U98</f>
        <v>3426</v>
      </c>
      <c r="W98" s="77">
        <f>IF(Q98=0,0,((V98/Q98)-1)*100)</f>
        <v>13.481285193772763</v>
      </c>
      <c r="Y98" s="261"/>
      <c r="Z98" s="261"/>
    </row>
    <row r="99" spans="1:28" ht="13.5" thickBot="1">
      <c r="A99" s="293"/>
      <c r="L99" s="59" t="s">
        <v>15</v>
      </c>
      <c r="M99" s="313">
        <v>755</v>
      </c>
      <c r="N99" s="314">
        <v>3316</v>
      </c>
      <c r="O99" s="169">
        <f>+M99+N99</f>
        <v>4071</v>
      </c>
      <c r="P99" s="312">
        <v>21</v>
      </c>
      <c r="Q99" s="169">
        <f>O99+P99</f>
        <v>4092</v>
      </c>
      <c r="R99" s="313">
        <v>601</v>
      </c>
      <c r="S99" s="314">
        <v>4021</v>
      </c>
      <c r="T99" s="169">
        <f>+R99+S99</f>
        <v>4622</v>
      </c>
      <c r="U99" s="312">
        <v>0</v>
      </c>
      <c r="V99" s="169">
        <f>T99+U99</f>
        <v>4622</v>
      </c>
      <c r="W99" s="77">
        <f>IF(Q99=0,0,((V99/Q99)-1)*100)</f>
        <v>12.952101661779093</v>
      </c>
      <c r="Y99" s="261"/>
      <c r="Z99" s="261"/>
    </row>
    <row r="100" spans="1:28" ht="14.25" thickTop="1" thickBot="1">
      <c r="A100" s="293"/>
      <c r="L100" s="78" t="s">
        <v>61</v>
      </c>
      <c r="M100" s="79">
        <f>+M97+M98+M99</f>
        <v>1720</v>
      </c>
      <c r="N100" s="80">
        <f t="shared" ref="N100:V100" si="143">+N97+N98+N99</f>
        <v>8520</v>
      </c>
      <c r="O100" s="170">
        <f t="shared" si="143"/>
        <v>10240</v>
      </c>
      <c r="P100" s="79">
        <f t="shared" si="143"/>
        <v>34</v>
      </c>
      <c r="Q100" s="170">
        <f t="shared" si="143"/>
        <v>10274</v>
      </c>
      <c r="R100" s="79">
        <f t="shared" si="143"/>
        <v>1764</v>
      </c>
      <c r="S100" s="80">
        <f t="shared" si="143"/>
        <v>9692</v>
      </c>
      <c r="T100" s="170">
        <f t="shared" si="143"/>
        <v>11456</v>
      </c>
      <c r="U100" s="79">
        <f t="shared" si="143"/>
        <v>0</v>
      </c>
      <c r="V100" s="170">
        <f t="shared" si="143"/>
        <v>11456</v>
      </c>
      <c r="W100" s="81">
        <f t="shared" ref="W100" si="144">IF(Q100=0,0,((V100/Q100)-1)*100)</f>
        <v>11.50476932061515</v>
      </c>
      <c r="Y100" s="261"/>
      <c r="Z100" s="261"/>
    </row>
    <row r="101" spans="1:28" ht="13.5" thickTop="1">
      <c r="A101" s="293"/>
      <c r="L101" s="59" t="s">
        <v>16</v>
      </c>
      <c r="M101" s="313">
        <v>916</v>
      </c>
      <c r="N101" s="314">
        <v>3258</v>
      </c>
      <c r="O101" s="169">
        <f>+M101+N101</f>
        <v>4174</v>
      </c>
      <c r="P101" s="312">
        <v>0</v>
      </c>
      <c r="Q101" s="169">
        <f>O101+P101</f>
        <v>4174</v>
      </c>
      <c r="R101" s="313">
        <v>712</v>
      </c>
      <c r="S101" s="314">
        <v>4170</v>
      </c>
      <c r="T101" s="169">
        <f>+R101+S101</f>
        <v>4882</v>
      </c>
      <c r="U101" s="312">
        <v>0</v>
      </c>
      <c r="V101" s="169">
        <f>T101+U101</f>
        <v>4882</v>
      </c>
      <c r="W101" s="77">
        <f>IF(Q101=0,0,((V101/Q101)-1)*100)</f>
        <v>16.962146621945372</v>
      </c>
      <c r="Y101" s="261"/>
      <c r="Z101" s="261"/>
    </row>
    <row r="102" spans="1:28" ht="13.5" thickBot="1">
      <c r="A102" s="293"/>
      <c r="L102" s="59" t="s">
        <v>17</v>
      </c>
      <c r="M102" s="313">
        <v>878</v>
      </c>
      <c r="N102" s="314">
        <v>3564</v>
      </c>
      <c r="O102" s="169">
        <f t="shared" ref="O102" si="145">+M102+N102</f>
        <v>4442</v>
      </c>
      <c r="P102" s="312">
        <v>1</v>
      </c>
      <c r="Q102" s="169">
        <f>O102+P102</f>
        <v>4443</v>
      </c>
      <c r="R102" s="313">
        <v>516</v>
      </c>
      <c r="S102" s="314">
        <v>4036</v>
      </c>
      <c r="T102" s="169">
        <f>+R102+S102</f>
        <v>4552</v>
      </c>
      <c r="U102" s="312">
        <v>2</v>
      </c>
      <c r="V102" s="169">
        <f>T102+U102</f>
        <v>4554</v>
      </c>
      <c r="W102" s="77">
        <f>IF(Q102=0,0,((V102/Q102)-1)*100)</f>
        <v>2.4983119513841912</v>
      </c>
      <c r="Y102" s="261"/>
      <c r="Z102" s="261"/>
    </row>
    <row r="103" spans="1:28" ht="14.25" thickTop="1" thickBot="1">
      <c r="A103" s="293"/>
      <c r="L103" s="78" t="s">
        <v>66</v>
      </c>
      <c r="M103" s="79">
        <f>+M100+M101+M102</f>
        <v>3514</v>
      </c>
      <c r="N103" s="80">
        <f t="shared" ref="N103:V103" si="146">+N100+N101+N102</f>
        <v>15342</v>
      </c>
      <c r="O103" s="164">
        <f t="shared" si="146"/>
        <v>18856</v>
      </c>
      <c r="P103" s="79">
        <f t="shared" si="146"/>
        <v>35</v>
      </c>
      <c r="Q103" s="164">
        <f t="shared" si="146"/>
        <v>18891</v>
      </c>
      <c r="R103" s="79">
        <f t="shared" si="146"/>
        <v>2992</v>
      </c>
      <c r="S103" s="80">
        <f t="shared" si="146"/>
        <v>17898</v>
      </c>
      <c r="T103" s="164">
        <f t="shared" si="146"/>
        <v>20890</v>
      </c>
      <c r="U103" s="79">
        <f t="shared" si="146"/>
        <v>2</v>
      </c>
      <c r="V103" s="164">
        <f t="shared" si="146"/>
        <v>20892</v>
      </c>
      <c r="W103" s="81">
        <f t="shared" ref="W103" si="147">IF(Q103=0,0,((V103/Q103)-1)*100)</f>
        <v>10.592345561378425</v>
      </c>
      <c r="Y103" s="261"/>
      <c r="Z103" s="261"/>
    </row>
    <row r="104" spans="1:28" ht="14.25" thickTop="1" thickBot="1">
      <c r="A104" s="293"/>
      <c r="L104" s="78" t="s">
        <v>67</v>
      </c>
      <c r="M104" s="79">
        <f>+M96+M100+M101+M102</f>
        <v>5301</v>
      </c>
      <c r="N104" s="80">
        <f t="shared" ref="N104:V104" si="148">+N96+N100+N101+N102</f>
        <v>24395</v>
      </c>
      <c r="O104" s="164">
        <f t="shared" si="148"/>
        <v>29696</v>
      </c>
      <c r="P104" s="79">
        <f t="shared" si="148"/>
        <v>59</v>
      </c>
      <c r="Q104" s="164">
        <f t="shared" si="148"/>
        <v>29755</v>
      </c>
      <c r="R104" s="79">
        <f t="shared" si="148"/>
        <v>5378</v>
      </c>
      <c r="S104" s="80">
        <f t="shared" si="148"/>
        <v>27621</v>
      </c>
      <c r="T104" s="164">
        <f t="shared" si="148"/>
        <v>32999</v>
      </c>
      <c r="U104" s="79">
        <f t="shared" si="148"/>
        <v>2</v>
      </c>
      <c r="V104" s="164">
        <f t="shared" si="148"/>
        <v>33001</v>
      </c>
      <c r="W104" s="81">
        <f>IF(Q104=0,0,((V104/Q104)-1)*100)</f>
        <v>10.909090909090914</v>
      </c>
      <c r="Y104" s="261"/>
      <c r="Z104" s="261"/>
      <c r="AB104" s="260"/>
    </row>
    <row r="105" spans="1:28" ht="14.25" thickTop="1" thickBot="1">
      <c r="A105" s="293"/>
      <c r="L105" s="59" t="s">
        <v>18</v>
      </c>
      <c r="M105" s="313">
        <v>753</v>
      </c>
      <c r="N105" s="314">
        <v>3243</v>
      </c>
      <c r="O105" s="171">
        <f>+M105+N105</f>
        <v>3996</v>
      </c>
      <c r="P105" s="82">
        <v>0</v>
      </c>
      <c r="Q105" s="171">
        <f>O105+P105</f>
        <v>3996</v>
      </c>
      <c r="R105" s="313"/>
      <c r="S105" s="314"/>
      <c r="T105" s="171"/>
      <c r="U105" s="82"/>
      <c r="V105" s="171"/>
      <c r="W105" s="77"/>
      <c r="Y105" s="261"/>
      <c r="Z105" s="261"/>
    </row>
    <row r="106" spans="1:28" ht="14.25" thickTop="1" thickBot="1">
      <c r="A106" s="293" t="str">
        <f>IF(ISERROR(F106/G106)," ",IF(F106/G106&gt;0.5,IF(F106/G106&lt;1.5," ","NOT OK"),"NOT OK"))</f>
        <v xml:space="preserve"> </v>
      </c>
      <c r="L106" s="83" t="s">
        <v>19</v>
      </c>
      <c r="M106" s="84">
        <f t="shared" ref="M106:Q106" si="149">+M101+M102+M105</f>
        <v>2547</v>
      </c>
      <c r="N106" s="84">
        <f t="shared" si="149"/>
        <v>10065</v>
      </c>
      <c r="O106" s="172">
        <f t="shared" si="149"/>
        <v>12612</v>
      </c>
      <c r="P106" s="85">
        <f t="shared" si="149"/>
        <v>1</v>
      </c>
      <c r="Q106" s="172">
        <f t="shared" si="149"/>
        <v>12613</v>
      </c>
      <c r="R106" s="84"/>
      <c r="S106" s="84"/>
      <c r="T106" s="172"/>
      <c r="U106" s="85"/>
      <c r="V106" s="172"/>
      <c r="W106" s="86"/>
      <c r="Y106" s="261"/>
      <c r="Z106" s="261"/>
    </row>
    <row r="107" spans="1:28" ht="13.5" thickTop="1">
      <c r="A107" s="293"/>
      <c r="L107" s="59" t="s">
        <v>21</v>
      </c>
      <c r="M107" s="313">
        <v>917</v>
      </c>
      <c r="N107" s="314">
        <v>2990</v>
      </c>
      <c r="O107" s="171">
        <f>+M107+N107</f>
        <v>3907</v>
      </c>
      <c r="P107" s="87">
        <v>0</v>
      </c>
      <c r="Q107" s="171">
        <f>O107+P107</f>
        <v>3907</v>
      </c>
      <c r="R107" s="313"/>
      <c r="S107" s="314"/>
      <c r="T107" s="171"/>
      <c r="U107" s="87"/>
      <c r="V107" s="171"/>
      <c r="W107" s="77"/>
    </row>
    <row r="108" spans="1:28">
      <c r="A108" s="293"/>
      <c r="L108" s="59" t="s">
        <v>22</v>
      </c>
      <c r="M108" s="313">
        <v>784</v>
      </c>
      <c r="N108" s="314">
        <v>2542</v>
      </c>
      <c r="O108" s="171">
        <f t="shared" ref="O108" si="150">+M108+N108</f>
        <v>3326</v>
      </c>
      <c r="P108" s="312">
        <v>6</v>
      </c>
      <c r="Q108" s="171">
        <f>O108+P108</f>
        <v>3332</v>
      </c>
      <c r="R108" s="313"/>
      <c r="S108" s="314"/>
      <c r="T108" s="171"/>
      <c r="U108" s="312"/>
      <c r="V108" s="171"/>
      <c r="W108" s="77"/>
    </row>
    <row r="109" spans="1:28" ht="13.5" thickBot="1">
      <c r="A109" s="294"/>
      <c r="L109" s="59" t="s">
        <v>23</v>
      </c>
      <c r="M109" s="313">
        <v>844</v>
      </c>
      <c r="N109" s="314">
        <v>2641</v>
      </c>
      <c r="O109" s="171">
        <f>+M109+N109</f>
        <v>3485</v>
      </c>
      <c r="P109" s="312">
        <v>0</v>
      </c>
      <c r="Q109" s="171">
        <f>O109+P109</f>
        <v>3485</v>
      </c>
      <c r="R109" s="313"/>
      <c r="S109" s="314"/>
      <c r="T109" s="171"/>
      <c r="U109" s="312"/>
      <c r="V109" s="171"/>
      <c r="W109" s="77"/>
    </row>
    <row r="110" spans="1:28" ht="14.25" thickTop="1" thickBot="1">
      <c r="A110" s="293"/>
      <c r="L110" s="78" t="s">
        <v>40</v>
      </c>
      <c r="M110" s="79">
        <f t="shared" ref="M110:Q110" si="151">+M107+M108+M109</f>
        <v>2545</v>
      </c>
      <c r="N110" s="80">
        <f t="shared" si="151"/>
        <v>8173</v>
      </c>
      <c r="O110" s="170">
        <f t="shared" si="151"/>
        <v>10718</v>
      </c>
      <c r="P110" s="79">
        <f t="shared" si="151"/>
        <v>6</v>
      </c>
      <c r="Q110" s="170">
        <f t="shared" si="151"/>
        <v>10724</v>
      </c>
      <c r="R110" s="79"/>
      <c r="S110" s="80"/>
      <c r="T110" s="170"/>
      <c r="U110" s="79"/>
      <c r="V110" s="170"/>
      <c r="W110" s="81"/>
    </row>
    <row r="111" spans="1:28" ht="14.25" thickTop="1" thickBot="1">
      <c r="A111" s="293" t="str">
        <f>IF(ISERROR(F111/G111)," ",IF(F111/G111&gt;0.5,IF(F111/G111&lt;1.5," ","NOT OK"),"NOT OK"))</f>
        <v xml:space="preserve"> </v>
      </c>
      <c r="L111" s="78" t="s">
        <v>62</v>
      </c>
      <c r="M111" s="79">
        <f t="shared" ref="M111:Q111" si="152">+M100+M106+M110</f>
        <v>6812</v>
      </c>
      <c r="N111" s="80">
        <f t="shared" si="152"/>
        <v>26758</v>
      </c>
      <c r="O111" s="164">
        <f t="shared" si="152"/>
        <v>33570</v>
      </c>
      <c r="P111" s="79">
        <f t="shared" si="152"/>
        <v>41</v>
      </c>
      <c r="Q111" s="164">
        <f t="shared" si="152"/>
        <v>33611</v>
      </c>
      <c r="R111" s="79"/>
      <c r="S111" s="80"/>
      <c r="T111" s="164"/>
      <c r="U111" s="79"/>
      <c r="V111" s="164"/>
      <c r="W111" s="81"/>
      <c r="Y111" s="261"/>
      <c r="Z111" s="261"/>
    </row>
    <row r="112" spans="1:28" ht="14.25" thickTop="1" thickBot="1">
      <c r="A112" s="293"/>
      <c r="L112" s="78" t="s">
        <v>63</v>
      </c>
      <c r="M112" s="79">
        <f t="shared" ref="M112:Q112" si="153">+M96+M100+M106+M110</f>
        <v>8599</v>
      </c>
      <c r="N112" s="80">
        <f t="shared" si="153"/>
        <v>35811</v>
      </c>
      <c r="O112" s="170">
        <f t="shared" si="153"/>
        <v>44410</v>
      </c>
      <c r="P112" s="79">
        <f t="shared" si="153"/>
        <v>65</v>
      </c>
      <c r="Q112" s="170">
        <f t="shared" si="153"/>
        <v>44475</v>
      </c>
      <c r="R112" s="79"/>
      <c r="S112" s="80"/>
      <c r="T112" s="170"/>
      <c r="U112" s="79"/>
      <c r="V112" s="170"/>
      <c r="W112" s="81"/>
      <c r="Y112" s="261"/>
      <c r="Z112" s="261"/>
    </row>
    <row r="113" spans="1:27" ht="14.25" thickTop="1" thickBot="1">
      <c r="A113" s="293"/>
      <c r="L113" s="88" t="s">
        <v>60</v>
      </c>
      <c r="M113" s="56"/>
      <c r="N113" s="56"/>
      <c r="O113" s="56"/>
      <c r="P113" s="56"/>
      <c r="Q113" s="56"/>
      <c r="R113" s="56"/>
      <c r="S113" s="56"/>
      <c r="T113" s="56"/>
      <c r="U113" s="56"/>
      <c r="V113" s="56"/>
      <c r="W113" s="56"/>
      <c r="X113" s="56"/>
    </row>
    <row r="114" spans="1:27" ht="13.5" thickTop="1">
      <c r="L114" s="1332" t="s">
        <v>41</v>
      </c>
      <c r="M114" s="1333"/>
      <c r="N114" s="1333"/>
      <c r="O114" s="1333"/>
      <c r="P114" s="1333"/>
      <c r="Q114" s="1333"/>
      <c r="R114" s="1333"/>
      <c r="S114" s="1333"/>
      <c r="T114" s="1333"/>
      <c r="U114" s="1333"/>
      <c r="V114" s="1333"/>
      <c r="W114" s="1334"/>
    </row>
    <row r="115" spans="1:27" ht="13.5" thickBot="1">
      <c r="L115" s="1317" t="s">
        <v>44</v>
      </c>
      <c r="M115" s="1318"/>
      <c r="N115" s="1318"/>
      <c r="O115" s="1318"/>
      <c r="P115" s="1318"/>
      <c r="Q115" s="1318"/>
      <c r="R115" s="1318"/>
      <c r="S115" s="1318"/>
      <c r="T115" s="1318"/>
      <c r="U115" s="1318"/>
      <c r="V115" s="1318"/>
      <c r="W115" s="1319"/>
    </row>
    <row r="116" spans="1:27" ht="14.25" thickTop="1" thickBot="1">
      <c r="L116" s="55"/>
      <c r="M116" s="56"/>
      <c r="N116" s="56"/>
      <c r="O116" s="56"/>
      <c r="P116" s="56"/>
      <c r="Q116" s="56"/>
      <c r="R116" s="56"/>
      <c r="S116" s="56"/>
      <c r="T116" s="56"/>
      <c r="U116" s="56"/>
      <c r="V116" s="56"/>
      <c r="W116" s="57" t="s">
        <v>34</v>
      </c>
    </row>
    <row r="117" spans="1:27" ht="14.25" thickTop="1" thickBot="1">
      <c r="L117" s="58"/>
      <c r="M117" s="178" t="s">
        <v>64</v>
      </c>
      <c r="N117" s="177"/>
      <c r="O117" s="178"/>
      <c r="P117" s="176"/>
      <c r="Q117" s="177"/>
      <c r="R117" s="176" t="s">
        <v>65</v>
      </c>
      <c r="S117" s="177"/>
      <c r="T117" s="178"/>
      <c r="U117" s="176"/>
      <c r="V117" s="176"/>
      <c r="W117" s="281" t="s">
        <v>2</v>
      </c>
    </row>
    <row r="118" spans="1:27" ht="13.5" thickTop="1">
      <c r="L118" s="59" t="s">
        <v>3</v>
      </c>
      <c r="M118" s="60"/>
      <c r="N118" s="61"/>
      <c r="O118" s="62"/>
      <c r="P118" s="63"/>
      <c r="Q118" s="62"/>
      <c r="R118" s="60"/>
      <c r="S118" s="61"/>
      <c r="T118" s="62"/>
      <c r="U118" s="63"/>
      <c r="V118" s="62"/>
      <c r="W118" s="282" t="s">
        <v>4</v>
      </c>
    </row>
    <row r="119" spans="1:27" ht="13.5" thickBot="1">
      <c r="L119" s="64"/>
      <c r="M119" s="65" t="s">
        <v>35</v>
      </c>
      <c r="N119" s="66" t="s">
        <v>36</v>
      </c>
      <c r="O119" s="67" t="s">
        <v>37</v>
      </c>
      <c r="P119" s="68" t="s">
        <v>32</v>
      </c>
      <c r="Q119" s="67" t="s">
        <v>7</v>
      </c>
      <c r="R119" s="65" t="s">
        <v>35</v>
      </c>
      <c r="S119" s="66" t="s">
        <v>36</v>
      </c>
      <c r="T119" s="67" t="s">
        <v>37</v>
      </c>
      <c r="U119" s="68" t="s">
        <v>32</v>
      </c>
      <c r="V119" s="67" t="s">
        <v>7</v>
      </c>
      <c r="W119" s="283"/>
    </row>
    <row r="120" spans="1:27" ht="6" customHeight="1" thickTop="1">
      <c r="L120" s="59"/>
      <c r="M120" s="69"/>
      <c r="N120" s="70"/>
      <c r="O120" s="71"/>
      <c r="P120" s="72"/>
      <c r="Q120" s="71"/>
      <c r="R120" s="69"/>
      <c r="S120" s="70"/>
      <c r="T120" s="71"/>
      <c r="U120" s="72"/>
      <c r="V120" s="71"/>
      <c r="W120" s="73"/>
    </row>
    <row r="121" spans="1:27">
      <c r="L121" s="59" t="s">
        <v>10</v>
      </c>
      <c r="M121" s="313">
        <v>272</v>
      </c>
      <c r="N121" s="314">
        <v>560</v>
      </c>
      <c r="O121" s="169">
        <f>+M121+N121</f>
        <v>832</v>
      </c>
      <c r="P121" s="312">
        <v>1</v>
      </c>
      <c r="Q121" s="169">
        <f>O121+P121</f>
        <v>833</v>
      </c>
      <c r="R121" s="313">
        <v>237</v>
      </c>
      <c r="S121" s="314">
        <v>697</v>
      </c>
      <c r="T121" s="169">
        <f>+R121+S121</f>
        <v>934</v>
      </c>
      <c r="U121" s="312">
        <v>0</v>
      </c>
      <c r="V121" s="169">
        <f>T121+U121</f>
        <v>934</v>
      </c>
      <c r="W121" s="77">
        <f>IF(Q121=0,0,((V121/Q121)-1)*100)</f>
        <v>12.124849939976002</v>
      </c>
    </row>
    <row r="122" spans="1:27">
      <c r="L122" s="59" t="s">
        <v>11</v>
      </c>
      <c r="M122" s="313">
        <v>275</v>
      </c>
      <c r="N122" s="314">
        <v>624</v>
      </c>
      <c r="O122" s="169">
        <f t="shared" ref="O122:O123" si="154">+M122+N122</f>
        <v>899</v>
      </c>
      <c r="P122" s="312">
        <v>0</v>
      </c>
      <c r="Q122" s="169">
        <f>O122+P122</f>
        <v>899</v>
      </c>
      <c r="R122" s="313">
        <v>201</v>
      </c>
      <c r="S122" s="314">
        <v>565</v>
      </c>
      <c r="T122" s="169">
        <f t="shared" ref="T122:T123" si="155">+R122+S122</f>
        <v>766</v>
      </c>
      <c r="U122" s="312">
        <v>0</v>
      </c>
      <c r="V122" s="169">
        <f>T122+U122</f>
        <v>766</v>
      </c>
      <c r="W122" s="77">
        <f>IF(Q122=0,0,((V122/Q122)-1)*100)</f>
        <v>-14.794215795328148</v>
      </c>
      <c r="Y122" s="261"/>
    </row>
    <row r="123" spans="1:27" ht="13.5" thickBot="1">
      <c r="L123" s="64" t="s">
        <v>12</v>
      </c>
      <c r="M123" s="313">
        <v>329</v>
      </c>
      <c r="N123" s="314">
        <v>643</v>
      </c>
      <c r="O123" s="169">
        <f t="shared" si="154"/>
        <v>972</v>
      </c>
      <c r="P123" s="312">
        <v>1</v>
      </c>
      <c r="Q123" s="169">
        <f t="shared" ref="Q123" si="156">O123+P123</f>
        <v>973</v>
      </c>
      <c r="R123" s="313">
        <v>204</v>
      </c>
      <c r="S123" s="314">
        <v>634</v>
      </c>
      <c r="T123" s="169">
        <f t="shared" si="155"/>
        <v>838</v>
      </c>
      <c r="U123" s="312">
        <v>0</v>
      </c>
      <c r="V123" s="169">
        <f t="shared" ref="V123" si="157">T123+U123</f>
        <v>838</v>
      </c>
      <c r="W123" s="77">
        <f>IF(Q123=0,0,((V123/Q123)-1)*100)</f>
        <v>-13.874614594039059</v>
      </c>
      <c r="Y123" s="261"/>
    </row>
    <row r="124" spans="1:27" ht="14.25" thickTop="1" thickBot="1">
      <c r="L124" s="78" t="s">
        <v>38</v>
      </c>
      <c r="M124" s="79">
        <f t="shared" ref="M124:V124" si="158">+M121+M122+M123</f>
        <v>876</v>
      </c>
      <c r="N124" s="80">
        <f t="shared" si="158"/>
        <v>1827</v>
      </c>
      <c r="O124" s="170">
        <f t="shared" si="158"/>
        <v>2703</v>
      </c>
      <c r="P124" s="79">
        <f t="shared" si="158"/>
        <v>2</v>
      </c>
      <c r="Q124" s="170">
        <f t="shared" si="158"/>
        <v>2705</v>
      </c>
      <c r="R124" s="79">
        <f t="shared" si="158"/>
        <v>642</v>
      </c>
      <c r="S124" s="80">
        <f t="shared" si="158"/>
        <v>1896</v>
      </c>
      <c r="T124" s="170">
        <f t="shared" si="158"/>
        <v>2538</v>
      </c>
      <c r="U124" s="79">
        <f t="shared" si="158"/>
        <v>0</v>
      </c>
      <c r="V124" s="170">
        <f t="shared" si="158"/>
        <v>2538</v>
      </c>
      <c r="W124" s="81">
        <f t="shared" ref="W124:W125" si="159">IF(Q124=0,0,((V124/Q124)-1)*100)</f>
        <v>-6.1737523105360399</v>
      </c>
      <c r="Y124" s="261"/>
      <c r="Z124" s="261"/>
    </row>
    <row r="125" spans="1:27" ht="13.5" thickTop="1">
      <c r="L125" s="59" t="s">
        <v>13</v>
      </c>
      <c r="M125" s="313">
        <v>381</v>
      </c>
      <c r="N125" s="314">
        <v>731</v>
      </c>
      <c r="O125" s="169">
        <f>M125+N125</f>
        <v>1112</v>
      </c>
      <c r="P125" s="312">
        <v>0</v>
      </c>
      <c r="Q125" s="169">
        <f>O125+P125</f>
        <v>1112</v>
      </c>
      <c r="R125" s="313">
        <v>247</v>
      </c>
      <c r="S125" s="314">
        <v>500</v>
      </c>
      <c r="T125" s="169">
        <f>R125+S125</f>
        <v>747</v>
      </c>
      <c r="U125" s="312">
        <v>0</v>
      </c>
      <c r="V125" s="169">
        <f>T125+U125</f>
        <v>747</v>
      </c>
      <c r="W125" s="77">
        <f t="shared" si="159"/>
        <v>-32.823741007194243</v>
      </c>
      <c r="X125" s="546"/>
      <c r="Y125" s="547"/>
      <c r="Z125" s="547"/>
      <c r="AA125" s="548"/>
    </row>
    <row r="126" spans="1:27">
      <c r="L126" s="59" t="s">
        <v>14</v>
      </c>
      <c r="M126" s="313">
        <v>370</v>
      </c>
      <c r="N126" s="314">
        <v>627</v>
      </c>
      <c r="O126" s="169">
        <f>M126+N126</f>
        <v>997</v>
      </c>
      <c r="P126" s="312">
        <v>0</v>
      </c>
      <c r="Q126" s="169">
        <f>O126+P126</f>
        <v>997</v>
      </c>
      <c r="R126" s="313">
        <v>268</v>
      </c>
      <c r="S126" s="314">
        <v>562</v>
      </c>
      <c r="T126" s="169">
        <f>R126+S126</f>
        <v>830</v>
      </c>
      <c r="U126" s="312">
        <v>1</v>
      </c>
      <c r="V126" s="169">
        <f>T126+U126</f>
        <v>831</v>
      </c>
      <c r="W126" s="77">
        <f>IF(Q126=0,0,((V126/Q126)-1)*100)</f>
        <v>-16.649949849548651</v>
      </c>
      <c r="Y126" s="261"/>
      <c r="Z126" s="261"/>
    </row>
    <row r="127" spans="1:27" ht="13.5" thickBot="1">
      <c r="L127" s="59" t="s">
        <v>15</v>
      </c>
      <c r="M127" s="313">
        <v>366</v>
      </c>
      <c r="N127" s="314">
        <v>641</v>
      </c>
      <c r="O127" s="169">
        <f>M127+N127</f>
        <v>1007</v>
      </c>
      <c r="P127" s="312">
        <v>0</v>
      </c>
      <c r="Q127" s="169">
        <f>O127+P127</f>
        <v>1007</v>
      </c>
      <c r="R127" s="313">
        <v>246</v>
      </c>
      <c r="S127" s="314">
        <v>482</v>
      </c>
      <c r="T127" s="169">
        <f>R127+S127</f>
        <v>728</v>
      </c>
      <c r="U127" s="312">
        <v>0</v>
      </c>
      <c r="V127" s="169">
        <f>T127+U127</f>
        <v>728</v>
      </c>
      <c r="W127" s="77">
        <f>IF(Q127=0,0,((V127/Q127)-1)*100)</f>
        <v>-27.706057596822241</v>
      </c>
      <c r="Y127" s="261"/>
      <c r="Z127" s="261"/>
    </row>
    <row r="128" spans="1:27" ht="14.25" thickTop="1" thickBot="1">
      <c r="A128" s="293"/>
      <c r="L128" s="78" t="s">
        <v>61</v>
      </c>
      <c r="M128" s="79">
        <f>+M125+M126+M127</f>
        <v>1117</v>
      </c>
      <c r="N128" s="80">
        <f t="shared" ref="N128:V128" si="160">+N125+N126+N127</f>
        <v>1999</v>
      </c>
      <c r="O128" s="170">
        <f t="shared" si="160"/>
        <v>3116</v>
      </c>
      <c r="P128" s="79">
        <f t="shared" si="160"/>
        <v>0</v>
      </c>
      <c r="Q128" s="170">
        <f t="shared" si="160"/>
        <v>3116</v>
      </c>
      <c r="R128" s="79">
        <f t="shared" si="160"/>
        <v>761</v>
      </c>
      <c r="S128" s="80">
        <f t="shared" si="160"/>
        <v>1544</v>
      </c>
      <c r="T128" s="170">
        <f t="shared" si="160"/>
        <v>2305</v>
      </c>
      <c r="U128" s="79">
        <f t="shared" si="160"/>
        <v>1</v>
      </c>
      <c r="V128" s="170">
        <f t="shared" si="160"/>
        <v>2306</v>
      </c>
      <c r="W128" s="81">
        <f t="shared" ref="W128" si="161">IF(Q128=0,0,((V128/Q128)-1)*100)</f>
        <v>-25.994865211810016</v>
      </c>
      <c r="Y128" s="261"/>
      <c r="Z128" s="261"/>
    </row>
    <row r="129" spans="1:28" ht="13.5" thickTop="1">
      <c r="L129" s="59" t="s">
        <v>16</v>
      </c>
      <c r="M129" s="313">
        <v>293</v>
      </c>
      <c r="N129" s="314">
        <v>546</v>
      </c>
      <c r="O129" s="169">
        <f>SUM(M129:N129)</f>
        <v>839</v>
      </c>
      <c r="P129" s="312">
        <v>0</v>
      </c>
      <c r="Q129" s="169">
        <f>O129+P129</f>
        <v>839</v>
      </c>
      <c r="R129" s="313">
        <v>231</v>
      </c>
      <c r="S129" s="314">
        <v>390</v>
      </c>
      <c r="T129" s="169">
        <f>SUM(R129:S129)</f>
        <v>621</v>
      </c>
      <c r="U129" s="312">
        <v>0</v>
      </c>
      <c r="V129" s="169">
        <f>T129+U129</f>
        <v>621</v>
      </c>
      <c r="W129" s="77">
        <f>IF(Q129=0,0,((V129/Q129)-1)*100)</f>
        <v>-25.983313468414782</v>
      </c>
      <c r="Y129" s="261"/>
      <c r="Z129" s="261"/>
    </row>
    <row r="130" spans="1:28" ht="13.5" thickBot="1">
      <c r="L130" s="59" t="s">
        <v>17</v>
      </c>
      <c r="M130" s="313">
        <v>294</v>
      </c>
      <c r="N130" s="314">
        <v>558</v>
      </c>
      <c r="O130" s="169">
        <f>SUM(M130:N130)</f>
        <v>852</v>
      </c>
      <c r="P130" s="312">
        <v>1</v>
      </c>
      <c r="Q130" s="169">
        <f>O130+P130</f>
        <v>853</v>
      </c>
      <c r="R130" s="313">
        <v>235</v>
      </c>
      <c r="S130" s="314">
        <v>387</v>
      </c>
      <c r="T130" s="169">
        <f>SUM(R130:S130)</f>
        <v>622</v>
      </c>
      <c r="U130" s="312">
        <v>0</v>
      </c>
      <c r="V130" s="169">
        <f>T130+U130</f>
        <v>622</v>
      </c>
      <c r="W130" s="77">
        <f>IF(Q130=0,0,((V130/Q130)-1)*100)</f>
        <v>-27.080890973036343</v>
      </c>
      <c r="Y130" s="261"/>
      <c r="Z130" s="261"/>
    </row>
    <row r="131" spans="1:28" ht="14.25" thickTop="1" thickBot="1">
      <c r="A131" s="293"/>
      <c r="L131" s="78" t="s">
        <v>66</v>
      </c>
      <c r="M131" s="79">
        <f>+M128+M129+M130</f>
        <v>1704</v>
      </c>
      <c r="N131" s="80">
        <f t="shared" ref="N131" si="162">+N128+N129+N130</f>
        <v>3103</v>
      </c>
      <c r="O131" s="164">
        <f t="shared" ref="O131" si="163">+O128+O129+O130</f>
        <v>4807</v>
      </c>
      <c r="P131" s="79">
        <f t="shared" ref="P131" si="164">+P128+P129+P130</f>
        <v>1</v>
      </c>
      <c r="Q131" s="164">
        <f t="shared" ref="Q131" si="165">+Q128+Q129+Q130</f>
        <v>4808</v>
      </c>
      <c r="R131" s="79">
        <f t="shared" ref="R131" si="166">+R128+R129+R130</f>
        <v>1227</v>
      </c>
      <c r="S131" s="80">
        <f t="shared" ref="S131" si="167">+S128+S129+S130</f>
        <v>2321</v>
      </c>
      <c r="T131" s="164">
        <f t="shared" ref="T131" si="168">+T128+T129+T130</f>
        <v>3548</v>
      </c>
      <c r="U131" s="79">
        <f t="shared" ref="U131" si="169">+U128+U129+U130</f>
        <v>1</v>
      </c>
      <c r="V131" s="164">
        <f t="shared" ref="V131" si="170">+V128+V129+V130</f>
        <v>3549</v>
      </c>
      <c r="W131" s="81">
        <f t="shared" ref="W131" si="171">IF(Q131=0,0,((V131/Q131)-1)*100)</f>
        <v>-26.185524126455906</v>
      </c>
      <c r="Y131" s="261"/>
      <c r="Z131" s="261"/>
    </row>
    <row r="132" spans="1:28" ht="14.25" thickTop="1" thickBot="1">
      <c r="A132" s="293"/>
      <c r="L132" s="78" t="s">
        <v>67</v>
      </c>
      <c r="M132" s="79">
        <f>+M124+M128+M129+M130</f>
        <v>2580</v>
      </c>
      <c r="N132" s="80">
        <f t="shared" ref="N132:V132" si="172">+N124+N128+N129+N130</f>
        <v>4930</v>
      </c>
      <c r="O132" s="164">
        <f t="shared" si="172"/>
        <v>7510</v>
      </c>
      <c r="P132" s="79">
        <f t="shared" si="172"/>
        <v>3</v>
      </c>
      <c r="Q132" s="164">
        <f t="shared" si="172"/>
        <v>7513</v>
      </c>
      <c r="R132" s="79">
        <f t="shared" si="172"/>
        <v>1869</v>
      </c>
      <c r="S132" s="80">
        <f t="shared" si="172"/>
        <v>4217</v>
      </c>
      <c r="T132" s="164">
        <f t="shared" si="172"/>
        <v>6086</v>
      </c>
      <c r="U132" s="79">
        <f t="shared" si="172"/>
        <v>1</v>
      </c>
      <c r="V132" s="164">
        <f t="shared" si="172"/>
        <v>6087</v>
      </c>
      <c r="W132" s="81">
        <f>IF(Q132=0,0,((V132/Q132)-1)*100)</f>
        <v>-18.980433914548112</v>
      </c>
      <c r="Y132" s="261"/>
      <c r="Z132" s="261"/>
      <c r="AB132" s="260"/>
    </row>
    <row r="133" spans="1:28" ht="14.25" thickTop="1" thickBot="1">
      <c r="L133" s="59" t="s">
        <v>18</v>
      </c>
      <c r="M133" s="313">
        <v>260</v>
      </c>
      <c r="N133" s="314">
        <v>523</v>
      </c>
      <c r="O133" s="171">
        <f>SUM(M133:N133)</f>
        <v>783</v>
      </c>
      <c r="P133" s="82">
        <v>0</v>
      </c>
      <c r="Q133" s="171">
        <f>O133+P133</f>
        <v>783</v>
      </c>
      <c r="R133" s="313"/>
      <c r="S133" s="314"/>
      <c r="T133" s="171"/>
      <c r="U133" s="82"/>
      <c r="V133" s="171"/>
      <c r="W133" s="77"/>
      <c r="Y133" s="261"/>
      <c r="Z133" s="261"/>
    </row>
    <row r="134" spans="1:28" ht="14.25" thickTop="1" thickBot="1">
      <c r="A134" s="293"/>
      <c r="L134" s="83" t="s">
        <v>19</v>
      </c>
      <c r="M134" s="84">
        <f t="shared" ref="M134:Q134" si="173">+M129+M130+M133</f>
        <v>847</v>
      </c>
      <c r="N134" s="84">
        <f t="shared" si="173"/>
        <v>1627</v>
      </c>
      <c r="O134" s="172">
        <f t="shared" si="173"/>
        <v>2474</v>
      </c>
      <c r="P134" s="85">
        <f t="shared" si="173"/>
        <v>1</v>
      </c>
      <c r="Q134" s="172">
        <f t="shared" si="173"/>
        <v>2475</v>
      </c>
      <c r="R134" s="84"/>
      <c r="S134" s="84"/>
      <c r="T134" s="172"/>
      <c r="U134" s="85"/>
      <c r="V134" s="172"/>
      <c r="W134" s="86"/>
      <c r="Y134" s="261"/>
      <c r="Z134" s="261"/>
    </row>
    <row r="135" spans="1:28" ht="13.5" thickTop="1">
      <c r="A135" s="295"/>
      <c r="K135" s="295"/>
      <c r="L135" s="59" t="s">
        <v>21</v>
      </c>
      <c r="M135" s="313">
        <v>272</v>
      </c>
      <c r="N135" s="314">
        <v>510</v>
      </c>
      <c r="O135" s="171">
        <f>SUM(M135:N135)</f>
        <v>782</v>
      </c>
      <c r="P135" s="87">
        <v>0</v>
      </c>
      <c r="Q135" s="171">
        <f>O135+P135</f>
        <v>782</v>
      </c>
      <c r="R135" s="313"/>
      <c r="S135" s="314"/>
      <c r="T135" s="171"/>
      <c r="U135" s="87"/>
      <c r="V135" s="171"/>
      <c r="W135" s="77"/>
      <c r="X135" s="263"/>
      <c r="Y135" s="261"/>
      <c r="Z135" s="264"/>
      <c r="AA135" s="297"/>
    </row>
    <row r="136" spans="1:28">
      <c r="A136" s="295"/>
      <c r="K136" s="295"/>
      <c r="L136" s="59" t="s">
        <v>22</v>
      </c>
      <c r="M136" s="313">
        <v>256</v>
      </c>
      <c r="N136" s="314">
        <v>614</v>
      </c>
      <c r="O136" s="171">
        <f>SUM(M136:N136)</f>
        <v>870</v>
      </c>
      <c r="P136" s="312">
        <v>0</v>
      </c>
      <c r="Q136" s="171">
        <f>O136+P136</f>
        <v>870</v>
      </c>
      <c r="R136" s="313"/>
      <c r="S136" s="314"/>
      <c r="T136" s="171"/>
      <c r="U136" s="312"/>
      <c r="V136" s="171"/>
      <c r="W136" s="77"/>
      <c r="X136" s="263"/>
      <c r="Y136" s="261"/>
      <c r="Z136" s="264"/>
      <c r="AA136" s="297"/>
    </row>
    <row r="137" spans="1:28" ht="13.5" thickBot="1">
      <c r="A137" s="295"/>
      <c r="K137" s="295"/>
      <c r="L137" s="59" t="s">
        <v>23</v>
      </c>
      <c r="M137" s="313">
        <v>265</v>
      </c>
      <c r="N137" s="314">
        <v>631</v>
      </c>
      <c r="O137" s="171">
        <f>SUM(M137:N137)</f>
        <v>896</v>
      </c>
      <c r="P137" s="312">
        <v>0</v>
      </c>
      <c r="Q137" s="171">
        <f>O137+P137</f>
        <v>896</v>
      </c>
      <c r="R137" s="313"/>
      <c r="S137" s="314"/>
      <c r="T137" s="171"/>
      <c r="U137" s="312"/>
      <c r="V137" s="171"/>
      <c r="W137" s="77"/>
      <c r="X137" s="263"/>
      <c r="Y137" s="261"/>
      <c r="Z137" s="264"/>
      <c r="AA137" s="297"/>
    </row>
    <row r="138" spans="1:28" ht="14.25" thickTop="1" thickBot="1">
      <c r="A138" s="293"/>
      <c r="L138" s="78" t="s">
        <v>40</v>
      </c>
      <c r="M138" s="79">
        <f t="shared" ref="M138:Q138" si="174">+M135+M136+M137</f>
        <v>793</v>
      </c>
      <c r="N138" s="80">
        <f t="shared" si="174"/>
        <v>1755</v>
      </c>
      <c r="O138" s="170">
        <f t="shared" si="174"/>
        <v>2548</v>
      </c>
      <c r="P138" s="79">
        <f t="shared" si="174"/>
        <v>0</v>
      </c>
      <c r="Q138" s="170">
        <f t="shared" si="174"/>
        <v>2548</v>
      </c>
      <c r="R138" s="79"/>
      <c r="S138" s="80"/>
      <c r="T138" s="170"/>
      <c r="U138" s="79"/>
      <c r="V138" s="170"/>
      <c r="W138" s="81"/>
    </row>
    <row r="139" spans="1:28" ht="14.25" thickTop="1" thickBot="1">
      <c r="A139" s="293" t="str">
        <f>IF(ISERROR(F139/G139)," ",IF(F139/G139&gt;0.5,IF(F139/G139&lt;1.5," ","NOT OK"),"NOT OK"))</f>
        <v xml:space="preserve"> </v>
      </c>
      <c r="L139" s="78" t="s">
        <v>62</v>
      </c>
      <c r="M139" s="79">
        <f t="shared" ref="M139:Q139" si="175">+M128+M134+M138</f>
        <v>2757</v>
      </c>
      <c r="N139" s="80">
        <f t="shared" si="175"/>
        <v>5381</v>
      </c>
      <c r="O139" s="164">
        <f t="shared" si="175"/>
        <v>8138</v>
      </c>
      <c r="P139" s="79">
        <f t="shared" si="175"/>
        <v>1</v>
      </c>
      <c r="Q139" s="164">
        <f t="shared" si="175"/>
        <v>8139</v>
      </c>
      <c r="R139" s="79"/>
      <c r="S139" s="80"/>
      <c r="T139" s="164"/>
      <c r="U139" s="79"/>
      <c r="V139" s="164"/>
      <c r="W139" s="81"/>
      <c r="Y139" s="261"/>
      <c r="Z139" s="261"/>
    </row>
    <row r="140" spans="1:28" ht="14.25" thickTop="1" thickBot="1">
      <c r="A140" s="293"/>
      <c r="L140" s="78" t="s">
        <v>63</v>
      </c>
      <c r="M140" s="79">
        <f t="shared" ref="M140:Q140" si="176">+M124+M128+M134+M138</f>
        <v>3633</v>
      </c>
      <c r="N140" s="80">
        <f t="shared" si="176"/>
        <v>7208</v>
      </c>
      <c r="O140" s="170">
        <f t="shared" si="176"/>
        <v>10841</v>
      </c>
      <c r="P140" s="79">
        <f t="shared" si="176"/>
        <v>3</v>
      </c>
      <c r="Q140" s="170">
        <f t="shared" si="176"/>
        <v>10844</v>
      </c>
      <c r="R140" s="79"/>
      <c r="S140" s="80"/>
      <c r="T140" s="170"/>
      <c r="U140" s="79"/>
      <c r="V140" s="170"/>
      <c r="W140" s="81"/>
      <c r="Y140" s="261"/>
      <c r="Z140" s="261"/>
    </row>
    <row r="141" spans="1:28" ht="14.25" thickTop="1" thickBot="1">
      <c r="L141" s="88" t="s">
        <v>60</v>
      </c>
      <c r="M141" s="56"/>
      <c r="N141" s="56"/>
      <c r="O141" s="56"/>
      <c r="P141" s="56"/>
      <c r="Q141" s="56"/>
      <c r="R141" s="56"/>
      <c r="S141" s="56"/>
      <c r="T141" s="56"/>
      <c r="U141" s="56"/>
      <c r="V141" s="56"/>
      <c r="W141" s="56"/>
      <c r="X141" s="56"/>
    </row>
    <row r="142" spans="1:28" ht="13.5" thickTop="1">
      <c r="L142" s="1332" t="s">
        <v>42</v>
      </c>
      <c r="M142" s="1333"/>
      <c r="N142" s="1333"/>
      <c r="O142" s="1333"/>
      <c r="P142" s="1333"/>
      <c r="Q142" s="1333"/>
      <c r="R142" s="1333"/>
      <c r="S142" s="1333"/>
      <c r="T142" s="1333"/>
      <c r="U142" s="1333"/>
      <c r="V142" s="1333"/>
      <c r="W142" s="1334"/>
    </row>
    <row r="143" spans="1:28" ht="13.5" thickBot="1">
      <c r="L143" s="1317" t="s">
        <v>45</v>
      </c>
      <c r="M143" s="1318"/>
      <c r="N143" s="1318"/>
      <c r="O143" s="1318"/>
      <c r="P143" s="1318"/>
      <c r="Q143" s="1318"/>
      <c r="R143" s="1318"/>
      <c r="S143" s="1318"/>
      <c r="T143" s="1318"/>
      <c r="U143" s="1318"/>
      <c r="V143" s="1318"/>
      <c r="W143" s="1319"/>
    </row>
    <row r="144" spans="1:28" ht="14.25" thickTop="1" thickBot="1">
      <c r="L144" s="55"/>
      <c r="M144" s="56"/>
      <c r="N144" s="56"/>
      <c r="O144" s="56"/>
      <c r="P144" s="56"/>
      <c r="Q144" s="56"/>
      <c r="R144" s="56"/>
      <c r="S144" s="56"/>
      <c r="T144" s="56"/>
      <c r="U144" s="56"/>
      <c r="V144" s="56"/>
      <c r="W144" s="57" t="s">
        <v>34</v>
      </c>
    </row>
    <row r="145" spans="1:28" ht="14.25" thickTop="1" thickBot="1">
      <c r="L145" s="58"/>
      <c r="M145" s="178" t="s">
        <v>64</v>
      </c>
      <c r="N145" s="177"/>
      <c r="O145" s="178"/>
      <c r="P145" s="176"/>
      <c r="Q145" s="177"/>
      <c r="R145" s="176" t="s">
        <v>65</v>
      </c>
      <c r="S145" s="177"/>
      <c r="T145" s="178"/>
      <c r="U145" s="176"/>
      <c r="V145" s="176"/>
      <c r="W145" s="281" t="s">
        <v>2</v>
      </c>
    </row>
    <row r="146" spans="1:28" ht="13.5" thickTop="1">
      <c r="L146" s="59" t="s">
        <v>3</v>
      </c>
      <c r="M146" s="60"/>
      <c r="N146" s="61"/>
      <c r="O146" s="62"/>
      <c r="P146" s="63"/>
      <c r="Q146" s="89"/>
      <c r="R146" s="60"/>
      <c r="S146" s="61"/>
      <c r="T146" s="62"/>
      <c r="U146" s="63"/>
      <c r="V146" s="89"/>
      <c r="W146" s="282" t="s">
        <v>4</v>
      </c>
    </row>
    <row r="147" spans="1:28" ht="13.5" thickBot="1">
      <c r="L147" s="64"/>
      <c r="M147" s="65" t="s">
        <v>35</v>
      </c>
      <c r="N147" s="66" t="s">
        <v>36</v>
      </c>
      <c r="O147" s="67" t="s">
        <v>37</v>
      </c>
      <c r="P147" s="68" t="s">
        <v>32</v>
      </c>
      <c r="Q147" s="556" t="s">
        <v>7</v>
      </c>
      <c r="R147" s="65" t="s">
        <v>35</v>
      </c>
      <c r="S147" s="66" t="s">
        <v>36</v>
      </c>
      <c r="T147" s="67" t="s">
        <v>37</v>
      </c>
      <c r="U147" s="68" t="s">
        <v>32</v>
      </c>
      <c r="V147" s="556" t="s">
        <v>7</v>
      </c>
      <c r="W147" s="283"/>
    </row>
    <row r="148" spans="1:28" ht="5.25" customHeight="1" thickTop="1">
      <c r="L148" s="59"/>
      <c r="M148" s="69"/>
      <c r="N148" s="70"/>
      <c r="O148" s="71"/>
      <c r="P148" s="72"/>
      <c r="Q148" s="135"/>
      <c r="R148" s="69"/>
      <c r="S148" s="70"/>
      <c r="T148" s="71"/>
      <c r="U148" s="72"/>
      <c r="V148" s="135"/>
      <c r="W148" s="73"/>
    </row>
    <row r="149" spans="1:28">
      <c r="L149" s="59" t="s">
        <v>10</v>
      </c>
      <c r="M149" s="313">
        <f t="shared" ref="M149:N151" si="177">+M93+M121</f>
        <v>911</v>
      </c>
      <c r="N149" s="314">
        <f t="shared" si="177"/>
        <v>3628</v>
      </c>
      <c r="O149" s="169">
        <f>M149+N149</f>
        <v>4539</v>
      </c>
      <c r="P149" s="312">
        <f>+P93+P121</f>
        <v>9</v>
      </c>
      <c r="Q149" s="175">
        <f>O149+P149</f>
        <v>4548</v>
      </c>
      <c r="R149" s="313">
        <f t="shared" ref="R149:S151" si="178">+R93+R121</f>
        <v>1034</v>
      </c>
      <c r="S149" s="314">
        <f t="shared" si="178"/>
        <v>3869</v>
      </c>
      <c r="T149" s="169">
        <f>R149+S149</f>
        <v>4903</v>
      </c>
      <c r="U149" s="312">
        <f>+U93+U121</f>
        <v>0</v>
      </c>
      <c r="V149" s="175">
        <f>T149+U149</f>
        <v>4903</v>
      </c>
      <c r="W149" s="77">
        <f>IF(Q149=0,0,((V149/Q149)-1)*100)</f>
        <v>7.805628847845214</v>
      </c>
      <c r="Y149" s="261"/>
      <c r="Z149" s="261"/>
    </row>
    <row r="150" spans="1:28">
      <c r="L150" s="59" t="s">
        <v>11</v>
      </c>
      <c r="M150" s="313">
        <f t="shared" si="177"/>
        <v>870</v>
      </c>
      <c r="N150" s="314">
        <f t="shared" si="177"/>
        <v>3585</v>
      </c>
      <c r="O150" s="169">
        <f>M150+N150</f>
        <v>4455</v>
      </c>
      <c r="P150" s="312">
        <f>+P94+P122</f>
        <v>14</v>
      </c>
      <c r="Q150" s="175">
        <f>O150+P150</f>
        <v>4469</v>
      </c>
      <c r="R150" s="313">
        <f t="shared" si="178"/>
        <v>1114</v>
      </c>
      <c r="S150" s="314">
        <f t="shared" si="178"/>
        <v>3996</v>
      </c>
      <c r="T150" s="169">
        <f t="shared" ref="T150:T155" si="179">R150+S150</f>
        <v>5110</v>
      </c>
      <c r="U150" s="312">
        <f>+U94+U122</f>
        <v>0</v>
      </c>
      <c r="V150" s="175">
        <f>T150+U150</f>
        <v>5110</v>
      </c>
      <c r="W150" s="77">
        <f>IF(Q150=0,0,((V150/Q150)-1)*100)</f>
        <v>14.343253524278365</v>
      </c>
      <c r="Y150" s="261"/>
      <c r="Z150" s="261"/>
    </row>
    <row r="151" spans="1:28" ht="13.5" thickBot="1">
      <c r="L151" s="64" t="s">
        <v>12</v>
      </c>
      <c r="M151" s="313">
        <f t="shared" si="177"/>
        <v>882</v>
      </c>
      <c r="N151" s="314">
        <f t="shared" si="177"/>
        <v>3667</v>
      </c>
      <c r="O151" s="169">
        <f>M151+N151</f>
        <v>4549</v>
      </c>
      <c r="P151" s="312">
        <f>+P95+P123</f>
        <v>3</v>
      </c>
      <c r="Q151" s="175">
        <f>O151+P151</f>
        <v>4552</v>
      </c>
      <c r="R151" s="313">
        <f t="shared" si="178"/>
        <v>880</v>
      </c>
      <c r="S151" s="314">
        <f t="shared" si="178"/>
        <v>3754</v>
      </c>
      <c r="T151" s="169">
        <f t="shared" si="179"/>
        <v>4634</v>
      </c>
      <c r="U151" s="312">
        <f>+U95+U123</f>
        <v>0</v>
      </c>
      <c r="V151" s="175">
        <f>T151+U151</f>
        <v>4634</v>
      </c>
      <c r="W151" s="77">
        <f>IF(Q151=0,0,((V151/Q151)-1)*100)</f>
        <v>1.8014059753954204</v>
      </c>
      <c r="Y151" s="261"/>
      <c r="Z151" s="261"/>
    </row>
    <row r="152" spans="1:28" ht="14.25" thickTop="1" thickBot="1">
      <c r="L152" s="78" t="s">
        <v>38</v>
      </c>
      <c r="M152" s="79">
        <f t="shared" ref="M152:V152" si="180">+M149+M150+M151</f>
        <v>2663</v>
      </c>
      <c r="N152" s="80">
        <f t="shared" si="180"/>
        <v>10880</v>
      </c>
      <c r="O152" s="170">
        <f t="shared" si="180"/>
        <v>13543</v>
      </c>
      <c r="P152" s="79">
        <f t="shared" si="180"/>
        <v>26</v>
      </c>
      <c r="Q152" s="170">
        <f t="shared" si="180"/>
        <v>13569</v>
      </c>
      <c r="R152" s="79">
        <f t="shared" si="180"/>
        <v>3028</v>
      </c>
      <c r="S152" s="80">
        <f t="shared" si="180"/>
        <v>11619</v>
      </c>
      <c r="T152" s="170">
        <f t="shared" si="179"/>
        <v>14647</v>
      </c>
      <c r="U152" s="79">
        <f t="shared" si="180"/>
        <v>0</v>
      </c>
      <c r="V152" s="170">
        <f t="shared" si="180"/>
        <v>14647</v>
      </c>
      <c r="W152" s="81">
        <f t="shared" ref="W152" si="181">IF(Q152=0,0,((V152/Q152)-1)*100)</f>
        <v>7.9445795563416688</v>
      </c>
      <c r="Y152" s="261"/>
      <c r="Z152" s="261"/>
    </row>
    <row r="153" spans="1:28" ht="13.5" thickTop="1">
      <c r="L153" s="59" t="s">
        <v>13</v>
      </c>
      <c r="M153" s="313">
        <f t="shared" ref="M153:N155" si="182">+M97+M125</f>
        <v>893</v>
      </c>
      <c r="N153" s="314">
        <f t="shared" si="182"/>
        <v>3382</v>
      </c>
      <c r="O153" s="169">
        <f t="shared" ref="O153" si="183">M153+N153</f>
        <v>4275</v>
      </c>
      <c r="P153" s="312">
        <f>+P97+P125</f>
        <v>0</v>
      </c>
      <c r="Q153" s="175">
        <f>O153+P153</f>
        <v>4275</v>
      </c>
      <c r="R153" s="313">
        <f t="shared" ref="R153:S155" si="184">+R97+R125</f>
        <v>808</v>
      </c>
      <c r="S153" s="314">
        <f t="shared" si="184"/>
        <v>3347</v>
      </c>
      <c r="T153" s="169">
        <f t="shared" si="179"/>
        <v>4155</v>
      </c>
      <c r="U153" s="312">
        <f>+U97+U125</f>
        <v>0</v>
      </c>
      <c r="V153" s="175">
        <f>T153+U153</f>
        <v>4155</v>
      </c>
      <c r="W153" s="77">
        <f>IF(Q153=0,0,((V153/Q153)-1)*100)</f>
        <v>-2.8070175438596467</v>
      </c>
      <c r="X153" s="546"/>
      <c r="Y153" s="547"/>
      <c r="Z153" s="547"/>
      <c r="AA153" s="548"/>
    </row>
    <row r="154" spans="1:28">
      <c r="L154" s="59" t="s">
        <v>14</v>
      </c>
      <c r="M154" s="313">
        <f t="shared" si="182"/>
        <v>823</v>
      </c>
      <c r="N154" s="314">
        <f t="shared" si="182"/>
        <v>3180</v>
      </c>
      <c r="O154" s="169">
        <f>M154+N154</f>
        <v>4003</v>
      </c>
      <c r="P154" s="312">
        <f>+P98+P126</f>
        <v>13</v>
      </c>
      <c r="Q154" s="175">
        <f>O154+P154</f>
        <v>4016</v>
      </c>
      <c r="R154" s="313">
        <f t="shared" si="184"/>
        <v>870</v>
      </c>
      <c r="S154" s="314">
        <f t="shared" si="184"/>
        <v>3386</v>
      </c>
      <c r="T154" s="169">
        <f t="shared" si="179"/>
        <v>4256</v>
      </c>
      <c r="U154" s="312">
        <f>+U98+U126</f>
        <v>1</v>
      </c>
      <c r="V154" s="175">
        <f>T154+U154</f>
        <v>4257</v>
      </c>
      <c r="W154" s="77">
        <f>IF(Q154=0,0,((V154/Q154)-1)*100)</f>
        <v>6.0009960159362441</v>
      </c>
      <c r="Y154" s="261"/>
      <c r="Z154" s="261"/>
      <c r="AB154" s="261"/>
    </row>
    <row r="155" spans="1:28" ht="13.5" thickBot="1">
      <c r="L155" s="59" t="s">
        <v>15</v>
      </c>
      <c r="M155" s="313">
        <f t="shared" si="182"/>
        <v>1121</v>
      </c>
      <c r="N155" s="314">
        <f t="shared" si="182"/>
        <v>3957</v>
      </c>
      <c r="O155" s="169">
        <f>M155+N155</f>
        <v>5078</v>
      </c>
      <c r="P155" s="312">
        <f>+P99+P127</f>
        <v>21</v>
      </c>
      <c r="Q155" s="175">
        <f>O155+P155</f>
        <v>5099</v>
      </c>
      <c r="R155" s="313">
        <f t="shared" si="184"/>
        <v>847</v>
      </c>
      <c r="S155" s="314">
        <f t="shared" si="184"/>
        <v>4503</v>
      </c>
      <c r="T155" s="169">
        <f t="shared" si="179"/>
        <v>5350</v>
      </c>
      <c r="U155" s="312">
        <f>+U99+U127</f>
        <v>0</v>
      </c>
      <c r="V155" s="175">
        <f>T155+U155</f>
        <v>5350</v>
      </c>
      <c r="W155" s="77">
        <f>IF(Q155=0,0,((V155/Q155)-1)*100)</f>
        <v>4.9225338301627675</v>
      </c>
      <c r="Y155" s="261"/>
      <c r="Z155" s="261"/>
    </row>
    <row r="156" spans="1:28" ht="14.25" thickTop="1" thickBot="1">
      <c r="A156" s="293"/>
      <c r="L156" s="78" t="s">
        <v>61</v>
      </c>
      <c r="M156" s="79">
        <f>+M153+M154+M155</f>
        <v>2837</v>
      </c>
      <c r="N156" s="80">
        <f t="shared" ref="N156:V156" si="185">+N153+N154+N155</f>
        <v>10519</v>
      </c>
      <c r="O156" s="170">
        <f t="shared" si="185"/>
        <v>13356</v>
      </c>
      <c r="P156" s="79">
        <f t="shared" si="185"/>
        <v>34</v>
      </c>
      <c r="Q156" s="170">
        <f t="shared" si="185"/>
        <v>13390</v>
      </c>
      <c r="R156" s="79">
        <f t="shared" si="185"/>
        <v>2525</v>
      </c>
      <c r="S156" s="80">
        <f t="shared" si="185"/>
        <v>11236</v>
      </c>
      <c r="T156" s="170">
        <f t="shared" si="185"/>
        <v>13761</v>
      </c>
      <c r="U156" s="79">
        <f t="shared" si="185"/>
        <v>1</v>
      </c>
      <c r="V156" s="170">
        <f t="shared" si="185"/>
        <v>13762</v>
      </c>
      <c r="W156" s="81">
        <f t="shared" ref="W156" si="186">IF(Q156=0,0,((V156/Q156)-1)*100)</f>
        <v>2.778192681105307</v>
      </c>
      <c r="Y156" s="261"/>
      <c r="Z156" s="261"/>
    </row>
    <row r="157" spans="1:28" ht="13.5" thickTop="1">
      <c r="L157" s="59" t="s">
        <v>16</v>
      </c>
      <c r="M157" s="313">
        <f>+M101+M129</f>
        <v>1209</v>
      </c>
      <c r="N157" s="314">
        <f>+N101+N129</f>
        <v>3804</v>
      </c>
      <c r="O157" s="169">
        <f t="shared" ref="O157" si="187">M157+N157</f>
        <v>5013</v>
      </c>
      <c r="P157" s="312">
        <f>+P101+P129</f>
        <v>0</v>
      </c>
      <c r="Q157" s="175">
        <f>O157+P157</f>
        <v>5013</v>
      </c>
      <c r="R157" s="313">
        <f>+R101+R129</f>
        <v>943</v>
      </c>
      <c r="S157" s="314">
        <f>+S101+S129</f>
        <v>4560</v>
      </c>
      <c r="T157" s="169">
        <f t="shared" ref="T157" si="188">R157+S157</f>
        <v>5503</v>
      </c>
      <c r="U157" s="312">
        <f>+U101+U129</f>
        <v>0</v>
      </c>
      <c r="V157" s="175">
        <f>T157+U157</f>
        <v>5503</v>
      </c>
      <c r="W157" s="77">
        <f>IF(Q157=0,0,((V157/Q157)-1)*100)</f>
        <v>9.7745860762018744</v>
      </c>
      <c r="Y157" s="261"/>
      <c r="Z157" s="261"/>
    </row>
    <row r="158" spans="1:28" ht="13.5" thickBot="1">
      <c r="L158" s="59" t="s">
        <v>17</v>
      </c>
      <c r="M158" s="313">
        <f>+M102+M130</f>
        <v>1172</v>
      </c>
      <c r="N158" s="314">
        <f>+N102+N130</f>
        <v>4122</v>
      </c>
      <c r="O158" s="169">
        <f>M158+N158</f>
        <v>5294</v>
      </c>
      <c r="P158" s="312">
        <f>+P102+P130</f>
        <v>2</v>
      </c>
      <c r="Q158" s="175">
        <f>O158+P158</f>
        <v>5296</v>
      </c>
      <c r="R158" s="313">
        <f>+R102+R130</f>
        <v>751</v>
      </c>
      <c r="S158" s="314">
        <f>+S102+S130</f>
        <v>4423</v>
      </c>
      <c r="T158" s="169">
        <f>R158+S158</f>
        <v>5174</v>
      </c>
      <c r="U158" s="312">
        <f>+U102+U130</f>
        <v>2</v>
      </c>
      <c r="V158" s="175">
        <f>T158+U158</f>
        <v>5176</v>
      </c>
      <c r="W158" s="77">
        <f t="shared" ref="W158:W159" si="189">IF(Q158=0,0,((V158/Q158)-1)*100)</f>
        <v>-2.2658610271903301</v>
      </c>
      <c r="Y158" s="261"/>
      <c r="Z158" s="261"/>
    </row>
    <row r="159" spans="1:28" ht="14.25" thickTop="1" thickBot="1">
      <c r="A159" s="293"/>
      <c r="L159" s="78" t="s">
        <v>66</v>
      </c>
      <c r="M159" s="79">
        <f>+M156+M157+M158</f>
        <v>5218</v>
      </c>
      <c r="N159" s="80">
        <f t="shared" ref="N159" si="190">+N156+N157+N158</f>
        <v>18445</v>
      </c>
      <c r="O159" s="164">
        <f t="shared" ref="O159" si="191">+O156+O157+O158</f>
        <v>23663</v>
      </c>
      <c r="P159" s="79">
        <f t="shared" ref="P159" si="192">+P156+P157+P158</f>
        <v>36</v>
      </c>
      <c r="Q159" s="164">
        <f t="shared" ref="Q159" si="193">+Q156+Q157+Q158</f>
        <v>23699</v>
      </c>
      <c r="R159" s="79">
        <f t="shared" ref="R159" si="194">+R156+R157+R158</f>
        <v>4219</v>
      </c>
      <c r="S159" s="80">
        <f t="shared" ref="S159" si="195">+S156+S157+S158</f>
        <v>20219</v>
      </c>
      <c r="T159" s="164">
        <f t="shared" ref="T159" si="196">+T156+T157+T158</f>
        <v>24438</v>
      </c>
      <c r="U159" s="79">
        <f t="shared" ref="U159" si="197">+U156+U157+U158</f>
        <v>3</v>
      </c>
      <c r="V159" s="164">
        <f t="shared" ref="V159" si="198">+V156+V157+V158</f>
        <v>24441</v>
      </c>
      <c r="W159" s="81">
        <f t="shared" si="189"/>
        <v>3.1309337946748839</v>
      </c>
      <c r="Y159" s="261"/>
      <c r="Z159" s="261"/>
    </row>
    <row r="160" spans="1:28" ht="14.25" thickTop="1" thickBot="1">
      <c r="A160" s="293"/>
      <c r="L160" s="78" t="s">
        <v>67</v>
      </c>
      <c r="M160" s="79">
        <f>+M152+M156+M157+M158</f>
        <v>7881</v>
      </c>
      <c r="N160" s="80">
        <f t="shared" ref="N160:V160" si="199">+N152+N156+N157+N158</f>
        <v>29325</v>
      </c>
      <c r="O160" s="164">
        <f t="shared" si="199"/>
        <v>37206</v>
      </c>
      <c r="P160" s="79">
        <f t="shared" si="199"/>
        <v>62</v>
      </c>
      <c r="Q160" s="164">
        <f t="shared" si="199"/>
        <v>37268</v>
      </c>
      <c r="R160" s="79">
        <f t="shared" si="199"/>
        <v>7247</v>
      </c>
      <c r="S160" s="80">
        <f t="shared" si="199"/>
        <v>31838</v>
      </c>
      <c r="T160" s="164">
        <f t="shared" si="199"/>
        <v>39085</v>
      </c>
      <c r="U160" s="79">
        <f t="shared" si="199"/>
        <v>3</v>
      </c>
      <c r="V160" s="164">
        <f t="shared" si="199"/>
        <v>39088</v>
      </c>
      <c r="W160" s="81">
        <f>IF(Q160=0,0,((V160/Q160)-1)*100)</f>
        <v>4.8835462058602452</v>
      </c>
      <c r="Y160" s="261"/>
      <c r="Z160" s="261"/>
      <c r="AB160" s="260"/>
    </row>
    <row r="161" spans="1:27" ht="14.25" thickTop="1" thickBot="1">
      <c r="L161" s="59" t="s">
        <v>18</v>
      </c>
      <c r="M161" s="313">
        <f>+M105+M133</f>
        <v>1013</v>
      </c>
      <c r="N161" s="314">
        <f>+N105+N133</f>
        <v>3766</v>
      </c>
      <c r="O161" s="171">
        <f>M161+N161</f>
        <v>4779</v>
      </c>
      <c r="P161" s="82">
        <f>+P105+P133</f>
        <v>0</v>
      </c>
      <c r="Q161" s="175">
        <f>O161+P161</f>
        <v>4779</v>
      </c>
      <c r="R161" s="313"/>
      <c r="S161" s="314"/>
      <c r="T161" s="171"/>
      <c r="U161" s="82"/>
      <c r="V161" s="175"/>
      <c r="W161" s="77"/>
      <c r="Y161" s="261"/>
      <c r="Z161" s="261"/>
    </row>
    <row r="162" spans="1:27" ht="14.25" thickTop="1" thickBot="1">
      <c r="A162" s="293"/>
      <c r="L162" s="83" t="s">
        <v>19</v>
      </c>
      <c r="M162" s="84">
        <f t="shared" ref="M162:Q162" si="200">+M157+M158+M161</f>
        <v>3394</v>
      </c>
      <c r="N162" s="84">
        <f t="shared" si="200"/>
        <v>11692</v>
      </c>
      <c r="O162" s="172">
        <f t="shared" si="200"/>
        <v>15086</v>
      </c>
      <c r="P162" s="85">
        <f t="shared" si="200"/>
        <v>2</v>
      </c>
      <c r="Q162" s="172">
        <f t="shared" si="200"/>
        <v>15088</v>
      </c>
      <c r="R162" s="84"/>
      <c r="S162" s="84"/>
      <c r="T162" s="172"/>
      <c r="U162" s="85"/>
      <c r="V162" s="172"/>
      <c r="W162" s="86"/>
      <c r="Y162" s="261"/>
      <c r="Z162" s="261"/>
    </row>
    <row r="163" spans="1:27" ht="13.5" thickTop="1">
      <c r="A163" s="293"/>
      <c r="L163" s="59" t="s">
        <v>21</v>
      </c>
      <c r="M163" s="313">
        <f t="shared" ref="M163:N165" si="201">+M107+M135</f>
        <v>1189</v>
      </c>
      <c r="N163" s="314">
        <f t="shared" si="201"/>
        <v>3500</v>
      </c>
      <c r="O163" s="171">
        <f>M163+N163</f>
        <v>4689</v>
      </c>
      <c r="P163" s="87">
        <f>+P107+P135</f>
        <v>0</v>
      </c>
      <c r="Q163" s="175">
        <f>O163+P163</f>
        <v>4689</v>
      </c>
      <c r="R163" s="313"/>
      <c r="S163" s="314"/>
      <c r="T163" s="171"/>
      <c r="U163" s="87"/>
      <c r="V163" s="175"/>
      <c r="W163" s="77"/>
      <c r="Y163" s="261"/>
    </row>
    <row r="164" spans="1:27">
      <c r="A164" s="293"/>
      <c r="L164" s="59" t="s">
        <v>22</v>
      </c>
      <c r="M164" s="313">
        <f t="shared" si="201"/>
        <v>1040</v>
      </c>
      <c r="N164" s="314">
        <f t="shared" si="201"/>
        <v>3156</v>
      </c>
      <c r="O164" s="171">
        <f t="shared" ref="O164" si="202">M164+N164</f>
        <v>4196</v>
      </c>
      <c r="P164" s="312">
        <f>+P108+P136</f>
        <v>6</v>
      </c>
      <c r="Q164" s="175">
        <f>O164+P164</f>
        <v>4202</v>
      </c>
      <c r="R164" s="313"/>
      <c r="S164" s="314"/>
      <c r="T164" s="171"/>
      <c r="U164" s="312"/>
      <c r="V164" s="175"/>
      <c r="W164" s="77"/>
    </row>
    <row r="165" spans="1:27" ht="13.5" thickBot="1">
      <c r="A165" s="295"/>
      <c r="K165" s="295"/>
      <c r="L165" s="59" t="s">
        <v>23</v>
      </c>
      <c r="M165" s="313">
        <f t="shared" si="201"/>
        <v>1109</v>
      </c>
      <c r="N165" s="314">
        <f t="shared" si="201"/>
        <v>3272</v>
      </c>
      <c r="O165" s="171">
        <f>M165+N165</f>
        <v>4381</v>
      </c>
      <c r="P165" s="312">
        <f>+P109+P137</f>
        <v>0</v>
      </c>
      <c r="Q165" s="175">
        <f>O165+P165</f>
        <v>4381</v>
      </c>
      <c r="R165" s="313"/>
      <c r="S165" s="314"/>
      <c r="T165" s="171"/>
      <c r="U165" s="312"/>
      <c r="V165" s="175"/>
      <c r="W165" s="77"/>
      <c r="X165" s="263"/>
      <c r="Y165" s="261"/>
      <c r="Z165" s="264"/>
      <c r="AA165" s="297"/>
    </row>
    <row r="166" spans="1:27" ht="14.25" thickTop="1" thickBot="1">
      <c r="A166" s="293"/>
      <c r="L166" s="78" t="s">
        <v>40</v>
      </c>
      <c r="M166" s="79">
        <f t="shared" ref="M166:Q166" si="203">+M163+M164+M165</f>
        <v>3338</v>
      </c>
      <c r="N166" s="80">
        <f t="shared" si="203"/>
        <v>9928</v>
      </c>
      <c r="O166" s="170">
        <f t="shared" si="203"/>
        <v>13266</v>
      </c>
      <c r="P166" s="79">
        <f t="shared" si="203"/>
        <v>6</v>
      </c>
      <c r="Q166" s="170">
        <f t="shared" si="203"/>
        <v>13272</v>
      </c>
      <c r="R166" s="79"/>
      <c r="S166" s="80"/>
      <c r="T166" s="170"/>
      <c r="U166" s="79"/>
      <c r="V166" s="170"/>
      <c r="W166" s="81"/>
    </row>
    <row r="167" spans="1:27" ht="14.25" thickTop="1" thickBot="1">
      <c r="A167" s="293" t="str">
        <f>IF(ISERROR(F167/G167)," ",IF(F167/G167&gt;0.5,IF(F167/G167&lt;1.5," ","NOT OK"),"NOT OK"))</f>
        <v xml:space="preserve"> </v>
      </c>
      <c r="L167" s="78" t="s">
        <v>62</v>
      </c>
      <c r="M167" s="79">
        <f t="shared" ref="M167:Q167" si="204">+M156+M162+M166</f>
        <v>9569</v>
      </c>
      <c r="N167" s="80">
        <f t="shared" si="204"/>
        <v>32139</v>
      </c>
      <c r="O167" s="164">
        <f t="shared" si="204"/>
        <v>41708</v>
      </c>
      <c r="P167" s="79">
        <f t="shared" si="204"/>
        <v>42</v>
      </c>
      <c r="Q167" s="164">
        <f t="shared" si="204"/>
        <v>41750</v>
      </c>
      <c r="R167" s="79"/>
      <c r="S167" s="80"/>
      <c r="T167" s="164"/>
      <c r="U167" s="79"/>
      <c r="V167" s="164"/>
      <c r="W167" s="81"/>
      <c r="Y167" s="261"/>
      <c r="Z167" s="261"/>
    </row>
    <row r="168" spans="1:27" ht="14.25" thickTop="1" thickBot="1">
      <c r="A168" s="293"/>
      <c r="L168" s="78" t="s">
        <v>63</v>
      </c>
      <c r="M168" s="79">
        <f t="shared" ref="M168:Q168" si="205">+M152+M156+M162+M166</f>
        <v>12232</v>
      </c>
      <c r="N168" s="80">
        <f t="shared" si="205"/>
        <v>43019</v>
      </c>
      <c r="O168" s="170">
        <f t="shared" si="205"/>
        <v>55251</v>
      </c>
      <c r="P168" s="79">
        <f t="shared" si="205"/>
        <v>68</v>
      </c>
      <c r="Q168" s="170">
        <f t="shared" si="205"/>
        <v>55319</v>
      </c>
      <c r="R168" s="79"/>
      <c r="S168" s="80"/>
      <c r="T168" s="170"/>
      <c r="U168" s="79"/>
      <c r="V168" s="170"/>
      <c r="W168" s="81"/>
      <c r="Y168" s="261"/>
      <c r="Z168" s="261"/>
    </row>
    <row r="169" spans="1:27" ht="14.25" thickTop="1" thickBot="1">
      <c r="L169" s="88" t="s">
        <v>60</v>
      </c>
      <c r="M169" s="56"/>
      <c r="N169" s="56"/>
      <c r="O169" s="56"/>
      <c r="P169" s="56"/>
      <c r="Q169" s="56"/>
      <c r="R169" s="56"/>
      <c r="S169" s="56"/>
      <c r="T169" s="56"/>
      <c r="U169" s="56"/>
      <c r="V169" s="56"/>
      <c r="W169" s="56"/>
      <c r="X169" s="56"/>
    </row>
    <row r="170" spans="1:27" ht="13.5" thickTop="1">
      <c r="L170" s="1326" t="s">
        <v>54</v>
      </c>
      <c r="M170" s="1327"/>
      <c r="N170" s="1327"/>
      <c r="O170" s="1327"/>
      <c r="P170" s="1327"/>
      <c r="Q170" s="1327"/>
      <c r="R170" s="1327"/>
      <c r="S170" s="1327"/>
      <c r="T170" s="1327"/>
      <c r="U170" s="1327"/>
      <c r="V170" s="1327"/>
      <c r="W170" s="1328"/>
    </row>
    <row r="171" spans="1:27" ht="24.75" customHeight="1" thickBot="1">
      <c r="L171" s="1329" t="s">
        <v>51</v>
      </c>
      <c r="M171" s="1330"/>
      <c r="N171" s="1330"/>
      <c r="O171" s="1330"/>
      <c r="P171" s="1330"/>
      <c r="Q171" s="1330"/>
      <c r="R171" s="1330"/>
      <c r="S171" s="1330"/>
      <c r="T171" s="1330"/>
      <c r="U171" s="1330"/>
      <c r="V171" s="1330"/>
      <c r="W171" s="1331"/>
    </row>
    <row r="172" spans="1:27" ht="14.25" thickTop="1" thickBot="1">
      <c r="L172" s="200"/>
      <c r="M172" s="201"/>
      <c r="N172" s="201"/>
      <c r="O172" s="201"/>
      <c r="P172" s="201"/>
      <c r="Q172" s="201"/>
      <c r="R172" s="201"/>
      <c r="S172" s="201"/>
      <c r="T172" s="201"/>
      <c r="U172" s="201"/>
      <c r="V172" s="201"/>
      <c r="W172" s="202" t="s">
        <v>34</v>
      </c>
    </row>
    <row r="173" spans="1:27" ht="14.25" thickTop="1" thickBot="1">
      <c r="L173" s="203"/>
      <c r="M173" s="240" t="s">
        <v>64</v>
      </c>
      <c r="N173" s="205"/>
      <c r="O173" s="240"/>
      <c r="P173" s="204"/>
      <c r="Q173" s="205"/>
      <c r="R173" s="204" t="s">
        <v>65</v>
      </c>
      <c r="S173" s="205"/>
      <c r="T173" s="240"/>
      <c r="U173" s="204"/>
      <c r="V173" s="204"/>
      <c r="W173" s="278" t="s">
        <v>2</v>
      </c>
    </row>
    <row r="174" spans="1:27" ht="13.5" thickTop="1">
      <c r="L174" s="206" t="s">
        <v>3</v>
      </c>
      <c r="M174" s="207"/>
      <c r="N174" s="208"/>
      <c r="O174" s="209"/>
      <c r="P174" s="210"/>
      <c r="Q174" s="209"/>
      <c r="R174" s="207"/>
      <c r="S174" s="208"/>
      <c r="T174" s="209"/>
      <c r="U174" s="210"/>
      <c r="V174" s="209"/>
      <c r="W174" s="279" t="s">
        <v>4</v>
      </c>
    </row>
    <row r="175" spans="1:27" ht="13.5" thickBot="1">
      <c r="L175" s="211"/>
      <c r="M175" s="212" t="s">
        <v>35</v>
      </c>
      <c r="N175" s="213" t="s">
        <v>36</v>
      </c>
      <c r="O175" s="214" t="s">
        <v>37</v>
      </c>
      <c r="P175" s="215" t="s">
        <v>32</v>
      </c>
      <c r="Q175" s="214" t="s">
        <v>7</v>
      </c>
      <c r="R175" s="212" t="s">
        <v>35</v>
      </c>
      <c r="S175" s="213" t="s">
        <v>36</v>
      </c>
      <c r="T175" s="214" t="s">
        <v>37</v>
      </c>
      <c r="U175" s="215" t="s">
        <v>32</v>
      </c>
      <c r="V175" s="214" t="s">
        <v>7</v>
      </c>
      <c r="W175" s="280"/>
    </row>
    <row r="176" spans="1:27" ht="5.25" customHeight="1" thickTop="1">
      <c r="L176" s="206"/>
      <c r="M176" s="216"/>
      <c r="N176" s="217"/>
      <c r="O176" s="218"/>
      <c r="P176" s="219"/>
      <c r="Q176" s="218"/>
      <c r="R176" s="216"/>
      <c r="S176" s="217"/>
      <c r="T176" s="218"/>
      <c r="U176" s="219"/>
      <c r="V176" s="218"/>
      <c r="W176" s="220"/>
    </row>
    <row r="177" spans="1:27">
      <c r="L177" s="206" t="s">
        <v>10</v>
      </c>
      <c r="M177" s="315">
        <v>0</v>
      </c>
      <c r="N177" s="316">
        <v>1</v>
      </c>
      <c r="O177" s="317">
        <f>M177+N177</f>
        <v>1</v>
      </c>
      <c r="P177" s="318">
        <v>0</v>
      </c>
      <c r="Q177" s="317">
        <f>O177+P177</f>
        <v>1</v>
      </c>
      <c r="R177" s="315">
        <v>0</v>
      </c>
      <c r="S177" s="316">
        <v>0</v>
      </c>
      <c r="T177" s="317">
        <f>R177+S177</f>
        <v>0</v>
      </c>
      <c r="U177" s="318">
        <v>0</v>
      </c>
      <c r="V177" s="317">
        <f>T177+U177</f>
        <v>0</v>
      </c>
      <c r="W177" s="225">
        <f>IF(Q177=0,0,((V177/Q177)-1)*100)</f>
        <v>-100</v>
      </c>
    </row>
    <row r="178" spans="1:27">
      <c r="L178" s="206" t="s">
        <v>11</v>
      </c>
      <c r="M178" s="315">
        <v>0</v>
      </c>
      <c r="N178" s="316">
        <v>14</v>
      </c>
      <c r="O178" s="317">
        <f>M178+N178</f>
        <v>14</v>
      </c>
      <c r="P178" s="318">
        <v>0</v>
      </c>
      <c r="Q178" s="317">
        <f>O178+P178</f>
        <v>14</v>
      </c>
      <c r="R178" s="315">
        <v>0</v>
      </c>
      <c r="S178" s="316">
        <v>0</v>
      </c>
      <c r="T178" s="317">
        <f>R178+S178</f>
        <v>0</v>
      </c>
      <c r="U178" s="318">
        <v>0</v>
      </c>
      <c r="V178" s="317">
        <f>T178+U178</f>
        <v>0</v>
      </c>
      <c r="W178" s="225">
        <f>IF(Q178=0,0,((V178/Q178)-1)*100)</f>
        <v>-100</v>
      </c>
    </row>
    <row r="179" spans="1:27" ht="13.5" thickBot="1">
      <c r="L179" s="211" t="s">
        <v>12</v>
      </c>
      <c r="M179" s="315">
        <v>0</v>
      </c>
      <c r="N179" s="316">
        <v>0</v>
      </c>
      <c r="O179" s="317">
        <f>M179+N179</f>
        <v>0</v>
      </c>
      <c r="P179" s="318">
        <v>0</v>
      </c>
      <c r="Q179" s="317">
        <f t="shared" ref="Q179" si="206">O179+P179</f>
        <v>0</v>
      </c>
      <c r="R179" s="315">
        <v>0</v>
      </c>
      <c r="S179" s="316">
        <v>0</v>
      </c>
      <c r="T179" s="317">
        <f>R179+S179</f>
        <v>0</v>
      </c>
      <c r="U179" s="318">
        <v>0</v>
      </c>
      <c r="V179" s="317">
        <f t="shared" ref="V179" si="207">T179+U179</f>
        <v>0</v>
      </c>
      <c r="W179" s="225">
        <f>IF(Q179=0,0,((V179/Q179)-1)*100)</f>
        <v>0</v>
      </c>
    </row>
    <row r="180" spans="1:27" ht="14.25" thickTop="1" thickBot="1">
      <c r="L180" s="226" t="s">
        <v>57</v>
      </c>
      <c r="M180" s="227">
        <f t="shared" ref="M180:V180" si="208">+M177+M178+M179</f>
        <v>0</v>
      </c>
      <c r="N180" s="228">
        <f t="shared" si="208"/>
        <v>15</v>
      </c>
      <c r="O180" s="229">
        <f t="shared" si="208"/>
        <v>15</v>
      </c>
      <c r="P180" s="227">
        <f t="shared" si="208"/>
        <v>0</v>
      </c>
      <c r="Q180" s="229">
        <f t="shared" si="208"/>
        <v>15</v>
      </c>
      <c r="R180" s="227">
        <f t="shared" si="208"/>
        <v>0</v>
      </c>
      <c r="S180" s="228">
        <f t="shared" si="208"/>
        <v>0</v>
      </c>
      <c r="T180" s="229">
        <f t="shared" si="208"/>
        <v>0</v>
      </c>
      <c r="U180" s="227">
        <f t="shared" si="208"/>
        <v>0</v>
      </c>
      <c r="V180" s="229">
        <f t="shared" si="208"/>
        <v>0</v>
      </c>
      <c r="W180" s="230">
        <f t="shared" ref="W180:W181" si="209">IF(Q180=0,0,((V180/Q180)-1)*100)</f>
        <v>-100</v>
      </c>
    </row>
    <row r="181" spans="1:27" ht="13.5" thickTop="1">
      <c r="L181" s="206" t="s">
        <v>13</v>
      </c>
      <c r="M181" s="315">
        <v>0</v>
      </c>
      <c r="N181" s="316">
        <v>1</v>
      </c>
      <c r="O181" s="317">
        <f>M181+N181</f>
        <v>1</v>
      </c>
      <c r="P181" s="318">
        <v>0</v>
      </c>
      <c r="Q181" s="317">
        <f>O181+P181</f>
        <v>1</v>
      </c>
      <c r="R181" s="315">
        <v>0</v>
      </c>
      <c r="S181" s="316">
        <v>0</v>
      </c>
      <c r="T181" s="317">
        <f>R181+S181</f>
        <v>0</v>
      </c>
      <c r="U181" s="318">
        <v>0</v>
      </c>
      <c r="V181" s="317">
        <f>T181+U181</f>
        <v>0</v>
      </c>
      <c r="W181" s="225">
        <f t="shared" si="209"/>
        <v>-100</v>
      </c>
    </row>
    <row r="182" spans="1:27">
      <c r="L182" s="206" t="s">
        <v>14</v>
      </c>
      <c r="M182" s="315">
        <v>0</v>
      </c>
      <c r="N182" s="316">
        <v>1</v>
      </c>
      <c r="O182" s="317">
        <f>M182+N182</f>
        <v>1</v>
      </c>
      <c r="P182" s="318">
        <v>0</v>
      </c>
      <c r="Q182" s="317">
        <f>O182+P182</f>
        <v>1</v>
      </c>
      <c r="R182" s="315">
        <v>0</v>
      </c>
      <c r="S182" s="316">
        <v>0</v>
      </c>
      <c r="T182" s="317">
        <f>R182+S182</f>
        <v>0</v>
      </c>
      <c r="U182" s="318">
        <v>0</v>
      </c>
      <c r="V182" s="317">
        <f>T182+U182</f>
        <v>0</v>
      </c>
      <c r="W182" s="225">
        <f>IF(Q182=0,0,((V182/Q182)-1)*100)</f>
        <v>-100</v>
      </c>
    </row>
    <row r="183" spans="1:27" ht="13.5" thickBot="1">
      <c r="L183" s="206" t="s">
        <v>15</v>
      </c>
      <c r="M183" s="315">
        <v>0</v>
      </c>
      <c r="N183" s="316">
        <v>4</v>
      </c>
      <c r="O183" s="317">
        <f>M183+N183</f>
        <v>4</v>
      </c>
      <c r="P183" s="318">
        <v>0</v>
      </c>
      <c r="Q183" s="317">
        <f>O183+P183</f>
        <v>4</v>
      </c>
      <c r="R183" s="315">
        <v>0</v>
      </c>
      <c r="S183" s="316">
        <v>0</v>
      </c>
      <c r="T183" s="317">
        <f>R183+S183</f>
        <v>0</v>
      </c>
      <c r="U183" s="318">
        <v>0</v>
      </c>
      <c r="V183" s="317">
        <f>T183+U183</f>
        <v>0</v>
      </c>
      <c r="W183" s="225">
        <f>IF(Q183=0,0,((V183/Q183)-1)*100)</f>
        <v>-100</v>
      </c>
    </row>
    <row r="184" spans="1:27" ht="14.25" thickTop="1" thickBot="1">
      <c r="L184" s="226" t="s">
        <v>61</v>
      </c>
      <c r="M184" s="227">
        <f>+M181+M182+M183</f>
        <v>0</v>
      </c>
      <c r="N184" s="228">
        <f t="shared" ref="N184:V184" si="210">+N181+N182+N183</f>
        <v>6</v>
      </c>
      <c r="O184" s="229">
        <f t="shared" si="210"/>
        <v>6</v>
      </c>
      <c r="P184" s="227">
        <f t="shared" si="210"/>
        <v>0</v>
      </c>
      <c r="Q184" s="229">
        <f t="shared" si="210"/>
        <v>6</v>
      </c>
      <c r="R184" s="227">
        <f t="shared" si="210"/>
        <v>0</v>
      </c>
      <c r="S184" s="228">
        <f t="shared" si="210"/>
        <v>0</v>
      </c>
      <c r="T184" s="229">
        <f t="shared" si="210"/>
        <v>0</v>
      </c>
      <c r="U184" s="227">
        <f t="shared" si="210"/>
        <v>0</v>
      </c>
      <c r="V184" s="229">
        <f t="shared" si="210"/>
        <v>0</v>
      </c>
      <c r="W184" s="230">
        <f t="shared" ref="W184" si="211">IF(Q184=0,0,((V184/Q184)-1)*100)</f>
        <v>-100</v>
      </c>
    </row>
    <row r="185" spans="1:27" ht="13.5" thickTop="1">
      <c r="L185" s="206" t="s">
        <v>16</v>
      </c>
      <c r="M185" s="315">
        <v>0</v>
      </c>
      <c r="N185" s="316">
        <v>0</v>
      </c>
      <c r="O185" s="317">
        <f>SUM(M185:N185)</f>
        <v>0</v>
      </c>
      <c r="P185" s="318">
        <v>0</v>
      </c>
      <c r="Q185" s="317">
        <f t="shared" ref="Q185" si="212">O185+P185</f>
        <v>0</v>
      </c>
      <c r="R185" s="315">
        <v>0</v>
      </c>
      <c r="S185" s="316">
        <v>0</v>
      </c>
      <c r="T185" s="317">
        <f>SUM(R185:S185)</f>
        <v>0</v>
      </c>
      <c r="U185" s="318">
        <v>0</v>
      </c>
      <c r="V185" s="317">
        <f t="shared" ref="V185" si="213">T185+U185</f>
        <v>0</v>
      </c>
      <c r="W185" s="225">
        <f>IF(Q185=0,0,((V185/Q185)-1)*100)</f>
        <v>0</v>
      </c>
    </row>
    <row r="186" spans="1:27" ht="13.5" thickBot="1">
      <c r="L186" s="206" t="s">
        <v>17</v>
      </c>
      <c r="M186" s="315">
        <v>0</v>
      </c>
      <c r="N186" s="316">
        <v>1</v>
      </c>
      <c r="O186" s="317">
        <f>SUM(M186:N186)</f>
        <v>1</v>
      </c>
      <c r="P186" s="318">
        <v>0</v>
      </c>
      <c r="Q186" s="317">
        <f>O186+P186</f>
        <v>1</v>
      </c>
      <c r="R186" s="315">
        <v>0</v>
      </c>
      <c r="S186" s="316">
        <v>0</v>
      </c>
      <c r="T186" s="317">
        <f>SUM(R186:S186)</f>
        <v>0</v>
      </c>
      <c r="U186" s="318">
        <v>0</v>
      </c>
      <c r="V186" s="317">
        <f>T186+U186</f>
        <v>0</v>
      </c>
      <c r="W186" s="225">
        <f>IF(Q186=0,0,((V186/Q186)-1)*100)</f>
        <v>-100</v>
      </c>
    </row>
    <row r="187" spans="1:27" ht="14.25" thickTop="1" thickBot="1">
      <c r="L187" s="226" t="s">
        <v>66</v>
      </c>
      <c r="M187" s="227">
        <f>+M184+M185+M186</f>
        <v>0</v>
      </c>
      <c r="N187" s="228">
        <f t="shared" ref="N187:V187" si="214">+N184+N185+N186</f>
        <v>7</v>
      </c>
      <c r="O187" s="229">
        <f t="shared" si="214"/>
        <v>7</v>
      </c>
      <c r="P187" s="227">
        <f t="shared" si="214"/>
        <v>0</v>
      </c>
      <c r="Q187" s="229">
        <f t="shared" si="214"/>
        <v>7</v>
      </c>
      <c r="R187" s="227">
        <f t="shared" si="214"/>
        <v>0</v>
      </c>
      <c r="S187" s="228">
        <f t="shared" si="214"/>
        <v>0</v>
      </c>
      <c r="T187" s="229">
        <f t="shared" si="214"/>
        <v>0</v>
      </c>
      <c r="U187" s="227">
        <f t="shared" si="214"/>
        <v>0</v>
      </c>
      <c r="V187" s="229">
        <f t="shared" si="214"/>
        <v>0</v>
      </c>
      <c r="W187" s="230">
        <f t="shared" ref="W187" si="215">IF(Q187=0,0,((V187/Q187)-1)*100)</f>
        <v>-100</v>
      </c>
      <c r="X187" s="1"/>
      <c r="AA187" s="1"/>
    </row>
    <row r="188" spans="1:27" ht="14.25" thickTop="1" thickBot="1">
      <c r="L188" s="226" t="s">
        <v>67</v>
      </c>
      <c r="M188" s="227">
        <f>+M180+M184+M185+M186</f>
        <v>0</v>
      </c>
      <c r="N188" s="228">
        <f t="shared" ref="N188:V188" si="216">+N180+N184+N185+N186</f>
        <v>22</v>
      </c>
      <c r="O188" s="229">
        <f t="shared" si="216"/>
        <v>22</v>
      </c>
      <c r="P188" s="227">
        <f t="shared" si="216"/>
        <v>0</v>
      </c>
      <c r="Q188" s="229">
        <f t="shared" si="216"/>
        <v>22</v>
      </c>
      <c r="R188" s="227">
        <f t="shared" si="216"/>
        <v>0</v>
      </c>
      <c r="S188" s="228">
        <f t="shared" si="216"/>
        <v>0</v>
      </c>
      <c r="T188" s="229">
        <f t="shared" si="216"/>
        <v>0</v>
      </c>
      <c r="U188" s="227">
        <f t="shared" si="216"/>
        <v>0</v>
      </c>
      <c r="V188" s="229">
        <f t="shared" si="216"/>
        <v>0</v>
      </c>
      <c r="W188" s="230">
        <f>IF(Q188=0,0,((V188/Q188)-1)*100)</f>
        <v>-100</v>
      </c>
      <c r="X188" s="5"/>
      <c r="Y188" s="4"/>
      <c r="Z188" s="4"/>
      <c r="AA188" s="296"/>
    </row>
    <row r="189" spans="1:27" ht="14.25" thickTop="1" thickBot="1">
      <c r="L189" s="206" t="s">
        <v>18</v>
      </c>
      <c r="M189" s="315">
        <v>0</v>
      </c>
      <c r="N189" s="316">
        <v>0</v>
      </c>
      <c r="O189" s="231">
        <f>SUM(M189:N189)</f>
        <v>0</v>
      </c>
      <c r="P189" s="232">
        <v>0</v>
      </c>
      <c r="Q189" s="231">
        <f>O189+P189</f>
        <v>0</v>
      </c>
      <c r="R189" s="315"/>
      <c r="S189" s="316"/>
      <c r="T189" s="231"/>
      <c r="U189" s="232"/>
      <c r="V189" s="231"/>
      <c r="W189" s="225"/>
    </row>
    <row r="190" spans="1:27" ht="14.25" thickTop="1" thickBot="1">
      <c r="L190" s="233" t="s">
        <v>19</v>
      </c>
      <c r="M190" s="234">
        <f t="shared" ref="M190:Q190" si="217">+M185+M186+M189</f>
        <v>0</v>
      </c>
      <c r="N190" s="234">
        <f t="shared" si="217"/>
        <v>1</v>
      </c>
      <c r="O190" s="235">
        <f t="shared" si="217"/>
        <v>1</v>
      </c>
      <c r="P190" s="236">
        <f t="shared" si="217"/>
        <v>0</v>
      </c>
      <c r="Q190" s="235">
        <f t="shared" si="217"/>
        <v>1</v>
      </c>
      <c r="R190" s="234"/>
      <c r="S190" s="234"/>
      <c r="T190" s="235"/>
      <c r="U190" s="236"/>
      <c r="V190" s="235"/>
      <c r="W190" s="237"/>
    </row>
    <row r="191" spans="1:27" ht="13.5" thickTop="1">
      <c r="A191" s="295"/>
      <c r="K191" s="295"/>
      <c r="L191" s="206" t="s">
        <v>21</v>
      </c>
      <c r="M191" s="315">
        <v>0</v>
      </c>
      <c r="N191" s="316">
        <v>0</v>
      </c>
      <c r="O191" s="231">
        <f>SUM(M191:N191)</f>
        <v>0</v>
      </c>
      <c r="P191" s="238">
        <v>0</v>
      </c>
      <c r="Q191" s="231">
        <f>O191+P191</f>
        <v>0</v>
      </c>
      <c r="R191" s="315"/>
      <c r="S191" s="316"/>
      <c r="T191" s="231"/>
      <c r="U191" s="238"/>
      <c r="V191" s="231"/>
      <c r="W191" s="225"/>
      <c r="X191" s="263"/>
      <c r="Y191" s="264"/>
      <c r="Z191" s="264"/>
      <c r="AA191" s="297"/>
    </row>
    <row r="192" spans="1:27">
      <c r="A192" s="295"/>
      <c r="K192" s="295"/>
      <c r="L192" s="206" t="s">
        <v>22</v>
      </c>
      <c r="M192" s="315">
        <v>0</v>
      </c>
      <c r="N192" s="316">
        <v>6</v>
      </c>
      <c r="O192" s="231">
        <f>SUM(M192:N192)</f>
        <v>6</v>
      </c>
      <c r="P192" s="318">
        <v>0</v>
      </c>
      <c r="Q192" s="231">
        <f>O192+P192</f>
        <v>6</v>
      </c>
      <c r="R192" s="315"/>
      <c r="S192" s="316"/>
      <c r="T192" s="231"/>
      <c r="U192" s="318"/>
      <c r="V192" s="231"/>
      <c r="W192" s="225"/>
      <c r="X192" s="263"/>
      <c r="Y192" s="264"/>
      <c r="Z192" s="264"/>
      <c r="AA192" s="297"/>
    </row>
    <row r="193" spans="1:27" ht="13.5" thickBot="1">
      <c r="A193" s="295"/>
      <c r="K193" s="295"/>
      <c r="L193" s="206" t="s">
        <v>23</v>
      </c>
      <c r="M193" s="315">
        <v>0</v>
      </c>
      <c r="N193" s="316">
        <v>0</v>
      </c>
      <c r="O193" s="231">
        <f>SUM(M193:N193)</f>
        <v>0</v>
      </c>
      <c r="P193" s="318">
        <v>0</v>
      </c>
      <c r="Q193" s="231">
        <f>O193+P193</f>
        <v>0</v>
      </c>
      <c r="R193" s="315"/>
      <c r="S193" s="316"/>
      <c r="T193" s="231"/>
      <c r="U193" s="318"/>
      <c r="V193" s="231"/>
      <c r="W193" s="225"/>
      <c r="X193" s="263"/>
      <c r="Y193" s="264"/>
      <c r="Z193" s="264"/>
      <c r="AA193" s="297"/>
    </row>
    <row r="194" spans="1:27" ht="14.25" thickTop="1" thickBot="1">
      <c r="L194" s="226" t="s">
        <v>40</v>
      </c>
      <c r="M194" s="227">
        <f t="shared" ref="M194:Q194" si="218">+M191+M192+M193</f>
        <v>0</v>
      </c>
      <c r="N194" s="228">
        <f t="shared" si="218"/>
        <v>6</v>
      </c>
      <c r="O194" s="229">
        <f t="shared" si="218"/>
        <v>6</v>
      </c>
      <c r="P194" s="227">
        <f t="shared" si="218"/>
        <v>0</v>
      </c>
      <c r="Q194" s="229">
        <f t="shared" si="218"/>
        <v>6</v>
      </c>
      <c r="R194" s="227"/>
      <c r="S194" s="228"/>
      <c r="T194" s="229"/>
      <c r="U194" s="227"/>
      <c r="V194" s="229"/>
      <c r="W194" s="230"/>
    </row>
    <row r="195" spans="1:27" ht="14.25" thickTop="1" thickBot="1">
      <c r="L195" s="226" t="s">
        <v>62</v>
      </c>
      <c r="M195" s="227">
        <f t="shared" ref="M195:Q195" si="219">+M184+M190+M194</f>
        <v>0</v>
      </c>
      <c r="N195" s="228">
        <f t="shared" si="219"/>
        <v>13</v>
      </c>
      <c r="O195" s="229">
        <f t="shared" si="219"/>
        <v>13</v>
      </c>
      <c r="P195" s="227">
        <f t="shared" si="219"/>
        <v>0</v>
      </c>
      <c r="Q195" s="229">
        <f t="shared" si="219"/>
        <v>13</v>
      </c>
      <c r="R195" s="227"/>
      <c r="S195" s="228"/>
      <c r="T195" s="229"/>
      <c r="U195" s="227"/>
      <c r="V195" s="229"/>
      <c r="W195" s="230"/>
      <c r="X195" s="1"/>
      <c r="AA195" s="1"/>
    </row>
    <row r="196" spans="1:27" ht="14.25" thickTop="1" thickBot="1">
      <c r="L196" s="226" t="s">
        <v>63</v>
      </c>
      <c r="M196" s="227">
        <f t="shared" ref="M196:Q196" si="220">+M180+M184+M190+M194</f>
        <v>0</v>
      </c>
      <c r="N196" s="228">
        <f t="shared" si="220"/>
        <v>28</v>
      </c>
      <c r="O196" s="229">
        <f t="shared" si="220"/>
        <v>28</v>
      </c>
      <c r="P196" s="227">
        <f t="shared" si="220"/>
        <v>0</v>
      </c>
      <c r="Q196" s="229">
        <f t="shared" si="220"/>
        <v>28</v>
      </c>
      <c r="R196" s="227"/>
      <c r="S196" s="228"/>
      <c r="T196" s="229"/>
      <c r="U196" s="227"/>
      <c r="V196" s="229"/>
      <c r="W196" s="230"/>
    </row>
    <row r="197" spans="1:27" ht="14.25" thickTop="1" thickBot="1">
      <c r="L197" s="239" t="s">
        <v>60</v>
      </c>
      <c r="M197" s="201"/>
      <c r="N197" s="201"/>
      <c r="O197" s="201"/>
      <c r="P197" s="201"/>
      <c r="Q197" s="201"/>
      <c r="R197" s="201"/>
      <c r="S197" s="201"/>
      <c r="T197" s="201"/>
      <c r="U197" s="201"/>
      <c r="V197" s="201"/>
      <c r="W197" s="201"/>
      <c r="X197" s="201"/>
      <c r="Y197" s="201"/>
    </row>
    <row r="198" spans="1:27" ht="13.5" thickTop="1">
      <c r="L198" s="1326" t="s">
        <v>55</v>
      </c>
      <c r="M198" s="1327"/>
      <c r="N198" s="1327"/>
      <c r="O198" s="1327"/>
      <c r="P198" s="1327"/>
      <c r="Q198" s="1327"/>
      <c r="R198" s="1327"/>
      <c r="S198" s="1327"/>
      <c r="T198" s="1327"/>
      <c r="U198" s="1327"/>
      <c r="V198" s="1327"/>
      <c r="W198" s="1328"/>
    </row>
    <row r="199" spans="1:27" ht="13.5" thickBot="1">
      <c r="L199" s="1329" t="s">
        <v>52</v>
      </c>
      <c r="M199" s="1330"/>
      <c r="N199" s="1330"/>
      <c r="O199" s="1330"/>
      <c r="P199" s="1330"/>
      <c r="Q199" s="1330"/>
      <c r="R199" s="1330"/>
      <c r="S199" s="1330"/>
      <c r="T199" s="1330"/>
      <c r="U199" s="1330"/>
      <c r="V199" s="1330"/>
      <c r="W199" s="1331"/>
    </row>
    <row r="200" spans="1:27" ht="14.25" thickTop="1" thickBot="1">
      <c r="L200" s="200"/>
      <c r="M200" s="201"/>
      <c r="N200" s="201"/>
      <c r="O200" s="201"/>
      <c r="P200" s="201"/>
      <c r="Q200" s="201"/>
      <c r="R200" s="201"/>
      <c r="S200" s="201"/>
      <c r="T200" s="201"/>
      <c r="U200" s="201"/>
      <c r="V200" s="201"/>
      <c r="W200" s="202" t="s">
        <v>34</v>
      </c>
    </row>
    <row r="201" spans="1:27" ht="14.25" thickTop="1" thickBot="1">
      <c r="L201" s="203"/>
      <c r="M201" s="240" t="s">
        <v>64</v>
      </c>
      <c r="N201" s="205"/>
      <c r="O201" s="240"/>
      <c r="P201" s="204"/>
      <c r="Q201" s="205"/>
      <c r="R201" s="204" t="s">
        <v>65</v>
      </c>
      <c r="S201" s="205"/>
      <c r="T201" s="240"/>
      <c r="U201" s="204"/>
      <c r="V201" s="204"/>
      <c r="W201" s="278" t="s">
        <v>2</v>
      </c>
    </row>
    <row r="202" spans="1:27" ht="13.5" thickTop="1">
      <c r="L202" s="206" t="s">
        <v>3</v>
      </c>
      <c r="M202" s="207"/>
      <c r="N202" s="208"/>
      <c r="O202" s="209"/>
      <c r="P202" s="210"/>
      <c r="Q202" s="209"/>
      <c r="R202" s="207"/>
      <c r="S202" s="208"/>
      <c r="T202" s="209"/>
      <c r="U202" s="210"/>
      <c r="V202" s="209"/>
      <c r="W202" s="279" t="s">
        <v>4</v>
      </c>
    </row>
    <row r="203" spans="1:27" ht="13.5" thickBot="1">
      <c r="L203" s="211"/>
      <c r="M203" s="212" t="s">
        <v>35</v>
      </c>
      <c r="N203" s="213" t="s">
        <v>36</v>
      </c>
      <c r="O203" s="214" t="s">
        <v>37</v>
      </c>
      <c r="P203" s="215" t="s">
        <v>32</v>
      </c>
      <c r="Q203" s="214" t="s">
        <v>7</v>
      </c>
      <c r="R203" s="212" t="s">
        <v>35</v>
      </c>
      <c r="S203" s="213" t="s">
        <v>36</v>
      </c>
      <c r="T203" s="214" t="s">
        <v>37</v>
      </c>
      <c r="U203" s="215" t="s">
        <v>32</v>
      </c>
      <c r="V203" s="214" t="s">
        <v>7</v>
      </c>
      <c r="W203" s="280"/>
    </row>
    <row r="204" spans="1:27" ht="6" customHeight="1" thickTop="1">
      <c r="L204" s="206"/>
      <c r="M204" s="216"/>
      <c r="N204" s="217"/>
      <c r="O204" s="218"/>
      <c r="P204" s="219"/>
      <c r="Q204" s="218"/>
      <c r="R204" s="216"/>
      <c r="S204" s="217"/>
      <c r="T204" s="218"/>
      <c r="U204" s="219"/>
      <c r="V204" s="218"/>
      <c r="W204" s="220"/>
    </row>
    <row r="205" spans="1:27">
      <c r="L205" s="206" t="s">
        <v>10</v>
      </c>
      <c r="M205" s="315">
        <v>106</v>
      </c>
      <c r="N205" s="316">
        <v>866</v>
      </c>
      <c r="O205" s="317">
        <f>M205+N205</f>
        <v>972</v>
      </c>
      <c r="P205" s="318">
        <v>1</v>
      </c>
      <c r="Q205" s="317">
        <f>O205+P205</f>
        <v>973</v>
      </c>
      <c r="R205" s="315">
        <v>0</v>
      </c>
      <c r="S205" s="316">
        <v>0</v>
      </c>
      <c r="T205" s="317">
        <f>R205+S205</f>
        <v>0</v>
      </c>
      <c r="U205" s="318">
        <v>0</v>
      </c>
      <c r="V205" s="317">
        <f>T205+U205</f>
        <v>0</v>
      </c>
      <c r="W205" s="225">
        <f>IF(Q205=0,0,((V205/Q205)-1)*100)</f>
        <v>-100</v>
      </c>
    </row>
    <row r="206" spans="1:27">
      <c r="L206" s="206" t="s">
        <v>11</v>
      </c>
      <c r="M206" s="315">
        <v>118</v>
      </c>
      <c r="N206" s="316">
        <v>959</v>
      </c>
      <c r="O206" s="317">
        <f>M206+N206</f>
        <v>1077</v>
      </c>
      <c r="P206" s="318">
        <v>0</v>
      </c>
      <c r="Q206" s="317">
        <f>O206+P206</f>
        <v>1077</v>
      </c>
      <c r="R206" s="315">
        <v>0</v>
      </c>
      <c r="S206" s="316">
        <v>0</v>
      </c>
      <c r="T206" s="317">
        <f>R206+S206</f>
        <v>0</v>
      </c>
      <c r="U206" s="318">
        <v>0</v>
      </c>
      <c r="V206" s="317">
        <f>T206+U206</f>
        <v>0</v>
      </c>
      <c r="W206" s="225">
        <f>IF(Q206=0,0,((V206/Q206)-1)*100)</f>
        <v>-100</v>
      </c>
    </row>
    <row r="207" spans="1:27" ht="13.5" thickBot="1">
      <c r="L207" s="211" t="s">
        <v>12</v>
      </c>
      <c r="M207" s="315">
        <v>119</v>
      </c>
      <c r="N207" s="316">
        <v>929</v>
      </c>
      <c r="O207" s="317">
        <f>M207+N207</f>
        <v>1048</v>
      </c>
      <c r="P207" s="318">
        <v>0</v>
      </c>
      <c r="Q207" s="317">
        <f t="shared" ref="Q207" si="221">O207+P207</f>
        <v>1048</v>
      </c>
      <c r="R207" s="315">
        <v>0</v>
      </c>
      <c r="S207" s="316">
        <v>0</v>
      </c>
      <c r="T207" s="317">
        <f>R207+S207</f>
        <v>0</v>
      </c>
      <c r="U207" s="318">
        <v>0</v>
      </c>
      <c r="V207" s="317">
        <f t="shared" ref="V207" si="222">T207+U207</f>
        <v>0</v>
      </c>
      <c r="W207" s="225">
        <f>IF(Q207=0,0,((V207/Q207)-1)*100)</f>
        <v>-100</v>
      </c>
    </row>
    <row r="208" spans="1:27" ht="14.25" thickTop="1" thickBot="1">
      <c r="L208" s="226" t="s">
        <v>38</v>
      </c>
      <c r="M208" s="227">
        <f t="shared" ref="M208:V208" si="223">+M205+M206+M207</f>
        <v>343</v>
      </c>
      <c r="N208" s="228">
        <f t="shared" si="223"/>
        <v>2754</v>
      </c>
      <c r="O208" s="229">
        <f t="shared" si="223"/>
        <v>3097</v>
      </c>
      <c r="P208" s="227">
        <f t="shared" si="223"/>
        <v>1</v>
      </c>
      <c r="Q208" s="229">
        <f t="shared" si="223"/>
        <v>3098</v>
      </c>
      <c r="R208" s="227">
        <f t="shared" si="223"/>
        <v>0</v>
      </c>
      <c r="S208" s="228">
        <f t="shared" si="223"/>
        <v>0</v>
      </c>
      <c r="T208" s="229">
        <f t="shared" si="223"/>
        <v>0</v>
      </c>
      <c r="U208" s="227">
        <f t="shared" si="223"/>
        <v>0</v>
      </c>
      <c r="V208" s="229">
        <f t="shared" si="223"/>
        <v>0</v>
      </c>
      <c r="W208" s="230">
        <f t="shared" ref="W208:W209" si="224">IF(Q208=0,0,((V208/Q208)-1)*100)</f>
        <v>-100</v>
      </c>
    </row>
    <row r="209" spans="1:27" ht="13.5" thickTop="1">
      <c r="L209" s="206" t="s">
        <v>13</v>
      </c>
      <c r="M209" s="315">
        <v>132</v>
      </c>
      <c r="N209" s="316">
        <v>945</v>
      </c>
      <c r="O209" s="317">
        <f>M209+N209</f>
        <v>1077</v>
      </c>
      <c r="P209" s="318">
        <v>0</v>
      </c>
      <c r="Q209" s="317">
        <f>O209+P209</f>
        <v>1077</v>
      </c>
      <c r="R209" s="315">
        <v>0</v>
      </c>
      <c r="S209" s="316">
        <v>0</v>
      </c>
      <c r="T209" s="317">
        <f>R209+S209</f>
        <v>0</v>
      </c>
      <c r="U209" s="318">
        <v>0</v>
      </c>
      <c r="V209" s="317">
        <f>T209+U209</f>
        <v>0</v>
      </c>
      <c r="W209" s="225">
        <f t="shared" si="224"/>
        <v>-100</v>
      </c>
    </row>
    <row r="210" spans="1:27">
      <c r="L210" s="206" t="s">
        <v>14</v>
      </c>
      <c r="M210" s="315">
        <v>122</v>
      </c>
      <c r="N210" s="316">
        <v>894</v>
      </c>
      <c r="O210" s="317">
        <f>M210+N210</f>
        <v>1016</v>
      </c>
      <c r="P210" s="318">
        <v>0</v>
      </c>
      <c r="Q210" s="317">
        <f>O210+P210</f>
        <v>1016</v>
      </c>
      <c r="R210" s="315">
        <v>0</v>
      </c>
      <c r="S210" s="316">
        <v>1</v>
      </c>
      <c r="T210" s="317">
        <f>R210+S210</f>
        <v>1</v>
      </c>
      <c r="U210" s="318">
        <v>0</v>
      </c>
      <c r="V210" s="317">
        <f>T210+U210</f>
        <v>1</v>
      </c>
      <c r="W210" s="225">
        <f>IF(Q210=0,0,((V210/Q210)-1)*100)</f>
        <v>-99.9015748031496</v>
      </c>
    </row>
    <row r="211" spans="1:27" ht="13.5" thickBot="1">
      <c r="L211" s="206" t="s">
        <v>15</v>
      </c>
      <c r="M211" s="315">
        <v>144</v>
      </c>
      <c r="N211" s="316">
        <v>1006</v>
      </c>
      <c r="O211" s="317">
        <f>M211+N211</f>
        <v>1150</v>
      </c>
      <c r="P211" s="318">
        <v>0</v>
      </c>
      <c r="Q211" s="317">
        <f>O211+P211</f>
        <v>1150</v>
      </c>
      <c r="R211" s="315">
        <v>0</v>
      </c>
      <c r="S211" s="316">
        <v>0</v>
      </c>
      <c r="T211" s="317">
        <f>R211+S211</f>
        <v>0</v>
      </c>
      <c r="U211" s="318">
        <v>0</v>
      </c>
      <c r="V211" s="317">
        <f>T211+U211</f>
        <v>0</v>
      </c>
      <c r="W211" s="225">
        <f>IF(Q211=0,0,((V211/Q211)-1)*100)</f>
        <v>-100</v>
      </c>
    </row>
    <row r="212" spans="1:27" ht="14.25" thickTop="1" thickBot="1">
      <c r="L212" s="226" t="s">
        <v>61</v>
      </c>
      <c r="M212" s="227">
        <f>+M209+M210+M211</f>
        <v>398</v>
      </c>
      <c r="N212" s="228">
        <f t="shared" ref="N212:V212" si="225">+N209+N210+N211</f>
        <v>2845</v>
      </c>
      <c r="O212" s="229">
        <f t="shared" si="225"/>
        <v>3243</v>
      </c>
      <c r="P212" s="227">
        <f t="shared" si="225"/>
        <v>0</v>
      </c>
      <c r="Q212" s="229">
        <f t="shared" si="225"/>
        <v>3243</v>
      </c>
      <c r="R212" s="227">
        <f t="shared" si="225"/>
        <v>0</v>
      </c>
      <c r="S212" s="228">
        <f t="shared" si="225"/>
        <v>1</v>
      </c>
      <c r="T212" s="229">
        <f t="shared" si="225"/>
        <v>1</v>
      </c>
      <c r="U212" s="227">
        <f t="shared" si="225"/>
        <v>0</v>
      </c>
      <c r="V212" s="229">
        <f t="shared" si="225"/>
        <v>1</v>
      </c>
      <c r="W212" s="230">
        <f t="shared" ref="W212" si="226">IF(Q212=0,0,((V212/Q212)-1)*100)</f>
        <v>-99.969164353993207</v>
      </c>
    </row>
    <row r="213" spans="1:27" ht="13.5" thickTop="1">
      <c r="L213" s="206" t="s">
        <v>16</v>
      </c>
      <c r="M213" s="315">
        <v>85</v>
      </c>
      <c r="N213" s="316">
        <v>727</v>
      </c>
      <c r="O213" s="317">
        <f>SUM(M213:N213)</f>
        <v>812</v>
      </c>
      <c r="P213" s="318">
        <v>0</v>
      </c>
      <c r="Q213" s="317">
        <f>O213+P213</f>
        <v>812</v>
      </c>
      <c r="R213" s="315">
        <v>0</v>
      </c>
      <c r="S213" s="316">
        <v>0</v>
      </c>
      <c r="T213" s="317">
        <f>SUM(R213:S213)</f>
        <v>0</v>
      </c>
      <c r="U213" s="318">
        <v>0</v>
      </c>
      <c r="V213" s="317">
        <f>T213+U213</f>
        <v>0</v>
      </c>
      <c r="W213" s="225">
        <f>IF(Q213=0,0,((V213/Q213)-1)*100)</f>
        <v>-100</v>
      </c>
    </row>
    <row r="214" spans="1:27" ht="13.5" thickBot="1">
      <c r="L214" s="206" t="s">
        <v>17</v>
      </c>
      <c r="M214" s="315">
        <v>103</v>
      </c>
      <c r="N214" s="316">
        <v>890</v>
      </c>
      <c r="O214" s="317">
        <f>SUM(M214:N214)</f>
        <v>993</v>
      </c>
      <c r="P214" s="318">
        <v>0</v>
      </c>
      <c r="Q214" s="317">
        <f>O214+P214</f>
        <v>993</v>
      </c>
      <c r="R214" s="315">
        <v>0</v>
      </c>
      <c r="S214" s="316">
        <v>0</v>
      </c>
      <c r="T214" s="317">
        <f>SUM(R214:S214)</f>
        <v>0</v>
      </c>
      <c r="U214" s="318">
        <v>0</v>
      </c>
      <c r="V214" s="317">
        <f>T214+U214</f>
        <v>0</v>
      </c>
      <c r="W214" s="225">
        <f>IF(Q214=0,0,((V214/Q214)-1)*100)</f>
        <v>-100</v>
      </c>
    </row>
    <row r="215" spans="1:27" ht="14.25" thickTop="1" thickBot="1">
      <c r="L215" s="226" t="s">
        <v>66</v>
      </c>
      <c r="M215" s="227">
        <f>+M212+M213+M214</f>
        <v>586</v>
      </c>
      <c r="N215" s="228">
        <f t="shared" ref="N215" si="227">+N212+N213+N214</f>
        <v>4462</v>
      </c>
      <c r="O215" s="229">
        <f t="shared" ref="O215" si="228">+O212+O213+O214</f>
        <v>5048</v>
      </c>
      <c r="P215" s="227">
        <f t="shared" ref="P215" si="229">+P212+P213+P214</f>
        <v>0</v>
      </c>
      <c r="Q215" s="229">
        <f t="shared" ref="Q215" si="230">+Q212+Q213+Q214</f>
        <v>5048</v>
      </c>
      <c r="R215" s="227">
        <f t="shared" ref="R215" si="231">+R212+R213+R214</f>
        <v>0</v>
      </c>
      <c r="S215" s="228">
        <f t="shared" ref="S215" si="232">+S212+S213+S214</f>
        <v>1</v>
      </c>
      <c r="T215" s="229">
        <f t="shared" ref="T215" si="233">+T212+T213+T214</f>
        <v>1</v>
      </c>
      <c r="U215" s="227">
        <f t="shared" ref="U215" si="234">+U212+U213+U214</f>
        <v>0</v>
      </c>
      <c r="V215" s="229">
        <f t="shared" ref="V215" si="235">+V212+V213+V214</f>
        <v>1</v>
      </c>
      <c r="W215" s="230">
        <f t="shared" ref="W215" si="236">IF(Q215=0,0,((V215/Q215)-1)*100)</f>
        <v>-99.980190174326466</v>
      </c>
      <c r="X215" s="1"/>
      <c r="AA215" s="1"/>
    </row>
    <row r="216" spans="1:27" ht="14.25" thickTop="1" thickBot="1">
      <c r="L216" s="226" t="s">
        <v>67</v>
      </c>
      <c r="M216" s="227">
        <f>+M208+M212+M213+M214</f>
        <v>929</v>
      </c>
      <c r="N216" s="228">
        <f t="shared" ref="N216:V216" si="237">+N208+N212+N213+N214</f>
        <v>7216</v>
      </c>
      <c r="O216" s="229">
        <f t="shared" si="237"/>
        <v>8145</v>
      </c>
      <c r="P216" s="227">
        <f t="shared" si="237"/>
        <v>1</v>
      </c>
      <c r="Q216" s="229">
        <f t="shared" si="237"/>
        <v>8146</v>
      </c>
      <c r="R216" s="227">
        <f t="shared" si="237"/>
        <v>0</v>
      </c>
      <c r="S216" s="228">
        <f t="shared" si="237"/>
        <v>1</v>
      </c>
      <c r="T216" s="229">
        <f t="shared" si="237"/>
        <v>1</v>
      </c>
      <c r="U216" s="227">
        <f t="shared" si="237"/>
        <v>0</v>
      </c>
      <c r="V216" s="229">
        <f t="shared" si="237"/>
        <v>1</v>
      </c>
      <c r="W216" s="230">
        <f>IF(Q216=0,0,((V216/Q216)-1)*100)</f>
        <v>-99.987724036336857</v>
      </c>
      <c r="X216" s="5"/>
      <c r="Y216" s="4"/>
      <c r="Z216" s="4"/>
      <c r="AA216" s="296"/>
    </row>
    <row r="217" spans="1:27" ht="14.25" thickTop="1" thickBot="1">
      <c r="L217" s="206" t="s">
        <v>18</v>
      </c>
      <c r="M217" s="315">
        <v>94</v>
      </c>
      <c r="N217" s="316">
        <v>935</v>
      </c>
      <c r="O217" s="231">
        <f>SUM(M217:N217)</f>
        <v>1029</v>
      </c>
      <c r="P217" s="232">
        <v>0</v>
      </c>
      <c r="Q217" s="231">
        <f>O217+P217</f>
        <v>1029</v>
      </c>
      <c r="R217" s="315"/>
      <c r="S217" s="316"/>
      <c r="T217" s="231"/>
      <c r="U217" s="232"/>
      <c r="V217" s="231"/>
      <c r="W217" s="225"/>
    </row>
    <row r="218" spans="1:27" ht="14.25" thickTop="1" thickBot="1">
      <c r="L218" s="233" t="s">
        <v>19</v>
      </c>
      <c r="M218" s="234">
        <f t="shared" ref="M218:Q218" si="238">+M213+M214+M217</f>
        <v>282</v>
      </c>
      <c r="N218" s="234">
        <f t="shared" si="238"/>
        <v>2552</v>
      </c>
      <c r="O218" s="235">
        <f t="shared" si="238"/>
        <v>2834</v>
      </c>
      <c r="P218" s="236">
        <f t="shared" si="238"/>
        <v>0</v>
      </c>
      <c r="Q218" s="235">
        <f t="shared" si="238"/>
        <v>2834</v>
      </c>
      <c r="R218" s="234"/>
      <c r="S218" s="234"/>
      <c r="T218" s="235"/>
      <c r="U218" s="236"/>
      <c r="V218" s="235"/>
      <c r="W218" s="237"/>
    </row>
    <row r="219" spans="1:27" ht="13.5" thickTop="1">
      <c r="A219" s="295"/>
      <c r="K219" s="295"/>
      <c r="L219" s="206" t="s">
        <v>21</v>
      </c>
      <c r="M219" s="315">
        <v>84</v>
      </c>
      <c r="N219" s="316">
        <v>846</v>
      </c>
      <c r="O219" s="231">
        <f>SUM(M219:N219)</f>
        <v>930</v>
      </c>
      <c r="P219" s="238">
        <v>0</v>
      </c>
      <c r="Q219" s="231">
        <f>O219+P219</f>
        <v>930</v>
      </c>
      <c r="R219" s="315"/>
      <c r="S219" s="316"/>
      <c r="T219" s="231"/>
      <c r="U219" s="238"/>
      <c r="V219" s="231"/>
      <c r="W219" s="225"/>
      <c r="X219" s="263"/>
      <c r="Y219" s="264"/>
      <c r="Z219" s="264"/>
      <c r="AA219" s="297"/>
    </row>
    <row r="220" spans="1:27">
      <c r="A220" s="295"/>
      <c r="K220" s="295"/>
      <c r="L220" s="206" t="s">
        <v>22</v>
      </c>
      <c r="M220" s="315">
        <v>65</v>
      </c>
      <c r="N220" s="316">
        <v>988</v>
      </c>
      <c r="O220" s="231">
        <f>SUM(M220:N220)</f>
        <v>1053</v>
      </c>
      <c r="P220" s="318">
        <v>0</v>
      </c>
      <c r="Q220" s="231">
        <f>O220+P220</f>
        <v>1053</v>
      </c>
      <c r="R220" s="315"/>
      <c r="S220" s="316"/>
      <c r="T220" s="231"/>
      <c r="U220" s="318"/>
      <c r="V220" s="231"/>
      <c r="W220" s="225"/>
      <c r="X220" s="263"/>
      <c r="Y220" s="264"/>
      <c r="Z220" s="264"/>
      <c r="AA220" s="297"/>
    </row>
    <row r="221" spans="1:27" ht="13.5" thickBot="1">
      <c r="A221" s="295"/>
      <c r="K221" s="295"/>
      <c r="L221" s="206" t="s">
        <v>23</v>
      </c>
      <c r="M221" s="315">
        <v>19</v>
      </c>
      <c r="N221" s="316">
        <v>254</v>
      </c>
      <c r="O221" s="231">
        <f>SUM(M221:N221)</f>
        <v>273</v>
      </c>
      <c r="P221" s="318">
        <v>0</v>
      </c>
      <c r="Q221" s="231">
        <f>O221+P221</f>
        <v>273</v>
      </c>
      <c r="R221" s="315"/>
      <c r="S221" s="316"/>
      <c r="T221" s="231"/>
      <c r="U221" s="318"/>
      <c r="V221" s="231"/>
      <c r="W221" s="225"/>
      <c r="X221" s="263"/>
      <c r="Y221" s="264"/>
      <c r="Z221" s="264"/>
      <c r="AA221" s="297"/>
    </row>
    <row r="222" spans="1:27" ht="14.25" thickTop="1" thickBot="1">
      <c r="L222" s="226" t="s">
        <v>40</v>
      </c>
      <c r="M222" s="227">
        <f t="shared" ref="M222:Q222" si="239">+M219+M220+M221</f>
        <v>168</v>
      </c>
      <c r="N222" s="228">
        <f t="shared" si="239"/>
        <v>2088</v>
      </c>
      <c r="O222" s="229">
        <f t="shared" si="239"/>
        <v>2256</v>
      </c>
      <c r="P222" s="227">
        <f t="shared" si="239"/>
        <v>0</v>
      </c>
      <c r="Q222" s="229">
        <f t="shared" si="239"/>
        <v>2256</v>
      </c>
      <c r="R222" s="227"/>
      <c r="S222" s="228"/>
      <c r="T222" s="229"/>
      <c r="U222" s="227"/>
      <c r="V222" s="229"/>
      <c r="W222" s="230"/>
    </row>
    <row r="223" spans="1:27" ht="14.25" thickTop="1" thickBot="1">
      <c r="L223" s="226" t="s">
        <v>62</v>
      </c>
      <c r="M223" s="227">
        <f t="shared" ref="M223:Q223" si="240">+M212+M218+M222</f>
        <v>848</v>
      </c>
      <c r="N223" s="228">
        <f t="shared" si="240"/>
        <v>7485</v>
      </c>
      <c r="O223" s="229">
        <f t="shared" si="240"/>
        <v>8333</v>
      </c>
      <c r="P223" s="227">
        <f t="shared" si="240"/>
        <v>0</v>
      </c>
      <c r="Q223" s="229">
        <f t="shared" si="240"/>
        <v>8333</v>
      </c>
      <c r="R223" s="227"/>
      <c r="S223" s="228"/>
      <c r="T223" s="229"/>
      <c r="U223" s="227"/>
      <c r="V223" s="229"/>
      <c r="W223" s="230"/>
      <c r="X223" s="1"/>
      <c r="AA223" s="1"/>
    </row>
    <row r="224" spans="1:27" ht="14.25" thickTop="1" thickBot="1">
      <c r="L224" s="226" t="s">
        <v>63</v>
      </c>
      <c r="M224" s="227">
        <f t="shared" ref="M224:Q224" si="241">+M208+M212+M218+M222</f>
        <v>1191</v>
      </c>
      <c r="N224" s="228">
        <f t="shared" si="241"/>
        <v>10239</v>
      </c>
      <c r="O224" s="229">
        <f t="shared" si="241"/>
        <v>11430</v>
      </c>
      <c r="P224" s="227">
        <f t="shared" si="241"/>
        <v>1</v>
      </c>
      <c r="Q224" s="229">
        <f t="shared" si="241"/>
        <v>11431</v>
      </c>
      <c r="R224" s="227"/>
      <c r="S224" s="228"/>
      <c r="T224" s="229"/>
      <c r="U224" s="227"/>
      <c r="V224" s="229"/>
      <c r="W224" s="230"/>
    </row>
    <row r="225" spans="12:25" ht="14.25" thickTop="1" thickBot="1">
      <c r="L225" s="239" t="s">
        <v>60</v>
      </c>
      <c r="M225" s="201"/>
      <c r="N225" s="201"/>
      <c r="O225" s="201"/>
      <c r="P225" s="201"/>
      <c r="Q225" s="201"/>
      <c r="R225" s="201"/>
      <c r="S225" s="201"/>
      <c r="T225" s="201"/>
      <c r="U225" s="201"/>
      <c r="V225" s="201"/>
      <c r="W225" s="201"/>
      <c r="X225" s="201"/>
      <c r="Y225" s="201"/>
    </row>
    <row r="226" spans="12:25" ht="13.5" thickTop="1">
      <c r="L226" s="1320" t="s">
        <v>56</v>
      </c>
      <c r="M226" s="1321"/>
      <c r="N226" s="1321"/>
      <c r="O226" s="1321"/>
      <c r="P226" s="1321"/>
      <c r="Q226" s="1321"/>
      <c r="R226" s="1321"/>
      <c r="S226" s="1321"/>
      <c r="T226" s="1321"/>
      <c r="U226" s="1321"/>
      <c r="V226" s="1321"/>
      <c r="W226" s="1322"/>
    </row>
    <row r="227" spans="12:25" ht="13.5" thickBot="1">
      <c r="L227" s="1323" t="s">
        <v>53</v>
      </c>
      <c r="M227" s="1324"/>
      <c r="N227" s="1324"/>
      <c r="O227" s="1324"/>
      <c r="P227" s="1324"/>
      <c r="Q227" s="1324"/>
      <c r="R227" s="1324"/>
      <c r="S227" s="1324"/>
      <c r="T227" s="1324"/>
      <c r="U227" s="1324"/>
      <c r="V227" s="1324"/>
      <c r="W227" s="1325"/>
    </row>
    <row r="228" spans="12:25" ht="14.25" thickTop="1" thickBot="1">
      <c r="L228" s="200"/>
      <c r="M228" s="201"/>
      <c r="N228" s="201"/>
      <c r="O228" s="201"/>
      <c r="P228" s="201"/>
      <c r="Q228" s="201"/>
      <c r="R228" s="201"/>
      <c r="S228" s="201"/>
      <c r="T228" s="201"/>
      <c r="U228" s="201"/>
      <c r="V228" s="201"/>
      <c r="W228" s="202" t="s">
        <v>34</v>
      </c>
    </row>
    <row r="229" spans="12:25" ht="14.25" thickTop="1" thickBot="1">
      <c r="L229" s="203"/>
      <c r="M229" s="240" t="s">
        <v>64</v>
      </c>
      <c r="N229" s="205"/>
      <c r="O229" s="240"/>
      <c r="P229" s="204"/>
      <c r="Q229" s="205"/>
      <c r="R229" s="204" t="s">
        <v>65</v>
      </c>
      <c r="S229" s="205"/>
      <c r="T229" s="240"/>
      <c r="U229" s="204"/>
      <c r="V229" s="204"/>
      <c r="W229" s="278" t="s">
        <v>2</v>
      </c>
    </row>
    <row r="230" spans="12:25" ht="13.5" thickTop="1">
      <c r="L230" s="206" t="s">
        <v>3</v>
      </c>
      <c r="M230" s="207"/>
      <c r="N230" s="208"/>
      <c r="O230" s="209"/>
      <c r="P230" s="210"/>
      <c r="Q230" s="277"/>
      <c r="R230" s="207"/>
      <c r="S230" s="208"/>
      <c r="T230" s="209"/>
      <c r="U230" s="210"/>
      <c r="V230" s="277"/>
      <c r="W230" s="279" t="s">
        <v>4</v>
      </c>
    </row>
    <row r="231" spans="12:25" ht="13.5" thickBot="1">
      <c r="L231" s="211"/>
      <c r="M231" s="212" t="s">
        <v>35</v>
      </c>
      <c r="N231" s="213" t="s">
        <v>36</v>
      </c>
      <c r="O231" s="214" t="s">
        <v>37</v>
      </c>
      <c r="P231" s="215" t="s">
        <v>32</v>
      </c>
      <c r="Q231" s="558" t="s">
        <v>7</v>
      </c>
      <c r="R231" s="212" t="s">
        <v>35</v>
      </c>
      <c r="S231" s="213" t="s">
        <v>36</v>
      </c>
      <c r="T231" s="214" t="s">
        <v>37</v>
      </c>
      <c r="U231" s="215" t="s">
        <v>32</v>
      </c>
      <c r="V231" s="558" t="s">
        <v>7</v>
      </c>
      <c r="W231" s="280"/>
    </row>
    <row r="232" spans="12:25" ht="4.5" customHeight="1" thickTop="1">
      <c r="L232" s="206"/>
      <c r="M232" s="216"/>
      <c r="N232" s="217"/>
      <c r="O232" s="218"/>
      <c r="P232" s="219"/>
      <c r="Q232" s="245"/>
      <c r="R232" s="216"/>
      <c r="S232" s="217"/>
      <c r="T232" s="218"/>
      <c r="U232" s="219"/>
      <c r="V232" s="245"/>
      <c r="W232" s="220"/>
    </row>
    <row r="233" spans="12:25">
      <c r="L233" s="206" t="s">
        <v>10</v>
      </c>
      <c r="M233" s="315">
        <f t="shared" ref="M233:N235" si="242">+M177+M205</f>
        <v>106</v>
      </c>
      <c r="N233" s="316">
        <f t="shared" si="242"/>
        <v>867</v>
      </c>
      <c r="O233" s="317">
        <f>M233+N233</f>
        <v>973</v>
      </c>
      <c r="P233" s="318">
        <f>+P177+P205</f>
        <v>1</v>
      </c>
      <c r="Q233" s="246">
        <f>O233+P233</f>
        <v>974</v>
      </c>
      <c r="R233" s="315">
        <f t="shared" ref="R233:S235" si="243">+R177+R205</f>
        <v>0</v>
      </c>
      <c r="S233" s="316">
        <f t="shared" si="243"/>
        <v>0</v>
      </c>
      <c r="T233" s="317">
        <f>R233+S233</f>
        <v>0</v>
      </c>
      <c r="U233" s="318">
        <f>+U177+U205</f>
        <v>0</v>
      </c>
      <c r="V233" s="246">
        <f>T233+U233</f>
        <v>0</v>
      </c>
      <c r="W233" s="225">
        <f>IF(Q233=0,0,((V233/Q233)-1)*100)</f>
        <v>-100</v>
      </c>
    </row>
    <row r="234" spans="12:25">
      <c r="L234" s="206" t="s">
        <v>11</v>
      </c>
      <c r="M234" s="315">
        <f t="shared" si="242"/>
        <v>118</v>
      </c>
      <c r="N234" s="316">
        <f t="shared" si="242"/>
        <v>973</v>
      </c>
      <c r="O234" s="317">
        <f t="shared" ref="O234:O235" si="244">M234+N234</f>
        <v>1091</v>
      </c>
      <c r="P234" s="318">
        <f>+P178+P206</f>
        <v>0</v>
      </c>
      <c r="Q234" s="246">
        <f>O234+P234</f>
        <v>1091</v>
      </c>
      <c r="R234" s="315">
        <f t="shared" si="243"/>
        <v>0</v>
      </c>
      <c r="S234" s="316">
        <f t="shared" si="243"/>
        <v>0</v>
      </c>
      <c r="T234" s="317">
        <f t="shared" ref="T234:T235" si="245">R234+S234</f>
        <v>0</v>
      </c>
      <c r="U234" s="318">
        <f>+U178+U206</f>
        <v>0</v>
      </c>
      <c r="V234" s="246">
        <f>T234+U234</f>
        <v>0</v>
      </c>
      <c r="W234" s="225">
        <f>IF(Q234=0,0,((V234/Q234)-1)*100)</f>
        <v>-100</v>
      </c>
    </row>
    <row r="235" spans="12:25" ht="13.5" thickBot="1">
      <c r="L235" s="211" t="s">
        <v>12</v>
      </c>
      <c r="M235" s="315">
        <f t="shared" si="242"/>
        <v>119</v>
      </c>
      <c r="N235" s="316">
        <f t="shared" si="242"/>
        <v>929</v>
      </c>
      <c r="O235" s="317">
        <f t="shared" si="244"/>
        <v>1048</v>
      </c>
      <c r="P235" s="318">
        <f>+P179+P207</f>
        <v>0</v>
      </c>
      <c r="Q235" s="246">
        <f>O235+P235</f>
        <v>1048</v>
      </c>
      <c r="R235" s="315">
        <f t="shared" si="243"/>
        <v>0</v>
      </c>
      <c r="S235" s="316">
        <f t="shared" si="243"/>
        <v>0</v>
      </c>
      <c r="T235" s="317">
        <f t="shared" si="245"/>
        <v>0</v>
      </c>
      <c r="U235" s="318">
        <f>+U179+U207</f>
        <v>0</v>
      </c>
      <c r="V235" s="246">
        <f>T235+U235</f>
        <v>0</v>
      </c>
      <c r="W235" s="225">
        <f>IF(Q235=0,0,((V235/Q235)-1)*100)</f>
        <v>-100</v>
      </c>
    </row>
    <row r="236" spans="12:25" ht="14.25" thickTop="1" thickBot="1">
      <c r="L236" s="226" t="s">
        <v>38</v>
      </c>
      <c r="M236" s="227">
        <f t="shared" ref="M236:V236" si="246">+M233+M234+M235</f>
        <v>343</v>
      </c>
      <c r="N236" s="228">
        <f t="shared" si="246"/>
        <v>2769</v>
      </c>
      <c r="O236" s="229">
        <f t="shared" si="246"/>
        <v>3112</v>
      </c>
      <c r="P236" s="227">
        <f t="shared" si="246"/>
        <v>1</v>
      </c>
      <c r="Q236" s="229">
        <f t="shared" si="246"/>
        <v>3113</v>
      </c>
      <c r="R236" s="227">
        <f t="shared" si="246"/>
        <v>0</v>
      </c>
      <c r="S236" s="228">
        <f t="shared" si="246"/>
        <v>0</v>
      </c>
      <c r="T236" s="229">
        <f t="shared" si="246"/>
        <v>0</v>
      </c>
      <c r="U236" s="227">
        <f t="shared" si="246"/>
        <v>0</v>
      </c>
      <c r="V236" s="229">
        <f t="shared" si="246"/>
        <v>0</v>
      </c>
      <c r="W236" s="230">
        <f t="shared" ref="W236" si="247">IF(Q236=0,0,((V236/Q236)-1)*100)</f>
        <v>-100</v>
      </c>
    </row>
    <row r="237" spans="12:25" ht="13.5" thickTop="1">
      <c r="L237" s="206" t="s">
        <v>13</v>
      </c>
      <c r="M237" s="315">
        <f t="shared" ref="M237:N239" si="248">+M181+M209</f>
        <v>132</v>
      </c>
      <c r="N237" s="316">
        <f t="shared" si="248"/>
        <v>946</v>
      </c>
      <c r="O237" s="317">
        <f t="shared" ref="O237:O250" si="249">M237+N237</f>
        <v>1078</v>
      </c>
      <c r="P237" s="241">
        <f>+P181+P209</f>
        <v>0</v>
      </c>
      <c r="Q237" s="550">
        <f>O237+P237</f>
        <v>1078</v>
      </c>
      <c r="R237" s="315">
        <f t="shared" ref="R237:S239" si="250">+R181+R209</f>
        <v>0</v>
      </c>
      <c r="S237" s="316">
        <f t="shared" si="250"/>
        <v>0</v>
      </c>
      <c r="T237" s="317">
        <f t="shared" ref="T237:T239" si="251">R237+S237</f>
        <v>0</v>
      </c>
      <c r="U237" s="241">
        <f>+U181+U209</f>
        <v>0</v>
      </c>
      <c r="V237" s="550">
        <f>T237+U237</f>
        <v>0</v>
      </c>
      <c r="W237" s="225">
        <f>IF(Q237=0,0,((V237/Q237)-1)*100)</f>
        <v>-100</v>
      </c>
    </row>
    <row r="238" spans="12:25">
      <c r="L238" s="206" t="s">
        <v>14</v>
      </c>
      <c r="M238" s="315">
        <f t="shared" si="248"/>
        <v>122</v>
      </c>
      <c r="N238" s="316">
        <f t="shared" si="248"/>
        <v>895</v>
      </c>
      <c r="O238" s="231">
        <f t="shared" si="249"/>
        <v>1017</v>
      </c>
      <c r="P238" s="241">
        <f>+P182+P210</f>
        <v>0</v>
      </c>
      <c r="Q238" s="317">
        <f t="shared" ref="Q238:Q250" si="252">O238+P238</f>
        <v>1017</v>
      </c>
      <c r="R238" s="315">
        <f t="shared" si="250"/>
        <v>0</v>
      </c>
      <c r="S238" s="316">
        <f t="shared" si="250"/>
        <v>1</v>
      </c>
      <c r="T238" s="231">
        <f t="shared" si="251"/>
        <v>1</v>
      </c>
      <c r="U238" s="241">
        <f>+U182+U210</f>
        <v>0</v>
      </c>
      <c r="V238" s="317">
        <f t="shared" ref="V238:V239" si="253">T238+U238</f>
        <v>1</v>
      </c>
      <c r="W238" s="225">
        <f t="shared" ref="W238:W240" si="254">IF(Q238=0,0,((V238/Q238)-1)*100)</f>
        <v>-99.90167158308752</v>
      </c>
    </row>
    <row r="239" spans="12:25" ht="13.5" thickBot="1">
      <c r="L239" s="206" t="s">
        <v>15</v>
      </c>
      <c r="M239" s="315">
        <f t="shared" si="248"/>
        <v>144</v>
      </c>
      <c r="N239" s="316">
        <f t="shared" si="248"/>
        <v>1010</v>
      </c>
      <c r="O239" s="317">
        <f t="shared" si="249"/>
        <v>1154</v>
      </c>
      <c r="P239" s="318">
        <f>+P183+P211</f>
        <v>0</v>
      </c>
      <c r="Q239" s="559">
        <f t="shared" si="252"/>
        <v>1154</v>
      </c>
      <c r="R239" s="275">
        <f t="shared" si="250"/>
        <v>0</v>
      </c>
      <c r="S239" s="560">
        <f t="shared" si="250"/>
        <v>0</v>
      </c>
      <c r="T239" s="247">
        <f t="shared" si="251"/>
        <v>0</v>
      </c>
      <c r="U239" s="232">
        <f>+U183+U211</f>
        <v>0</v>
      </c>
      <c r="V239" s="561">
        <f t="shared" si="253"/>
        <v>0</v>
      </c>
      <c r="W239" s="225">
        <f t="shared" si="254"/>
        <v>-100</v>
      </c>
    </row>
    <row r="240" spans="12:25" ht="14.25" thickTop="1" thickBot="1">
      <c r="L240" s="226" t="s">
        <v>61</v>
      </c>
      <c r="M240" s="227">
        <f>+M237+M238+M239</f>
        <v>398</v>
      </c>
      <c r="N240" s="228">
        <f t="shared" ref="N240:V240" si="255">+N237+N238+N239</f>
        <v>2851</v>
      </c>
      <c r="O240" s="229">
        <f t="shared" si="255"/>
        <v>3249</v>
      </c>
      <c r="P240" s="227">
        <f t="shared" si="255"/>
        <v>0</v>
      </c>
      <c r="Q240" s="229">
        <f t="shared" si="255"/>
        <v>3249</v>
      </c>
      <c r="R240" s="227">
        <f t="shared" si="255"/>
        <v>0</v>
      </c>
      <c r="S240" s="228">
        <f t="shared" si="255"/>
        <v>1</v>
      </c>
      <c r="T240" s="229">
        <f t="shared" si="255"/>
        <v>1</v>
      </c>
      <c r="U240" s="227">
        <f t="shared" si="255"/>
        <v>0</v>
      </c>
      <c r="V240" s="229">
        <f t="shared" si="255"/>
        <v>1</v>
      </c>
      <c r="W240" s="230">
        <f t="shared" si="254"/>
        <v>-99.969221298861186</v>
      </c>
    </row>
    <row r="241" spans="1:27" ht="13.5" thickTop="1">
      <c r="L241" s="206" t="s">
        <v>16</v>
      </c>
      <c r="M241" s="315">
        <f>+M185+M213</f>
        <v>85</v>
      </c>
      <c r="N241" s="316">
        <f>+N185+N213</f>
        <v>727</v>
      </c>
      <c r="O241" s="317">
        <f>M241+N241</f>
        <v>812</v>
      </c>
      <c r="P241" s="318">
        <f>+P185+P213</f>
        <v>0</v>
      </c>
      <c r="Q241" s="246">
        <f>O241+P241</f>
        <v>812</v>
      </c>
      <c r="R241" s="315">
        <f>+R185+R213</f>
        <v>0</v>
      </c>
      <c r="S241" s="316">
        <f>+S185+S213</f>
        <v>0</v>
      </c>
      <c r="T241" s="317">
        <f>R241+S241</f>
        <v>0</v>
      </c>
      <c r="U241" s="318">
        <f>+U185+U213</f>
        <v>0</v>
      </c>
      <c r="V241" s="246">
        <f>T241+U241</f>
        <v>0</v>
      </c>
      <c r="W241" s="225">
        <f>IF(Q241=0,0,((V241/Q241)-1)*100)</f>
        <v>-100</v>
      </c>
    </row>
    <row r="242" spans="1:27" ht="13.5" thickBot="1">
      <c r="L242" s="206" t="s">
        <v>17</v>
      </c>
      <c r="M242" s="315">
        <f>+M186+M214</f>
        <v>103</v>
      </c>
      <c r="N242" s="316">
        <f>+N186+N214</f>
        <v>891</v>
      </c>
      <c r="O242" s="317">
        <f>M242+N242</f>
        <v>994</v>
      </c>
      <c r="P242" s="318">
        <f>+P186+P214</f>
        <v>0</v>
      </c>
      <c r="Q242" s="246">
        <f>O242+P242</f>
        <v>994</v>
      </c>
      <c r="R242" s="315">
        <f>+R186+R214</f>
        <v>0</v>
      </c>
      <c r="S242" s="316">
        <f>+S186+S214</f>
        <v>0</v>
      </c>
      <c r="T242" s="317">
        <f>R242+S242</f>
        <v>0</v>
      </c>
      <c r="U242" s="318">
        <f>+U186+U214</f>
        <v>0</v>
      </c>
      <c r="V242" s="246">
        <f>T242+U242</f>
        <v>0</v>
      </c>
      <c r="W242" s="225">
        <f>IF(Q242=0,0,((V242/Q242)-1)*100)</f>
        <v>-100</v>
      </c>
    </row>
    <row r="243" spans="1:27" ht="14.25" thickTop="1" thickBot="1">
      <c r="L243" s="226" t="s">
        <v>66</v>
      </c>
      <c r="M243" s="227">
        <f>+M240+M241+M242</f>
        <v>586</v>
      </c>
      <c r="N243" s="228">
        <f t="shared" ref="N243" si="256">+N240+N241+N242</f>
        <v>4469</v>
      </c>
      <c r="O243" s="229">
        <f t="shared" ref="O243" si="257">+O240+O241+O242</f>
        <v>5055</v>
      </c>
      <c r="P243" s="227">
        <f t="shared" ref="P243" si="258">+P240+P241+P242</f>
        <v>0</v>
      </c>
      <c r="Q243" s="229">
        <f t="shared" ref="Q243" si="259">+Q240+Q241+Q242</f>
        <v>5055</v>
      </c>
      <c r="R243" s="227">
        <f t="shared" ref="R243" si="260">+R240+R241+R242</f>
        <v>0</v>
      </c>
      <c r="S243" s="228">
        <f t="shared" ref="S243" si="261">+S240+S241+S242</f>
        <v>1</v>
      </c>
      <c r="T243" s="229">
        <f t="shared" ref="T243" si="262">+T240+T241+T242</f>
        <v>1</v>
      </c>
      <c r="U243" s="227">
        <f t="shared" ref="U243" si="263">+U240+U241+U242</f>
        <v>0</v>
      </c>
      <c r="V243" s="229">
        <f t="shared" ref="V243" si="264">+V240+V241+V242</f>
        <v>1</v>
      </c>
      <c r="W243" s="230">
        <f t="shared" ref="W243" si="265">IF(Q243=0,0,((V243/Q243)-1)*100)</f>
        <v>-99.98021760633037</v>
      </c>
      <c r="X243" s="1"/>
      <c r="AA243" s="1"/>
    </row>
    <row r="244" spans="1:27" ht="14.25" thickTop="1" thickBot="1">
      <c r="L244" s="226" t="s">
        <v>67</v>
      </c>
      <c r="M244" s="227">
        <f>+M236+M240+M241+M242</f>
        <v>929</v>
      </c>
      <c r="N244" s="228">
        <f t="shared" ref="N244:V244" si="266">+N236+N240+N241+N242</f>
        <v>7238</v>
      </c>
      <c r="O244" s="229">
        <f t="shared" si="266"/>
        <v>8167</v>
      </c>
      <c r="P244" s="227">
        <f t="shared" si="266"/>
        <v>1</v>
      </c>
      <c r="Q244" s="229">
        <f t="shared" si="266"/>
        <v>8168</v>
      </c>
      <c r="R244" s="227">
        <f t="shared" si="266"/>
        <v>0</v>
      </c>
      <c r="S244" s="228">
        <f t="shared" si="266"/>
        <v>1</v>
      </c>
      <c r="T244" s="229">
        <f t="shared" si="266"/>
        <v>1</v>
      </c>
      <c r="U244" s="227">
        <f t="shared" si="266"/>
        <v>0</v>
      </c>
      <c r="V244" s="229">
        <f t="shared" si="266"/>
        <v>1</v>
      </c>
      <c r="W244" s="230">
        <f>IF(Q244=0,0,((V244/Q244)-1)*100)</f>
        <v>-99.987757100881495</v>
      </c>
      <c r="X244" s="5"/>
      <c r="Y244" s="4"/>
      <c r="Z244" s="4"/>
      <c r="AA244" s="296"/>
    </row>
    <row r="245" spans="1:27" ht="14.25" thickTop="1" thickBot="1">
      <c r="L245" s="206" t="s">
        <v>18</v>
      </c>
      <c r="M245" s="315">
        <f t="shared" ref="M245:N250" si="267">+M189+M217</f>
        <v>94</v>
      </c>
      <c r="N245" s="316">
        <f t="shared" si="267"/>
        <v>935</v>
      </c>
      <c r="O245" s="231">
        <f t="shared" si="249"/>
        <v>1029</v>
      </c>
      <c r="P245" s="232">
        <f t="shared" ref="P245:P250" si="268">+P189+P217</f>
        <v>0</v>
      </c>
      <c r="Q245" s="246">
        <f t="shared" si="252"/>
        <v>1029</v>
      </c>
      <c r="R245" s="315"/>
      <c r="S245" s="316"/>
      <c r="T245" s="231"/>
      <c r="U245" s="232"/>
      <c r="V245" s="246"/>
      <c r="W245" s="225"/>
    </row>
    <row r="246" spans="1:27" ht="14.25" thickTop="1" thickBot="1">
      <c r="L246" s="233" t="s">
        <v>19</v>
      </c>
      <c r="M246" s="234">
        <f t="shared" si="267"/>
        <v>282</v>
      </c>
      <c r="N246" s="234">
        <f t="shared" si="267"/>
        <v>2553</v>
      </c>
      <c r="O246" s="235">
        <f t="shared" si="249"/>
        <v>2835</v>
      </c>
      <c r="P246" s="236">
        <f t="shared" si="268"/>
        <v>0</v>
      </c>
      <c r="Q246" s="235">
        <f t="shared" si="252"/>
        <v>2835</v>
      </c>
      <c r="R246" s="234"/>
      <c r="S246" s="234"/>
      <c r="T246" s="235"/>
      <c r="U246" s="236"/>
      <c r="V246" s="235"/>
      <c r="W246" s="237"/>
    </row>
    <row r="247" spans="1:27" ht="13.5" thickTop="1">
      <c r="A247" s="295"/>
      <c r="K247" s="295"/>
      <c r="L247" s="206" t="s">
        <v>21</v>
      </c>
      <c r="M247" s="315">
        <f t="shared" si="267"/>
        <v>84</v>
      </c>
      <c r="N247" s="316">
        <f t="shared" si="267"/>
        <v>846</v>
      </c>
      <c r="O247" s="231">
        <f t="shared" si="249"/>
        <v>930</v>
      </c>
      <c r="P247" s="238">
        <f t="shared" si="268"/>
        <v>0</v>
      </c>
      <c r="Q247" s="246">
        <f t="shared" si="252"/>
        <v>930</v>
      </c>
      <c r="R247" s="315"/>
      <c r="S247" s="316"/>
      <c r="T247" s="231"/>
      <c r="U247" s="238"/>
      <c r="V247" s="246"/>
      <c r="W247" s="225"/>
      <c r="X247" s="263"/>
      <c r="Y247" s="264"/>
      <c r="Z247" s="264"/>
      <c r="AA247" s="297"/>
    </row>
    <row r="248" spans="1:27">
      <c r="A248" s="295"/>
      <c r="K248" s="295"/>
      <c r="L248" s="206" t="s">
        <v>22</v>
      </c>
      <c r="M248" s="315">
        <f t="shared" si="267"/>
        <v>65</v>
      </c>
      <c r="N248" s="316">
        <f t="shared" si="267"/>
        <v>994</v>
      </c>
      <c r="O248" s="231">
        <f t="shared" si="249"/>
        <v>1059</v>
      </c>
      <c r="P248" s="318">
        <f t="shared" si="268"/>
        <v>0</v>
      </c>
      <c r="Q248" s="246">
        <f t="shared" si="252"/>
        <v>1059</v>
      </c>
      <c r="R248" s="315"/>
      <c r="S248" s="316"/>
      <c r="T248" s="231"/>
      <c r="U248" s="318"/>
      <c r="V248" s="246"/>
      <c r="W248" s="225"/>
      <c r="X248" s="263"/>
      <c r="Y248" s="264"/>
      <c r="Z248" s="264"/>
      <c r="AA248" s="297"/>
    </row>
    <row r="249" spans="1:27" ht="13.5" thickBot="1">
      <c r="A249" s="295"/>
      <c r="K249" s="295"/>
      <c r="L249" s="206" t="s">
        <v>23</v>
      </c>
      <c r="M249" s="315">
        <f t="shared" si="267"/>
        <v>19</v>
      </c>
      <c r="N249" s="316">
        <f t="shared" si="267"/>
        <v>254</v>
      </c>
      <c r="O249" s="231">
        <f t="shared" si="249"/>
        <v>273</v>
      </c>
      <c r="P249" s="318">
        <f t="shared" si="268"/>
        <v>0</v>
      </c>
      <c r="Q249" s="246">
        <f t="shared" si="252"/>
        <v>273</v>
      </c>
      <c r="R249" s="315"/>
      <c r="S249" s="316"/>
      <c r="T249" s="231"/>
      <c r="U249" s="318"/>
      <c r="V249" s="246"/>
      <c r="W249" s="225"/>
      <c r="X249" s="263"/>
      <c r="Y249" s="264"/>
      <c r="Z249" s="264"/>
      <c r="AA249" s="297"/>
    </row>
    <row r="250" spans="1:27" ht="14.25" thickTop="1" thickBot="1">
      <c r="L250" s="226" t="s">
        <v>40</v>
      </c>
      <c r="M250" s="227">
        <f t="shared" si="267"/>
        <v>168</v>
      </c>
      <c r="N250" s="228">
        <f t="shared" si="267"/>
        <v>2094</v>
      </c>
      <c r="O250" s="229">
        <f t="shared" si="249"/>
        <v>2262</v>
      </c>
      <c r="P250" s="227">
        <f t="shared" si="268"/>
        <v>0</v>
      </c>
      <c r="Q250" s="229">
        <f t="shared" si="252"/>
        <v>2262</v>
      </c>
      <c r="R250" s="227"/>
      <c r="S250" s="228"/>
      <c r="T250" s="229"/>
      <c r="U250" s="227"/>
      <c r="V250" s="229"/>
      <c r="W250" s="230"/>
    </row>
    <row r="251" spans="1:27" ht="14.25" thickTop="1" thickBot="1">
      <c r="L251" s="226" t="s">
        <v>62</v>
      </c>
      <c r="M251" s="227">
        <f t="shared" ref="M251:Q251" si="269">+M240+M246+M250</f>
        <v>848</v>
      </c>
      <c r="N251" s="228">
        <f t="shared" si="269"/>
        <v>7498</v>
      </c>
      <c r="O251" s="229">
        <f t="shared" si="269"/>
        <v>8346</v>
      </c>
      <c r="P251" s="227">
        <f t="shared" si="269"/>
        <v>0</v>
      </c>
      <c r="Q251" s="229">
        <f t="shared" si="269"/>
        <v>8346</v>
      </c>
      <c r="R251" s="227"/>
      <c r="S251" s="228"/>
      <c r="T251" s="229"/>
      <c r="U251" s="227"/>
      <c r="V251" s="229"/>
      <c r="W251" s="230"/>
      <c r="X251" s="1"/>
      <c r="AA251" s="1"/>
    </row>
    <row r="252" spans="1:27" ht="14.25" thickTop="1" thickBot="1">
      <c r="L252" s="226" t="s">
        <v>63</v>
      </c>
      <c r="M252" s="227">
        <f t="shared" ref="M252:Q252" si="270">+M236+M240+M246+M250</f>
        <v>1191</v>
      </c>
      <c r="N252" s="228">
        <f t="shared" si="270"/>
        <v>10267</v>
      </c>
      <c r="O252" s="229">
        <f t="shared" si="270"/>
        <v>11458</v>
      </c>
      <c r="P252" s="227">
        <f t="shared" si="270"/>
        <v>1</v>
      </c>
      <c r="Q252" s="229">
        <f t="shared" si="270"/>
        <v>11459</v>
      </c>
      <c r="R252" s="227"/>
      <c r="S252" s="228"/>
      <c r="T252" s="229"/>
      <c r="U252" s="227"/>
      <c r="V252" s="229"/>
      <c r="W252" s="230"/>
    </row>
    <row r="253" spans="1:27" ht="13.5" thickTop="1">
      <c r="L253" s="239" t="s">
        <v>60</v>
      </c>
      <c r="M253" s="201"/>
      <c r="N253" s="201"/>
      <c r="O253" s="201"/>
      <c r="P253" s="201"/>
      <c r="Q253" s="201"/>
      <c r="R253" s="201"/>
      <c r="S253" s="201"/>
      <c r="T253" s="201"/>
      <c r="U253" s="201"/>
      <c r="V253" s="201"/>
      <c r="W253" s="201"/>
      <c r="X253" s="201"/>
    </row>
  </sheetData>
  <sheetProtection password="CF53" sheet="1" objects="1" scenarios="1"/>
  <mergeCells count="36">
    <mergeCell ref="B30:I30"/>
    <mergeCell ref="B31:I31"/>
    <mergeCell ref="C33:E33"/>
    <mergeCell ref="F33:H33"/>
    <mergeCell ref="L30:W30"/>
    <mergeCell ref="L31:W31"/>
    <mergeCell ref="M33:Q33"/>
    <mergeCell ref="R33:V33"/>
    <mergeCell ref="B2:I2"/>
    <mergeCell ref="B3:I3"/>
    <mergeCell ref="C5:E5"/>
    <mergeCell ref="F5:H5"/>
    <mergeCell ref="L2:W2"/>
    <mergeCell ref="L3:W3"/>
    <mergeCell ref="M5:Q5"/>
    <mergeCell ref="R5:V5"/>
    <mergeCell ref="B58:I58"/>
    <mergeCell ref="B59:I59"/>
    <mergeCell ref="C61:E61"/>
    <mergeCell ref="F61:H61"/>
    <mergeCell ref="L58:W58"/>
    <mergeCell ref="L59:W59"/>
    <mergeCell ref="M61:Q61"/>
    <mergeCell ref="R61:V61"/>
    <mergeCell ref="L86:W86"/>
    <mergeCell ref="L87:W87"/>
    <mergeCell ref="L114:W114"/>
    <mergeCell ref="L115:W115"/>
    <mergeCell ref="L142:W142"/>
    <mergeCell ref="L143:W143"/>
    <mergeCell ref="L226:W226"/>
    <mergeCell ref="L227:W227"/>
    <mergeCell ref="L170:W170"/>
    <mergeCell ref="L171:W171"/>
    <mergeCell ref="L198:W198"/>
    <mergeCell ref="L199:W199"/>
  </mergeCells>
  <conditionalFormatting sqref="K253:K1048576 A253:A1048576 A21:A23 A18 K21:K23 K18 A49 A46 K49 K46 K77 K74 A77 A74 K105:K107 K102 A105:A107 A102 K133:K135 K130 A133:A135 A130 K161:K163 A161:A163 A189:A191 A186 K189:K191 K186 K156:K158 A156:A158 K217:K219 K214 A217:A219 A214 K245:K247 K242 A245:A247 A242">
    <cfRule type="containsText" dxfId="462" priority="247" operator="containsText" text="NOT OK">
      <formula>NOT(ISERROR(SEARCH("NOT OK",A18)))</formula>
    </cfRule>
  </conditionalFormatting>
  <conditionalFormatting sqref="A51 K51 A79 K79 K28:K32 K25:K26 A28:A32 A25:A26 A57:A60 A53 K57:K60 K53 A81 K81 A112:A116 A109:A110 K112:K116 K109:K110 K141:K144 K137 A141:A144 A137 K165 A165 K196:K200 K193:K194 A196:A200 A193:A194 K225:K228 K221 A225:A228 A221 K249 A249 A230:A238 K230:K238 A1:A14 K1:K14 K34:K42 A34:A42 K62:K70 A62:A70 K85:K98 A85:A98 A118:A126 K118:K126 K146:K154 A146:A154 A169:A182 K169:K182 K202:K210 A202:A210 A17:A18 K17:K18 A45:A46 K45:K46 K73:K74 A73:A74 K101:K102 A101:A102 K129:K130 A129:A130 K157:K158 A157:A158 A185:A186 K185:K186 K213:K214 A213:A214 K241:K242 A241:A242">
    <cfRule type="containsText" dxfId="461" priority="102" operator="containsText" text="NOT OK">
      <formula>NOT(ISERROR(SEARCH("NOT OK",A1)))</formula>
    </cfRule>
  </conditionalFormatting>
  <conditionalFormatting sqref="K111 A111">
    <cfRule type="containsText" dxfId="460" priority="100" operator="containsText" text="NOT OK">
      <formula>NOT(ISERROR(SEARCH("NOT OK",A111)))</formula>
    </cfRule>
  </conditionalFormatting>
  <conditionalFormatting sqref="K27 A27">
    <cfRule type="containsText" dxfId="459" priority="101" operator="containsText" text="NOT OK">
      <formula>NOT(ISERROR(SEARCH("NOT OK",A27)))</formula>
    </cfRule>
  </conditionalFormatting>
  <conditionalFormatting sqref="K195 A195">
    <cfRule type="containsText" dxfId="458" priority="99" operator="containsText" text="NOT OK">
      <formula>NOT(ISERROR(SEARCH("NOT OK",A195)))</formula>
    </cfRule>
  </conditionalFormatting>
  <conditionalFormatting sqref="K50:K51 A50:A51">
    <cfRule type="containsText" dxfId="457" priority="98" operator="containsText" text="NOT OK">
      <formula>NOT(ISERROR(SEARCH("NOT OK",A50)))</formula>
    </cfRule>
  </conditionalFormatting>
  <conditionalFormatting sqref="K78:K79 A78:A79">
    <cfRule type="containsText" dxfId="456" priority="97" operator="containsText" text="NOT OK">
      <formula>NOT(ISERROR(SEARCH("NOT OK",A78)))</formula>
    </cfRule>
  </conditionalFormatting>
  <conditionalFormatting sqref="K24:K26 A24:A26">
    <cfRule type="containsText" dxfId="455" priority="96" operator="containsText" text="NOT OK">
      <formula>NOT(ISERROR(SEARCH("NOT OK",A24)))</formula>
    </cfRule>
  </conditionalFormatting>
  <conditionalFormatting sqref="A52:A53 K52:K53">
    <cfRule type="containsText" dxfId="454" priority="95" operator="containsText" text="NOT OK">
      <formula>NOT(ISERROR(SEARCH("NOT OK",A52)))</formula>
    </cfRule>
  </conditionalFormatting>
  <conditionalFormatting sqref="A80:A81 K80:K81">
    <cfRule type="containsText" dxfId="453" priority="94" operator="containsText" text="NOT OK">
      <formula>NOT(ISERROR(SEARCH("NOT OK",A80)))</formula>
    </cfRule>
  </conditionalFormatting>
  <conditionalFormatting sqref="A108:A110 K108:K110">
    <cfRule type="containsText" dxfId="452" priority="88" operator="containsText" text="NOT OK">
      <formula>NOT(ISERROR(SEARCH("NOT OK",A108)))</formula>
    </cfRule>
  </conditionalFormatting>
  <conditionalFormatting sqref="K248:K249 A248:A249">
    <cfRule type="containsText" dxfId="451" priority="93" operator="containsText" text="NOT OK">
      <formula>NOT(ISERROR(SEARCH("NOT OK",A248)))</formula>
    </cfRule>
  </conditionalFormatting>
  <conditionalFormatting sqref="K220:K221 A220:A221">
    <cfRule type="containsText" dxfId="450" priority="92" operator="containsText" text="NOT OK">
      <formula>NOT(ISERROR(SEARCH("NOT OK",A220)))</formula>
    </cfRule>
  </conditionalFormatting>
  <conditionalFormatting sqref="K192:K194 A192:A194">
    <cfRule type="containsText" dxfId="449" priority="91" operator="containsText" text="NOT OK">
      <formula>NOT(ISERROR(SEARCH("NOT OK",A192)))</formula>
    </cfRule>
  </conditionalFormatting>
  <conditionalFormatting sqref="K164:K165 A164:A165">
    <cfRule type="containsText" dxfId="448" priority="90" operator="containsText" text="NOT OK">
      <formula>NOT(ISERROR(SEARCH("NOT OK",A164)))</formula>
    </cfRule>
  </conditionalFormatting>
  <conditionalFormatting sqref="K136:K137 A136:A137">
    <cfRule type="containsText" dxfId="447" priority="89" operator="containsText" text="NOT OK">
      <formula>NOT(ISERROR(SEARCH("NOT OK",A136)))</formula>
    </cfRule>
  </conditionalFormatting>
  <conditionalFormatting sqref="K56 K54 A56 A54">
    <cfRule type="containsText" dxfId="446" priority="87" operator="containsText" text="NOT OK">
      <formula>NOT(ISERROR(SEARCH("NOT OK",A54)))</formula>
    </cfRule>
  </conditionalFormatting>
  <conditionalFormatting sqref="K55 A55">
    <cfRule type="containsText" dxfId="445" priority="86" operator="containsText" text="NOT OK">
      <formula>NOT(ISERROR(SEARCH("NOT OK",A55)))</formula>
    </cfRule>
  </conditionalFormatting>
  <conditionalFormatting sqref="K54 A54">
    <cfRule type="containsText" dxfId="444" priority="85" operator="containsText" text="NOT OK">
      <formula>NOT(ISERROR(SEARCH("NOT OK",A54)))</formula>
    </cfRule>
  </conditionalFormatting>
  <conditionalFormatting sqref="K82 A82">
    <cfRule type="containsText" dxfId="443" priority="84" operator="containsText" text="NOT OK">
      <formula>NOT(ISERROR(SEARCH("NOT OK",A82)))</formula>
    </cfRule>
  </conditionalFormatting>
  <conditionalFormatting sqref="K82 A82">
    <cfRule type="containsText" dxfId="442" priority="83" operator="containsText" text="NOT OK">
      <formula>NOT(ISERROR(SEARCH("NOT OK",A82)))</formula>
    </cfRule>
  </conditionalFormatting>
  <conditionalFormatting sqref="A138 K138">
    <cfRule type="containsText" dxfId="441" priority="82" operator="containsText" text="NOT OK">
      <formula>NOT(ISERROR(SEARCH("NOT OK",A138)))</formula>
    </cfRule>
  </conditionalFormatting>
  <conditionalFormatting sqref="A138 K138">
    <cfRule type="containsText" dxfId="440" priority="81" operator="containsText" text="NOT OK">
      <formula>NOT(ISERROR(SEARCH("NOT OK",A138)))</formula>
    </cfRule>
  </conditionalFormatting>
  <conditionalFormatting sqref="A166 K166">
    <cfRule type="containsText" dxfId="439" priority="80" operator="containsText" text="NOT OK">
      <formula>NOT(ISERROR(SEARCH("NOT OK",A166)))</formula>
    </cfRule>
  </conditionalFormatting>
  <conditionalFormatting sqref="A166 K166">
    <cfRule type="containsText" dxfId="438" priority="79" operator="containsText" text="NOT OK">
      <formula>NOT(ISERROR(SEARCH("NOT OK",A166)))</formula>
    </cfRule>
  </conditionalFormatting>
  <conditionalFormatting sqref="K222 A222">
    <cfRule type="containsText" dxfId="437" priority="78" operator="containsText" text="NOT OK">
      <formula>NOT(ISERROR(SEARCH("NOT OK",A222)))</formula>
    </cfRule>
  </conditionalFormatting>
  <conditionalFormatting sqref="K222 A222">
    <cfRule type="containsText" dxfId="436" priority="77" operator="containsText" text="NOT OK">
      <formula>NOT(ISERROR(SEARCH("NOT OK",A222)))</formula>
    </cfRule>
  </conditionalFormatting>
  <conditionalFormatting sqref="K250 A250">
    <cfRule type="containsText" dxfId="435" priority="76" operator="containsText" text="NOT OK">
      <formula>NOT(ISERROR(SEARCH("NOT OK",A250)))</formula>
    </cfRule>
  </conditionalFormatting>
  <conditionalFormatting sqref="K250 A250">
    <cfRule type="containsText" dxfId="434" priority="75" operator="containsText" text="NOT OK">
      <formula>NOT(ISERROR(SEARCH("NOT OK",A250)))</formula>
    </cfRule>
  </conditionalFormatting>
  <conditionalFormatting sqref="A33 K33">
    <cfRule type="containsText" dxfId="433" priority="74" operator="containsText" text="NOT OK">
      <formula>NOT(ISERROR(SEARCH("NOT OK",A33)))</formula>
    </cfRule>
  </conditionalFormatting>
  <conditionalFormatting sqref="A61 K61">
    <cfRule type="containsText" dxfId="432" priority="73" operator="containsText" text="NOT OK">
      <formula>NOT(ISERROR(SEARCH("NOT OK",A61)))</formula>
    </cfRule>
  </conditionalFormatting>
  <conditionalFormatting sqref="A201 K201">
    <cfRule type="containsText" dxfId="431" priority="70" operator="containsText" text="NOT OK">
      <formula>NOT(ISERROR(SEARCH("NOT OK",A201)))</formula>
    </cfRule>
  </conditionalFormatting>
  <conditionalFormatting sqref="K117 A117">
    <cfRule type="containsText" dxfId="430" priority="72" operator="containsText" text="NOT OK">
      <formula>NOT(ISERROR(SEARCH("NOT OK",A117)))</formula>
    </cfRule>
  </conditionalFormatting>
  <conditionalFormatting sqref="K145 A145">
    <cfRule type="containsText" dxfId="429" priority="71" operator="containsText" text="NOT OK">
      <formula>NOT(ISERROR(SEARCH("NOT OK",A145)))</formula>
    </cfRule>
  </conditionalFormatting>
  <conditionalFormatting sqref="A229 K229">
    <cfRule type="containsText" dxfId="428" priority="69" operator="containsText" text="NOT OK">
      <formula>NOT(ISERROR(SEARCH("NOT OK",A229)))</formula>
    </cfRule>
  </conditionalFormatting>
  <conditionalFormatting sqref="A15:A16 K15:K16">
    <cfRule type="containsText" dxfId="427" priority="68" operator="containsText" text="NOT OK">
      <formula>NOT(ISERROR(SEARCH("NOT OK",A15)))</formula>
    </cfRule>
  </conditionalFormatting>
  <conditionalFormatting sqref="K43 A43">
    <cfRule type="containsText" dxfId="426" priority="67" operator="containsText" text="NOT OK">
      <formula>NOT(ISERROR(SEARCH("NOT OK",A43)))</formula>
    </cfRule>
  </conditionalFormatting>
  <conditionalFormatting sqref="K71 A71">
    <cfRule type="containsText" dxfId="425" priority="66" operator="containsText" text="NOT OK">
      <formula>NOT(ISERROR(SEARCH("NOT OK",A71)))</formula>
    </cfRule>
  </conditionalFormatting>
  <conditionalFormatting sqref="K99:K102 A99:A102">
    <cfRule type="containsText" dxfId="424" priority="65" operator="containsText" text="NOT OK">
      <formula>NOT(ISERROR(SEARCH("NOT OK",A99)))</formula>
    </cfRule>
  </conditionalFormatting>
  <conditionalFormatting sqref="A127 K127">
    <cfRule type="containsText" dxfId="423" priority="64" operator="containsText" text="NOT OK">
      <formula>NOT(ISERROR(SEARCH("NOT OK",A127)))</formula>
    </cfRule>
  </conditionalFormatting>
  <conditionalFormatting sqref="K155 A155">
    <cfRule type="containsText" dxfId="422" priority="63" operator="containsText" text="NOT OK">
      <formula>NOT(ISERROR(SEARCH("NOT OK",A155)))</formula>
    </cfRule>
  </conditionalFormatting>
  <conditionalFormatting sqref="A183:A186 K183:K186">
    <cfRule type="containsText" dxfId="421" priority="62" operator="containsText" text="NOT OK">
      <formula>NOT(ISERROR(SEARCH("NOT OK",A183)))</formula>
    </cfRule>
  </conditionalFormatting>
  <conditionalFormatting sqref="K211 A211">
    <cfRule type="containsText" dxfId="420" priority="61" operator="containsText" text="NOT OK">
      <formula>NOT(ISERROR(SEARCH("NOT OK",A211)))</formula>
    </cfRule>
  </conditionalFormatting>
  <conditionalFormatting sqref="K239 A239">
    <cfRule type="containsText" dxfId="419" priority="60" operator="containsText" text="NOT OK">
      <formula>NOT(ISERROR(SEARCH("NOT OK",A239)))</formula>
    </cfRule>
  </conditionalFormatting>
  <conditionalFormatting sqref="A239 K239">
    <cfRule type="containsText" dxfId="418" priority="59" operator="containsText" text="NOT OK">
      <formula>NOT(ISERROR(SEARCH("NOT OK",A239)))</formula>
    </cfRule>
  </conditionalFormatting>
  <conditionalFormatting sqref="A44:A46 K44:K46">
    <cfRule type="containsText" dxfId="417" priority="58" operator="containsText" text="NOT OK">
      <formula>NOT(ISERROR(SEARCH("NOT OK",A44)))</formula>
    </cfRule>
  </conditionalFormatting>
  <conditionalFormatting sqref="A72:A74 K72:K74">
    <cfRule type="containsText" dxfId="416" priority="57" operator="containsText" text="NOT OK">
      <formula>NOT(ISERROR(SEARCH("NOT OK",A72)))</formula>
    </cfRule>
  </conditionalFormatting>
  <conditionalFormatting sqref="K84 A84">
    <cfRule type="containsText" dxfId="415" priority="56" operator="containsText" text="NOT OK">
      <formula>NOT(ISERROR(SEARCH("NOT OK",A84)))</formula>
    </cfRule>
  </conditionalFormatting>
  <conditionalFormatting sqref="K83 A83">
    <cfRule type="containsText" dxfId="414" priority="55" operator="containsText" text="NOT OK">
      <formula>NOT(ISERROR(SEARCH("NOT OK",A83)))</formula>
    </cfRule>
  </conditionalFormatting>
  <conditionalFormatting sqref="A140 K140">
    <cfRule type="containsText" dxfId="413" priority="54" operator="containsText" text="NOT OK">
      <formula>NOT(ISERROR(SEARCH("NOT OK",A140)))</formula>
    </cfRule>
  </conditionalFormatting>
  <conditionalFormatting sqref="K139 A139">
    <cfRule type="containsText" dxfId="412" priority="53" operator="containsText" text="NOT OK">
      <formula>NOT(ISERROR(SEARCH("NOT OK",A139)))</formula>
    </cfRule>
  </conditionalFormatting>
  <conditionalFormatting sqref="A168 K168">
    <cfRule type="containsText" dxfId="411" priority="52" operator="containsText" text="NOT OK">
      <formula>NOT(ISERROR(SEARCH("NOT OK",A168)))</formula>
    </cfRule>
  </conditionalFormatting>
  <conditionalFormatting sqref="K167 A167">
    <cfRule type="containsText" dxfId="410" priority="51" operator="containsText" text="NOT OK">
      <formula>NOT(ISERROR(SEARCH("NOT OK",A167)))</formula>
    </cfRule>
  </conditionalFormatting>
  <conditionalFormatting sqref="K128:K130 A128:A130">
    <cfRule type="containsText" dxfId="409" priority="50" operator="containsText" text="NOT OK">
      <formula>NOT(ISERROR(SEARCH("NOT OK",A128)))</formula>
    </cfRule>
  </conditionalFormatting>
  <conditionalFormatting sqref="A212:A214 K212:K214">
    <cfRule type="containsText" dxfId="408" priority="48" operator="containsText" text="NOT OK">
      <formula>NOT(ISERROR(SEARCH("NOT OK",A212)))</formula>
    </cfRule>
  </conditionalFormatting>
  <conditionalFormatting sqref="A240:A242 K240:K242">
    <cfRule type="containsText" dxfId="407" priority="47" operator="containsText" text="NOT OK">
      <formula>NOT(ISERROR(SEARCH("NOT OK",A240)))</formula>
    </cfRule>
  </conditionalFormatting>
  <conditionalFormatting sqref="K224 A224">
    <cfRule type="containsText" dxfId="406" priority="46" operator="containsText" text="NOT OK">
      <formula>NOT(ISERROR(SEARCH("NOT OK",A224)))</formula>
    </cfRule>
  </conditionalFormatting>
  <conditionalFormatting sqref="K223 A223">
    <cfRule type="containsText" dxfId="405" priority="45" operator="containsText" text="NOT OK">
      <formula>NOT(ISERROR(SEARCH("NOT OK",A223)))</formula>
    </cfRule>
  </conditionalFormatting>
  <conditionalFormatting sqref="K252 A252">
    <cfRule type="containsText" dxfId="404" priority="44" operator="containsText" text="NOT OK">
      <formula>NOT(ISERROR(SEARCH("NOT OK",A252)))</formula>
    </cfRule>
  </conditionalFormatting>
  <conditionalFormatting sqref="K251 A251">
    <cfRule type="containsText" dxfId="403" priority="43" operator="containsText" text="NOT OK">
      <formula>NOT(ISERROR(SEARCH("NOT OK",A251)))</formula>
    </cfRule>
  </conditionalFormatting>
  <conditionalFormatting sqref="K19 A19">
    <cfRule type="containsText" dxfId="402" priority="42" operator="containsText" text="NOT OK">
      <formula>NOT(ISERROR(SEARCH("NOT OK",A19)))</formula>
    </cfRule>
  </conditionalFormatting>
  <conditionalFormatting sqref="A20 K20">
    <cfRule type="containsText" dxfId="401" priority="41" operator="containsText" text="NOT OK">
      <formula>NOT(ISERROR(SEARCH("NOT OK",A20)))</formula>
    </cfRule>
  </conditionalFormatting>
  <conditionalFormatting sqref="K104 A104">
    <cfRule type="containsText" dxfId="400" priority="36" operator="containsText" text="NOT OK">
      <formula>NOT(ISERROR(SEARCH("NOT OK",A104)))</formula>
    </cfRule>
  </conditionalFormatting>
  <conditionalFormatting sqref="K103 A103">
    <cfRule type="containsText" dxfId="399" priority="35" operator="containsText" text="NOT OK">
      <formula>NOT(ISERROR(SEARCH("NOT OK",A103)))</formula>
    </cfRule>
  </conditionalFormatting>
  <conditionalFormatting sqref="A188 K188">
    <cfRule type="containsText" dxfId="398" priority="30" operator="containsText" text="NOT OK">
      <formula>NOT(ISERROR(SEARCH("NOT OK",A188)))</formula>
    </cfRule>
  </conditionalFormatting>
  <conditionalFormatting sqref="K187 A187">
    <cfRule type="containsText" dxfId="397" priority="29" operator="containsText" text="NOT OK">
      <formula>NOT(ISERROR(SEARCH("NOT OK",A187)))</formula>
    </cfRule>
  </conditionalFormatting>
  <conditionalFormatting sqref="K47 A47">
    <cfRule type="containsText" dxfId="396" priority="12" operator="containsText" text="NOT OK">
      <formula>NOT(ISERROR(SEARCH("NOT OK",A47)))</formula>
    </cfRule>
  </conditionalFormatting>
  <conditionalFormatting sqref="A48 K48">
    <cfRule type="containsText" dxfId="395" priority="11" operator="containsText" text="NOT OK">
      <formula>NOT(ISERROR(SEARCH("NOT OK",A48)))</formula>
    </cfRule>
  </conditionalFormatting>
  <conditionalFormatting sqref="K75 A75">
    <cfRule type="containsText" dxfId="394" priority="10" operator="containsText" text="NOT OK">
      <formula>NOT(ISERROR(SEARCH("NOT OK",A75)))</formula>
    </cfRule>
  </conditionalFormatting>
  <conditionalFormatting sqref="A76 K76">
    <cfRule type="containsText" dxfId="393" priority="9" operator="containsText" text="NOT OK">
      <formula>NOT(ISERROR(SEARCH("NOT OK",A76)))</formula>
    </cfRule>
  </conditionalFormatting>
  <conditionalFormatting sqref="K132 A132">
    <cfRule type="containsText" dxfId="392" priority="8" operator="containsText" text="NOT OK">
      <formula>NOT(ISERROR(SEARCH("NOT OK",A132)))</formula>
    </cfRule>
  </conditionalFormatting>
  <conditionalFormatting sqref="K131 A131">
    <cfRule type="containsText" dxfId="391" priority="7" operator="containsText" text="NOT OK">
      <formula>NOT(ISERROR(SEARCH("NOT OK",A131)))</formula>
    </cfRule>
  </conditionalFormatting>
  <conditionalFormatting sqref="K160 A160">
    <cfRule type="containsText" dxfId="390" priority="6" operator="containsText" text="NOT OK">
      <formula>NOT(ISERROR(SEARCH("NOT OK",A160)))</formula>
    </cfRule>
  </conditionalFormatting>
  <conditionalFormatting sqref="K159 A159">
    <cfRule type="containsText" dxfId="389" priority="5" operator="containsText" text="NOT OK">
      <formula>NOT(ISERROR(SEARCH("NOT OK",A159)))</formula>
    </cfRule>
  </conditionalFormatting>
  <conditionalFormatting sqref="A216 K216">
    <cfRule type="containsText" dxfId="388" priority="4" operator="containsText" text="NOT OK">
      <formula>NOT(ISERROR(SEARCH("NOT OK",A216)))</formula>
    </cfRule>
  </conditionalFormatting>
  <conditionalFormatting sqref="K215 A215">
    <cfRule type="containsText" dxfId="387" priority="3" operator="containsText" text="NOT OK">
      <formula>NOT(ISERROR(SEARCH("NOT OK",A215)))</formula>
    </cfRule>
  </conditionalFormatting>
  <conditionalFormatting sqref="A244 K244">
    <cfRule type="containsText" dxfId="386" priority="2" operator="containsText" text="NOT OK">
      <formula>NOT(ISERROR(SEARCH("NOT OK",A244)))</formula>
    </cfRule>
  </conditionalFormatting>
  <conditionalFormatting sqref="K243 A243">
    <cfRule type="containsText" dxfId="385" priority="1" operator="containsText" text="NOT OK">
      <formula>NOT(ISERROR(SEARCH("NOT OK",A243)))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64" fitToHeight="4" orientation="portrait" r:id="rId1"/>
  <headerFooter alignWithMargins="0">
    <oddHeader>&amp;LMonthly Air Transport Statistics : Don Mueang International Airport</oddHeader>
  </headerFooter>
  <rowBreaks count="2" manualBreakCount="2">
    <brk id="85" min="11" max="22" man="1"/>
    <brk id="169" min="11" max="2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A253"/>
  <sheetViews>
    <sheetView topLeftCell="F55" zoomScaleNormal="100" workbookViewId="0">
      <selection activeCell="S24" sqref="S24"/>
    </sheetView>
  </sheetViews>
  <sheetFormatPr defaultColWidth="9.140625" defaultRowHeight="12.75"/>
  <cols>
    <col min="1" max="1" width="9.140625" style="4"/>
    <col min="2" max="2" width="12.42578125" style="1" customWidth="1"/>
    <col min="3" max="3" width="10.85546875" style="1" customWidth="1"/>
    <col min="4" max="4" width="11.140625" style="1" customWidth="1"/>
    <col min="5" max="5" width="11.7109375" style="1" customWidth="1"/>
    <col min="6" max="6" width="10.85546875" style="1" customWidth="1"/>
    <col min="7" max="7" width="11.140625" style="1" customWidth="1"/>
    <col min="8" max="8" width="12" style="1" customWidth="1"/>
    <col min="9" max="9" width="9.140625" style="2" bestFit="1" customWidth="1"/>
    <col min="10" max="10" width="7" style="1" customWidth="1"/>
    <col min="11" max="11" width="7" style="4"/>
    <col min="12" max="12" width="13" style="1" customWidth="1"/>
    <col min="13" max="14" width="12.140625" style="1" customWidth="1"/>
    <col min="15" max="15" width="14.140625" style="1" bestFit="1" customWidth="1"/>
    <col min="16" max="16" width="11" style="1" customWidth="1"/>
    <col min="17" max="19" width="12.140625" style="1" customWidth="1"/>
    <col min="20" max="20" width="14.140625" style="1" bestFit="1" customWidth="1"/>
    <col min="21" max="21" width="11" style="1" customWidth="1"/>
    <col min="22" max="22" width="12.140625" style="1" customWidth="1"/>
    <col min="23" max="23" width="12.140625" style="2" bestFit="1" customWidth="1"/>
    <col min="24" max="24" width="11" style="1" bestFit="1" customWidth="1"/>
    <col min="25" max="25" width="7" style="1"/>
    <col min="26" max="26" width="8.140625" style="3" bestFit="1" customWidth="1"/>
    <col min="27" max="16384" width="9.140625" style="1"/>
  </cols>
  <sheetData>
    <row r="1" spans="1:23" ht="13.5" thickBot="1"/>
    <row r="2" spans="1:23" ht="13.5" thickTop="1">
      <c r="B2" s="1335" t="s">
        <v>0</v>
      </c>
      <c r="C2" s="1336"/>
      <c r="D2" s="1336"/>
      <c r="E2" s="1336"/>
      <c r="F2" s="1336"/>
      <c r="G2" s="1336"/>
      <c r="H2" s="1336"/>
      <c r="I2" s="1337"/>
      <c r="J2" s="4"/>
      <c r="L2" s="1344" t="s">
        <v>1</v>
      </c>
      <c r="M2" s="1345"/>
      <c r="N2" s="1345"/>
      <c r="O2" s="1345"/>
      <c r="P2" s="1345"/>
      <c r="Q2" s="1345"/>
      <c r="R2" s="1345"/>
      <c r="S2" s="1345"/>
      <c r="T2" s="1345"/>
      <c r="U2" s="1345"/>
      <c r="V2" s="1345"/>
      <c r="W2" s="1346"/>
    </row>
    <row r="3" spans="1:23" ht="13.5" thickBot="1">
      <c r="B3" s="1338" t="s">
        <v>46</v>
      </c>
      <c r="C3" s="1339"/>
      <c r="D3" s="1339"/>
      <c r="E3" s="1339"/>
      <c r="F3" s="1339"/>
      <c r="G3" s="1339"/>
      <c r="H3" s="1339"/>
      <c r="I3" s="1340"/>
      <c r="J3" s="4"/>
      <c r="L3" s="1347" t="s">
        <v>48</v>
      </c>
      <c r="M3" s="1348"/>
      <c r="N3" s="1348"/>
      <c r="O3" s="1348"/>
      <c r="P3" s="1348"/>
      <c r="Q3" s="1348"/>
      <c r="R3" s="1348"/>
      <c r="S3" s="1348"/>
      <c r="T3" s="1348"/>
      <c r="U3" s="1348"/>
      <c r="V3" s="1348"/>
      <c r="W3" s="1349"/>
    </row>
    <row r="4" spans="1:23" ht="14.25" thickTop="1" thickBot="1">
      <c r="B4" s="92"/>
      <c r="C4" s="93"/>
      <c r="D4" s="93"/>
      <c r="E4" s="93"/>
      <c r="F4" s="93"/>
      <c r="G4" s="93"/>
      <c r="H4" s="93"/>
      <c r="I4" s="94"/>
      <c r="J4" s="4"/>
      <c r="L4" s="51"/>
      <c r="M4" s="52"/>
      <c r="N4" s="52"/>
      <c r="O4" s="52"/>
      <c r="P4" s="52"/>
      <c r="Q4" s="52"/>
      <c r="R4" s="52"/>
      <c r="S4" s="52"/>
      <c r="T4" s="52"/>
      <c r="U4" s="52"/>
      <c r="V4" s="52"/>
      <c r="W4" s="53"/>
    </row>
    <row r="5" spans="1:23" ht="14.25" thickTop="1" thickBot="1">
      <c r="B5" s="95"/>
      <c r="C5" s="1341" t="s">
        <v>64</v>
      </c>
      <c r="D5" s="1342"/>
      <c r="E5" s="1343"/>
      <c r="F5" s="1341" t="s">
        <v>65</v>
      </c>
      <c r="G5" s="1342"/>
      <c r="H5" s="1343"/>
      <c r="I5" s="96" t="s">
        <v>2</v>
      </c>
      <c r="J5" s="4"/>
      <c r="L5" s="11"/>
      <c r="M5" s="1350" t="s">
        <v>64</v>
      </c>
      <c r="N5" s="1351"/>
      <c r="O5" s="1351"/>
      <c r="P5" s="1351"/>
      <c r="Q5" s="1352"/>
      <c r="R5" s="1350" t="s">
        <v>65</v>
      </c>
      <c r="S5" s="1351"/>
      <c r="T5" s="1351"/>
      <c r="U5" s="1351"/>
      <c r="V5" s="1352"/>
      <c r="W5" s="12" t="s">
        <v>2</v>
      </c>
    </row>
    <row r="6" spans="1:23" ht="13.5" thickTop="1">
      <c r="B6" s="97" t="s">
        <v>3</v>
      </c>
      <c r="C6" s="98"/>
      <c r="D6" s="99"/>
      <c r="E6" s="100"/>
      <c r="F6" s="98"/>
      <c r="G6" s="99"/>
      <c r="H6" s="100"/>
      <c r="I6" s="101" t="s">
        <v>4</v>
      </c>
      <c r="J6" s="4"/>
      <c r="L6" s="13" t="s">
        <v>3</v>
      </c>
      <c r="M6" s="19"/>
      <c r="N6" s="15"/>
      <c r="O6" s="16"/>
      <c r="P6" s="17"/>
      <c r="Q6" s="20"/>
      <c r="R6" s="19"/>
      <c r="S6" s="15"/>
      <c r="T6" s="16"/>
      <c r="U6" s="17"/>
      <c r="V6" s="20"/>
      <c r="W6" s="21" t="s">
        <v>4</v>
      </c>
    </row>
    <row r="7" spans="1:23" ht="13.5" thickBot="1">
      <c r="B7" s="102"/>
      <c r="C7" s="103" t="s">
        <v>5</v>
      </c>
      <c r="D7" s="104" t="s">
        <v>6</v>
      </c>
      <c r="E7" s="540" t="s">
        <v>7</v>
      </c>
      <c r="F7" s="103" t="s">
        <v>5</v>
      </c>
      <c r="G7" s="104" t="s">
        <v>6</v>
      </c>
      <c r="H7" s="287" t="s">
        <v>7</v>
      </c>
      <c r="I7" s="106"/>
      <c r="J7" s="4"/>
      <c r="L7" s="22"/>
      <c r="M7" s="27" t="s">
        <v>8</v>
      </c>
      <c r="N7" s="24" t="s">
        <v>9</v>
      </c>
      <c r="O7" s="25" t="s">
        <v>31</v>
      </c>
      <c r="P7" s="26" t="s">
        <v>32</v>
      </c>
      <c r="Q7" s="25" t="s">
        <v>7</v>
      </c>
      <c r="R7" s="27" t="s">
        <v>8</v>
      </c>
      <c r="S7" s="24" t="s">
        <v>9</v>
      </c>
      <c r="T7" s="25" t="s">
        <v>31</v>
      </c>
      <c r="U7" s="26" t="s">
        <v>32</v>
      </c>
      <c r="V7" s="25" t="s">
        <v>7</v>
      </c>
      <c r="W7" s="28"/>
    </row>
    <row r="8" spans="1:23" ht="6" customHeight="1" thickTop="1">
      <c r="B8" s="97"/>
      <c r="C8" s="107"/>
      <c r="D8" s="108"/>
      <c r="E8" s="147"/>
      <c r="F8" s="107"/>
      <c r="G8" s="108"/>
      <c r="H8" s="147"/>
      <c r="I8" s="110"/>
      <c r="J8" s="4"/>
      <c r="L8" s="13"/>
      <c r="M8" s="33"/>
      <c r="N8" s="30"/>
      <c r="O8" s="31"/>
      <c r="P8" s="301"/>
      <c r="Q8" s="34"/>
      <c r="R8" s="33"/>
      <c r="S8" s="30"/>
      <c r="T8" s="31"/>
      <c r="U8" s="301"/>
      <c r="V8" s="34"/>
      <c r="W8" s="35"/>
    </row>
    <row r="9" spans="1:23">
      <c r="A9" s="290" t="str">
        <f>IF(ISERROR(F9/G9)," ",IF(F9/G9&gt;0.5,IF(F9/G9&lt;1.5," ","NOT OK"),"NOT OK"))</f>
        <v xml:space="preserve"> </v>
      </c>
      <c r="B9" s="97" t="s">
        <v>10</v>
      </c>
      <c r="C9" s="304">
        <v>312</v>
      </c>
      <c r="D9" s="305">
        <v>311</v>
      </c>
      <c r="E9" s="148">
        <f>SUM(C9:D9)</f>
        <v>623</v>
      </c>
      <c r="F9" s="304">
        <v>335</v>
      </c>
      <c r="G9" s="305">
        <v>336</v>
      </c>
      <c r="H9" s="148">
        <f>SUM(F9:G9)</f>
        <v>671</v>
      </c>
      <c r="I9" s="114">
        <f>IF(E9=0,0,((H9/E9)-1)*100)</f>
        <v>7.7046548956661409</v>
      </c>
      <c r="J9" s="4"/>
      <c r="L9" s="13" t="s">
        <v>10</v>
      </c>
      <c r="M9" s="311">
        <v>41815</v>
      </c>
      <c r="N9" s="309">
        <v>41562</v>
      </c>
      <c r="O9" s="159">
        <f>+M9+N9</f>
        <v>83377</v>
      </c>
      <c r="P9" s="299">
        <v>0</v>
      </c>
      <c r="Q9" s="159">
        <f t="shared" ref="Q9:Q11" si="0">O9+P9</f>
        <v>83377</v>
      </c>
      <c r="R9" s="311">
        <v>51006</v>
      </c>
      <c r="S9" s="309">
        <v>49822</v>
      </c>
      <c r="T9" s="159">
        <f>SUM(R9:S9)</f>
        <v>100828</v>
      </c>
      <c r="U9" s="299">
        <v>0</v>
      </c>
      <c r="V9" s="159">
        <f>T9+U9</f>
        <v>100828</v>
      </c>
      <c r="W9" s="40">
        <f>IF(Q9=0,0,((V9/Q9)-1)*100)</f>
        <v>20.930232558139529</v>
      </c>
    </row>
    <row r="10" spans="1:23">
      <c r="A10" s="290" t="str">
        <f>IF(ISERROR(F10/G10)," ",IF(F10/G10&gt;0.5,IF(F10/G10&lt;1.5," ","NOT OK"),"NOT OK"))</f>
        <v xml:space="preserve"> </v>
      </c>
      <c r="B10" s="97" t="s">
        <v>11</v>
      </c>
      <c r="C10" s="304">
        <v>289</v>
      </c>
      <c r="D10" s="305">
        <v>289</v>
      </c>
      <c r="E10" s="148">
        <f>SUM(C10:D10)</f>
        <v>578</v>
      </c>
      <c r="F10" s="304">
        <v>322</v>
      </c>
      <c r="G10" s="305">
        <v>322</v>
      </c>
      <c r="H10" s="148">
        <f>SUM(F10:G10)</f>
        <v>644</v>
      </c>
      <c r="I10" s="114">
        <f>IF(E10=0,0,((H10/E10)-1)*100)</f>
        <v>11.418685121107263</v>
      </c>
      <c r="J10" s="4"/>
      <c r="K10" s="6"/>
      <c r="L10" s="13" t="s">
        <v>11</v>
      </c>
      <c r="M10" s="311">
        <v>40849</v>
      </c>
      <c r="N10" s="309">
        <v>37827</v>
      </c>
      <c r="O10" s="159">
        <f t="shared" ref="O10:O11" si="1">+M10+N10</f>
        <v>78676</v>
      </c>
      <c r="P10" s="299">
        <v>0</v>
      </c>
      <c r="Q10" s="159">
        <f t="shared" si="0"/>
        <v>78676</v>
      </c>
      <c r="R10" s="311">
        <v>51033</v>
      </c>
      <c r="S10" s="309">
        <v>49669</v>
      </c>
      <c r="T10" s="159">
        <f>SUM(R10:S10)</f>
        <v>100702</v>
      </c>
      <c r="U10" s="299">
        <v>0</v>
      </c>
      <c r="V10" s="159">
        <f>T10+U10</f>
        <v>100702</v>
      </c>
      <c r="W10" s="40">
        <f>IF(Q10=0,0,((V10/Q10)-1)*100)</f>
        <v>27.995831003101323</v>
      </c>
    </row>
    <row r="11" spans="1:23" ht="13.5" thickBot="1">
      <c r="A11" s="290" t="str">
        <f>IF(ISERROR(F11/G11)," ",IF(F11/G11&gt;0.5,IF(F11/G11&lt;1.5," ","NOT OK"),"NOT OK"))</f>
        <v xml:space="preserve"> </v>
      </c>
      <c r="B11" s="102" t="s">
        <v>12</v>
      </c>
      <c r="C11" s="306">
        <v>319</v>
      </c>
      <c r="D11" s="307">
        <v>317</v>
      </c>
      <c r="E11" s="148">
        <f>SUM(C11:D11)</f>
        <v>636</v>
      </c>
      <c r="F11" s="306">
        <v>337</v>
      </c>
      <c r="G11" s="307">
        <v>334</v>
      </c>
      <c r="H11" s="148">
        <f>SUM(F11:G11)</f>
        <v>671</v>
      </c>
      <c r="I11" s="114">
        <f>IF(E11=0,0,((H11/E11)-1)*100)</f>
        <v>5.5031446540880546</v>
      </c>
      <c r="J11" s="4"/>
      <c r="K11" s="6"/>
      <c r="L11" s="22" t="s">
        <v>12</v>
      </c>
      <c r="M11" s="311">
        <v>48659</v>
      </c>
      <c r="N11" s="309">
        <v>45252</v>
      </c>
      <c r="O11" s="159">
        <f t="shared" si="1"/>
        <v>93911</v>
      </c>
      <c r="P11" s="300">
        <v>0</v>
      </c>
      <c r="Q11" s="248">
        <f t="shared" si="0"/>
        <v>93911</v>
      </c>
      <c r="R11" s="311">
        <v>54509</v>
      </c>
      <c r="S11" s="309">
        <v>51933</v>
      </c>
      <c r="T11" s="159">
        <f t="shared" ref="T11" si="2">SUM(R11:S11)</f>
        <v>106442</v>
      </c>
      <c r="U11" s="300">
        <v>0</v>
      </c>
      <c r="V11" s="248">
        <f t="shared" ref="V11" si="3">T11+U11</f>
        <v>106442</v>
      </c>
      <c r="W11" s="40">
        <f>IF(Q11=0,0,((V11/Q11)-1)*100)</f>
        <v>13.343484788789395</v>
      </c>
    </row>
    <row r="12" spans="1:23" ht="14.25" thickTop="1" thickBot="1">
      <c r="A12" s="290" t="str">
        <f>IF(ISERROR(F12/G12)," ",IF(F12/G12&gt;0.5,IF(F12/G12&lt;1.5," ","NOT OK"),"NOT OK"))</f>
        <v xml:space="preserve"> </v>
      </c>
      <c r="B12" s="117" t="s">
        <v>57</v>
      </c>
      <c r="C12" s="118">
        <f t="shared" ref="C12:E12" si="4">+C9+C10+C11</f>
        <v>920</v>
      </c>
      <c r="D12" s="120">
        <f t="shared" si="4"/>
        <v>917</v>
      </c>
      <c r="E12" s="152">
        <f t="shared" si="4"/>
        <v>1837</v>
      </c>
      <c r="F12" s="118">
        <f t="shared" ref="F12:H12" si="5">+F9+F10+F11</f>
        <v>994</v>
      </c>
      <c r="G12" s="120">
        <f t="shared" si="5"/>
        <v>992</v>
      </c>
      <c r="H12" s="152">
        <f t="shared" si="5"/>
        <v>1986</v>
      </c>
      <c r="I12" s="121">
        <f>IF(E12=0,0,((H12/E12)-1)*100)</f>
        <v>8.1110506260206883</v>
      </c>
      <c r="J12" s="4"/>
      <c r="L12" s="41" t="s">
        <v>57</v>
      </c>
      <c r="M12" s="45">
        <f>+M9+M10+M11</f>
        <v>131323</v>
      </c>
      <c r="N12" s="43">
        <f t="shared" ref="N12" si="6">+N9+N10+N11</f>
        <v>124641</v>
      </c>
      <c r="O12" s="160">
        <f>+O9+O10+O11</f>
        <v>255964</v>
      </c>
      <c r="P12" s="43">
        <f t="shared" ref="P12:Q12" si="7">+P9+P10+P11</f>
        <v>0</v>
      </c>
      <c r="Q12" s="160">
        <f t="shared" si="7"/>
        <v>255964</v>
      </c>
      <c r="R12" s="45">
        <f>+R9+R10+R11</f>
        <v>156548</v>
      </c>
      <c r="S12" s="43">
        <f t="shared" ref="S12:V12" si="8">+S9+S10+S11</f>
        <v>151424</v>
      </c>
      <c r="T12" s="160">
        <f>+T9+T10+T11</f>
        <v>307972</v>
      </c>
      <c r="U12" s="43">
        <f t="shared" si="8"/>
        <v>0</v>
      </c>
      <c r="V12" s="160">
        <f t="shared" si="8"/>
        <v>307972</v>
      </c>
      <c r="W12" s="46">
        <f>IF(Q12=0,0,((V12/Q12)-1)*100)</f>
        <v>20.318482286571559</v>
      </c>
    </row>
    <row r="13" spans="1:23" ht="13.5" thickTop="1">
      <c r="A13" s="290" t="str">
        <f t="shared" ref="A13:A69" si="9">IF(ISERROR(F13/G13)," ",IF(F13/G13&gt;0.5,IF(F13/G13&lt;1.5," ","NOT OK"),"NOT OK"))</f>
        <v xml:space="preserve"> </v>
      </c>
      <c r="B13" s="97" t="s">
        <v>13</v>
      </c>
      <c r="C13" s="304">
        <v>333</v>
      </c>
      <c r="D13" s="305">
        <v>334</v>
      </c>
      <c r="E13" s="148">
        <f>SUM(C13:D13)</f>
        <v>667</v>
      </c>
      <c r="F13" s="111">
        <v>370</v>
      </c>
      <c r="G13" s="113">
        <v>370</v>
      </c>
      <c r="H13" s="148">
        <f>SUM(F13:G13)</f>
        <v>740</v>
      </c>
      <c r="I13" s="114">
        <f t="shared" ref="I13" si="10">IF(E13=0,0,((H13/E13)-1)*100)</f>
        <v>10.944527736131926</v>
      </c>
      <c r="J13" s="4"/>
      <c r="L13" s="13" t="s">
        <v>13</v>
      </c>
      <c r="M13" s="311">
        <v>52633</v>
      </c>
      <c r="N13" s="309">
        <v>49230</v>
      </c>
      <c r="O13" s="159">
        <f t="shared" ref="O13" si="11">+M13+N13</f>
        <v>101863</v>
      </c>
      <c r="P13" s="299">
        <v>0</v>
      </c>
      <c r="Q13" s="159">
        <f>O13+P13</f>
        <v>101863</v>
      </c>
      <c r="R13" s="39">
        <v>59958</v>
      </c>
      <c r="S13" s="37">
        <v>57433</v>
      </c>
      <c r="T13" s="159">
        <f t="shared" ref="T13" si="12">+R13+S13</f>
        <v>117391</v>
      </c>
      <c r="U13" s="299">
        <v>0</v>
      </c>
      <c r="V13" s="159">
        <f>T13+U13</f>
        <v>117391</v>
      </c>
      <c r="W13" s="40">
        <f t="shared" ref="W13" si="13">IF(Q13=0,0,((V13/Q13)-1)*100)</f>
        <v>15.244004201721918</v>
      </c>
    </row>
    <row r="14" spans="1:23">
      <c r="A14" s="290" t="str">
        <f t="shared" ref="A14:A20" si="14">IF(ISERROR(F14/G14)," ",IF(F14/G14&gt;0.5,IF(F14/G14&lt;1.5," ","NOT OK"),"NOT OK"))</f>
        <v xml:space="preserve"> </v>
      </c>
      <c r="B14" s="97" t="s">
        <v>14</v>
      </c>
      <c r="C14" s="304">
        <v>305</v>
      </c>
      <c r="D14" s="305">
        <v>305</v>
      </c>
      <c r="E14" s="148">
        <f>SUM(C14:D14)</f>
        <v>610</v>
      </c>
      <c r="F14" s="111">
        <v>338</v>
      </c>
      <c r="G14" s="113">
        <v>341</v>
      </c>
      <c r="H14" s="148">
        <f>SUM(F14:G14)</f>
        <v>679</v>
      </c>
      <c r="I14" s="114">
        <f t="shared" ref="I14:I20" si="15">IF(E14=0,0,((H14/E14)-1)*100)</f>
        <v>11.311475409836058</v>
      </c>
      <c r="J14" s="4"/>
      <c r="L14" s="13" t="s">
        <v>14</v>
      </c>
      <c r="M14" s="311">
        <v>46917</v>
      </c>
      <c r="N14" s="309">
        <v>50003</v>
      </c>
      <c r="O14" s="272">
        <f>+M14+N14</f>
        <v>96920</v>
      </c>
      <c r="P14" s="299">
        <v>0</v>
      </c>
      <c r="Q14" s="159">
        <f>O14+P14</f>
        <v>96920</v>
      </c>
      <c r="R14" s="39">
        <v>55981</v>
      </c>
      <c r="S14" s="37">
        <v>57290</v>
      </c>
      <c r="T14" s="159">
        <f>+R14+S14</f>
        <v>113271</v>
      </c>
      <c r="U14" s="299">
        <v>156</v>
      </c>
      <c r="V14" s="159">
        <f>T14+U14</f>
        <v>113427</v>
      </c>
      <c r="W14" s="40">
        <f t="shared" ref="W14:W20" si="16">IF(Q14=0,0,((V14/Q14)-1)*100)</f>
        <v>17.03157243087081</v>
      </c>
    </row>
    <row r="15" spans="1:23" ht="13.5" thickBot="1">
      <c r="A15" s="291" t="str">
        <f t="shared" si="14"/>
        <v xml:space="preserve"> </v>
      </c>
      <c r="B15" s="97" t="s">
        <v>15</v>
      </c>
      <c r="C15" s="304">
        <v>302</v>
      </c>
      <c r="D15" s="305">
        <v>307</v>
      </c>
      <c r="E15" s="148">
        <f>SUM(C15:D15)</f>
        <v>609</v>
      </c>
      <c r="F15" s="304">
        <v>346</v>
      </c>
      <c r="G15" s="305">
        <v>341</v>
      </c>
      <c r="H15" s="148">
        <f>SUM(F15:G15)</f>
        <v>687</v>
      </c>
      <c r="I15" s="114">
        <f t="shared" si="15"/>
        <v>12.807881773399021</v>
      </c>
      <c r="J15" s="7"/>
      <c r="L15" s="13" t="s">
        <v>15</v>
      </c>
      <c r="M15" s="311">
        <v>45738</v>
      </c>
      <c r="N15" s="309">
        <v>47047</v>
      </c>
      <c r="O15" s="159">
        <f>+M15+N15</f>
        <v>92785</v>
      </c>
      <c r="P15" s="299">
        <v>0</v>
      </c>
      <c r="Q15" s="159">
        <f>O15+P15</f>
        <v>92785</v>
      </c>
      <c r="R15" s="311">
        <v>53887</v>
      </c>
      <c r="S15" s="309">
        <v>53383</v>
      </c>
      <c r="T15" s="159">
        <f>+R15+S15</f>
        <v>107270</v>
      </c>
      <c r="U15" s="299">
        <v>0</v>
      </c>
      <c r="V15" s="159">
        <f>T15+U15</f>
        <v>107270</v>
      </c>
      <c r="W15" s="40">
        <f t="shared" si="16"/>
        <v>15.611359594762074</v>
      </c>
    </row>
    <row r="16" spans="1:23" ht="14.25" thickTop="1" thickBot="1">
      <c r="A16" s="290" t="str">
        <f t="shared" si="14"/>
        <v xml:space="preserve"> </v>
      </c>
      <c r="B16" s="117" t="s">
        <v>61</v>
      </c>
      <c r="C16" s="118">
        <f>+C13+C14+C15</f>
        <v>940</v>
      </c>
      <c r="D16" s="120">
        <f t="shared" ref="D16:H16" si="17">+D13+D14+D15</f>
        <v>946</v>
      </c>
      <c r="E16" s="152">
        <f t="shared" si="17"/>
        <v>1886</v>
      </c>
      <c r="F16" s="118">
        <f t="shared" si="17"/>
        <v>1054</v>
      </c>
      <c r="G16" s="120">
        <f t="shared" si="17"/>
        <v>1052</v>
      </c>
      <c r="H16" s="152">
        <f t="shared" si="17"/>
        <v>2106</v>
      </c>
      <c r="I16" s="121">
        <f t="shared" si="15"/>
        <v>11.664899257688234</v>
      </c>
      <c r="J16" s="4"/>
      <c r="L16" s="41" t="s">
        <v>61</v>
      </c>
      <c r="M16" s="45">
        <f>+M13+M14+M15</f>
        <v>145288</v>
      </c>
      <c r="N16" s="43">
        <f t="shared" ref="N16:V16" si="18">+N13+N14+N15</f>
        <v>146280</v>
      </c>
      <c r="O16" s="160">
        <f t="shared" si="18"/>
        <v>291568</v>
      </c>
      <c r="P16" s="43">
        <f t="shared" si="18"/>
        <v>0</v>
      </c>
      <c r="Q16" s="160">
        <f t="shared" si="18"/>
        <v>291568</v>
      </c>
      <c r="R16" s="45">
        <f t="shared" si="18"/>
        <v>169826</v>
      </c>
      <c r="S16" s="43">
        <f t="shared" si="18"/>
        <v>168106</v>
      </c>
      <c r="T16" s="160">
        <f t="shared" si="18"/>
        <v>337932</v>
      </c>
      <c r="U16" s="43">
        <f t="shared" si="18"/>
        <v>156</v>
      </c>
      <c r="V16" s="160">
        <f t="shared" si="18"/>
        <v>338088</v>
      </c>
      <c r="W16" s="46">
        <f t="shared" si="16"/>
        <v>15.955111672062783</v>
      </c>
    </row>
    <row r="17" spans="1:27" ht="13.5" thickTop="1">
      <c r="A17" s="290" t="str">
        <f t="shared" si="14"/>
        <v xml:space="preserve"> </v>
      </c>
      <c r="B17" s="97" t="s">
        <v>16</v>
      </c>
      <c r="C17" s="123">
        <v>271</v>
      </c>
      <c r="D17" s="125">
        <v>301</v>
      </c>
      <c r="E17" s="148">
        <f t="shared" ref="E17" si="19">SUM(C17:D17)</f>
        <v>572</v>
      </c>
      <c r="F17" s="123">
        <v>342</v>
      </c>
      <c r="G17" s="125">
        <v>344</v>
      </c>
      <c r="H17" s="148">
        <f t="shared" ref="H17" si="20">SUM(F17:G17)</f>
        <v>686</v>
      </c>
      <c r="I17" s="114">
        <f t="shared" si="15"/>
        <v>19.930069930069937</v>
      </c>
      <c r="J17" s="7"/>
      <c r="L17" s="13" t="s">
        <v>16</v>
      </c>
      <c r="M17" s="311">
        <v>42418</v>
      </c>
      <c r="N17" s="309">
        <v>46188</v>
      </c>
      <c r="O17" s="159">
        <f>+M17+N17</f>
        <v>88606</v>
      </c>
      <c r="P17" s="299">
        <v>0</v>
      </c>
      <c r="Q17" s="159">
        <f>O17+P17</f>
        <v>88606</v>
      </c>
      <c r="R17" s="39">
        <v>52847</v>
      </c>
      <c r="S17" s="37">
        <v>51693</v>
      </c>
      <c r="T17" s="159">
        <f>+R17+S17</f>
        <v>104540</v>
      </c>
      <c r="U17" s="299">
        <v>0</v>
      </c>
      <c r="V17" s="159">
        <f>T17+U17</f>
        <v>104540</v>
      </c>
      <c r="W17" s="40">
        <f t="shared" si="16"/>
        <v>17.982980836512198</v>
      </c>
    </row>
    <row r="18" spans="1:27" ht="13.5" thickBot="1">
      <c r="A18" s="290" t="str">
        <f t="shared" ref="A18" si="21">IF(ISERROR(F18/G18)," ",IF(F18/G18&gt;0.5,IF(F18/G18&lt;1.5," ","NOT OK"),"NOT OK"))</f>
        <v xml:space="preserve"> </v>
      </c>
      <c r="B18" s="97" t="s">
        <v>17</v>
      </c>
      <c r="C18" s="123">
        <v>280</v>
      </c>
      <c r="D18" s="125">
        <v>312</v>
      </c>
      <c r="E18" s="148">
        <f>SUM(C18:D18)</f>
        <v>592</v>
      </c>
      <c r="F18" s="123">
        <v>333</v>
      </c>
      <c r="G18" s="125">
        <v>332</v>
      </c>
      <c r="H18" s="148">
        <f>SUM(F18:G18)</f>
        <v>665</v>
      </c>
      <c r="I18" s="114">
        <f t="shared" ref="I18" si="22">IF(E18=0,0,((H18/E18)-1)*100)</f>
        <v>12.331081081081074</v>
      </c>
      <c r="L18" s="13" t="s">
        <v>17</v>
      </c>
      <c r="M18" s="311">
        <v>42445</v>
      </c>
      <c r="N18" s="309">
        <v>44971</v>
      </c>
      <c r="O18" s="159">
        <f t="shared" ref="O18" si="23">+M18+N18</f>
        <v>87416</v>
      </c>
      <c r="P18" s="299">
        <v>0</v>
      </c>
      <c r="Q18" s="159">
        <f>O18+P18</f>
        <v>87416</v>
      </c>
      <c r="R18" s="39">
        <v>48455</v>
      </c>
      <c r="S18" s="37">
        <v>48303</v>
      </c>
      <c r="T18" s="159">
        <f>+R18+S18</f>
        <v>96758</v>
      </c>
      <c r="U18" s="299">
        <v>0</v>
      </c>
      <c r="V18" s="159">
        <f>T18+U18</f>
        <v>96758</v>
      </c>
      <c r="W18" s="40">
        <f t="shared" ref="W18" si="24">IF(Q18=0,0,((V18/Q18)-1)*100)</f>
        <v>10.686830786126112</v>
      </c>
    </row>
    <row r="19" spans="1:27" ht="14.25" thickTop="1" thickBot="1">
      <c r="A19" s="290" t="str">
        <f t="shared" si="14"/>
        <v xml:space="preserve"> </v>
      </c>
      <c r="B19" s="117" t="s">
        <v>66</v>
      </c>
      <c r="C19" s="118">
        <f>+C16+C17+C18</f>
        <v>1491</v>
      </c>
      <c r="D19" s="119">
        <f t="shared" ref="D19:H19" si="25">+D16+D17+D18</f>
        <v>1559</v>
      </c>
      <c r="E19" s="554">
        <f t="shared" si="25"/>
        <v>3050</v>
      </c>
      <c r="F19" s="118">
        <f t="shared" si="25"/>
        <v>1729</v>
      </c>
      <c r="G19" s="120">
        <f t="shared" si="25"/>
        <v>1728</v>
      </c>
      <c r="H19" s="271">
        <f t="shared" si="25"/>
        <v>3457</v>
      </c>
      <c r="I19" s="121">
        <f t="shared" si="15"/>
        <v>13.344262295081965</v>
      </c>
      <c r="J19" s="4"/>
      <c r="L19" s="41" t="s">
        <v>66</v>
      </c>
      <c r="M19" s="42">
        <f>+M16+M17+M18</f>
        <v>230151</v>
      </c>
      <c r="N19" s="42">
        <f t="shared" ref="N19:V19" si="26">+N16+N17+N18</f>
        <v>237439</v>
      </c>
      <c r="O19" s="324">
        <f t="shared" si="26"/>
        <v>467590</v>
      </c>
      <c r="P19" s="42">
        <f t="shared" si="26"/>
        <v>0</v>
      </c>
      <c r="Q19" s="324">
        <f t="shared" si="26"/>
        <v>467590</v>
      </c>
      <c r="R19" s="42">
        <f t="shared" si="26"/>
        <v>271128</v>
      </c>
      <c r="S19" s="42">
        <f t="shared" si="26"/>
        <v>268102</v>
      </c>
      <c r="T19" s="324">
        <f t="shared" si="26"/>
        <v>539230</v>
      </c>
      <c r="U19" s="42">
        <f t="shared" si="26"/>
        <v>156</v>
      </c>
      <c r="V19" s="324">
        <f t="shared" si="26"/>
        <v>539386</v>
      </c>
      <c r="W19" s="46">
        <f t="shared" si="16"/>
        <v>15.354477212942964</v>
      </c>
      <c r="Z19" s="1"/>
    </row>
    <row r="20" spans="1:27" ht="14.25" thickTop="1" thickBot="1">
      <c r="A20" s="290" t="str">
        <f t="shared" si="14"/>
        <v xml:space="preserve"> </v>
      </c>
      <c r="B20" s="117" t="s">
        <v>67</v>
      </c>
      <c r="C20" s="118">
        <f>+C12+C16+C17+C18</f>
        <v>2411</v>
      </c>
      <c r="D20" s="120">
        <f t="shared" ref="D20:H20" si="27">+D12+D16+D17+D18</f>
        <v>2476</v>
      </c>
      <c r="E20" s="271">
        <f t="shared" si="27"/>
        <v>4887</v>
      </c>
      <c r="F20" s="118">
        <f t="shared" si="27"/>
        <v>2723</v>
      </c>
      <c r="G20" s="120">
        <f t="shared" si="27"/>
        <v>2720</v>
      </c>
      <c r="H20" s="271">
        <f t="shared" si="27"/>
        <v>5443</v>
      </c>
      <c r="I20" s="121">
        <f t="shared" si="15"/>
        <v>11.377122979332931</v>
      </c>
      <c r="J20" s="4"/>
      <c r="L20" s="41" t="s">
        <v>67</v>
      </c>
      <c r="M20" s="45">
        <f>+M12+M16+M17+M18</f>
        <v>361474</v>
      </c>
      <c r="N20" s="45">
        <f t="shared" ref="N20:V20" si="28">+N12+N16+N17+N18</f>
        <v>362080</v>
      </c>
      <c r="O20" s="555">
        <f t="shared" si="28"/>
        <v>723554</v>
      </c>
      <c r="P20" s="45">
        <f t="shared" si="28"/>
        <v>0</v>
      </c>
      <c r="Q20" s="555">
        <f t="shared" si="28"/>
        <v>723554</v>
      </c>
      <c r="R20" s="45">
        <f t="shared" si="28"/>
        <v>427676</v>
      </c>
      <c r="S20" s="45">
        <f t="shared" si="28"/>
        <v>419526</v>
      </c>
      <c r="T20" s="555">
        <f t="shared" si="28"/>
        <v>847202</v>
      </c>
      <c r="U20" s="45">
        <f t="shared" si="28"/>
        <v>156</v>
      </c>
      <c r="V20" s="555">
        <f t="shared" si="28"/>
        <v>847358</v>
      </c>
      <c r="W20" s="46">
        <f t="shared" si="16"/>
        <v>17.110540471063661</v>
      </c>
      <c r="X20" s="4"/>
      <c r="Y20" s="4"/>
      <c r="Z20" s="296"/>
      <c r="AA20" s="260"/>
    </row>
    <row r="21" spans="1:27" ht="14.25" thickTop="1" thickBot="1">
      <c r="A21" s="292" t="str">
        <f>IF(ISERROR(F21/G21)," ",IF(F21/G21&gt;0.5,IF(F21/G21&lt;1.5," ","NOT OK"),"NOT OK"))</f>
        <v xml:space="preserve"> </v>
      </c>
      <c r="B21" s="97" t="s">
        <v>18</v>
      </c>
      <c r="C21" s="123">
        <v>280</v>
      </c>
      <c r="D21" s="125">
        <v>301</v>
      </c>
      <c r="E21" s="148">
        <f>SUM(C21:D21)</f>
        <v>581</v>
      </c>
      <c r="F21" s="123"/>
      <c r="G21" s="125"/>
      <c r="H21" s="148"/>
      <c r="I21" s="114"/>
      <c r="J21" s="8"/>
      <c r="L21" s="13" t="s">
        <v>18</v>
      </c>
      <c r="M21" s="311">
        <v>43862</v>
      </c>
      <c r="N21" s="309">
        <v>44665</v>
      </c>
      <c r="O21" s="159">
        <f>+M21+N21</f>
        <v>88527</v>
      </c>
      <c r="P21" s="299">
        <v>0</v>
      </c>
      <c r="Q21" s="159">
        <f>O21+P21</f>
        <v>88527</v>
      </c>
      <c r="R21" s="39"/>
      <c r="S21" s="37"/>
      <c r="T21" s="159"/>
      <c r="U21" s="299"/>
      <c r="V21" s="159"/>
      <c r="W21" s="40"/>
    </row>
    <row r="22" spans="1:27" ht="15.75" customHeight="1" thickTop="1" thickBot="1">
      <c r="A22" s="9" t="str">
        <f>IF(ISERROR(F22/G22)," ",IF(F22/G22&gt;0.5,IF(F22/G22&lt;1.5," ","NOT OK"),"NOT OK"))</f>
        <v xml:space="preserve"> </v>
      </c>
      <c r="B22" s="126" t="s">
        <v>19</v>
      </c>
      <c r="C22" s="118">
        <f t="shared" ref="C22:E22" si="29">+C17+C18+C21</f>
        <v>831</v>
      </c>
      <c r="D22" s="128">
        <f t="shared" si="29"/>
        <v>914</v>
      </c>
      <c r="E22" s="150">
        <f t="shared" si="29"/>
        <v>1745</v>
      </c>
      <c r="F22" s="118"/>
      <c r="G22" s="128"/>
      <c r="H22" s="150"/>
      <c r="I22" s="121"/>
      <c r="J22" s="9"/>
      <c r="K22" s="10"/>
      <c r="L22" s="47" t="s">
        <v>19</v>
      </c>
      <c r="M22" s="48">
        <f t="shared" ref="M22:Q22" si="30">+M17+M18+M21</f>
        <v>128725</v>
      </c>
      <c r="N22" s="49">
        <f t="shared" si="30"/>
        <v>135824</v>
      </c>
      <c r="O22" s="161">
        <f t="shared" si="30"/>
        <v>264549</v>
      </c>
      <c r="P22" s="49">
        <f t="shared" si="30"/>
        <v>0</v>
      </c>
      <c r="Q22" s="161">
        <f t="shared" si="30"/>
        <v>264549</v>
      </c>
      <c r="R22" s="48"/>
      <c r="S22" s="49"/>
      <c r="T22" s="161"/>
      <c r="U22" s="49"/>
      <c r="V22" s="161"/>
      <c r="W22" s="50"/>
    </row>
    <row r="23" spans="1:27" ht="13.5" thickTop="1">
      <c r="A23" s="290" t="str">
        <f>IF(ISERROR(F23/G23)," ",IF(F23/G23&gt;0.5,IF(F23/G23&lt;1.5," ","NOT OK"),"NOT OK"))</f>
        <v xml:space="preserve"> </v>
      </c>
      <c r="B23" s="97" t="s">
        <v>20</v>
      </c>
      <c r="C23" s="304">
        <v>315</v>
      </c>
      <c r="D23" s="305">
        <v>317</v>
      </c>
      <c r="E23" s="151">
        <f>SUM(C23:D23)</f>
        <v>632</v>
      </c>
      <c r="F23" s="111"/>
      <c r="G23" s="113"/>
      <c r="H23" s="151"/>
      <c r="I23" s="114"/>
      <c r="J23" s="4"/>
      <c r="L23" s="13" t="s">
        <v>21</v>
      </c>
      <c r="M23" s="311">
        <v>50023</v>
      </c>
      <c r="N23" s="309">
        <v>46711</v>
      </c>
      <c r="O23" s="159">
        <f>+M23+N23</f>
        <v>96734</v>
      </c>
      <c r="P23" s="299">
        <v>147</v>
      </c>
      <c r="Q23" s="159">
        <f>O23+P23</f>
        <v>96881</v>
      </c>
      <c r="R23" s="39"/>
      <c r="S23" s="37"/>
      <c r="T23" s="159"/>
      <c r="U23" s="299"/>
      <c r="V23" s="159"/>
      <c r="W23" s="40"/>
    </row>
    <row r="24" spans="1:27">
      <c r="A24" s="290" t="str">
        <f t="shared" ref="A24" si="31">IF(ISERROR(F24/G24)," ",IF(F24/G24&gt;0.5,IF(F24/G24&lt;1.5," ","NOT OK"),"NOT OK"))</f>
        <v xml:space="preserve"> </v>
      </c>
      <c r="B24" s="97" t="s">
        <v>22</v>
      </c>
      <c r="C24" s="304">
        <v>323</v>
      </c>
      <c r="D24" s="305">
        <v>324</v>
      </c>
      <c r="E24" s="142">
        <f t="shared" ref="E24" si="32">SUM(C24:D24)</f>
        <v>647</v>
      </c>
      <c r="F24" s="304"/>
      <c r="G24" s="305"/>
      <c r="H24" s="142"/>
      <c r="I24" s="114"/>
      <c r="J24" s="4"/>
      <c r="L24" s="13" t="s">
        <v>22</v>
      </c>
      <c r="M24" s="311">
        <v>52258</v>
      </c>
      <c r="N24" s="309">
        <v>51326</v>
      </c>
      <c r="O24" s="159">
        <f t="shared" ref="O24" si="33">+M24+N24</f>
        <v>103584</v>
      </c>
      <c r="P24" s="299">
        <v>0</v>
      </c>
      <c r="Q24" s="159">
        <f>O24+P24</f>
        <v>103584</v>
      </c>
      <c r="R24" s="311"/>
      <c r="S24" s="309"/>
      <c r="T24" s="159"/>
      <c r="U24" s="299"/>
      <c r="V24" s="159"/>
      <c r="W24" s="40"/>
    </row>
    <row r="25" spans="1:27" ht="13.5" thickBot="1">
      <c r="A25" s="290" t="str">
        <f>IF(ISERROR(F25/G25)," ",IF(F25/G25&gt;0.5,IF(F25/G25&lt;1.5," ","NOT OK"),"NOT OK"))</f>
        <v xml:space="preserve"> </v>
      </c>
      <c r="B25" s="97" t="s">
        <v>23</v>
      </c>
      <c r="C25" s="304">
        <v>317</v>
      </c>
      <c r="D25" s="129">
        <v>317</v>
      </c>
      <c r="E25" s="146">
        <f>SUM(C25:D25)</f>
        <v>634</v>
      </c>
      <c r="F25" s="111"/>
      <c r="G25" s="129"/>
      <c r="H25" s="146"/>
      <c r="I25" s="130"/>
      <c r="J25" s="4"/>
      <c r="L25" s="13" t="s">
        <v>23</v>
      </c>
      <c r="M25" s="311">
        <v>45717</v>
      </c>
      <c r="N25" s="309">
        <v>43760</v>
      </c>
      <c r="O25" s="159">
        <f>+M25+N25</f>
        <v>89477</v>
      </c>
      <c r="P25" s="299">
        <v>0</v>
      </c>
      <c r="Q25" s="159">
        <f>O25+P25</f>
        <v>89477</v>
      </c>
      <c r="R25" s="39"/>
      <c r="S25" s="37"/>
      <c r="T25" s="159"/>
      <c r="U25" s="299"/>
      <c r="V25" s="159"/>
      <c r="W25" s="40"/>
    </row>
    <row r="26" spans="1:27" ht="14.25" thickTop="1" thickBot="1">
      <c r="A26" s="290" t="str">
        <f>IF(ISERROR(F26/G26)," ",IF(F26/G26&gt;0.5,IF(F26/G26&lt;1.5," ","NOT OK"),"NOT OK"))</f>
        <v xml:space="preserve"> </v>
      </c>
      <c r="B26" s="117" t="s">
        <v>40</v>
      </c>
      <c r="C26" s="118">
        <f t="shared" ref="C26:E26" si="34">+C23+C24+C25</f>
        <v>955</v>
      </c>
      <c r="D26" s="118">
        <f t="shared" si="34"/>
        <v>958</v>
      </c>
      <c r="E26" s="118">
        <f t="shared" si="34"/>
        <v>1913</v>
      </c>
      <c r="F26" s="118"/>
      <c r="G26" s="118"/>
      <c r="H26" s="118"/>
      <c r="I26" s="121"/>
      <c r="J26" s="4"/>
      <c r="L26" s="326" t="s">
        <v>40</v>
      </c>
      <c r="M26" s="45">
        <f t="shared" ref="M26:Q26" si="35">+M23+M24+M25</f>
        <v>147998</v>
      </c>
      <c r="N26" s="43">
        <f t="shared" si="35"/>
        <v>141797</v>
      </c>
      <c r="O26" s="160">
        <f t="shared" si="35"/>
        <v>289795</v>
      </c>
      <c r="P26" s="43">
        <f t="shared" si="35"/>
        <v>147</v>
      </c>
      <c r="Q26" s="160">
        <f t="shared" si="35"/>
        <v>289942</v>
      </c>
      <c r="R26" s="45"/>
      <c r="S26" s="43"/>
      <c r="T26" s="160"/>
      <c r="U26" s="43"/>
      <c r="V26" s="160"/>
      <c r="W26" s="46"/>
    </row>
    <row r="27" spans="1:27" ht="14.25" thickTop="1" thickBot="1">
      <c r="A27" s="290" t="str">
        <f>IF(ISERROR(F27/G27)," ",IF(F27/G27&gt;0.5,IF(F27/G27&lt;1.5," ","NOT OK"),"NOT OK"))</f>
        <v xml:space="preserve"> </v>
      </c>
      <c r="B27" s="117" t="s">
        <v>62</v>
      </c>
      <c r="C27" s="118">
        <f t="shared" ref="C27:E27" si="36">+C16+C22+C26</f>
        <v>2726</v>
      </c>
      <c r="D27" s="118">
        <f t="shared" si="36"/>
        <v>2818</v>
      </c>
      <c r="E27" s="118">
        <f t="shared" si="36"/>
        <v>5544</v>
      </c>
      <c r="F27" s="118"/>
      <c r="G27" s="118"/>
      <c r="H27" s="118"/>
      <c r="I27" s="121"/>
      <c r="J27" s="4"/>
      <c r="L27" s="326" t="s">
        <v>62</v>
      </c>
      <c r="M27" s="42">
        <f t="shared" ref="M27:Q27" si="37">+M16+M22+M26</f>
        <v>422011</v>
      </c>
      <c r="N27" s="42">
        <f t="shared" si="37"/>
        <v>423901</v>
      </c>
      <c r="O27" s="324">
        <f t="shared" si="37"/>
        <v>845912</v>
      </c>
      <c r="P27" s="42">
        <f t="shared" si="37"/>
        <v>147</v>
      </c>
      <c r="Q27" s="325">
        <f t="shared" si="37"/>
        <v>846059</v>
      </c>
      <c r="R27" s="42"/>
      <c r="S27" s="42"/>
      <c r="T27" s="324"/>
      <c r="U27" s="42"/>
      <c r="V27" s="325"/>
      <c r="W27" s="46"/>
      <c r="Z27" s="1"/>
    </row>
    <row r="28" spans="1:27" ht="14.25" thickTop="1" thickBot="1">
      <c r="A28" s="290" t="str">
        <f>IF(ISERROR(F28/G28)," ",IF(F28/G28&gt;0.5,IF(F28/G28&lt;1.5," ","NOT OK"),"NOT OK"))</f>
        <v xml:space="preserve"> </v>
      </c>
      <c r="B28" s="117" t="s">
        <v>63</v>
      </c>
      <c r="C28" s="118">
        <f t="shared" ref="C28:E28" si="38">+C12+C16+C22+C26</f>
        <v>3646</v>
      </c>
      <c r="D28" s="118">
        <f t="shared" si="38"/>
        <v>3735</v>
      </c>
      <c r="E28" s="118">
        <f t="shared" si="38"/>
        <v>7381</v>
      </c>
      <c r="F28" s="118"/>
      <c r="G28" s="118"/>
      <c r="H28" s="118"/>
      <c r="I28" s="121"/>
      <c r="J28" s="4"/>
      <c r="L28" s="326" t="s">
        <v>63</v>
      </c>
      <c r="M28" s="45">
        <f t="shared" ref="M28:Q28" si="39">+M12+M16+M22+M26</f>
        <v>553334</v>
      </c>
      <c r="N28" s="43">
        <f t="shared" si="39"/>
        <v>548542</v>
      </c>
      <c r="O28" s="160">
        <f t="shared" si="39"/>
        <v>1101876</v>
      </c>
      <c r="P28" s="43">
        <f t="shared" si="39"/>
        <v>147</v>
      </c>
      <c r="Q28" s="160">
        <f t="shared" si="39"/>
        <v>1102023</v>
      </c>
      <c r="R28" s="45"/>
      <c r="S28" s="43"/>
      <c r="T28" s="160"/>
      <c r="U28" s="43"/>
      <c r="V28" s="160"/>
      <c r="W28" s="46"/>
    </row>
    <row r="29" spans="1:27" ht="14.25" thickTop="1" thickBot="1">
      <c r="B29" s="131" t="s">
        <v>60</v>
      </c>
      <c r="C29" s="93"/>
      <c r="D29" s="93"/>
      <c r="E29" s="93"/>
      <c r="F29" s="93"/>
      <c r="G29" s="93"/>
      <c r="H29" s="93"/>
      <c r="I29" s="93"/>
      <c r="J29" s="4"/>
      <c r="L29" s="54" t="s">
        <v>60</v>
      </c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</row>
    <row r="30" spans="1:27" ht="13.5" thickTop="1">
      <c r="B30" s="1335" t="s">
        <v>25</v>
      </c>
      <c r="C30" s="1336"/>
      <c r="D30" s="1336"/>
      <c r="E30" s="1336"/>
      <c r="F30" s="1336"/>
      <c r="G30" s="1336"/>
      <c r="H30" s="1336"/>
      <c r="I30" s="1337"/>
      <c r="J30" s="4"/>
      <c r="L30" s="1344" t="s">
        <v>26</v>
      </c>
      <c r="M30" s="1345"/>
      <c r="N30" s="1345"/>
      <c r="O30" s="1345"/>
      <c r="P30" s="1345"/>
      <c r="Q30" s="1345"/>
      <c r="R30" s="1345"/>
      <c r="S30" s="1345"/>
      <c r="T30" s="1345"/>
      <c r="U30" s="1345"/>
      <c r="V30" s="1345"/>
      <c r="W30" s="1346"/>
    </row>
    <row r="31" spans="1:27" ht="13.5" thickBot="1">
      <c r="B31" s="1338" t="s">
        <v>47</v>
      </c>
      <c r="C31" s="1339"/>
      <c r="D31" s="1339"/>
      <c r="E31" s="1339"/>
      <c r="F31" s="1339"/>
      <c r="G31" s="1339"/>
      <c r="H31" s="1339"/>
      <c r="I31" s="1340"/>
      <c r="J31" s="4"/>
      <c r="L31" s="1347" t="s">
        <v>49</v>
      </c>
      <c r="M31" s="1348"/>
      <c r="N31" s="1348"/>
      <c r="O31" s="1348"/>
      <c r="P31" s="1348"/>
      <c r="Q31" s="1348"/>
      <c r="R31" s="1348"/>
      <c r="S31" s="1348"/>
      <c r="T31" s="1348"/>
      <c r="U31" s="1348"/>
      <c r="V31" s="1348"/>
      <c r="W31" s="1349"/>
    </row>
    <row r="32" spans="1:27" ht="14.25" thickTop="1" thickBot="1">
      <c r="B32" s="92"/>
      <c r="C32" s="93"/>
      <c r="D32" s="93"/>
      <c r="E32" s="93"/>
      <c r="F32" s="93"/>
      <c r="G32" s="93"/>
      <c r="H32" s="93"/>
      <c r="I32" s="94"/>
      <c r="J32" s="4"/>
      <c r="L32" s="51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3"/>
    </row>
    <row r="33" spans="1:27" ht="14.25" thickTop="1" thickBot="1">
      <c r="B33" s="95"/>
      <c r="C33" s="1341" t="s">
        <v>64</v>
      </c>
      <c r="D33" s="1342"/>
      <c r="E33" s="1343"/>
      <c r="F33" s="1341" t="s">
        <v>65</v>
      </c>
      <c r="G33" s="1342"/>
      <c r="H33" s="1343"/>
      <c r="I33" s="96" t="s">
        <v>2</v>
      </c>
      <c r="J33" s="4"/>
      <c r="L33" s="11"/>
      <c r="M33" s="1350" t="s">
        <v>64</v>
      </c>
      <c r="N33" s="1351"/>
      <c r="O33" s="1351"/>
      <c r="P33" s="1351"/>
      <c r="Q33" s="1352"/>
      <c r="R33" s="1350" t="s">
        <v>65</v>
      </c>
      <c r="S33" s="1351"/>
      <c r="T33" s="1351"/>
      <c r="U33" s="1351"/>
      <c r="V33" s="1352"/>
      <c r="W33" s="12" t="s">
        <v>2</v>
      </c>
    </row>
    <row r="34" spans="1:27" ht="13.5" thickTop="1">
      <c r="B34" s="97" t="s">
        <v>3</v>
      </c>
      <c r="C34" s="98"/>
      <c r="D34" s="99"/>
      <c r="E34" s="100"/>
      <c r="F34" s="98"/>
      <c r="G34" s="99"/>
      <c r="H34" s="100"/>
      <c r="I34" s="101" t="s">
        <v>4</v>
      </c>
      <c r="J34" s="4"/>
      <c r="L34" s="13" t="s">
        <v>3</v>
      </c>
      <c r="M34" s="19"/>
      <c r="N34" s="15"/>
      <c r="O34" s="16"/>
      <c r="P34" s="17"/>
      <c r="Q34" s="20"/>
      <c r="R34" s="19"/>
      <c r="S34" s="15"/>
      <c r="T34" s="16"/>
      <c r="U34" s="17"/>
      <c r="V34" s="20"/>
      <c r="W34" s="21" t="s">
        <v>4</v>
      </c>
    </row>
    <row r="35" spans="1:27" ht="13.5" thickBot="1">
      <c r="B35" s="102"/>
      <c r="C35" s="103" t="s">
        <v>5</v>
      </c>
      <c r="D35" s="104" t="s">
        <v>6</v>
      </c>
      <c r="E35" s="540" t="s">
        <v>7</v>
      </c>
      <c r="F35" s="103" t="s">
        <v>5</v>
      </c>
      <c r="G35" s="104" t="s">
        <v>6</v>
      </c>
      <c r="H35" s="287" t="s">
        <v>7</v>
      </c>
      <c r="I35" s="106"/>
      <c r="J35" s="4"/>
      <c r="L35" s="22"/>
      <c r="M35" s="27" t="s">
        <v>8</v>
      </c>
      <c r="N35" s="24" t="s">
        <v>9</v>
      </c>
      <c r="O35" s="25" t="s">
        <v>31</v>
      </c>
      <c r="P35" s="26" t="s">
        <v>32</v>
      </c>
      <c r="Q35" s="25" t="s">
        <v>7</v>
      </c>
      <c r="R35" s="27" t="s">
        <v>8</v>
      </c>
      <c r="S35" s="24" t="s">
        <v>9</v>
      </c>
      <c r="T35" s="25" t="s">
        <v>31</v>
      </c>
      <c r="U35" s="26" t="s">
        <v>32</v>
      </c>
      <c r="V35" s="25" t="s">
        <v>7</v>
      </c>
      <c r="W35" s="28"/>
    </row>
    <row r="36" spans="1:27" ht="5.25" customHeight="1" thickTop="1">
      <c r="B36" s="97"/>
      <c r="C36" s="107"/>
      <c r="D36" s="108"/>
      <c r="E36" s="109"/>
      <c r="F36" s="107"/>
      <c r="G36" s="108"/>
      <c r="H36" s="109"/>
      <c r="I36" s="110"/>
      <c r="J36" s="4"/>
      <c r="L36" s="13"/>
      <c r="M36" s="33"/>
      <c r="N36" s="30"/>
      <c r="O36" s="31"/>
      <c r="P36" s="301"/>
      <c r="Q36" s="34"/>
      <c r="R36" s="33"/>
      <c r="S36" s="30"/>
      <c r="T36" s="31"/>
      <c r="U36" s="301"/>
      <c r="V36" s="34"/>
      <c r="W36" s="35"/>
    </row>
    <row r="37" spans="1:27">
      <c r="A37" s="4" t="str">
        <f>IF(ISERROR(F37/G37)," ",IF(F37/G37&gt;0.5,IF(F37/G37&lt;1.5," ","NOT OK"),"NOT OK"))</f>
        <v xml:space="preserve"> </v>
      </c>
      <c r="B37" s="97" t="s">
        <v>10</v>
      </c>
      <c r="C37" s="304">
        <v>1346</v>
      </c>
      <c r="D37" s="305">
        <v>1344</v>
      </c>
      <c r="E37" s="148">
        <f t="shared" ref="E37:E39" si="40">SUM(C37:D37)</f>
        <v>2690</v>
      </c>
      <c r="F37" s="304">
        <v>1483</v>
      </c>
      <c r="G37" s="305">
        <v>1484</v>
      </c>
      <c r="H37" s="148">
        <f t="shared" ref="H37:H39" si="41">SUM(F37:G37)</f>
        <v>2967</v>
      </c>
      <c r="I37" s="114">
        <f t="shared" ref="I37:I39" si="42">IF(E37=0,0,((H37/E37)-1)*100)</f>
        <v>10.297397769516724</v>
      </c>
      <c r="J37" s="4"/>
      <c r="K37" s="6"/>
      <c r="L37" s="13" t="s">
        <v>10</v>
      </c>
      <c r="M37" s="311">
        <v>205703</v>
      </c>
      <c r="N37" s="309">
        <v>208173</v>
      </c>
      <c r="O37" s="159">
        <f>+M37+N37</f>
        <v>413876</v>
      </c>
      <c r="P37" s="299">
        <v>0</v>
      </c>
      <c r="Q37" s="159">
        <f>O37+P37</f>
        <v>413876</v>
      </c>
      <c r="R37" s="311">
        <v>228252</v>
      </c>
      <c r="S37" s="309">
        <v>230166</v>
      </c>
      <c r="T37" s="159">
        <f>SUM(R37:S37)</f>
        <v>458418</v>
      </c>
      <c r="U37" s="299">
        <v>0</v>
      </c>
      <c r="V37" s="159">
        <f>T37+U37</f>
        <v>458418</v>
      </c>
      <c r="W37" s="40">
        <f t="shared" ref="W37:W39" si="43">IF(Q37=0,0,((V37/Q37)-1)*100)</f>
        <v>10.762160647150365</v>
      </c>
    </row>
    <row r="38" spans="1:27">
      <c r="A38" s="4" t="str">
        <f>IF(ISERROR(F38/G38)," ",IF(F38/G38&gt;0.5,IF(F38/G38&lt;1.5," ","NOT OK"),"NOT OK"))</f>
        <v xml:space="preserve"> </v>
      </c>
      <c r="B38" s="97" t="s">
        <v>11</v>
      </c>
      <c r="C38" s="304">
        <v>1374</v>
      </c>
      <c r="D38" s="305">
        <v>1375</v>
      </c>
      <c r="E38" s="148">
        <f t="shared" si="40"/>
        <v>2749</v>
      </c>
      <c r="F38" s="304">
        <v>1587</v>
      </c>
      <c r="G38" s="305">
        <v>1587</v>
      </c>
      <c r="H38" s="148">
        <f t="shared" si="41"/>
        <v>3174</v>
      </c>
      <c r="I38" s="114">
        <f t="shared" si="42"/>
        <v>15.460167333575846</v>
      </c>
      <c r="J38" s="4"/>
      <c r="K38" s="6"/>
      <c r="L38" s="13" t="s">
        <v>11</v>
      </c>
      <c r="M38" s="311">
        <v>208467</v>
      </c>
      <c r="N38" s="309">
        <v>213628</v>
      </c>
      <c r="O38" s="159">
        <f t="shared" ref="O38:O39" si="44">+M38+N38</f>
        <v>422095</v>
      </c>
      <c r="P38" s="299">
        <v>0</v>
      </c>
      <c r="Q38" s="159">
        <f>O38+P38</f>
        <v>422095</v>
      </c>
      <c r="R38" s="311">
        <v>241531</v>
      </c>
      <c r="S38" s="309">
        <v>250082</v>
      </c>
      <c r="T38" s="159">
        <f>SUM(R38:S38)</f>
        <v>491613</v>
      </c>
      <c r="U38" s="299">
        <v>0</v>
      </c>
      <c r="V38" s="159">
        <f>T38+U38</f>
        <v>491613</v>
      </c>
      <c r="W38" s="40">
        <f t="shared" si="43"/>
        <v>16.469752070031628</v>
      </c>
    </row>
    <row r="39" spans="1:27" ht="13.5" thickBot="1">
      <c r="A39" s="4" t="str">
        <f>IF(ISERROR(F39/G39)," ",IF(F39/G39&gt;0.5,IF(F39/G39&lt;1.5," ","NOT OK"),"NOT OK"))</f>
        <v xml:space="preserve"> </v>
      </c>
      <c r="B39" s="102" t="s">
        <v>12</v>
      </c>
      <c r="C39" s="306">
        <v>1457</v>
      </c>
      <c r="D39" s="307">
        <v>1457</v>
      </c>
      <c r="E39" s="148">
        <f t="shared" si="40"/>
        <v>2914</v>
      </c>
      <c r="F39" s="306">
        <v>1663</v>
      </c>
      <c r="G39" s="307">
        <v>1664</v>
      </c>
      <c r="H39" s="148">
        <f t="shared" si="41"/>
        <v>3327</v>
      </c>
      <c r="I39" s="114">
        <f t="shared" si="42"/>
        <v>14.172958133150315</v>
      </c>
      <c r="J39" s="4"/>
      <c r="K39" s="6"/>
      <c r="L39" s="22" t="s">
        <v>12</v>
      </c>
      <c r="M39" s="311">
        <v>233309</v>
      </c>
      <c r="N39" s="309">
        <v>231957</v>
      </c>
      <c r="O39" s="159">
        <f t="shared" si="44"/>
        <v>465266</v>
      </c>
      <c r="P39" s="300">
        <v>0</v>
      </c>
      <c r="Q39" s="162">
        <f t="shared" ref="Q39" si="45">O39+P39</f>
        <v>465266</v>
      </c>
      <c r="R39" s="311">
        <v>272478</v>
      </c>
      <c r="S39" s="309">
        <v>271944</v>
      </c>
      <c r="T39" s="159">
        <f t="shared" ref="T39" si="46">SUM(R39:S39)</f>
        <v>544422</v>
      </c>
      <c r="U39" s="300">
        <v>0</v>
      </c>
      <c r="V39" s="162">
        <f t="shared" ref="V39" si="47">T39+U39</f>
        <v>544422</v>
      </c>
      <c r="W39" s="40">
        <f t="shared" si="43"/>
        <v>17.013063494861001</v>
      </c>
    </row>
    <row r="40" spans="1:27" ht="14.25" thickTop="1" thickBot="1">
      <c r="A40" s="4" t="str">
        <f>IF(ISERROR(F40/G40)," ",IF(F40/G40&gt;0.5,IF(F40/G40&lt;1.5," ","NOT OK"),"NOT OK"))</f>
        <v xml:space="preserve"> </v>
      </c>
      <c r="B40" s="117" t="s">
        <v>57</v>
      </c>
      <c r="C40" s="118">
        <f t="shared" ref="C40:E40" si="48">+C37+C38+C39</f>
        <v>4177</v>
      </c>
      <c r="D40" s="120">
        <f t="shared" si="48"/>
        <v>4176</v>
      </c>
      <c r="E40" s="152">
        <f t="shared" si="48"/>
        <v>8353</v>
      </c>
      <c r="F40" s="118">
        <f t="shared" ref="F40:H40" si="49">+F37+F38+F39</f>
        <v>4733</v>
      </c>
      <c r="G40" s="120">
        <f t="shared" si="49"/>
        <v>4735</v>
      </c>
      <c r="H40" s="152">
        <f t="shared" si="49"/>
        <v>9468</v>
      </c>
      <c r="I40" s="121">
        <f>IF(E40=0,0,((H40/E40)-1)*100)</f>
        <v>13.348497545791925</v>
      </c>
      <c r="J40" s="4"/>
      <c r="L40" s="41" t="s">
        <v>57</v>
      </c>
      <c r="M40" s="45">
        <f t="shared" ref="M40:N40" si="50">+M37+M38+M39</f>
        <v>647479</v>
      </c>
      <c r="N40" s="43">
        <f t="shared" si="50"/>
        <v>653758</v>
      </c>
      <c r="O40" s="160">
        <f>+O37+O38+O39</f>
        <v>1301237</v>
      </c>
      <c r="P40" s="43">
        <f t="shared" ref="P40:Q40" si="51">+P37+P38+P39</f>
        <v>0</v>
      </c>
      <c r="Q40" s="160">
        <f t="shared" si="51"/>
        <v>1301237</v>
      </c>
      <c r="R40" s="45">
        <f t="shared" ref="R40:V40" si="52">+R37+R38+R39</f>
        <v>742261</v>
      </c>
      <c r="S40" s="43">
        <f t="shared" si="52"/>
        <v>752192</v>
      </c>
      <c r="T40" s="160">
        <f>+T37+T38+T39</f>
        <v>1494453</v>
      </c>
      <c r="U40" s="43">
        <f t="shared" si="52"/>
        <v>0</v>
      </c>
      <c r="V40" s="160">
        <f t="shared" si="52"/>
        <v>1494453</v>
      </c>
      <c r="W40" s="46">
        <f>IF(Q40=0,0,((V40/Q40)-1)*100)</f>
        <v>14.848640178537797</v>
      </c>
    </row>
    <row r="41" spans="1:27" ht="13.5" thickTop="1">
      <c r="A41" s="4" t="str">
        <f t="shared" si="9"/>
        <v xml:space="preserve"> </v>
      </c>
      <c r="B41" s="97" t="s">
        <v>13</v>
      </c>
      <c r="C41" s="304">
        <v>1489</v>
      </c>
      <c r="D41" s="305">
        <v>1489</v>
      </c>
      <c r="E41" s="148">
        <f t="shared" ref="E41" si="53">SUM(C41:D41)</f>
        <v>2978</v>
      </c>
      <c r="F41" s="111">
        <v>1744</v>
      </c>
      <c r="G41" s="113">
        <v>1744</v>
      </c>
      <c r="H41" s="148">
        <f t="shared" ref="H41" si="54">SUM(F41:G41)</f>
        <v>3488</v>
      </c>
      <c r="I41" s="114">
        <f t="shared" ref="I41" si="55">IF(E41=0,0,((H41/E41)-1)*100)</f>
        <v>17.125587642713235</v>
      </c>
      <c r="L41" s="13" t="s">
        <v>13</v>
      </c>
      <c r="M41" s="311">
        <v>246329</v>
      </c>
      <c r="N41" s="309">
        <v>253102</v>
      </c>
      <c r="O41" s="159">
        <f t="shared" ref="O41" si="56">+M41+N41</f>
        <v>499431</v>
      </c>
      <c r="P41" s="300">
        <v>16</v>
      </c>
      <c r="Q41" s="162">
        <f>O41+P41</f>
        <v>499447</v>
      </c>
      <c r="R41" s="39">
        <v>284208</v>
      </c>
      <c r="S41" s="37">
        <v>296241</v>
      </c>
      <c r="T41" s="159">
        <f t="shared" ref="T41" si="57">+R41+S41</f>
        <v>580449</v>
      </c>
      <c r="U41" s="300">
        <v>0</v>
      </c>
      <c r="V41" s="162">
        <f>T41+U41</f>
        <v>580449</v>
      </c>
      <c r="W41" s="40">
        <f t="shared" ref="W41" si="58">IF(Q41=0,0,((V41/Q41)-1)*100)</f>
        <v>16.218337481254274</v>
      </c>
    </row>
    <row r="42" spans="1:27">
      <c r="A42" s="4" t="str">
        <f t="shared" ref="A42:A45" si="59">IF(ISERROR(F42/G42)," ",IF(F42/G42&gt;0.5,IF(F42/G42&lt;1.5," ","NOT OK"),"NOT OK"))</f>
        <v xml:space="preserve"> </v>
      </c>
      <c r="B42" s="97" t="s">
        <v>14</v>
      </c>
      <c r="C42" s="304">
        <v>1398</v>
      </c>
      <c r="D42" s="305">
        <v>1396</v>
      </c>
      <c r="E42" s="148">
        <f>SUM(C42:D42)</f>
        <v>2794</v>
      </c>
      <c r="F42" s="111">
        <v>1560</v>
      </c>
      <c r="G42" s="113">
        <v>1559</v>
      </c>
      <c r="H42" s="148">
        <f>SUM(F42:G42)</f>
        <v>3119</v>
      </c>
      <c r="I42" s="114">
        <f t="shared" ref="I42:I45" si="60">IF(E42=0,0,((H42/E42)-1)*100)</f>
        <v>11.632068718682898</v>
      </c>
      <c r="J42" s="4"/>
      <c r="L42" s="13" t="s">
        <v>14</v>
      </c>
      <c r="M42" s="311">
        <v>214812</v>
      </c>
      <c r="N42" s="309">
        <v>227585</v>
      </c>
      <c r="O42" s="159">
        <f>+M42+N42</f>
        <v>442397</v>
      </c>
      <c r="P42" s="300">
        <v>0</v>
      </c>
      <c r="Q42" s="162">
        <f>O42+P42</f>
        <v>442397</v>
      </c>
      <c r="R42" s="39">
        <v>241771</v>
      </c>
      <c r="S42" s="37">
        <v>252748</v>
      </c>
      <c r="T42" s="159">
        <f>+R42+S42</f>
        <v>494519</v>
      </c>
      <c r="U42" s="300">
        <v>0</v>
      </c>
      <c r="V42" s="162">
        <f>T42+U42</f>
        <v>494519</v>
      </c>
      <c r="W42" s="40">
        <f t="shared" ref="W42:W45" si="61">IF(Q42=0,0,((V42/Q42)-1)*100)</f>
        <v>11.781725463780269</v>
      </c>
    </row>
    <row r="43" spans="1:27" ht="13.5" thickBot="1">
      <c r="A43" s="4" t="str">
        <f t="shared" si="59"/>
        <v xml:space="preserve"> </v>
      </c>
      <c r="B43" s="97" t="s">
        <v>15</v>
      </c>
      <c r="C43" s="304">
        <v>1568</v>
      </c>
      <c r="D43" s="305">
        <v>1561</v>
      </c>
      <c r="E43" s="148">
        <f>SUM(C43:D43)</f>
        <v>3129</v>
      </c>
      <c r="F43" s="304">
        <v>1734</v>
      </c>
      <c r="G43" s="305">
        <v>1732</v>
      </c>
      <c r="H43" s="148">
        <f>SUM(F43:G43)</f>
        <v>3466</v>
      </c>
      <c r="I43" s="130">
        <f t="shared" si="60"/>
        <v>10.77021412591883</v>
      </c>
      <c r="J43" s="4"/>
      <c r="L43" s="13" t="s">
        <v>15</v>
      </c>
      <c r="M43" s="311">
        <v>220936</v>
      </c>
      <c r="N43" s="309">
        <v>231274</v>
      </c>
      <c r="O43" s="159">
        <f>+M43+N43</f>
        <v>452210</v>
      </c>
      <c r="P43" s="300">
        <v>0</v>
      </c>
      <c r="Q43" s="162">
        <f>O43+P43</f>
        <v>452210</v>
      </c>
      <c r="R43" s="311">
        <v>247770</v>
      </c>
      <c r="S43" s="309">
        <v>263188</v>
      </c>
      <c r="T43" s="159">
        <f>+R43+S43</f>
        <v>510958</v>
      </c>
      <c r="U43" s="300">
        <v>237</v>
      </c>
      <c r="V43" s="162">
        <f>T43+U43</f>
        <v>511195</v>
      </c>
      <c r="W43" s="40">
        <f t="shared" si="61"/>
        <v>13.043718626301937</v>
      </c>
    </row>
    <row r="44" spans="1:27" ht="14.25" thickTop="1" thickBot="1">
      <c r="A44" s="290" t="str">
        <f t="shared" si="59"/>
        <v xml:space="preserve"> </v>
      </c>
      <c r="B44" s="117" t="s">
        <v>61</v>
      </c>
      <c r="C44" s="118">
        <f>+C41+C42+C43</f>
        <v>4455</v>
      </c>
      <c r="D44" s="120">
        <f t="shared" ref="D44" si="62">+D41+D42+D43</f>
        <v>4446</v>
      </c>
      <c r="E44" s="152">
        <f t="shared" ref="E44" si="63">+E41+E42+E43</f>
        <v>8901</v>
      </c>
      <c r="F44" s="118">
        <f t="shared" ref="F44" si="64">+F41+F42+F43</f>
        <v>5038</v>
      </c>
      <c r="G44" s="120">
        <f t="shared" ref="G44" si="65">+G41+G42+G43</f>
        <v>5035</v>
      </c>
      <c r="H44" s="152">
        <f t="shared" ref="H44" si="66">+H41+H42+H43</f>
        <v>10073</v>
      </c>
      <c r="I44" s="121">
        <f t="shared" si="60"/>
        <v>13.167059880912246</v>
      </c>
      <c r="J44" s="4"/>
      <c r="L44" s="41" t="s">
        <v>61</v>
      </c>
      <c r="M44" s="45">
        <f>+M41+M42+M43</f>
        <v>682077</v>
      </c>
      <c r="N44" s="43">
        <f t="shared" ref="N44" si="67">+N41+N42+N43</f>
        <v>711961</v>
      </c>
      <c r="O44" s="160">
        <f t="shared" ref="O44" si="68">+O41+O42+O43</f>
        <v>1394038</v>
      </c>
      <c r="P44" s="43">
        <f t="shared" ref="P44" si="69">+P41+P42+P43</f>
        <v>16</v>
      </c>
      <c r="Q44" s="160">
        <f t="shared" ref="Q44" si="70">+Q41+Q42+Q43</f>
        <v>1394054</v>
      </c>
      <c r="R44" s="45">
        <f t="shared" ref="R44" si="71">+R41+R42+R43</f>
        <v>773749</v>
      </c>
      <c r="S44" s="43">
        <f t="shared" ref="S44" si="72">+S41+S42+S43</f>
        <v>812177</v>
      </c>
      <c r="T44" s="160">
        <f t="shared" ref="T44" si="73">+T41+T42+T43</f>
        <v>1585926</v>
      </c>
      <c r="U44" s="43">
        <f t="shared" ref="U44" si="74">+U41+U42+U43</f>
        <v>237</v>
      </c>
      <c r="V44" s="160">
        <f t="shared" ref="V44" si="75">+V41+V42+V43</f>
        <v>1586163</v>
      </c>
      <c r="W44" s="46">
        <f t="shared" si="61"/>
        <v>13.780599603745625</v>
      </c>
    </row>
    <row r="45" spans="1:27" ht="13.5" thickTop="1">
      <c r="A45" s="4" t="str">
        <f t="shared" si="59"/>
        <v xml:space="preserve"> </v>
      </c>
      <c r="B45" s="97" t="s">
        <v>16</v>
      </c>
      <c r="C45" s="123">
        <v>1480</v>
      </c>
      <c r="D45" s="125">
        <v>1449</v>
      </c>
      <c r="E45" s="148">
        <f t="shared" ref="E45" si="76">SUM(C45:D45)</f>
        <v>2929</v>
      </c>
      <c r="F45" s="123">
        <v>1657</v>
      </c>
      <c r="G45" s="125">
        <v>1658</v>
      </c>
      <c r="H45" s="148">
        <f t="shared" ref="H45" si="77">SUM(F45:G45)</f>
        <v>3315</v>
      </c>
      <c r="I45" s="114">
        <f t="shared" si="60"/>
        <v>13.178559235233877</v>
      </c>
      <c r="J45" s="7"/>
      <c r="L45" s="13" t="s">
        <v>16</v>
      </c>
      <c r="M45" s="311">
        <v>213819</v>
      </c>
      <c r="N45" s="309">
        <v>214489</v>
      </c>
      <c r="O45" s="159">
        <f>+M45+N45</f>
        <v>428308</v>
      </c>
      <c r="P45" s="299">
        <v>149</v>
      </c>
      <c r="Q45" s="250">
        <f>O45+P45</f>
        <v>428457</v>
      </c>
      <c r="R45" s="39">
        <v>241467</v>
      </c>
      <c r="S45" s="37">
        <v>247960</v>
      </c>
      <c r="T45" s="159">
        <f>+R45+S45</f>
        <v>489427</v>
      </c>
      <c r="U45" s="299">
        <v>38</v>
      </c>
      <c r="V45" s="250">
        <f>T45+U45</f>
        <v>489465</v>
      </c>
      <c r="W45" s="40">
        <f t="shared" si="61"/>
        <v>14.239001813484208</v>
      </c>
    </row>
    <row r="46" spans="1:27" ht="13.5" thickBot="1">
      <c r="A46" s="4" t="str">
        <f t="shared" ref="A46:A48" si="78">IF(ISERROR(F46/G46)," ",IF(F46/G46&gt;0.5,IF(F46/G46&lt;1.5," ","NOT OK"),"NOT OK"))</f>
        <v xml:space="preserve"> </v>
      </c>
      <c r="B46" s="97" t="s">
        <v>17</v>
      </c>
      <c r="C46" s="123">
        <v>1475</v>
      </c>
      <c r="D46" s="125">
        <v>1444</v>
      </c>
      <c r="E46" s="148">
        <f>SUM(C46:D46)</f>
        <v>2919</v>
      </c>
      <c r="F46" s="123">
        <v>1639</v>
      </c>
      <c r="G46" s="125">
        <v>1638</v>
      </c>
      <c r="H46" s="148">
        <f>SUM(F46:G46)</f>
        <v>3277</v>
      </c>
      <c r="I46" s="114">
        <f t="shared" ref="I46:I48" si="79">IF(E46=0,0,((H46/E46)-1)*100)</f>
        <v>12.264474134977732</v>
      </c>
      <c r="J46" s="4"/>
      <c r="L46" s="13" t="s">
        <v>17</v>
      </c>
      <c r="M46" s="311">
        <v>210467</v>
      </c>
      <c r="N46" s="309">
        <v>209133</v>
      </c>
      <c r="O46" s="159">
        <f t="shared" ref="O46" si="80">+M46+N46</f>
        <v>419600</v>
      </c>
      <c r="P46" s="299">
        <v>0</v>
      </c>
      <c r="Q46" s="159">
        <f>O46+P46</f>
        <v>419600</v>
      </c>
      <c r="R46" s="39">
        <v>236406</v>
      </c>
      <c r="S46" s="37">
        <v>238622</v>
      </c>
      <c r="T46" s="159">
        <f>+R46+S46</f>
        <v>475028</v>
      </c>
      <c r="U46" s="299">
        <v>119</v>
      </c>
      <c r="V46" s="159">
        <f>T46+U46</f>
        <v>475147</v>
      </c>
      <c r="W46" s="40">
        <f t="shared" ref="W46:W48" si="81">IF(Q46=0,0,((V46/Q46)-1)*100)</f>
        <v>13.238083889418494</v>
      </c>
      <c r="X46" s="261"/>
    </row>
    <row r="47" spans="1:27" ht="14.25" thickTop="1" thickBot="1">
      <c r="A47" s="290" t="str">
        <f t="shared" si="78"/>
        <v xml:space="preserve"> </v>
      </c>
      <c r="B47" s="117" t="s">
        <v>66</v>
      </c>
      <c r="C47" s="118">
        <f>+C44+C45+C46</f>
        <v>7410</v>
      </c>
      <c r="D47" s="119">
        <f t="shared" ref="D47" si="82">+D44+D45+D46</f>
        <v>7339</v>
      </c>
      <c r="E47" s="554">
        <f t="shared" ref="E47" si="83">+E44+E45+E46</f>
        <v>14749</v>
      </c>
      <c r="F47" s="118">
        <f t="shared" ref="F47" si="84">+F44+F45+F46</f>
        <v>8334</v>
      </c>
      <c r="G47" s="120">
        <f t="shared" ref="G47" si="85">+G44+G45+G46</f>
        <v>8331</v>
      </c>
      <c r="H47" s="271">
        <f t="shared" ref="H47" si="86">+H44+H45+H46</f>
        <v>16665</v>
      </c>
      <c r="I47" s="121">
        <f t="shared" si="79"/>
        <v>12.99071123465998</v>
      </c>
      <c r="J47" s="4"/>
      <c r="L47" s="41" t="s">
        <v>66</v>
      </c>
      <c r="M47" s="42">
        <f>+M44+M45+M46</f>
        <v>1106363</v>
      </c>
      <c r="N47" s="42">
        <f t="shared" ref="N47" si="87">+N44+N45+N46</f>
        <v>1135583</v>
      </c>
      <c r="O47" s="324">
        <f t="shared" ref="O47" si="88">+O44+O45+O46</f>
        <v>2241946</v>
      </c>
      <c r="P47" s="42">
        <f t="shared" ref="P47" si="89">+P44+P45+P46</f>
        <v>165</v>
      </c>
      <c r="Q47" s="324">
        <f t="shared" ref="Q47" si="90">+Q44+Q45+Q46</f>
        <v>2242111</v>
      </c>
      <c r="R47" s="42">
        <f t="shared" ref="R47" si="91">+R44+R45+R46</f>
        <v>1251622</v>
      </c>
      <c r="S47" s="42">
        <f t="shared" ref="S47" si="92">+S44+S45+S46</f>
        <v>1298759</v>
      </c>
      <c r="T47" s="324">
        <f t="shared" ref="T47" si="93">+T44+T45+T46</f>
        <v>2550381</v>
      </c>
      <c r="U47" s="42">
        <f t="shared" ref="U47" si="94">+U44+U45+U46</f>
        <v>394</v>
      </c>
      <c r="V47" s="324">
        <f t="shared" ref="V47" si="95">+V44+V45+V46</f>
        <v>2550775</v>
      </c>
      <c r="W47" s="46">
        <f t="shared" si="81"/>
        <v>13.766669000776499</v>
      </c>
      <c r="Z47" s="1"/>
    </row>
    <row r="48" spans="1:27" ht="14.25" thickTop="1" thickBot="1">
      <c r="A48" s="290" t="str">
        <f t="shared" si="78"/>
        <v xml:space="preserve"> </v>
      </c>
      <c r="B48" s="117" t="s">
        <v>67</v>
      </c>
      <c r="C48" s="118">
        <f>+C40+C44+C45+C46</f>
        <v>11587</v>
      </c>
      <c r="D48" s="120">
        <f t="shared" ref="D48:H48" si="96">+D40+D44+D45+D46</f>
        <v>11515</v>
      </c>
      <c r="E48" s="271">
        <f t="shared" si="96"/>
        <v>23102</v>
      </c>
      <c r="F48" s="118">
        <f t="shared" si="96"/>
        <v>13067</v>
      </c>
      <c r="G48" s="120">
        <f t="shared" si="96"/>
        <v>13066</v>
      </c>
      <c r="H48" s="271">
        <f t="shared" si="96"/>
        <v>26133</v>
      </c>
      <c r="I48" s="121">
        <f t="shared" si="79"/>
        <v>13.12007618388018</v>
      </c>
      <c r="J48" s="4"/>
      <c r="L48" s="41" t="s">
        <v>67</v>
      </c>
      <c r="M48" s="45">
        <f>+M40+M44+M45+M46</f>
        <v>1753842</v>
      </c>
      <c r="N48" s="45">
        <f t="shared" ref="N48:V48" si="97">+N40+N44+N45+N46</f>
        <v>1789341</v>
      </c>
      <c r="O48" s="555">
        <f t="shared" si="97"/>
        <v>3543183</v>
      </c>
      <c r="P48" s="45">
        <f t="shared" si="97"/>
        <v>165</v>
      </c>
      <c r="Q48" s="555">
        <f t="shared" si="97"/>
        <v>3543348</v>
      </c>
      <c r="R48" s="45">
        <f t="shared" si="97"/>
        <v>1993883</v>
      </c>
      <c r="S48" s="45">
        <f t="shared" si="97"/>
        <v>2050951</v>
      </c>
      <c r="T48" s="555">
        <f t="shared" si="97"/>
        <v>4044834</v>
      </c>
      <c r="U48" s="45">
        <f t="shared" si="97"/>
        <v>394</v>
      </c>
      <c r="V48" s="555">
        <f t="shared" si="97"/>
        <v>4045228</v>
      </c>
      <c r="W48" s="46">
        <f t="shared" si="81"/>
        <v>14.164005341840546</v>
      </c>
      <c r="X48" s="4"/>
      <c r="Y48" s="4"/>
      <c r="Z48" s="296"/>
      <c r="AA48" s="260"/>
    </row>
    <row r="49" spans="1:26" ht="14.25" thickTop="1" thickBot="1">
      <c r="A49" s="4" t="str">
        <f>IF(ISERROR(F49/G49)," ",IF(F49/G49&gt;0.5,IF(F49/G49&lt;1.5," ","NOT OK"),"NOT OK"))</f>
        <v xml:space="preserve"> </v>
      </c>
      <c r="B49" s="97" t="s">
        <v>18</v>
      </c>
      <c r="C49" s="123">
        <v>1390</v>
      </c>
      <c r="D49" s="125">
        <v>1368</v>
      </c>
      <c r="E49" s="148">
        <f>SUM(C49:D49)</f>
        <v>2758</v>
      </c>
      <c r="F49" s="123"/>
      <c r="G49" s="125"/>
      <c r="H49" s="148"/>
      <c r="I49" s="114"/>
      <c r="J49" s="4"/>
      <c r="L49" s="13" t="s">
        <v>18</v>
      </c>
      <c r="M49" s="311">
        <v>195032</v>
      </c>
      <c r="N49" s="309">
        <v>197129</v>
      </c>
      <c r="O49" s="159">
        <f>+M49+N49</f>
        <v>392161</v>
      </c>
      <c r="P49" s="299">
        <v>0</v>
      </c>
      <c r="Q49" s="159">
        <f>O49+P49</f>
        <v>392161</v>
      </c>
      <c r="R49" s="39"/>
      <c r="S49" s="37"/>
      <c r="T49" s="159"/>
      <c r="U49" s="299"/>
      <c r="V49" s="159"/>
      <c r="W49" s="40"/>
    </row>
    <row r="50" spans="1:26" ht="15.75" customHeight="1" thickTop="1" thickBot="1">
      <c r="A50" s="9" t="str">
        <f>IF(ISERROR(F50/G50)," ",IF(F50/G50&gt;0.5,IF(F50/G50&lt;1.5," ","NOT OK"),"NOT OK"))</f>
        <v xml:space="preserve"> </v>
      </c>
      <c r="B50" s="126" t="s">
        <v>19</v>
      </c>
      <c r="C50" s="118">
        <f t="shared" ref="C50:E50" si="98">+C45+C46+C49</f>
        <v>4345</v>
      </c>
      <c r="D50" s="128">
        <f t="shared" si="98"/>
        <v>4261</v>
      </c>
      <c r="E50" s="150">
        <f t="shared" si="98"/>
        <v>8606</v>
      </c>
      <c r="F50" s="118"/>
      <c r="G50" s="128"/>
      <c r="H50" s="150"/>
      <c r="I50" s="121"/>
      <c r="J50" s="9"/>
      <c r="K50" s="10"/>
      <c r="L50" s="47" t="s">
        <v>19</v>
      </c>
      <c r="M50" s="48">
        <f t="shared" ref="M50:Q50" si="99">+M45+M46+M49</f>
        <v>619318</v>
      </c>
      <c r="N50" s="49">
        <f t="shared" si="99"/>
        <v>620751</v>
      </c>
      <c r="O50" s="161">
        <f t="shared" si="99"/>
        <v>1240069</v>
      </c>
      <c r="P50" s="49">
        <f t="shared" si="99"/>
        <v>149</v>
      </c>
      <c r="Q50" s="161">
        <f t="shared" si="99"/>
        <v>1240218</v>
      </c>
      <c r="R50" s="48"/>
      <c r="S50" s="49"/>
      <c r="T50" s="161"/>
      <c r="U50" s="49"/>
      <c r="V50" s="161"/>
      <c r="W50" s="50"/>
    </row>
    <row r="51" spans="1:26" ht="13.5" thickTop="1">
      <c r="A51" s="4" t="str">
        <f>IF(ISERROR(F51/G51)," ",IF(F51/G51&gt;0.5,IF(F51/G51&lt;1.5," ","NOT OK"),"NOT OK"))</f>
        <v xml:space="preserve"> </v>
      </c>
      <c r="B51" s="97" t="s">
        <v>20</v>
      </c>
      <c r="C51" s="304">
        <v>1468</v>
      </c>
      <c r="D51" s="305">
        <v>1467</v>
      </c>
      <c r="E51" s="151">
        <f>SUM(C51:D51)</f>
        <v>2935</v>
      </c>
      <c r="F51" s="111"/>
      <c r="G51" s="113"/>
      <c r="H51" s="151"/>
      <c r="I51" s="114"/>
      <c r="J51" s="4"/>
      <c r="L51" s="13" t="s">
        <v>21</v>
      </c>
      <c r="M51" s="311">
        <v>219277</v>
      </c>
      <c r="N51" s="309">
        <v>224616</v>
      </c>
      <c r="O51" s="159">
        <f>+M51+N51</f>
        <v>443893</v>
      </c>
      <c r="P51" s="299">
        <v>183</v>
      </c>
      <c r="Q51" s="159">
        <f>O51+P51</f>
        <v>444076</v>
      </c>
      <c r="R51" s="39"/>
      <c r="S51" s="37"/>
      <c r="T51" s="159"/>
      <c r="U51" s="299"/>
      <c r="V51" s="159"/>
      <c r="W51" s="40"/>
    </row>
    <row r="52" spans="1:26">
      <c r="A52" s="4" t="str">
        <f t="shared" ref="A52" si="100">IF(ISERROR(F52/G52)," ",IF(F52/G52&gt;0.5,IF(F52/G52&lt;1.5," ","NOT OK"),"NOT OK"))</f>
        <v xml:space="preserve"> </v>
      </c>
      <c r="B52" s="97" t="s">
        <v>22</v>
      </c>
      <c r="C52" s="304">
        <v>1464</v>
      </c>
      <c r="D52" s="305">
        <v>1464</v>
      </c>
      <c r="E52" s="142">
        <f t="shared" ref="E52:E53" si="101">SUM(C52:D52)</f>
        <v>2928</v>
      </c>
      <c r="F52" s="304"/>
      <c r="G52" s="305"/>
      <c r="H52" s="142"/>
      <c r="I52" s="114"/>
      <c r="J52" s="4"/>
      <c r="L52" s="13" t="s">
        <v>22</v>
      </c>
      <c r="M52" s="311">
        <v>212263</v>
      </c>
      <c r="N52" s="309">
        <v>226902</v>
      </c>
      <c r="O52" s="159">
        <f t="shared" ref="O52" si="102">+M52+N52</f>
        <v>439165</v>
      </c>
      <c r="P52" s="299">
        <v>0</v>
      </c>
      <c r="Q52" s="159">
        <f>O52+P52</f>
        <v>439165</v>
      </c>
      <c r="R52" s="311"/>
      <c r="S52" s="309"/>
      <c r="T52" s="159"/>
      <c r="U52" s="299"/>
      <c r="V52" s="159"/>
      <c r="W52" s="40"/>
    </row>
    <row r="53" spans="1:26" ht="13.5" thickBot="1">
      <c r="A53" s="4" t="str">
        <f>IF(ISERROR(F53/G53)," ",IF(F53/G53&gt;0.5,IF(F53/G53&lt;1.5," ","NOT OK"),"NOT OK"))</f>
        <v xml:space="preserve"> </v>
      </c>
      <c r="B53" s="97" t="s">
        <v>23</v>
      </c>
      <c r="C53" s="304">
        <v>1346</v>
      </c>
      <c r="D53" s="129">
        <v>1346</v>
      </c>
      <c r="E53" s="146">
        <f t="shared" si="101"/>
        <v>2692</v>
      </c>
      <c r="F53" s="111"/>
      <c r="G53" s="129"/>
      <c r="H53" s="146"/>
      <c r="I53" s="130"/>
      <c r="J53" s="4"/>
      <c r="L53" s="13" t="s">
        <v>23</v>
      </c>
      <c r="M53" s="311">
        <v>190962</v>
      </c>
      <c r="N53" s="309">
        <v>199680</v>
      </c>
      <c r="O53" s="159">
        <f>+M53+N53</f>
        <v>390642</v>
      </c>
      <c r="P53" s="299">
        <v>0</v>
      </c>
      <c r="Q53" s="159">
        <f>O53+P53</f>
        <v>390642</v>
      </c>
      <c r="R53" s="39"/>
      <c r="S53" s="37"/>
      <c r="T53" s="159"/>
      <c r="U53" s="299"/>
      <c r="V53" s="159"/>
      <c r="W53" s="40"/>
    </row>
    <row r="54" spans="1:26" ht="14.25" thickTop="1" thickBot="1">
      <c r="A54" s="290" t="str">
        <f>IF(ISERROR(F54/G54)," ",IF(F54/G54&gt;0.5,IF(F54/G54&lt;1.5," ","NOT OK"),"NOT OK"))</f>
        <v xml:space="preserve"> </v>
      </c>
      <c r="B54" s="117" t="s">
        <v>40</v>
      </c>
      <c r="C54" s="118">
        <f t="shared" ref="C54:E54" si="103">+C51+C52+C53</f>
        <v>4278</v>
      </c>
      <c r="D54" s="118">
        <f t="shared" si="103"/>
        <v>4277</v>
      </c>
      <c r="E54" s="118">
        <f t="shared" si="103"/>
        <v>8555</v>
      </c>
      <c r="F54" s="118"/>
      <c r="G54" s="118"/>
      <c r="H54" s="118"/>
      <c r="I54" s="121"/>
      <c r="J54" s="4"/>
      <c r="L54" s="326" t="s">
        <v>40</v>
      </c>
      <c r="M54" s="45">
        <f t="shared" ref="M54:Q54" si="104">+M51+M52+M53</f>
        <v>622502</v>
      </c>
      <c r="N54" s="43">
        <f t="shared" si="104"/>
        <v>651198</v>
      </c>
      <c r="O54" s="160">
        <f t="shared" si="104"/>
        <v>1273700</v>
      </c>
      <c r="P54" s="43">
        <f t="shared" si="104"/>
        <v>183</v>
      </c>
      <c r="Q54" s="160">
        <f t="shared" si="104"/>
        <v>1273883</v>
      </c>
      <c r="R54" s="45"/>
      <c r="S54" s="43"/>
      <c r="T54" s="160"/>
      <c r="U54" s="43"/>
      <c r="V54" s="160"/>
      <c r="W54" s="46"/>
    </row>
    <row r="55" spans="1:26" ht="14.25" thickTop="1" thickBot="1">
      <c r="A55" s="290" t="str">
        <f>IF(ISERROR(F55/G55)," ",IF(F55/G55&gt;0.5,IF(F55/G55&lt;1.5," ","NOT OK"),"NOT OK"))</f>
        <v xml:space="preserve"> </v>
      </c>
      <c r="B55" s="117" t="s">
        <v>62</v>
      </c>
      <c r="C55" s="118">
        <f t="shared" ref="C55:E55" si="105">+C44+C50+C54</f>
        <v>13078</v>
      </c>
      <c r="D55" s="118">
        <f t="shared" si="105"/>
        <v>12984</v>
      </c>
      <c r="E55" s="118">
        <f t="shared" si="105"/>
        <v>26062</v>
      </c>
      <c r="F55" s="118"/>
      <c r="G55" s="118"/>
      <c r="H55" s="118"/>
      <c r="I55" s="121"/>
      <c r="J55" s="4"/>
      <c r="L55" s="326" t="s">
        <v>62</v>
      </c>
      <c r="M55" s="42">
        <f t="shared" ref="M55:Q55" si="106">+M44+M50+M54</f>
        <v>1923897</v>
      </c>
      <c r="N55" s="42">
        <f t="shared" si="106"/>
        <v>1983910</v>
      </c>
      <c r="O55" s="324">
        <f t="shared" si="106"/>
        <v>3907807</v>
      </c>
      <c r="P55" s="42">
        <f t="shared" si="106"/>
        <v>348</v>
      </c>
      <c r="Q55" s="325">
        <f t="shared" si="106"/>
        <v>3908155</v>
      </c>
      <c r="R55" s="42"/>
      <c r="S55" s="42"/>
      <c r="T55" s="324"/>
      <c r="U55" s="42"/>
      <c r="V55" s="325"/>
      <c r="W55" s="46"/>
      <c r="Z55" s="1"/>
    </row>
    <row r="56" spans="1:26" ht="14.25" thickTop="1" thickBot="1">
      <c r="A56" s="290" t="str">
        <f>IF(ISERROR(F56/G56)," ",IF(F56/G56&gt;0.5,IF(F56/G56&lt;1.5," ","NOT OK"),"NOT OK"))</f>
        <v xml:space="preserve"> </v>
      </c>
      <c r="B56" s="117" t="s">
        <v>63</v>
      </c>
      <c r="C56" s="118">
        <f t="shared" ref="C56:E56" si="107">+C40+C44+C50+C54</f>
        <v>17255</v>
      </c>
      <c r="D56" s="118">
        <f t="shared" si="107"/>
        <v>17160</v>
      </c>
      <c r="E56" s="118">
        <f t="shared" si="107"/>
        <v>34415</v>
      </c>
      <c r="F56" s="118"/>
      <c r="G56" s="118"/>
      <c r="H56" s="118"/>
      <c r="I56" s="121"/>
      <c r="J56" s="4"/>
      <c r="L56" s="326" t="s">
        <v>63</v>
      </c>
      <c r="M56" s="45">
        <f t="shared" ref="M56:Q56" si="108">+M40+M44+M50+M54</f>
        <v>2571376</v>
      </c>
      <c r="N56" s="43">
        <f t="shared" si="108"/>
        <v>2637668</v>
      </c>
      <c r="O56" s="160">
        <f t="shared" si="108"/>
        <v>5209044</v>
      </c>
      <c r="P56" s="43">
        <f t="shared" si="108"/>
        <v>348</v>
      </c>
      <c r="Q56" s="160">
        <f t="shared" si="108"/>
        <v>5209392</v>
      </c>
      <c r="R56" s="45"/>
      <c r="S56" s="43"/>
      <c r="T56" s="160"/>
      <c r="U56" s="43"/>
      <c r="V56" s="160"/>
      <c r="W56" s="46"/>
    </row>
    <row r="57" spans="1:26" ht="14.25" thickTop="1" thickBot="1">
      <c r="B57" s="131" t="s">
        <v>60</v>
      </c>
      <c r="C57" s="93"/>
      <c r="D57" s="93"/>
      <c r="E57" s="93"/>
      <c r="F57" s="93"/>
      <c r="G57" s="93"/>
      <c r="H57" s="93"/>
      <c r="I57" s="93"/>
      <c r="J57" s="4"/>
      <c r="L57" s="54" t="s">
        <v>60</v>
      </c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</row>
    <row r="58" spans="1:26" ht="13.5" thickTop="1">
      <c r="B58" s="1335" t="s">
        <v>27</v>
      </c>
      <c r="C58" s="1336"/>
      <c r="D58" s="1336"/>
      <c r="E58" s="1336"/>
      <c r="F58" s="1336"/>
      <c r="G58" s="1336"/>
      <c r="H58" s="1336"/>
      <c r="I58" s="1337"/>
      <c r="J58" s="4"/>
      <c r="L58" s="1344" t="s">
        <v>28</v>
      </c>
      <c r="M58" s="1345"/>
      <c r="N58" s="1345"/>
      <c r="O58" s="1345"/>
      <c r="P58" s="1345"/>
      <c r="Q58" s="1345"/>
      <c r="R58" s="1345"/>
      <c r="S58" s="1345"/>
      <c r="T58" s="1345"/>
      <c r="U58" s="1345"/>
      <c r="V58" s="1345"/>
      <c r="W58" s="1346"/>
    </row>
    <row r="59" spans="1:26" ht="13.5" thickBot="1">
      <c r="B59" s="1338" t="s">
        <v>30</v>
      </c>
      <c r="C59" s="1339"/>
      <c r="D59" s="1339"/>
      <c r="E59" s="1339"/>
      <c r="F59" s="1339"/>
      <c r="G59" s="1339"/>
      <c r="H59" s="1339"/>
      <c r="I59" s="1340"/>
      <c r="J59" s="4"/>
      <c r="L59" s="1347" t="s">
        <v>50</v>
      </c>
      <c r="M59" s="1348"/>
      <c r="N59" s="1348"/>
      <c r="O59" s="1348"/>
      <c r="P59" s="1348"/>
      <c r="Q59" s="1348"/>
      <c r="R59" s="1348"/>
      <c r="S59" s="1348"/>
      <c r="T59" s="1348"/>
      <c r="U59" s="1348"/>
      <c r="V59" s="1348"/>
      <c r="W59" s="1349"/>
    </row>
    <row r="60" spans="1:26" ht="14.25" thickTop="1" thickBot="1">
      <c r="B60" s="92"/>
      <c r="C60" s="93"/>
      <c r="D60" s="93"/>
      <c r="E60" s="93"/>
      <c r="F60" s="93"/>
      <c r="G60" s="93"/>
      <c r="H60" s="93"/>
      <c r="I60" s="94"/>
      <c r="J60" s="4"/>
      <c r="L60" s="51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3"/>
    </row>
    <row r="61" spans="1:26" ht="14.25" thickTop="1" thickBot="1">
      <c r="B61" s="95"/>
      <c r="C61" s="1341" t="s">
        <v>64</v>
      </c>
      <c r="D61" s="1342"/>
      <c r="E61" s="1343"/>
      <c r="F61" s="1341" t="s">
        <v>65</v>
      </c>
      <c r="G61" s="1342"/>
      <c r="H61" s="1343"/>
      <c r="I61" s="96" t="s">
        <v>2</v>
      </c>
      <c r="J61" s="4"/>
      <c r="L61" s="11"/>
      <c r="M61" s="1350" t="s">
        <v>64</v>
      </c>
      <c r="N61" s="1351"/>
      <c r="O61" s="1351"/>
      <c r="P61" s="1351"/>
      <c r="Q61" s="1352"/>
      <c r="R61" s="1350" t="s">
        <v>65</v>
      </c>
      <c r="S61" s="1351"/>
      <c r="T61" s="1351"/>
      <c r="U61" s="1351"/>
      <c r="V61" s="1352"/>
      <c r="W61" s="12" t="s">
        <v>2</v>
      </c>
    </row>
    <row r="62" spans="1:26" ht="13.5" thickTop="1">
      <c r="B62" s="97" t="s">
        <v>3</v>
      </c>
      <c r="C62" s="98"/>
      <c r="D62" s="99"/>
      <c r="E62" s="100"/>
      <c r="F62" s="98"/>
      <c r="G62" s="99"/>
      <c r="H62" s="100"/>
      <c r="I62" s="101" t="s">
        <v>4</v>
      </c>
      <c r="J62" s="4"/>
      <c r="L62" s="13" t="s">
        <v>3</v>
      </c>
      <c r="M62" s="19"/>
      <c r="N62" s="15"/>
      <c r="O62" s="16"/>
      <c r="P62" s="17"/>
      <c r="Q62" s="20"/>
      <c r="R62" s="19"/>
      <c r="S62" s="15"/>
      <c r="T62" s="16"/>
      <c r="U62" s="17"/>
      <c r="V62" s="20"/>
      <c r="W62" s="21" t="s">
        <v>4</v>
      </c>
    </row>
    <row r="63" spans="1:26" ht="13.5" thickBot="1">
      <c r="B63" s="102" t="s">
        <v>29</v>
      </c>
      <c r="C63" s="103" t="s">
        <v>5</v>
      </c>
      <c r="D63" s="104" t="s">
        <v>6</v>
      </c>
      <c r="E63" s="540" t="s">
        <v>7</v>
      </c>
      <c r="F63" s="103" t="s">
        <v>5</v>
      </c>
      <c r="G63" s="104" t="s">
        <v>6</v>
      </c>
      <c r="H63" s="287" t="s">
        <v>7</v>
      </c>
      <c r="I63" s="106"/>
      <c r="J63" s="4"/>
      <c r="L63" s="22"/>
      <c r="M63" s="27" t="s">
        <v>8</v>
      </c>
      <c r="N63" s="24" t="s">
        <v>9</v>
      </c>
      <c r="O63" s="25" t="s">
        <v>31</v>
      </c>
      <c r="P63" s="26" t="s">
        <v>32</v>
      </c>
      <c r="Q63" s="25" t="s">
        <v>7</v>
      </c>
      <c r="R63" s="27" t="s">
        <v>8</v>
      </c>
      <c r="S63" s="24" t="s">
        <v>9</v>
      </c>
      <c r="T63" s="25" t="s">
        <v>31</v>
      </c>
      <c r="U63" s="26" t="s">
        <v>32</v>
      </c>
      <c r="V63" s="25" t="s">
        <v>7</v>
      </c>
      <c r="W63" s="28"/>
    </row>
    <row r="64" spans="1:26" ht="5.25" customHeight="1" thickTop="1">
      <c r="B64" s="97"/>
      <c r="C64" s="107"/>
      <c r="D64" s="108"/>
      <c r="E64" s="109"/>
      <c r="F64" s="107"/>
      <c r="G64" s="108"/>
      <c r="H64" s="109"/>
      <c r="I64" s="110"/>
      <c r="J64" s="4"/>
      <c r="L64" s="13"/>
      <c r="M64" s="33"/>
      <c r="N64" s="30"/>
      <c r="O64" s="31"/>
      <c r="P64" s="32"/>
      <c r="Q64" s="34"/>
      <c r="R64" s="33"/>
      <c r="S64" s="30"/>
      <c r="T64" s="31"/>
      <c r="U64" s="32"/>
      <c r="V64" s="34"/>
      <c r="W64" s="35"/>
    </row>
    <row r="65" spans="1:27">
      <c r="A65" s="4" t="str">
        <f>IF(ISERROR(F65/G65)," ",IF(F65/G65&gt;0.5,IF(F65/G65&lt;1.5," ","NOT OK"),"NOT OK"))</f>
        <v xml:space="preserve"> </v>
      </c>
      <c r="B65" s="97" t="s">
        <v>10</v>
      </c>
      <c r="C65" s="304">
        <f t="shared" ref="C65:H67" si="109">+C9+C37</f>
        <v>1658</v>
      </c>
      <c r="D65" s="305">
        <f t="shared" si="109"/>
        <v>1655</v>
      </c>
      <c r="E65" s="148">
        <f t="shared" si="109"/>
        <v>3313</v>
      </c>
      <c r="F65" s="111">
        <f t="shared" si="109"/>
        <v>1818</v>
      </c>
      <c r="G65" s="113">
        <f t="shared" si="109"/>
        <v>1820</v>
      </c>
      <c r="H65" s="148">
        <f t="shared" si="109"/>
        <v>3638</v>
      </c>
      <c r="I65" s="114">
        <f t="shared" ref="I65:I67" si="110">IF(E65=0,0,((H65/E65)-1)*100)</f>
        <v>9.8098400241473094</v>
      </c>
      <c r="J65" s="4"/>
      <c r="K65" s="6"/>
      <c r="L65" s="13" t="s">
        <v>10</v>
      </c>
      <c r="M65" s="311">
        <f t="shared" ref="M65:N71" si="111">+M9+M37</f>
        <v>247518</v>
      </c>
      <c r="N65" s="309">
        <f t="shared" si="111"/>
        <v>249735</v>
      </c>
      <c r="O65" s="159">
        <f>SUM(M65:N65)</f>
        <v>497253</v>
      </c>
      <c r="P65" s="310">
        <f t="shared" ref="P65:P71" si="112">P9+P37</f>
        <v>0</v>
      </c>
      <c r="Q65" s="162">
        <f>+O65+P65</f>
        <v>497253</v>
      </c>
      <c r="R65" s="39">
        <f t="shared" ref="R65:S71" si="113">+R9+R37</f>
        <v>279258</v>
      </c>
      <c r="S65" s="37">
        <f t="shared" si="113"/>
        <v>279988</v>
      </c>
      <c r="T65" s="159">
        <f>SUM(R65:S65)</f>
        <v>559246</v>
      </c>
      <c r="U65" s="38">
        <f t="shared" ref="U65:U71" si="114">U9+U37</f>
        <v>0</v>
      </c>
      <c r="V65" s="162">
        <f>+T65+U65</f>
        <v>559246</v>
      </c>
      <c r="W65" s="40">
        <f t="shared" ref="W65" si="115">IF(Q65=0,0,((V65/Q65)-1)*100)</f>
        <v>12.467094215620623</v>
      </c>
    </row>
    <row r="66" spans="1:27">
      <c r="A66" s="4" t="str">
        <f>IF(ISERROR(F66/G66)," ",IF(F66/G66&gt;0.5,IF(F66/G66&lt;1.5," ","NOT OK"),"NOT OK"))</f>
        <v xml:space="preserve"> </v>
      </c>
      <c r="B66" s="97" t="s">
        <v>11</v>
      </c>
      <c r="C66" s="304">
        <f t="shared" si="109"/>
        <v>1663</v>
      </c>
      <c r="D66" s="305">
        <f t="shared" si="109"/>
        <v>1664</v>
      </c>
      <c r="E66" s="148">
        <f t="shared" si="109"/>
        <v>3327</v>
      </c>
      <c r="F66" s="111">
        <f t="shared" si="109"/>
        <v>1909</v>
      </c>
      <c r="G66" s="113">
        <f t="shared" si="109"/>
        <v>1909</v>
      </c>
      <c r="H66" s="148">
        <f t="shared" si="109"/>
        <v>3818</v>
      </c>
      <c r="I66" s="114">
        <f t="shared" si="110"/>
        <v>14.758040276525408</v>
      </c>
      <c r="J66" s="4"/>
      <c r="K66" s="6"/>
      <c r="L66" s="13" t="s">
        <v>11</v>
      </c>
      <c r="M66" s="311">
        <f t="shared" si="111"/>
        <v>249316</v>
      </c>
      <c r="N66" s="309">
        <f t="shared" si="111"/>
        <v>251455</v>
      </c>
      <c r="O66" s="159">
        <f t="shared" ref="O66:O69" si="116">SUM(M66:N66)</f>
        <v>500771</v>
      </c>
      <c r="P66" s="310">
        <f t="shared" si="112"/>
        <v>0</v>
      </c>
      <c r="Q66" s="162">
        <f t="shared" ref="Q66:Q69" si="117">+O66+P66</f>
        <v>500771</v>
      </c>
      <c r="R66" s="39">
        <f t="shared" si="113"/>
        <v>292564</v>
      </c>
      <c r="S66" s="37">
        <f t="shared" si="113"/>
        <v>299751</v>
      </c>
      <c r="T66" s="159">
        <f t="shared" ref="T66:T69" si="118">SUM(R66:S66)</f>
        <v>592315</v>
      </c>
      <c r="U66" s="38">
        <f t="shared" si="114"/>
        <v>0</v>
      </c>
      <c r="V66" s="162">
        <f t="shared" ref="V66:V69" si="119">+T66+U66</f>
        <v>592315</v>
      </c>
      <c r="W66" s="40">
        <f t="shared" ref="W66:W69" si="120">IF(Q66=0,0,((V66/Q66)-1)*100)</f>
        <v>18.280611297379433</v>
      </c>
    </row>
    <row r="67" spans="1:27" ht="13.5" thickBot="1">
      <c r="A67" s="4" t="str">
        <f>IF(ISERROR(F67/G67)," ",IF(F67/G67&gt;0.5,IF(F67/G67&lt;1.5," ","NOT OK"),"NOT OK"))</f>
        <v xml:space="preserve"> </v>
      </c>
      <c r="B67" s="102" t="s">
        <v>12</v>
      </c>
      <c r="C67" s="306">
        <f t="shared" si="109"/>
        <v>1776</v>
      </c>
      <c r="D67" s="307">
        <f t="shared" si="109"/>
        <v>1774</v>
      </c>
      <c r="E67" s="148">
        <f t="shared" si="109"/>
        <v>3550</v>
      </c>
      <c r="F67" s="115">
        <f t="shared" si="109"/>
        <v>2000</v>
      </c>
      <c r="G67" s="116">
        <f t="shared" si="109"/>
        <v>1998</v>
      </c>
      <c r="H67" s="148">
        <f t="shared" si="109"/>
        <v>3998</v>
      </c>
      <c r="I67" s="114">
        <f t="shared" si="110"/>
        <v>12.619718309859152</v>
      </c>
      <c r="J67" s="4"/>
      <c r="K67" s="6"/>
      <c r="L67" s="22" t="s">
        <v>12</v>
      </c>
      <c r="M67" s="311">
        <f t="shared" si="111"/>
        <v>281968</v>
      </c>
      <c r="N67" s="309">
        <f t="shared" si="111"/>
        <v>277209</v>
      </c>
      <c r="O67" s="159">
        <f t="shared" si="116"/>
        <v>559177</v>
      </c>
      <c r="P67" s="310">
        <f t="shared" si="112"/>
        <v>0</v>
      </c>
      <c r="Q67" s="162">
        <f t="shared" si="117"/>
        <v>559177</v>
      </c>
      <c r="R67" s="39">
        <f t="shared" si="113"/>
        <v>326987</v>
      </c>
      <c r="S67" s="37">
        <f t="shared" si="113"/>
        <v>323877</v>
      </c>
      <c r="T67" s="159">
        <f t="shared" si="118"/>
        <v>650864</v>
      </c>
      <c r="U67" s="38">
        <f t="shared" si="114"/>
        <v>0</v>
      </c>
      <c r="V67" s="162">
        <f t="shared" si="119"/>
        <v>650864</v>
      </c>
      <c r="W67" s="40">
        <f t="shared" si="120"/>
        <v>16.396775976122058</v>
      </c>
    </row>
    <row r="68" spans="1:27" ht="14.25" thickTop="1" thickBot="1">
      <c r="A68" s="4" t="str">
        <f>IF(ISERROR(F68/G68)," ",IF(F68/G68&gt;0.5,IF(F68/G68&lt;1.5," ","NOT OK"),"NOT OK"))</f>
        <v xml:space="preserve"> </v>
      </c>
      <c r="B68" s="117" t="s">
        <v>57</v>
      </c>
      <c r="C68" s="118">
        <f t="shared" ref="C68:E68" si="121">+C65+C66+C67</f>
        <v>5097</v>
      </c>
      <c r="D68" s="120">
        <f t="shared" si="121"/>
        <v>5093</v>
      </c>
      <c r="E68" s="152">
        <f t="shared" si="121"/>
        <v>10190</v>
      </c>
      <c r="F68" s="118">
        <f t="shared" ref="F68:H68" si="122">+F65+F66+F67</f>
        <v>5727</v>
      </c>
      <c r="G68" s="120">
        <f t="shared" si="122"/>
        <v>5727</v>
      </c>
      <c r="H68" s="152">
        <f t="shared" si="122"/>
        <v>11454</v>
      </c>
      <c r="I68" s="121">
        <f>IF(E68=0,0,((H68/E68)-1)*100)</f>
        <v>12.404317958783118</v>
      </c>
      <c r="J68" s="4"/>
      <c r="L68" s="41" t="s">
        <v>57</v>
      </c>
      <c r="M68" s="45">
        <f t="shared" si="111"/>
        <v>778802</v>
      </c>
      <c r="N68" s="43">
        <f t="shared" si="111"/>
        <v>778399</v>
      </c>
      <c r="O68" s="160">
        <f t="shared" si="116"/>
        <v>1557201</v>
      </c>
      <c r="P68" s="43">
        <f t="shared" si="112"/>
        <v>0</v>
      </c>
      <c r="Q68" s="160">
        <f t="shared" si="117"/>
        <v>1557201</v>
      </c>
      <c r="R68" s="45">
        <f t="shared" si="113"/>
        <v>898809</v>
      </c>
      <c r="S68" s="43">
        <f t="shared" si="113"/>
        <v>903616</v>
      </c>
      <c r="T68" s="160">
        <f t="shared" si="118"/>
        <v>1802425</v>
      </c>
      <c r="U68" s="43">
        <f t="shared" si="114"/>
        <v>0</v>
      </c>
      <c r="V68" s="160">
        <f t="shared" si="119"/>
        <v>1802425</v>
      </c>
      <c r="W68" s="46">
        <f t="shared" si="120"/>
        <v>15.747742263201726</v>
      </c>
    </row>
    <row r="69" spans="1:27" ht="13.5" thickTop="1">
      <c r="A69" s="4" t="str">
        <f t="shared" si="9"/>
        <v xml:space="preserve"> </v>
      </c>
      <c r="B69" s="97" t="s">
        <v>13</v>
      </c>
      <c r="C69" s="304">
        <f t="shared" ref="C69:H71" si="123">+C13+C41</f>
        <v>1822</v>
      </c>
      <c r="D69" s="305">
        <f t="shared" si="123"/>
        <v>1823</v>
      </c>
      <c r="E69" s="148">
        <f t="shared" si="123"/>
        <v>3645</v>
      </c>
      <c r="F69" s="111">
        <f t="shared" si="123"/>
        <v>2114</v>
      </c>
      <c r="G69" s="113">
        <f t="shared" si="123"/>
        <v>2114</v>
      </c>
      <c r="H69" s="148">
        <f t="shared" si="123"/>
        <v>4228</v>
      </c>
      <c r="I69" s="114">
        <f t="shared" ref="I69" si="124">IF(E69=0,0,((H69/E69)-1)*100)</f>
        <v>15.994513031550062</v>
      </c>
      <c r="J69" s="4"/>
      <c r="L69" s="13" t="s">
        <v>13</v>
      </c>
      <c r="M69" s="311">
        <f t="shared" si="111"/>
        <v>298962</v>
      </c>
      <c r="N69" s="309">
        <f t="shared" si="111"/>
        <v>302332</v>
      </c>
      <c r="O69" s="159">
        <f t="shared" si="116"/>
        <v>601294</v>
      </c>
      <c r="P69" s="310">
        <f t="shared" si="112"/>
        <v>16</v>
      </c>
      <c r="Q69" s="162">
        <f t="shared" si="117"/>
        <v>601310</v>
      </c>
      <c r="R69" s="39">
        <f t="shared" si="113"/>
        <v>344166</v>
      </c>
      <c r="S69" s="37">
        <f t="shared" si="113"/>
        <v>353674</v>
      </c>
      <c r="T69" s="159">
        <f t="shared" si="118"/>
        <v>697840</v>
      </c>
      <c r="U69" s="38">
        <f t="shared" si="114"/>
        <v>0</v>
      </c>
      <c r="V69" s="162">
        <f t="shared" si="119"/>
        <v>697840</v>
      </c>
      <c r="W69" s="40">
        <f t="shared" si="120"/>
        <v>16.053283664000272</v>
      </c>
    </row>
    <row r="70" spans="1:27">
      <c r="A70" s="4" t="str">
        <f t="shared" ref="A70:A73" si="125">IF(ISERROR(F70/G70)," ",IF(F70/G70&gt;0.5,IF(F70/G70&lt;1.5," ","NOT OK"),"NOT OK"))</f>
        <v xml:space="preserve"> </v>
      </c>
      <c r="B70" s="97" t="s">
        <v>14</v>
      </c>
      <c r="C70" s="304">
        <f t="shared" si="123"/>
        <v>1703</v>
      </c>
      <c r="D70" s="305">
        <f t="shared" si="123"/>
        <v>1701</v>
      </c>
      <c r="E70" s="148">
        <f t="shared" si="123"/>
        <v>3404</v>
      </c>
      <c r="F70" s="111">
        <f t="shared" si="123"/>
        <v>1898</v>
      </c>
      <c r="G70" s="113">
        <f t="shared" si="123"/>
        <v>1900</v>
      </c>
      <c r="H70" s="148">
        <f t="shared" si="123"/>
        <v>3798</v>
      </c>
      <c r="I70" s="114">
        <f t="shared" ref="I70:I73" si="126">IF(E70=0,0,((H70/E70)-1)*100)</f>
        <v>11.574618096357225</v>
      </c>
      <c r="J70" s="4"/>
      <c r="L70" s="13" t="s">
        <v>14</v>
      </c>
      <c r="M70" s="311">
        <f t="shared" si="111"/>
        <v>261729</v>
      </c>
      <c r="N70" s="309">
        <f t="shared" si="111"/>
        <v>277588</v>
      </c>
      <c r="O70" s="159">
        <f>SUM(M70:N70)</f>
        <v>539317</v>
      </c>
      <c r="P70" s="310">
        <f t="shared" si="112"/>
        <v>0</v>
      </c>
      <c r="Q70" s="162">
        <f>+O70+P70</f>
        <v>539317</v>
      </c>
      <c r="R70" s="39">
        <f t="shared" si="113"/>
        <v>297752</v>
      </c>
      <c r="S70" s="37">
        <f t="shared" si="113"/>
        <v>310038</v>
      </c>
      <c r="T70" s="159">
        <f>SUM(R70:S70)</f>
        <v>607790</v>
      </c>
      <c r="U70" s="38">
        <f t="shared" si="114"/>
        <v>156</v>
      </c>
      <c r="V70" s="162">
        <f>+T70+U70</f>
        <v>607946</v>
      </c>
      <c r="W70" s="40">
        <f t="shared" ref="W70:W73" si="127">IF(Q70=0,0,((V70/Q70)-1)*100)</f>
        <v>12.725169056417652</v>
      </c>
    </row>
    <row r="71" spans="1:27" ht="13.5" thickBot="1">
      <c r="A71" s="4" t="str">
        <f t="shared" si="125"/>
        <v xml:space="preserve"> </v>
      </c>
      <c r="B71" s="97" t="s">
        <v>15</v>
      </c>
      <c r="C71" s="304">
        <f t="shared" si="123"/>
        <v>1870</v>
      </c>
      <c r="D71" s="305">
        <f t="shared" si="123"/>
        <v>1868</v>
      </c>
      <c r="E71" s="148">
        <f t="shared" si="123"/>
        <v>3738</v>
      </c>
      <c r="F71" s="304">
        <f t="shared" si="123"/>
        <v>2080</v>
      </c>
      <c r="G71" s="305">
        <f t="shared" si="123"/>
        <v>2073</v>
      </c>
      <c r="H71" s="148">
        <f t="shared" si="123"/>
        <v>4153</v>
      </c>
      <c r="I71" s="114">
        <f t="shared" si="126"/>
        <v>11.102193686463346</v>
      </c>
      <c r="J71" s="4"/>
      <c r="L71" s="13" t="s">
        <v>15</v>
      </c>
      <c r="M71" s="311">
        <f t="shared" si="111"/>
        <v>266674</v>
      </c>
      <c r="N71" s="309">
        <f t="shared" si="111"/>
        <v>278321</v>
      </c>
      <c r="O71" s="159">
        <f>SUM(M71:N71)</f>
        <v>544995</v>
      </c>
      <c r="P71" s="310">
        <f t="shared" si="112"/>
        <v>0</v>
      </c>
      <c r="Q71" s="162">
        <f>+O71+P71</f>
        <v>544995</v>
      </c>
      <c r="R71" s="311">
        <f t="shared" si="113"/>
        <v>301657</v>
      </c>
      <c r="S71" s="309">
        <f t="shared" si="113"/>
        <v>316571</v>
      </c>
      <c r="T71" s="159">
        <f>SUM(R71:S71)</f>
        <v>618228</v>
      </c>
      <c r="U71" s="310">
        <f t="shared" si="114"/>
        <v>237</v>
      </c>
      <c r="V71" s="162">
        <f>+T71+U71</f>
        <v>618465</v>
      </c>
      <c r="W71" s="40">
        <f t="shared" si="127"/>
        <v>13.480857622547004</v>
      </c>
    </row>
    <row r="72" spans="1:27" ht="14.25" thickTop="1" thickBot="1">
      <c r="A72" s="290" t="str">
        <f t="shared" si="125"/>
        <v xml:space="preserve"> </v>
      </c>
      <c r="B72" s="117" t="s">
        <v>61</v>
      </c>
      <c r="C72" s="118">
        <f>+C69+C70+C71</f>
        <v>5395</v>
      </c>
      <c r="D72" s="120">
        <f t="shared" ref="D72" si="128">+D69+D70+D71</f>
        <v>5392</v>
      </c>
      <c r="E72" s="152">
        <f t="shared" ref="E72" si="129">+E69+E70+E71</f>
        <v>10787</v>
      </c>
      <c r="F72" s="118">
        <f t="shared" ref="F72" si="130">+F69+F70+F71</f>
        <v>6092</v>
      </c>
      <c r="G72" s="120">
        <f t="shared" ref="G72" si="131">+G69+G70+G71</f>
        <v>6087</v>
      </c>
      <c r="H72" s="152">
        <f t="shared" ref="H72" si="132">+H69+H70+H71</f>
        <v>12179</v>
      </c>
      <c r="I72" s="121">
        <f t="shared" si="126"/>
        <v>12.904421989431714</v>
      </c>
      <c r="J72" s="4"/>
      <c r="L72" s="41" t="s">
        <v>61</v>
      </c>
      <c r="M72" s="45">
        <f>+M69+M70+M71</f>
        <v>827365</v>
      </c>
      <c r="N72" s="43">
        <f t="shared" ref="N72" si="133">+N69+N70+N71</f>
        <v>858241</v>
      </c>
      <c r="O72" s="160">
        <f t="shared" ref="O72" si="134">+O69+O70+O71</f>
        <v>1685606</v>
      </c>
      <c r="P72" s="43">
        <f t="shared" ref="P72" si="135">+P69+P70+P71</f>
        <v>16</v>
      </c>
      <c r="Q72" s="160">
        <f t="shared" ref="Q72" si="136">+Q69+Q70+Q71</f>
        <v>1685622</v>
      </c>
      <c r="R72" s="45">
        <f t="shared" ref="R72" si="137">+R69+R70+R71</f>
        <v>943575</v>
      </c>
      <c r="S72" s="43">
        <f t="shared" ref="S72" si="138">+S69+S70+S71</f>
        <v>980283</v>
      </c>
      <c r="T72" s="160">
        <f t="shared" ref="T72" si="139">+T69+T70+T71</f>
        <v>1923858</v>
      </c>
      <c r="U72" s="43">
        <f t="shared" ref="U72" si="140">+U69+U70+U71</f>
        <v>393</v>
      </c>
      <c r="V72" s="160">
        <f t="shared" ref="V72" si="141">+V69+V70+V71</f>
        <v>1924251</v>
      </c>
      <c r="W72" s="46">
        <f t="shared" si="127"/>
        <v>14.156732648244974</v>
      </c>
    </row>
    <row r="73" spans="1:27" ht="13.5" thickTop="1">
      <c r="A73" s="4" t="str">
        <f t="shared" si="125"/>
        <v xml:space="preserve"> </v>
      </c>
      <c r="B73" s="97" t="s">
        <v>16</v>
      </c>
      <c r="C73" s="123">
        <f t="shared" ref="C73:H74" si="142">+C17+C45</f>
        <v>1751</v>
      </c>
      <c r="D73" s="125">
        <f t="shared" si="142"/>
        <v>1750</v>
      </c>
      <c r="E73" s="148">
        <f t="shared" si="142"/>
        <v>3501</v>
      </c>
      <c r="F73" s="123">
        <f t="shared" si="142"/>
        <v>1999</v>
      </c>
      <c r="G73" s="125">
        <f t="shared" si="142"/>
        <v>2002</v>
      </c>
      <c r="H73" s="148">
        <f t="shared" si="142"/>
        <v>4001</v>
      </c>
      <c r="I73" s="114">
        <f t="shared" si="126"/>
        <v>14.28163381890888</v>
      </c>
      <c r="J73" s="7"/>
      <c r="L73" s="13" t="s">
        <v>16</v>
      </c>
      <c r="M73" s="311">
        <f>+M17+M45</f>
        <v>256237</v>
      </c>
      <c r="N73" s="309">
        <f>+N17+N45</f>
        <v>260677</v>
      </c>
      <c r="O73" s="159">
        <f>SUM(M73:N73)</f>
        <v>516914</v>
      </c>
      <c r="P73" s="310">
        <f>P17+P45</f>
        <v>149</v>
      </c>
      <c r="Q73" s="162">
        <f>+O73+P73</f>
        <v>517063</v>
      </c>
      <c r="R73" s="39">
        <f>+R17+R45</f>
        <v>294314</v>
      </c>
      <c r="S73" s="37">
        <f>+S17+S45</f>
        <v>299653</v>
      </c>
      <c r="T73" s="159">
        <f>SUM(R73:S73)</f>
        <v>593967</v>
      </c>
      <c r="U73" s="38">
        <f>U17+U45</f>
        <v>38</v>
      </c>
      <c r="V73" s="162">
        <f>+T73+U73</f>
        <v>594005</v>
      </c>
      <c r="W73" s="40">
        <f t="shared" si="127"/>
        <v>14.880585151132465</v>
      </c>
    </row>
    <row r="74" spans="1:27" ht="13.5" thickBot="1">
      <c r="A74" s="4" t="str">
        <f t="shared" ref="A74:A76" si="143">IF(ISERROR(F74/G74)," ",IF(F74/G74&gt;0.5,IF(F74/G74&lt;1.5," ","NOT OK"),"NOT OK"))</f>
        <v xml:space="preserve"> </v>
      </c>
      <c r="B74" s="97" t="s">
        <v>17</v>
      </c>
      <c r="C74" s="123">
        <f t="shared" si="142"/>
        <v>1755</v>
      </c>
      <c r="D74" s="125">
        <f t="shared" si="142"/>
        <v>1756</v>
      </c>
      <c r="E74" s="148">
        <f t="shared" si="142"/>
        <v>3511</v>
      </c>
      <c r="F74" s="123">
        <f t="shared" si="142"/>
        <v>1972</v>
      </c>
      <c r="G74" s="125">
        <f t="shared" si="142"/>
        <v>1970</v>
      </c>
      <c r="H74" s="148">
        <f t="shared" si="142"/>
        <v>3942</v>
      </c>
      <c r="I74" s="114">
        <f t="shared" ref="I74:I76" si="144">IF(E74=0,0,((H74/E74)-1)*100)</f>
        <v>12.275704927371113</v>
      </c>
      <c r="J74" s="4"/>
      <c r="L74" s="13" t="s">
        <v>17</v>
      </c>
      <c r="M74" s="311">
        <f>+M18+M46</f>
        <v>252912</v>
      </c>
      <c r="N74" s="309">
        <f>+N18+N46</f>
        <v>254104</v>
      </c>
      <c r="O74" s="159">
        <f t="shared" ref="O74" si="145">SUM(M74:N74)</f>
        <v>507016</v>
      </c>
      <c r="P74" s="308">
        <f>P18+P46</f>
        <v>0</v>
      </c>
      <c r="Q74" s="159">
        <f t="shared" ref="Q74" si="146">+O74+P74</f>
        <v>507016</v>
      </c>
      <c r="R74" s="39">
        <f>+R18+R46</f>
        <v>284861</v>
      </c>
      <c r="S74" s="37">
        <f>+S18+S46</f>
        <v>286925</v>
      </c>
      <c r="T74" s="159">
        <f>SUM(R74:S74)</f>
        <v>571786</v>
      </c>
      <c r="U74" s="133">
        <f>U18+U46</f>
        <v>119</v>
      </c>
      <c r="V74" s="159">
        <f>+T74+U74</f>
        <v>571905</v>
      </c>
      <c r="W74" s="40">
        <f>IF(Q74=0,0,((V74/Q74)-1)*100)</f>
        <v>12.798215440932825</v>
      </c>
    </row>
    <row r="75" spans="1:27" ht="14.25" thickTop="1" thickBot="1">
      <c r="A75" s="290" t="str">
        <f t="shared" si="143"/>
        <v xml:space="preserve"> </v>
      </c>
      <c r="B75" s="117" t="s">
        <v>66</v>
      </c>
      <c r="C75" s="118">
        <f>+C72+C73+C74</f>
        <v>8901</v>
      </c>
      <c r="D75" s="119">
        <f t="shared" ref="D75" si="147">+D72+D73+D74</f>
        <v>8898</v>
      </c>
      <c r="E75" s="554">
        <f t="shared" ref="E75" si="148">+E72+E73+E74</f>
        <v>17799</v>
      </c>
      <c r="F75" s="118">
        <f t="shared" ref="F75" si="149">+F72+F73+F74</f>
        <v>10063</v>
      </c>
      <c r="G75" s="120">
        <f t="shared" ref="G75" si="150">+G72+G73+G74</f>
        <v>10059</v>
      </c>
      <c r="H75" s="271">
        <f t="shared" ref="H75" si="151">+H72+H73+H74</f>
        <v>20122</v>
      </c>
      <c r="I75" s="121">
        <f t="shared" si="144"/>
        <v>13.05129501657396</v>
      </c>
      <c r="J75" s="4"/>
      <c r="L75" s="41" t="s">
        <v>66</v>
      </c>
      <c r="M75" s="42">
        <f>+M72+M73+M74</f>
        <v>1336514</v>
      </c>
      <c r="N75" s="42">
        <f t="shared" ref="N75" si="152">+N72+N73+N74</f>
        <v>1373022</v>
      </c>
      <c r="O75" s="324">
        <f t="shared" ref="O75" si="153">+O72+O73+O74</f>
        <v>2709536</v>
      </c>
      <c r="P75" s="42">
        <f t="shared" ref="P75" si="154">+P72+P73+P74</f>
        <v>165</v>
      </c>
      <c r="Q75" s="324">
        <f t="shared" ref="Q75" si="155">+Q72+Q73+Q74</f>
        <v>2709701</v>
      </c>
      <c r="R75" s="42">
        <f t="shared" ref="R75" si="156">+R72+R73+R74</f>
        <v>1522750</v>
      </c>
      <c r="S75" s="42">
        <f t="shared" ref="S75" si="157">+S72+S73+S74</f>
        <v>1566861</v>
      </c>
      <c r="T75" s="324">
        <f t="shared" ref="T75" si="158">+T72+T73+T74</f>
        <v>3089611</v>
      </c>
      <c r="U75" s="42">
        <f t="shared" ref="U75" si="159">+U72+U73+U74</f>
        <v>550</v>
      </c>
      <c r="V75" s="324">
        <f t="shared" ref="V75" si="160">+V72+V73+V74</f>
        <v>3090161</v>
      </c>
      <c r="W75" s="46">
        <f t="shared" ref="W75:W76" si="161">IF(Q75=0,0,((V75/Q75)-1)*100)</f>
        <v>14.040663527082886</v>
      </c>
      <c r="Z75" s="1"/>
    </row>
    <row r="76" spans="1:27" ht="14.25" thickTop="1" thickBot="1">
      <c r="A76" s="290" t="str">
        <f t="shared" si="143"/>
        <v xml:space="preserve"> </v>
      </c>
      <c r="B76" s="117" t="s">
        <v>67</v>
      </c>
      <c r="C76" s="118">
        <f>+C68+C72+C73+C74</f>
        <v>13998</v>
      </c>
      <c r="D76" s="120">
        <f t="shared" ref="D76:H76" si="162">+D68+D72+D73+D74</f>
        <v>13991</v>
      </c>
      <c r="E76" s="271">
        <f t="shared" si="162"/>
        <v>27989</v>
      </c>
      <c r="F76" s="118">
        <f t="shared" si="162"/>
        <v>15790</v>
      </c>
      <c r="G76" s="120">
        <f t="shared" si="162"/>
        <v>15786</v>
      </c>
      <c r="H76" s="271">
        <f t="shared" si="162"/>
        <v>31576</v>
      </c>
      <c r="I76" s="121">
        <f t="shared" si="144"/>
        <v>12.815749044267388</v>
      </c>
      <c r="J76" s="4"/>
      <c r="L76" s="41" t="s">
        <v>67</v>
      </c>
      <c r="M76" s="45">
        <f>+M68+M72+M73+M74</f>
        <v>2115316</v>
      </c>
      <c r="N76" s="45">
        <f t="shared" ref="N76:V76" si="163">+N68+N72+N73+N74</f>
        <v>2151421</v>
      </c>
      <c r="O76" s="555">
        <f t="shared" si="163"/>
        <v>4266737</v>
      </c>
      <c r="P76" s="45">
        <f t="shared" si="163"/>
        <v>165</v>
      </c>
      <c r="Q76" s="555">
        <f t="shared" si="163"/>
        <v>4266902</v>
      </c>
      <c r="R76" s="45">
        <f t="shared" si="163"/>
        <v>2421559</v>
      </c>
      <c r="S76" s="45">
        <f t="shared" si="163"/>
        <v>2470477</v>
      </c>
      <c r="T76" s="555">
        <f t="shared" si="163"/>
        <v>4892036</v>
      </c>
      <c r="U76" s="45">
        <f t="shared" si="163"/>
        <v>550</v>
      </c>
      <c r="V76" s="555">
        <f t="shared" si="163"/>
        <v>4892586</v>
      </c>
      <c r="W76" s="46">
        <f t="shared" si="161"/>
        <v>14.66365995750547</v>
      </c>
      <c r="X76" s="4"/>
      <c r="Y76" s="4"/>
      <c r="Z76" s="296"/>
      <c r="AA76" s="260"/>
    </row>
    <row r="77" spans="1:27" ht="14.25" thickTop="1" thickBot="1">
      <c r="A77" s="4" t="str">
        <f>IF(ISERROR(F77/G77)," ",IF(F77/G77&gt;0.5,IF(F77/G77&lt;1.5," ","NOT OK"),"NOT OK"))</f>
        <v xml:space="preserve"> </v>
      </c>
      <c r="B77" s="97" t="s">
        <v>18</v>
      </c>
      <c r="C77" s="123">
        <f t="shared" ref="C77:E77" si="164">+C21+C49</f>
        <v>1670</v>
      </c>
      <c r="D77" s="125">
        <f t="shared" si="164"/>
        <v>1669</v>
      </c>
      <c r="E77" s="148">
        <f t="shared" si="164"/>
        <v>3339</v>
      </c>
      <c r="F77" s="123"/>
      <c r="G77" s="125"/>
      <c r="H77" s="148"/>
      <c r="I77" s="114"/>
      <c r="J77" s="4"/>
      <c r="L77" s="13" t="s">
        <v>18</v>
      </c>
      <c r="M77" s="311">
        <f>+M21+M49</f>
        <v>238894</v>
      </c>
      <c r="N77" s="309">
        <f>+N21+N49</f>
        <v>241794</v>
      </c>
      <c r="O77" s="159">
        <f>SUM(M77:N77)</f>
        <v>480688</v>
      </c>
      <c r="P77" s="308">
        <f>P21+P49</f>
        <v>0</v>
      </c>
      <c r="Q77" s="159">
        <f>+O77+P77</f>
        <v>480688</v>
      </c>
      <c r="R77" s="39"/>
      <c r="S77" s="37"/>
      <c r="T77" s="159"/>
      <c r="U77" s="133"/>
      <c r="V77" s="159"/>
      <c r="W77" s="40"/>
    </row>
    <row r="78" spans="1:27" ht="15.75" customHeight="1" thickTop="1" thickBot="1">
      <c r="A78" s="9" t="str">
        <f>IF(ISERROR(F78/G78)," ",IF(F78/G78&gt;0.5,IF(F78/G78&lt;1.5," ","NOT OK"),"NOT OK"))</f>
        <v xml:space="preserve"> </v>
      </c>
      <c r="B78" s="126" t="s">
        <v>19</v>
      </c>
      <c r="C78" s="118">
        <f t="shared" ref="C78:E78" si="165">+C73+C74+C77</f>
        <v>5176</v>
      </c>
      <c r="D78" s="128">
        <f t="shared" si="165"/>
        <v>5175</v>
      </c>
      <c r="E78" s="150">
        <f t="shared" si="165"/>
        <v>10351</v>
      </c>
      <c r="F78" s="118"/>
      <c r="G78" s="128"/>
      <c r="H78" s="150"/>
      <c r="I78" s="121"/>
      <c r="J78" s="9"/>
      <c r="K78" s="10"/>
      <c r="L78" s="47" t="s">
        <v>19</v>
      </c>
      <c r="M78" s="48">
        <f t="shared" ref="M78:Q78" si="166">+M73+M74+M77</f>
        <v>748043</v>
      </c>
      <c r="N78" s="49">
        <f t="shared" si="166"/>
        <v>756575</v>
      </c>
      <c r="O78" s="161">
        <f t="shared" si="166"/>
        <v>1504618</v>
      </c>
      <c r="P78" s="49">
        <f t="shared" si="166"/>
        <v>149</v>
      </c>
      <c r="Q78" s="161">
        <f t="shared" si="166"/>
        <v>1504767</v>
      </c>
      <c r="R78" s="48"/>
      <c r="S78" s="49"/>
      <c r="T78" s="161"/>
      <c r="U78" s="49"/>
      <c r="V78" s="161"/>
      <c r="W78" s="50"/>
    </row>
    <row r="79" spans="1:27" ht="13.5" thickTop="1">
      <c r="A79" s="4" t="str">
        <f>IF(ISERROR(F79/G79)," ",IF(F79/G79&gt;0.5,IF(F79/G79&lt;1.5," ","NOT OK"),"NOT OK"))</f>
        <v xml:space="preserve"> </v>
      </c>
      <c r="B79" s="97" t="s">
        <v>21</v>
      </c>
      <c r="C79" s="304">
        <f t="shared" ref="C79:E81" si="167">+C23+C51</f>
        <v>1783</v>
      </c>
      <c r="D79" s="305">
        <f t="shared" si="167"/>
        <v>1784</v>
      </c>
      <c r="E79" s="151">
        <f t="shared" si="167"/>
        <v>3567</v>
      </c>
      <c r="F79" s="111"/>
      <c r="G79" s="113"/>
      <c r="H79" s="151"/>
      <c r="I79" s="114"/>
      <c r="J79" s="4"/>
      <c r="L79" s="13" t="s">
        <v>21</v>
      </c>
      <c r="M79" s="311">
        <f t="shared" ref="M79:N81" si="168">+M23+M51</f>
        <v>269300</v>
      </c>
      <c r="N79" s="309">
        <f t="shared" si="168"/>
        <v>271327</v>
      </c>
      <c r="O79" s="159">
        <f>SUM(M79:N79)</f>
        <v>540627</v>
      </c>
      <c r="P79" s="308">
        <f>P23+P51</f>
        <v>330</v>
      </c>
      <c r="Q79" s="159">
        <f>+O79+P79</f>
        <v>540957</v>
      </c>
      <c r="R79" s="39"/>
      <c r="S79" s="37"/>
      <c r="T79" s="159"/>
      <c r="U79" s="133"/>
      <c r="V79" s="159"/>
      <c r="W79" s="40"/>
    </row>
    <row r="80" spans="1:27">
      <c r="A80" s="4" t="str">
        <f t="shared" ref="A80" si="169">IF(ISERROR(F80/G80)," ",IF(F80/G80&gt;0.5,IF(F80/G80&lt;1.5," ","NOT OK"),"NOT OK"))</f>
        <v xml:space="preserve"> </v>
      </c>
      <c r="B80" s="97" t="s">
        <v>22</v>
      </c>
      <c r="C80" s="304">
        <f t="shared" si="167"/>
        <v>1787</v>
      </c>
      <c r="D80" s="305">
        <f t="shared" si="167"/>
        <v>1788</v>
      </c>
      <c r="E80" s="142">
        <f t="shared" si="167"/>
        <v>3575</v>
      </c>
      <c r="F80" s="304"/>
      <c r="G80" s="305"/>
      <c r="H80" s="142"/>
      <c r="I80" s="114"/>
      <c r="J80" s="4"/>
      <c r="L80" s="13" t="s">
        <v>22</v>
      </c>
      <c r="M80" s="311">
        <f t="shared" si="168"/>
        <v>264521</v>
      </c>
      <c r="N80" s="309">
        <f t="shared" si="168"/>
        <v>278228</v>
      </c>
      <c r="O80" s="159">
        <f t="shared" ref="O80" si="170">SUM(M80:N80)</f>
        <v>542749</v>
      </c>
      <c r="P80" s="308">
        <f>P24+P52</f>
        <v>0</v>
      </c>
      <c r="Q80" s="159">
        <f t="shared" ref="Q80" si="171">+O80+P80</f>
        <v>542749</v>
      </c>
      <c r="R80" s="311"/>
      <c r="S80" s="309"/>
      <c r="T80" s="159"/>
      <c r="U80" s="308"/>
      <c r="V80" s="159"/>
      <c r="W80" s="40"/>
    </row>
    <row r="81" spans="1:26" ht="13.5" thickBot="1">
      <c r="A81" s="4" t="str">
        <f t="shared" ref="A81" si="172">IF(ISERROR(F81/G81)," ",IF(F81/G81&gt;0.5,IF(F81/G81&lt;1.5," ","NOT OK"),"NOT OK"))</f>
        <v xml:space="preserve"> </v>
      </c>
      <c r="B81" s="97" t="s">
        <v>23</v>
      </c>
      <c r="C81" s="304">
        <f t="shared" si="167"/>
        <v>1663</v>
      </c>
      <c r="D81" s="129">
        <f t="shared" si="167"/>
        <v>1663</v>
      </c>
      <c r="E81" s="146">
        <f t="shared" si="167"/>
        <v>3326</v>
      </c>
      <c r="F81" s="111"/>
      <c r="G81" s="129"/>
      <c r="H81" s="146"/>
      <c r="I81" s="130"/>
      <c r="J81" s="4"/>
      <c r="L81" s="13" t="s">
        <v>23</v>
      </c>
      <c r="M81" s="311">
        <f t="shared" si="168"/>
        <v>236679</v>
      </c>
      <c r="N81" s="309">
        <f t="shared" si="168"/>
        <v>243440</v>
      </c>
      <c r="O81" s="159">
        <f>SUM(M81:N81)</f>
        <v>480119</v>
      </c>
      <c r="P81" s="310">
        <f>P25+P53</f>
        <v>0</v>
      </c>
      <c r="Q81" s="162">
        <f>+O81+P81</f>
        <v>480119</v>
      </c>
      <c r="R81" s="39"/>
      <c r="S81" s="37"/>
      <c r="T81" s="159"/>
      <c r="U81" s="38"/>
      <c r="V81" s="162"/>
      <c r="W81" s="40"/>
    </row>
    <row r="82" spans="1:26" ht="14.25" thickTop="1" thickBot="1">
      <c r="A82" s="290" t="str">
        <f>IF(ISERROR(F82/G82)," ",IF(F82/G82&gt;0.5,IF(F82/G82&lt;1.5," ","NOT OK"),"NOT OK"))</f>
        <v xml:space="preserve"> </v>
      </c>
      <c r="B82" s="117" t="s">
        <v>40</v>
      </c>
      <c r="C82" s="118">
        <f t="shared" ref="C82:E82" si="173">+C79+C80+C81</f>
        <v>5233</v>
      </c>
      <c r="D82" s="118">
        <f t="shared" si="173"/>
        <v>5235</v>
      </c>
      <c r="E82" s="118">
        <f t="shared" si="173"/>
        <v>10468</v>
      </c>
      <c r="F82" s="118"/>
      <c r="G82" s="118"/>
      <c r="H82" s="118"/>
      <c r="I82" s="121"/>
      <c r="J82" s="4"/>
      <c r="L82" s="326" t="s">
        <v>40</v>
      </c>
      <c r="M82" s="45">
        <f t="shared" ref="M82:Q82" si="174">+M79+M80+M81</f>
        <v>770500</v>
      </c>
      <c r="N82" s="43">
        <f t="shared" si="174"/>
        <v>792995</v>
      </c>
      <c r="O82" s="160">
        <f t="shared" si="174"/>
        <v>1563495</v>
      </c>
      <c r="P82" s="43">
        <f t="shared" si="174"/>
        <v>330</v>
      </c>
      <c r="Q82" s="160">
        <f t="shared" si="174"/>
        <v>1563825</v>
      </c>
      <c r="R82" s="45"/>
      <c r="S82" s="43"/>
      <c r="T82" s="160"/>
      <c r="U82" s="43"/>
      <c r="V82" s="160"/>
      <c r="W82" s="46"/>
    </row>
    <row r="83" spans="1:26" ht="14.25" thickTop="1" thickBot="1">
      <c r="A83" s="290" t="str">
        <f>IF(ISERROR(F83/G83)," ",IF(F83/G83&gt;0.5,IF(F83/G83&lt;1.5," ","NOT OK"),"NOT OK"))</f>
        <v xml:space="preserve"> </v>
      </c>
      <c r="B83" s="117" t="s">
        <v>62</v>
      </c>
      <c r="C83" s="118">
        <f t="shared" ref="C83:E83" si="175">+C72+C78+C82</f>
        <v>15804</v>
      </c>
      <c r="D83" s="118">
        <f t="shared" si="175"/>
        <v>15802</v>
      </c>
      <c r="E83" s="118">
        <f t="shared" si="175"/>
        <v>31606</v>
      </c>
      <c r="F83" s="118"/>
      <c r="G83" s="118"/>
      <c r="H83" s="118"/>
      <c r="I83" s="121"/>
      <c r="J83" s="4"/>
      <c r="L83" s="326" t="s">
        <v>62</v>
      </c>
      <c r="M83" s="42">
        <f t="shared" ref="M83:Q83" si="176">+M72+M78+M82</f>
        <v>2345908</v>
      </c>
      <c r="N83" s="42">
        <f t="shared" si="176"/>
        <v>2407811</v>
      </c>
      <c r="O83" s="324">
        <f t="shared" si="176"/>
        <v>4753719</v>
      </c>
      <c r="P83" s="42">
        <f t="shared" si="176"/>
        <v>495</v>
      </c>
      <c r="Q83" s="325">
        <f t="shared" si="176"/>
        <v>4754214</v>
      </c>
      <c r="R83" s="42"/>
      <c r="S83" s="42"/>
      <c r="T83" s="324"/>
      <c r="U83" s="42"/>
      <c r="V83" s="325"/>
      <c r="W83" s="46"/>
      <c r="Z83" s="1"/>
    </row>
    <row r="84" spans="1:26" ht="14.25" thickTop="1" thickBot="1">
      <c r="A84" s="290" t="str">
        <f>IF(ISERROR(F84/G84)," ",IF(F84/G84&gt;0.5,IF(F84/G84&lt;1.5," ","NOT OK"),"NOT OK"))</f>
        <v xml:space="preserve"> </v>
      </c>
      <c r="B84" s="117" t="s">
        <v>63</v>
      </c>
      <c r="C84" s="118">
        <f t="shared" ref="C84:E84" si="177">+C68+C72+C78+C82</f>
        <v>20901</v>
      </c>
      <c r="D84" s="118">
        <f t="shared" si="177"/>
        <v>20895</v>
      </c>
      <c r="E84" s="118">
        <f t="shared" si="177"/>
        <v>41796</v>
      </c>
      <c r="F84" s="118"/>
      <c r="G84" s="118"/>
      <c r="H84" s="118"/>
      <c r="I84" s="121"/>
      <c r="J84" s="4"/>
      <c r="L84" s="326" t="s">
        <v>63</v>
      </c>
      <c r="M84" s="45">
        <f t="shared" ref="M84:Q84" si="178">+M68+M72+M78+M82</f>
        <v>3124710</v>
      </c>
      <c r="N84" s="43">
        <f t="shared" si="178"/>
        <v>3186210</v>
      </c>
      <c r="O84" s="160">
        <f t="shared" si="178"/>
        <v>6310920</v>
      </c>
      <c r="P84" s="43">
        <f t="shared" si="178"/>
        <v>495</v>
      </c>
      <c r="Q84" s="160">
        <f t="shared" si="178"/>
        <v>6311415</v>
      </c>
      <c r="R84" s="45"/>
      <c r="S84" s="43"/>
      <c r="T84" s="160"/>
      <c r="U84" s="43"/>
      <c r="V84" s="160"/>
      <c r="W84" s="46"/>
    </row>
    <row r="85" spans="1:26" ht="14.25" thickTop="1" thickBot="1">
      <c r="B85" s="131" t="s">
        <v>60</v>
      </c>
      <c r="C85" s="93"/>
      <c r="D85" s="93"/>
      <c r="E85" s="93"/>
      <c r="F85" s="93"/>
      <c r="G85" s="93"/>
      <c r="H85" s="93"/>
      <c r="I85" s="93"/>
      <c r="J85" s="93"/>
      <c r="L85" s="54" t="s">
        <v>60</v>
      </c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</row>
    <row r="86" spans="1:26" ht="13.5" thickTop="1">
      <c r="L86" s="1332" t="s">
        <v>33</v>
      </c>
      <c r="M86" s="1333"/>
      <c r="N86" s="1333"/>
      <c r="O86" s="1333"/>
      <c r="P86" s="1333"/>
      <c r="Q86" s="1333"/>
      <c r="R86" s="1333"/>
      <c r="S86" s="1333"/>
      <c r="T86" s="1333"/>
      <c r="U86" s="1333"/>
      <c r="V86" s="1333"/>
      <c r="W86" s="1334"/>
    </row>
    <row r="87" spans="1:26" ht="13.5" thickBot="1">
      <c r="L87" s="1317" t="s">
        <v>43</v>
      </c>
      <c r="M87" s="1318"/>
      <c r="N87" s="1318"/>
      <c r="O87" s="1318"/>
      <c r="P87" s="1318"/>
      <c r="Q87" s="1318"/>
      <c r="R87" s="1318"/>
      <c r="S87" s="1318"/>
      <c r="T87" s="1318"/>
      <c r="U87" s="1318"/>
      <c r="V87" s="1318"/>
      <c r="W87" s="1319"/>
    </row>
    <row r="88" spans="1:26" ht="14.25" thickTop="1" thickBot="1">
      <c r="L88" s="55"/>
      <c r="M88" s="56"/>
      <c r="N88" s="56"/>
      <c r="O88" s="56"/>
      <c r="P88" s="56"/>
      <c r="Q88" s="56"/>
      <c r="R88" s="56"/>
      <c r="S88" s="56"/>
      <c r="T88" s="56"/>
      <c r="U88" s="56"/>
      <c r="V88" s="56"/>
      <c r="W88" s="57" t="s">
        <v>34</v>
      </c>
    </row>
    <row r="89" spans="1:26" ht="14.25" thickTop="1" thickBot="1">
      <c r="L89" s="58"/>
      <c r="M89" s="178" t="s">
        <v>64</v>
      </c>
      <c r="N89" s="177"/>
      <c r="O89" s="178"/>
      <c r="P89" s="176"/>
      <c r="Q89" s="177"/>
      <c r="R89" s="176" t="s">
        <v>65</v>
      </c>
      <c r="S89" s="177"/>
      <c r="T89" s="178"/>
      <c r="U89" s="176"/>
      <c r="V89" s="176"/>
      <c r="W89" s="281" t="s">
        <v>2</v>
      </c>
    </row>
    <row r="90" spans="1:26" ht="13.5" thickTop="1">
      <c r="L90" s="59" t="s">
        <v>3</v>
      </c>
      <c r="M90" s="60"/>
      <c r="N90" s="61"/>
      <c r="O90" s="62"/>
      <c r="P90" s="63"/>
      <c r="Q90" s="62"/>
      <c r="R90" s="60"/>
      <c r="S90" s="61"/>
      <c r="T90" s="62"/>
      <c r="U90" s="63"/>
      <c r="V90" s="62"/>
      <c r="W90" s="282" t="s">
        <v>4</v>
      </c>
    </row>
    <row r="91" spans="1:26" ht="13.5" thickBot="1">
      <c r="L91" s="64"/>
      <c r="M91" s="65" t="s">
        <v>35</v>
      </c>
      <c r="N91" s="66" t="s">
        <v>36</v>
      </c>
      <c r="O91" s="67" t="s">
        <v>37</v>
      </c>
      <c r="P91" s="68" t="s">
        <v>32</v>
      </c>
      <c r="Q91" s="67" t="s">
        <v>7</v>
      </c>
      <c r="R91" s="65" t="s">
        <v>35</v>
      </c>
      <c r="S91" s="66" t="s">
        <v>36</v>
      </c>
      <c r="T91" s="67" t="s">
        <v>37</v>
      </c>
      <c r="U91" s="68" t="s">
        <v>32</v>
      </c>
      <c r="V91" s="67" t="s">
        <v>7</v>
      </c>
      <c r="W91" s="280"/>
    </row>
    <row r="92" spans="1:26" ht="5.25" customHeight="1" thickTop="1">
      <c r="L92" s="59"/>
      <c r="M92" s="69"/>
      <c r="N92" s="70"/>
      <c r="O92" s="71"/>
      <c r="P92" s="72"/>
      <c r="Q92" s="71"/>
      <c r="R92" s="69"/>
      <c r="S92" s="70"/>
      <c r="T92" s="71"/>
      <c r="U92" s="72"/>
      <c r="V92" s="71"/>
      <c r="W92" s="73"/>
    </row>
    <row r="93" spans="1:26">
      <c r="A93" s="293"/>
      <c r="L93" s="59" t="s">
        <v>10</v>
      </c>
      <c r="M93" s="313">
        <v>30</v>
      </c>
      <c r="N93" s="314">
        <v>27</v>
      </c>
      <c r="O93" s="169">
        <f>+M93+N93</f>
        <v>57</v>
      </c>
      <c r="P93" s="312">
        <v>0</v>
      </c>
      <c r="Q93" s="169">
        <f>O93+P93</f>
        <v>57</v>
      </c>
      <c r="R93" s="313">
        <v>21</v>
      </c>
      <c r="S93" s="314">
        <v>30</v>
      </c>
      <c r="T93" s="169">
        <f>R93+S93</f>
        <v>51</v>
      </c>
      <c r="U93" s="312">
        <v>0</v>
      </c>
      <c r="V93" s="169">
        <f>T93+U93</f>
        <v>51</v>
      </c>
      <c r="W93" s="77">
        <f>IF(Q93=0,0,((V93/Q93)-1)*100)</f>
        <v>-10.526315789473683</v>
      </c>
      <c r="X93" s="261"/>
      <c r="Y93" s="261"/>
    </row>
    <row r="94" spans="1:26">
      <c r="A94" s="293"/>
      <c r="L94" s="59" t="s">
        <v>11</v>
      </c>
      <c r="M94" s="313">
        <v>60</v>
      </c>
      <c r="N94" s="314">
        <v>42</v>
      </c>
      <c r="O94" s="169">
        <f t="shared" ref="O94:O97" si="179">+M94+N94</f>
        <v>102</v>
      </c>
      <c r="P94" s="312">
        <v>0</v>
      </c>
      <c r="Q94" s="169">
        <f>O94+P94</f>
        <v>102</v>
      </c>
      <c r="R94" s="313">
        <v>28</v>
      </c>
      <c r="S94" s="314">
        <v>24</v>
      </c>
      <c r="T94" s="169">
        <f>R94+S94</f>
        <v>52</v>
      </c>
      <c r="U94" s="312">
        <v>0</v>
      </c>
      <c r="V94" s="169">
        <f>T94+U94</f>
        <v>52</v>
      </c>
      <c r="W94" s="77">
        <f>IF(Q94=0,0,((V94/Q94)-1)*100)</f>
        <v>-49.019607843137258</v>
      </c>
    </row>
    <row r="95" spans="1:26" ht="13.5" thickBot="1">
      <c r="A95" s="293"/>
      <c r="L95" s="64" t="s">
        <v>12</v>
      </c>
      <c r="M95" s="313">
        <v>55</v>
      </c>
      <c r="N95" s="314">
        <v>34</v>
      </c>
      <c r="O95" s="169">
        <f t="shared" si="179"/>
        <v>89</v>
      </c>
      <c r="P95" s="312">
        <v>0</v>
      </c>
      <c r="Q95" s="169">
        <f t="shared" ref="Q95" si="180">O95+P95</f>
        <v>89</v>
      </c>
      <c r="R95" s="313">
        <v>23</v>
      </c>
      <c r="S95" s="314">
        <v>22</v>
      </c>
      <c r="T95" s="169">
        <f>R95+S95</f>
        <v>45</v>
      </c>
      <c r="U95" s="312">
        <v>0</v>
      </c>
      <c r="V95" s="169">
        <f t="shared" ref="V95" si="181">T95+U95</f>
        <v>45</v>
      </c>
      <c r="W95" s="77">
        <f>IF(Q95=0,0,((V95/Q95)-1)*100)</f>
        <v>-49.438202247191008</v>
      </c>
    </row>
    <row r="96" spans="1:26" ht="14.25" thickTop="1" thickBot="1">
      <c r="A96" s="293"/>
      <c r="L96" s="78" t="s">
        <v>57</v>
      </c>
      <c r="M96" s="79">
        <f t="shared" ref="M96:N96" si="182">+M93+M94+M95</f>
        <v>145</v>
      </c>
      <c r="N96" s="80">
        <f t="shared" si="182"/>
        <v>103</v>
      </c>
      <c r="O96" s="170">
        <f t="shared" si="179"/>
        <v>248</v>
      </c>
      <c r="P96" s="79">
        <f t="shared" ref="P96:Q96" si="183">+P93+P94+P95</f>
        <v>0</v>
      </c>
      <c r="Q96" s="170">
        <f t="shared" si="183"/>
        <v>248</v>
      </c>
      <c r="R96" s="79">
        <f t="shared" ref="R96:V96" si="184">+R93+R94+R95</f>
        <v>72</v>
      </c>
      <c r="S96" s="80">
        <f t="shared" si="184"/>
        <v>76</v>
      </c>
      <c r="T96" s="170">
        <f t="shared" ref="T96:T97" si="185">+R96+S96</f>
        <v>148</v>
      </c>
      <c r="U96" s="79">
        <f t="shared" si="184"/>
        <v>0</v>
      </c>
      <c r="V96" s="170">
        <f t="shared" si="184"/>
        <v>148</v>
      </c>
      <c r="W96" s="81">
        <f>IF(Q96=0,0,((V96/Q96)-1)*100)</f>
        <v>-40.322580645161288</v>
      </c>
      <c r="X96" s="261"/>
      <c r="Y96" s="261"/>
    </row>
    <row r="97" spans="1:27" ht="13.5" thickTop="1">
      <c r="A97" s="293"/>
      <c r="L97" s="59" t="s">
        <v>13</v>
      </c>
      <c r="M97" s="313">
        <v>22</v>
      </c>
      <c r="N97" s="314">
        <v>26</v>
      </c>
      <c r="O97" s="298">
        <f t="shared" si="179"/>
        <v>48</v>
      </c>
      <c r="P97" s="312">
        <v>0</v>
      </c>
      <c r="Q97" s="169">
        <f>O97+P97</f>
        <v>48</v>
      </c>
      <c r="R97" s="74">
        <v>29</v>
      </c>
      <c r="S97" s="75">
        <v>19</v>
      </c>
      <c r="T97" s="298">
        <f t="shared" si="185"/>
        <v>48</v>
      </c>
      <c r="U97" s="76">
        <v>0</v>
      </c>
      <c r="V97" s="169">
        <f>T97+U97</f>
        <v>48</v>
      </c>
      <c r="W97" s="77">
        <f t="shared" ref="W97" si="186">IF(Q97=0,0,((V97/Q97)-1)*100)</f>
        <v>0</v>
      </c>
      <c r="X97" s="547"/>
      <c r="Y97" s="547"/>
      <c r="Z97" s="548"/>
    </row>
    <row r="98" spans="1:27">
      <c r="A98" s="293"/>
      <c r="L98" s="59" t="s">
        <v>14</v>
      </c>
      <c r="M98" s="313">
        <v>19</v>
      </c>
      <c r="N98" s="314">
        <v>19</v>
      </c>
      <c r="O98" s="169">
        <f>+M98+N98</f>
        <v>38</v>
      </c>
      <c r="P98" s="312">
        <v>0</v>
      </c>
      <c r="Q98" s="169">
        <f>O98+P98</f>
        <v>38</v>
      </c>
      <c r="R98" s="74">
        <v>19</v>
      </c>
      <c r="S98" s="75">
        <v>17</v>
      </c>
      <c r="T98" s="169">
        <f>+R98+S98</f>
        <v>36</v>
      </c>
      <c r="U98" s="76">
        <v>0</v>
      </c>
      <c r="V98" s="169">
        <f>T98+U98</f>
        <v>36</v>
      </c>
      <c r="W98" s="77">
        <f>IF(Q98=0,0,((V98/Q98)-1)*100)</f>
        <v>-5.2631578947368478</v>
      </c>
      <c r="X98" s="261"/>
      <c r="Y98" s="261"/>
    </row>
    <row r="99" spans="1:27" ht="13.5" thickBot="1">
      <c r="A99" s="293"/>
      <c r="L99" s="59" t="s">
        <v>15</v>
      </c>
      <c r="M99" s="313">
        <v>17</v>
      </c>
      <c r="N99" s="314">
        <v>27</v>
      </c>
      <c r="O99" s="197">
        <f>+M99+N99</f>
        <v>44</v>
      </c>
      <c r="P99" s="312">
        <v>0</v>
      </c>
      <c r="Q99" s="169">
        <f>O99+P99</f>
        <v>44</v>
      </c>
      <c r="R99" s="313">
        <v>26</v>
      </c>
      <c r="S99" s="314">
        <v>24</v>
      </c>
      <c r="T99" s="197">
        <f>+R99+S99</f>
        <v>50</v>
      </c>
      <c r="U99" s="312">
        <v>0</v>
      </c>
      <c r="V99" s="169">
        <f>T99+U99</f>
        <v>50</v>
      </c>
      <c r="W99" s="77">
        <f>IF(Q99=0,0,((V99/Q99)-1)*100)</f>
        <v>13.636363636363647</v>
      </c>
      <c r="X99" s="261"/>
      <c r="Y99" s="261"/>
    </row>
    <row r="100" spans="1:27" ht="14.25" thickTop="1" thickBot="1">
      <c r="A100" s="293"/>
      <c r="L100" s="78" t="s">
        <v>61</v>
      </c>
      <c r="M100" s="79">
        <f>+M97+M98+M99</f>
        <v>58</v>
      </c>
      <c r="N100" s="80">
        <f t="shared" ref="N100:V100" si="187">+N97+N98+N99</f>
        <v>72</v>
      </c>
      <c r="O100" s="170">
        <f t="shared" si="187"/>
        <v>130</v>
      </c>
      <c r="P100" s="79">
        <f t="shared" si="187"/>
        <v>0</v>
      </c>
      <c r="Q100" s="170">
        <f t="shared" si="187"/>
        <v>130</v>
      </c>
      <c r="R100" s="79">
        <f t="shared" si="187"/>
        <v>74</v>
      </c>
      <c r="S100" s="80">
        <f t="shared" si="187"/>
        <v>60</v>
      </c>
      <c r="T100" s="170">
        <f t="shared" si="187"/>
        <v>134</v>
      </c>
      <c r="U100" s="79">
        <f t="shared" si="187"/>
        <v>0</v>
      </c>
      <c r="V100" s="170">
        <f t="shared" si="187"/>
        <v>134</v>
      </c>
      <c r="W100" s="81">
        <f>IF(Q100=0,0,((V100/Q100)-1)*100)</f>
        <v>3.076923076923066</v>
      </c>
      <c r="X100" s="261"/>
      <c r="Y100" s="261"/>
    </row>
    <row r="101" spans="1:27" ht="13.5" thickTop="1">
      <c r="A101" s="293"/>
      <c r="L101" s="59" t="s">
        <v>16</v>
      </c>
      <c r="M101" s="313">
        <v>29</v>
      </c>
      <c r="N101" s="314">
        <v>44</v>
      </c>
      <c r="O101" s="169">
        <f>+M101+N101</f>
        <v>73</v>
      </c>
      <c r="P101" s="312">
        <v>0</v>
      </c>
      <c r="Q101" s="169">
        <f>O101+P101</f>
        <v>73</v>
      </c>
      <c r="R101" s="74">
        <v>20</v>
      </c>
      <c r="S101" s="75">
        <v>25</v>
      </c>
      <c r="T101" s="169">
        <f>+R101+S101</f>
        <v>45</v>
      </c>
      <c r="U101" s="76">
        <v>0</v>
      </c>
      <c r="V101" s="169">
        <f>T101+U101</f>
        <v>45</v>
      </c>
      <c r="W101" s="77">
        <f>IF(Q101=0,0,((V101/Q101)-1)*100)</f>
        <v>-38.356164383561641</v>
      </c>
      <c r="X101" s="261"/>
      <c r="Y101" s="261"/>
    </row>
    <row r="102" spans="1:27" ht="13.5" thickBot="1">
      <c r="A102" s="293"/>
      <c r="L102" s="59" t="s">
        <v>17</v>
      </c>
      <c r="M102" s="313">
        <v>32</v>
      </c>
      <c r="N102" s="314">
        <v>46</v>
      </c>
      <c r="O102" s="169">
        <f t="shared" ref="O102" si="188">+M102+N102</f>
        <v>78</v>
      </c>
      <c r="P102" s="312">
        <v>0</v>
      </c>
      <c r="Q102" s="169">
        <f>O102+P102</f>
        <v>78</v>
      </c>
      <c r="R102" s="74">
        <v>29</v>
      </c>
      <c r="S102" s="75">
        <v>31</v>
      </c>
      <c r="T102" s="169">
        <f>+R102+S102</f>
        <v>60</v>
      </c>
      <c r="U102" s="76">
        <v>0</v>
      </c>
      <c r="V102" s="169">
        <f>T102+U102</f>
        <v>60</v>
      </c>
      <c r="W102" s="77">
        <f t="shared" ref="W102" si="189">IF(Q102=0,0,((V102/Q102)-1)*100)</f>
        <v>-23.076923076923073</v>
      </c>
      <c r="X102" s="261"/>
      <c r="Y102" s="261"/>
    </row>
    <row r="103" spans="1:27" ht="14.25" thickTop="1" thickBot="1">
      <c r="A103" s="293"/>
      <c r="L103" s="78" t="s">
        <v>66</v>
      </c>
      <c r="M103" s="79">
        <f>+M100+M101+M102</f>
        <v>119</v>
      </c>
      <c r="N103" s="80">
        <f t="shared" ref="N103:V103" si="190">+N100+N101+N102</f>
        <v>162</v>
      </c>
      <c r="O103" s="164">
        <f t="shared" si="190"/>
        <v>281</v>
      </c>
      <c r="P103" s="79">
        <f t="shared" si="190"/>
        <v>0</v>
      </c>
      <c r="Q103" s="164">
        <f t="shared" si="190"/>
        <v>281</v>
      </c>
      <c r="R103" s="79">
        <f t="shared" si="190"/>
        <v>123</v>
      </c>
      <c r="S103" s="80">
        <f t="shared" si="190"/>
        <v>116</v>
      </c>
      <c r="T103" s="164">
        <f t="shared" si="190"/>
        <v>239</v>
      </c>
      <c r="U103" s="79">
        <f t="shared" si="190"/>
        <v>0</v>
      </c>
      <c r="V103" s="164">
        <f t="shared" si="190"/>
        <v>239</v>
      </c>
      <c r="W103" s="81">
        <f t="shared" ref="W103" si="191">IF(Q103=0,0,((V103/Q103)-1)*100)</f>
        <v>-14.946619217081846</v>
      </c>
      <c r="X103" s="261"/>
      <c r="Y103" s="261"/>
    </row>
    <row r="104" spans="1:27" ht="14.25" thickTop="1" thickBot="1">
      <c r="A104" s="293"/>
      <c r="L104" s="78" t="s">
        <v>67</v>
      </c>
      <c r="M104" s="79">
        <f>+M96+M100+M101+M102</f>
        <v>264</v>
      </c>
      <c r="N104" s="80">
        <f t="shared" ref="N104:V104" si="192">+N96+N100+N101+N102</f>
        <v>265</v>
      </c>
      <c r="O104" s="164">
        <f t="shared" si="192"/>
        <v>529</v>
      </c>
      <c r="P104" s="79">
        <f t="shared" si="192"/>
        <v>0</v>
      </c>
      <c r="Q104" s="164">
        <f t="shared" si="192"/>
        <v>529</v>
      </c>
      <c r="R104" s="79">
        <f t="shared" si="192"/>
        <v>195</v>
      </c>
      <c r="S104" s="80">
        <f t="shared" si="192"/>
        <v>192</v>
      </c>
      <c r="T104" s="164">
        <f t="shared" si="192"/>
        <v>387</v>
      </c>
      <c r="U104" s="79">
        <f t="shared" si="192"/>
        <v>0</v>
      </c>
      <c r="V104" s="164">
        <f t="shared" si="192"/>
        <v>387</v>
      </c>
      <c r="W104" s="81">
        <f>IF(Q104=0,0,((V104/Q104)-1)*100)</f>
        <v>-26.843100189035919</v>
      </c>
      <c r="X104" s="261"/>
      <c r="Y104" s="261"/>
      <c r="AA104" s="260"/>
    </row>
    <row r="105" spans="1:27" ht="14.25" thickTop="1" thickBot="1">
      <c r="A105" s="293"/>
      <c r="L105" s="59" t="s">
        <v>18</v>
      </c>
      <c r="M105" s="313">
        <v>26</v>
      </c>
      <c r="N105" s="314">
        <v>43</v>
      </c>
      <c r="O105" s="171">
        <f>+M105+N105</f>
        <v>69</v>
      </c>
      <c r="P105" s="82">
        <v>0</v>
      </c>
      <c r="Q105" s="171">
        <f>O105+P105</f>
        <v>69</v>
      </c>
      <c r="R105" s="74"/>
      <c r="S105" s="75"/>
      <c r="T105" s="171"/>
      <c r="U105" s="82"/>
      <c r="V105" s="171"/>
      <c r="W105" s="77"/>
      <c r="X105" s="261"/>
      <c r="Y105" s="261"/>
    </row>
    <row r="106" spans="1:27" ht="14.25" thickTop="1" thickBot="1">
      <c r="A106" s="293" t="str">
        <f>IF(ISERROR(F106/G106)," ",IF(F106/G106&gt;0.5,IF(F106/G106&lt;1.5," ","NOT OK"),"NOT OK"))</f>
        <v xml:space="preserve"> </v>
      </c>
      <c r="L106" s="83" t="s">
        <v>19</v>
      </c>
      <c r="M106" s="84">
        <f t="shared" ref="M106:Q106" si="193">+M101+M102+M105</f>
        <v>87</v>
      </c>
      <c r="N106" s="84">
        <f t="shared" si="193"/>
        <v>133</v>
      </c>
      <c r="O106" s="172">
        <f t="shared" si="193"/>
        <v>220</v>
      </c>
      <c r="P106" s="85">
        <f t="shared" si="193"/>
        <v>0</v>
      </c>
      <c r="Q106" s="172">
        <f t="shared" si="193"/>
        <v>220</v>
      </c>
      <c r="R106" s="84"/>
      <c r="S106" s="84"/>
      <c r="T106" s="172"/>
      <c r="U106" s="85"/>
      <c r="V106" s="172"/>
      <c r="W106" s="86"/>
      <c r="X106" s="261"/>
      <c r="Y106" s="261"/>
    </row>
    <row r="107" spans="1:27" ht="13.5" thickTop="1">
      <c r="A107" s="293"/>
      <c r="L107" s="59" t="s">
        <v>21</v>
      </c>
      <c r="M107" s="313">
        <v>33</v>
      </c>
      <c r="N107" s="314">
        <v>18</v>
      </c>
      <c r="O107" s="171">
        <f>+M107+N107</f>
        <v>51</v>
      </c>
      <c r="P107" s="87">
        <v>0</v>
      </c>
      <c r="Q107" s="171">
        <f>O107+P107</f>
        <v>51</v>
      </c>
      <c r="R107" s="74"/>
      <c r="S107" s="75"/>
      <c r="T107" s="171"/>
      <c r="U107" s="87"/>
      <c r="V107" s="171"/>
      <c r="W107" s="77"/>
    </row>
    <row r="108" spans="1:27">
      <c r="A108" s="293"/>
      <c r="L108" s="59" t="s">
        <v>22</v>
      </c>
      <c r="M108" s="313">
        <v>17</v>
      </c>
      <c r="N108" s="314">
        <v>11</v>
      </c>
      <c r="O108" s="171">
        <f t="shared" ref="O108" si="194">+M108+N108</f>
        <v>28</v>
      </c>
      <c r="P108" s="312">
        <v>0</v>
      </c>
      <c r="Q108" s="171">
        <f>O108+P108</f>
        <v>28</v>
      </c>
      <c r="R108" s="313"/>
      <c r="S108" s="314"/>
      <c r="T108" s="171"/>
      <c r="U108" s="312"/>
      <c r="V108" s="171"/>
      <c r="W108" s="77"/>
    </row>
    <row r="109" spans="1:27" ht="13.5" thickBot="1">
      <c r="A109" s="294"/>
      <c r="L109" s="59" t="s">
        <v>23</v>
      </c>
      <c r="M109" s="313">
        <v>28</v>
      </c>
      <c r="N109" s="314">
        <v>27</v>
      </c>
      <c r="O109" s="171">
        <f>+M109+N109</f>
        <v>55</v>
      </c>
      <c r="P109" s="312">
        <v>0</v>
      </c>
      <c r="Q109" s="171">
        <f>O109+P109</f>
        <v>55</v>
      </c>
      <c r="R109" s="74"/>
      <c r="S109" s="75"/>
      <c r="T109" s="171"/>
      <c r="U109" s="76"/>
      <c r="V109" s="171"/>
      <c r="W109" s="77"/>
    </row>
    <row r="110" spans="1:27" ht="14.25" thickTop="1" thickBot="1">
      <c r="A110" s="293"/>
      <c r="L110" s="78" t="s">
        <v>40</v>
      </c>
      <c r="M110" s="79">
        <f t="shared" ref="M110:Q110" si="195">+M107+M108+M109</f>
        <v>78</v>
      </c>
      <c r="N110" s="80">
        <f t="shared" si="195"/>
        <v>56</v>
      </c>
      <c r="O110" s="170">
        <f t="shared" si="195"/>
        <v>134</v>
      </c>
      <c r="P110" s="79">
        <f t="shared" si="195"/>
        <v>0</v>
      </c>
      <c r="Q110" s="170">
        <f t="shared" si="195"/>
        <v>134</v>
      </c>
      <c r="R110" s="79"/>
      <c r="S110" s="80"/>
      <c r="T110" s="170"/>
      <c r="U110" s="79"/>
      <c r="V110" s="170"/>
      <c r="W110" s="81"/>
    </row>
    <row r="111" spans="1:27" ht="14.25" thickTop="1" thickBot="1">
      <c r="A111" s="293" t="str">
        <f>IF(ISERROR(F111/G111)," ",IF(F111/G111&gt;0.5,IF(F111/G111&lt;1.5," ","NOT OK"),"NOT OK"))</f>
        <v xml:space="preserve"> </v>
      </c>
      <c r="L111" s="78" t="s">
        <v>62</v>
      </c>
      <c r="M111" s="79">
        <f t="shared" ref="M111:Q111" si="196">+M100+M106+M110</f>
        <v>223</v>
      </c>
      <c r="N111" s="80">
        <f t="shared" si="196"/>
        <v>261</v>
      </c>
      <c r="O111" s="164">
        <f t="shared" si="196"/>
        <v>484</v>
      </c>
      <c r="P111" s="79">
        <f t="shared" si="196"/>
        <v>0</v>
      </c>
      <c r="Q111" s="164">
        <f t="shared" si="196"/>
        <v>484</v>
      </c>
      <c r="R111" s="79"/>
      <c r="S111" s="80"/>
      <c r="T111" s="164"/>
      <c r="U111" s="79"/>
      <c r="V111" s="164"/>
      <c r="W111" s="81"/>
      <c r="X111" s="261"/>
      <c r="Y111" s="261"/>
    </row>
    <row r="112" spans="1:27" ht="14.25" thickTop="1" thickBot="1">
      <c r="A112" s="293"/>
      <c r="L112" s="78" t="s">
        <v>63</v>
      </c>
      <c r="M112" s="79">
        <f t="shared" ref="M112:Q112" si="197">+M96+M100+M106+M110</f>
        <v>368</v>
      </c>
      <c r="N112" s="80">
        <f t="shared" si="197"/>
        <v>364</v>
      </c>
      <c r="O112" s="170">
        <f t="shared" si="197"/>
        <v>732</v>
      </c>
      <c r="P112" s="79">
        <f t="shared" si="197"/>
        <v>0</v>
      </c>
      <c r="Q112" s="170">
        <f t="shared" si="197"/>
        <v>732</v>
      </c>
      <c r="R112" s="79"/>
      <c r="S112" s="80"/>
      <c r="T112" s="170"/>
      <c r="U112" s="79"/>
      <c r="V112" s="170"/>
      <c r="W112" s="81"/>
      <c r="X112" s="261"/>
      <c r="Y112" s="261"/>
    </row>
    <row r="113" spans="1:26" ht="14.25" thickTop="1" thickBot="1">
      <c r="A113" s="293"/>
      <c r="L113" s="88" t="s">
        <v>60</v>
      </c>
      <c r="M113" s="56"/>
      <c r="N113" s="56"/>
      <c r="O113" s="56"/>
      <c r="P113" s="56"/>
      <c r="Q113" s="56"/>
      <c r="R113" s="56"/>
      <c r="S113" s="56"/>
      <c r="T113" s="56"/>
      <c r="U113" s="56"/>
      <c r="V113" s="56"/>
      <c r="W113" s="56"/>
    </row>
    <row r="114" spans="1:26" ht="13.5" thickTop="1">
      <c r="L114" s="1332" t="s">
        <v>41</v>
      </c>
      <c r="M114" s="1333"/>
      <c r="N114" s="1333"/>
      <c r="O114" s="1333"/>
      <c r="P114" s="1333"/>
      <c r="Q114" s="1333"/>
      <c r="R114" s="1333"/>
      <c r="S114" s="1333"/>
      <c r="T114" s="1333"/>
      <c r="U114" s="1333"/>
      <c r="V114" s="1333"/>
      <c r="W114" s="1334"/>
    </row>
    <row r="115" spans="1:26" ht="13.5" thickBot="1">
      <c r="L115" s="1317" t="s">
        <v>44</v>
      </c>
      <c r="M115" s="1318"/>
      <c r="N115" s="1318"/>
      <c r="O115" s="1318"/>
      <c r="P115" s="1318"/>
      <c r="Q115" s="1318"/>
      <c r="R115" s="1318"/>
      <c r="S115" s="1318"/>
      <c r="T115" s="1318"/>
      <c r="U115" s="1318"/>
      <c r="V115" s="1318"/>
      <c r="W115" s="1319"/>
    </row>
    <row r="116" spans="1:26" ht="14.25" thickTop="1" thickBot="1">
      <c r="L116" s="55"/>
      <c r="M116" s="56"/>
      <c r="N116" s="56"/>
      <c r="O116" s="56"/>
      <c r="P116" s="56"/>
      <c r="Q116" s="56"/>
      <c r="R116" s="56"/>
      <c r="S116" s="56"/>
      <c r="T116" s="56"/>
      <c r="U116" s="56"/>
      <c r="V116" s="56"/>
      <c r="W116" s="57" t="s">
        <v>34</v>
      </c>
    </row>
    <row r="117" spans="1:26" ht="14.25" thickTop="1" thickBot="1">
      <c r="L117" s="58"/>
      <c r="M117" s="178" t="s">
        <v>64</v>
      </c>
      <c r="N117" s="177"/>
      <c r="O117" s="178"/>
      <c r="P117" s="176"/>
      <c r="Q117" s="177"/>
      <c r="R117" s="176" t="s">
        <v>65</v>
      </c>
      <c r="S117" s="177"/>
      <c r="T117" s="178"/>
      <c r="U117" s="176"/>
      <c r="V117" s="176"/>
      <c r="W117" s="281" t="s">
        <v>2</v>
      </c>
    </row>
    <row r="118" spans="1:26" ht="13.5" thickTop="1">
      <c r="L118" s="59" t="s">
        <v>3</v>
      </c>
      <c r="M118" s="60"/>
      <c r="N118" s="61"/>
      <c r="O118" s="62"/>
      <c r="P118" s="63"/>
      <c r="Q118" s="62"/>
      <c r="R118" s="60"/>
      <c r="S118" s="61"/>
      <c r="T118" s="62"/>
      <c r="U118" s="63"/>
      <c r="V118" s="62"/>
      <c r="W118" s="282" t="s">
        <v>4</v>
      </c>
    </row>
    <row r="119" spans="1:26" ht="13.5" thickBot="1">
      <c r="L119" s="64"/>
      <c r="M119" s="65" t="s">
        <v>35</v>
      </c>
      <c r="N119" s="66" t="s">
        <v>36</v>
      </c>
      <c r="O119" s="67" t="s">
        <v>37</v>
      </c>
      <c r="P119" s="68" t="s">
        <v>32</v>
      </c>
      <c r="Q119" s="67" t="s">
        <v>7</v>
      </c>
      <c r="R119" s="65" t="s">
        <v>35</v>
      </c>
      <c r="S119" s="66" t="s">
        <v>36</v>
      </c>
      <c r="T119" s="67" t="s">
        <v>37</v>
      </c>
      <c r="U119" s="68" t="s">
        <v>32</v>
      </c>
      <c r="V119" s="67" t="s">
        <v>7</v>
      </c>
      <c r="W119" s="283"/>
    </row>
    <row r="120" spans="1:26" ht="5.25" customHeight="1" thickTop="1">
      <c r="L120" s="59"/>
      <c r="M120" s="69"/>
      <c r="N120" s="70"/>
      <c r="O120" s="71"/>
      <c r="P120" s="72"/>
      <c r="Q120" s="71"/>
      <c r="R120" s="69"/>
      <c r="S120" s="70"/>
      <c r="T120" s="71"/>
      <c r="U120" s="72"/>
      <c r="V120" s="71"/>
      <c r="W120" s="73"/>
    </row>
    <row r="121" spans="1:26">
      <c r="L121" s="59" t="s">
        <v>10</v>
      </c>
      <c r="M121" s="313">
        <v>148</v>
      </c>
      <c r="N121" s="314">
        <v>140</v>
      </c>
      <c r="O121" s="169">
        <f>+M121+N121</f>
        <v>288</v>
      </c>
      <c r="P121" s="312">
        <v>0</v>
      </c>
      <c r="Q121" s="169">
        <f>O121+P121</f>
        <v>288</v>
      </c>
      <c r="R121" s="313">
        <v>31.368000000000002</v>
      </c>
      <c r="S121" s="314">
        <v>118.194</v>
      </c>
      <c r="T121" s="169">
        <f>R121+S121</f>
        <v>149.56200000000001</v>
      </c>
      <c r="U121" s="312">
        <v>0</v>
      </c>
      <c r="V121" s="169">
        <f>T121+U121</f>
        <v>149.56200000000001</v>
      </c>
      <c r="W121" s="77">
        <f>IF(Q121=0,0,((V121/Q121)-1)*100)</f>
        <v>-48.068749999999994</v>
      </c>
    </row>
    <row r="122" spans="1:26">
      <c r="L122" s="59" t="s">
        <v>11</v>
      </c>
      <c r="M122" s="313">
        <v>160</v>
      </c>
      <c r="N122" s="314">
        <v>186</v>
      </c>
      <c r="O122" s="169">
        <f t="shared" ref="O122:O123" si="198">+M122+N122</f>
        <v>346</v>
      </c>
      <c r="P122" s="312">
        <v>0</v>
      </c>
      <c r="Q122" s="169">
        <f>O122+P122</f>
        <v>346</v>
      </c>
      <c r="R122" s="313">
        <v>51</v>
      </c>
      <c r="S122" s="314">
        <v>135</v>
      </c>
      <c r="T122" s="169">
        <f>R122+S122</f>
        <v>186</v>
      </c>
      <c r="U122" s="312">
        <v>0</v>
      </c>
      <c r="V122" s="169">
        <f>T122+U122</f>
        <v>186</v>
      </c>
      <c r="W122" s="77">
        <f>IF(Q122=0,0,((V122/Q122)-1)*100)</f>
        <v>-46.24277456647399</v>
      </c>
    </row>
    <row r="123" spans="1:26" ht="13.5" thickBot="1">
      <c r="L123" s="64" t="s">
        <v>12</v>
      </c>
      <c r="M123" s="313">
        <v>169</v>
      </c>
      <c r="N123" s="314">
        <v>243</v>
      </c>
      <c r="O123" s="169">
        <f t="shared" si="198"/>
        <v>412</v>
      </c>
      <c r="P123" s="312">
        <v>0</v>
      </c>
      <c r="Q123" s="169">
        <f t="shared" ref="Q123" si="199">O123+P123</f>
        <v>412</v>
      </c>
      <c r="R123" s="313">
        <v>65</v>
      </c>
      <c r="S123" s="314">
        <v>179</v>
      </c>
      <c r="T123" s="169">
        <f>R123+S123</f>
        <v>244</v>
      </c>
      <c r="U123" s="312">
        <v>0</v>
      </c>
      <c r="V123" s="169">
        <f t="shared" ref="V123" si="200">T123+U123</f>
        <v>244</v>
      </c>
      <c r="W123" s="77">
        <f>IF(Q123=0,0,((V123/Q123)-1)*100)</f>
        <v>-40.77669902912622</v>
      </c>
    </row>
    <row r="124" spans="1:26" ht="14.25" thickTop="1" thickBot="1">
      <c r="L124" s="78" t="s">
        <v>38</v>
      </c>
      <c r="M124" s="79">
        <f t="shared" ref="M124:Q124" si="201">+M121+M122+M123</f>
        <v>477</v>
      </c>
      <c r="N124" s="80">
        <f t="shared" si="201"/>
        <v>569</v>
      </c>
      <c r="O124" s="170">
        <f t="shared" si="201"/>
        <v>1046</v>
      </c>
      <c r="P124" s="79">
        <f t="shared" si="201"/>
        <v>0</v>
      </c>
      <c r="Q124" s="170">
        <f t="shared" si="201"/>
        <v>1046</v>
      </c>
      <c r="R124" s="79">
        <f t="shared" ref="R124:V124" si="202">+R121+R122+R123</f>
        <v>147.36799999999999</v>
      </c>
      <c r="S124" s="80">
        <f t="shared" si="202"/>
        <v>432.19400000000002</v>
      </c>
      <c r="T124" s="170">
        <f t="shared" si="202"/>
        <v>579.56200000000001</v>
      </c>
      <c r="U124" s="79">
        <f t="shared" si="202"/>
        <v>0</v>
      </c>
      <c r="V124" s="170">
        <f t="shared" si="202"/>
        <v>579.56200000000001</v>
      </c>
      <c r="W124" s="81">
        <f>IF(Q124=0,0,((V124/Q124)-1)*100)</f>
        <v>-44.592543021032505</v>
      </c>
      <c r="X124" s="261"/>
      <c r="Y124" s="261"/>
    </row>
    <row r="125" spans="1:26" ht="13.5" thickTop="1">
      <c r="L125" s="59" t="s">
        <v>13</v>
      </c>
      <c r="M125" s="313">
        <v>192</v>
      </c>
      <c r="N125" s="314">
        <v>209</v>
      </c>
      <c r="O125" s="169">
        <f>M125+N125</f>
        <v>401</v>
      </c>
      <c r="P125" s="312">
        <v>0</v>
      </c>
      <c r="Q125" s="169">
        <f>O125+P125</f>
        <v>401</v>
      </c>
      <c r="R125" s="74">
        <v>54</v>
      </c>
      <c r="S125" s="75">
        <v>215</v>
      </c>
      <c r="T125" s="169">
        <f>R125+S125</f>
        <v>269</v>
      </c>
      <c r="U125" s="76">
        <v>0</v>
      </c>
      <c r="V125" s="169">
        <f>T125+U125</f>
        <v>269</v>
      </c>
      <c r="W125" s="77">
        <f t="shared" ref="W125" si="203">IF(Q125=0,0,((V125/Q125)-1)*100)</f>
        <v>-32.917705735660853</v>
      </c>
      <c r="X125" s="547"/>
      <c r="Y125" s="547"/>
      <c r="Z125" s="548"/>
    </row>
    <row r="126" spans="1:26">
      <c r="L126" s="59" t="s">
        <v>14</v>
      </c>
      <c r="M126" s="313">
        <v>188</v>
      </c>
      <c r="N126" s="314">
        <v>377</v>
      </c>
      <c r="O126" s="169">
        <f>M126+N126</f>
        <v>565</v>
      </c>
      <c r="P126" s="312">
        <v>0</v>
      </c>
      <c r="Q126" s="169">
        <f>O126+P126</f>
        <v>565</v>
      </c>
      <c r="R126" s="74">
        <v>51</v>
      </c>
      <c r="S126" s="75">
        <v>305</v>
      </c>
      <c r="T126" s="169">
        <f>R126+S126</f>
        <v>356</v>
      </c>
      <c r="U126" s="76">
        <v>0</v>
      </c>
      <c r="V126" s="169">
        <f>T126+U126</f>
        <v>356</v>
      </c>
      <c r="W126" s="77">
        <f>IF(Q126=0,0,((V126/Q126)-1)*100)</f>
        <v>-36.991150442477874</v>
      </c>
      <c r="X126" s="261"/>
      <c r="Y126" s="261"/>
    </row>
    <row r="127" spans="1:26" ht="13.5" thickBot="1">
      <c r="L127" s="59" t="s">
        <v>15</v>
      </c>
      <c r="M127" s="313">
        <v>221</v>
      </c>
      <c r="N127" s="314">
        <v>289</v>
      </c>
      <c r="O127" s="169">
        <f>M127+N127</f>
        <v>510</v>
      </c>
      <c r="P127" s="312">
        <v>0</v>
      </c>
      <c r="Q127" s="169">
        <f>O127+P127</f>
        <v>510</v>
      </c>
      <c r="R127" s="313">
        <v>56</v>
      </c>
      <c r="S127" s="314">
        <v>256</v>
      </c>
      <c r="T127" s="169">
        <f>R127+S127</f>
        <v>312</v>
      </c>
      <c r="U127" s="312">
        <v>0</v>
      </c>
      <c r="V127" s="169">
        <f>T127+U127</f>
        <v>312</v>
      </c>
      <c r="W127" s="77">
        <f>IF(Q127=0,0,((V127/Q127)-1)*100)</f>
        <v>-38.823529411764703</v>
      </c>
      <c r="X127" s="261"/>
      <c r="Y127" s="261"/>
    </row>
    <row r="128" spans="1:26" ht="14.25" thickTop="1" thickBot="1">
      <c r="A128" s="293"/>
      <c r="L128" s="78" t="s">
        <v>61</v>
      </c>
      <c r="M128" s="79">
        <f>+M125+M126+M127</f>
        <v>601</v>
      </c>
      <c r="N128" s="80">
        <f t="shared" ref="N128" si="204">+N125+N126+N127</f>
        <v>875</v>
      </c>
      <c r="O128" s="170">
        <f t="shared" ref="O128" si="205">+O125+O126+O127</f>
        <v>1476</v>
      </c>
      <c r="P128" s="79">
        <f t="shared" ref="P128" si="206">+P125+P126+P127</f>
        <v>0</v>
      </c>
      <c r="Q128" s="170">
        <f t="shared" ref="Q128" si="207">+Q125+Q126+Q127</f>
        <v>1476</v>
      </c>
      <c r="R128" s="79">
        <f t="shared" ref="R128" si="208">+R125+R126+R127</f>
        <v>161</v>
      </c>
      <c r="S128" s="80">
        <f t="shared" ref="S128" si="209">+S125+S126+S127</f>
        <v>776</v>
      </c>
      <c r="T128" s="170">
        <f t="shared" ref="T128" si="210">+T125+T126+T127</f>
        <v>937</v>
      </c>
      <c r="U128" s="79">
        <f t="shared" ref="U128" si="211">+U125+U126+U127</f>
        <v>0</v>
      </c>
      <c r="V128" s="170">
        <f t="shared" ref="V128" si="212">+V125+V126+V127</f>
        <v>937</v>
      </c>
      <c r="W128" s="81">
        <f>IF(Q128=0,0,((V128/Q128)-1)*100)</f>
        <v>-36.517615176151764</v>
      </c>
      <c r="X128" s="261"/>
      <c r="Y128" s="261"/>
    </row>
    <row r="129" spans="1:27" ht="13.5" thickTop="1">
      <c r="L129" s="59" t="s">
        <v>16</v>
      </c>
      <c r="M129" s="313">
        <v>167</v>
      </c>
      <c r="N129" s="314">
        <v>145</v>
      </c>
      <c r="O129" s="169">
        <f>SUM(M129:N129)</f>
        <v>312</v>
      </c>
      <c r="P129" s="312">
        <v>0</v>
      </c>
      <c r="Q129" s="169">
        <f>O129+P129</f>
        <v>312</v>
      </c>
      <c r="R129" s="74">
        <v>46</v>
      </c>
      <c r="S129" s="75">
        <v>96</v>
      </c>
      <c r="T129" s="169">
        <f>SUM(R129:S129)</f>
        <v>142</v>
      </c>
      <c r="U129" s="76">
        <v>0</v>
      </c>
      <c r="V129" s="169">
        <f>T129+U129</f>
        <v>142</v>
      </c>
      <c r="W129" s="77">
        <f>IF(Q129=0,0,((V129/Q129)-1)*100)</f>
        <v>-54.487179487179496</v>
      </c>
      <c r="X129" s="261"/>
      <c r="Y129" s="261"/>
    </row>
    <row r="130" spans="1:27" ht="13.5" thickBot="1">
      <c r="L130" s="59" t="s">
        <v>17</v>
      </c>
      <c r="M130" s="313">
        <v>184</v>
      </c>
      <c r="N130" s="314">
        <v>135</v>
      </c>
      <c r="O130" s="169">
        <f>SUM(M130:N130)</f>
        <v>319</v>
      </c>
      <c r="P130" s="312">
        <v>0</v>
      </c>
      <c r="Q130" s="169">
        <f>O130+P130</f>
        <v>319</v>
      </c>
      <c r="R130" s="74">
        <v>32</v>
      </c>
      <c r="S130" s="75">
        <v>112</v>
      </c>
      <c r="T130" s="169">
        <f>SUM(R130:S130)</f>
        <v>144</v>
      </c>
      <c r="U130" s="76">
        <v>0</v>
      </c>
      <c r="V130" s="169">
        <f>T130+U130</f>
        <v>144</v>
      </c>
      <c r="W130" s="77">
        <f t="shared" ref="W130:W131" si="213">IF(Q130=0,0,((V130/Q130)-1)*100)</f>
        <v>-54.858934169278996</v>
      </c>
      <c r="X130" s="261"/>
      <c r="Y130" s="261"/>
    </row>
    <row r="131" spans="1:27" ht="14.25" thickTop="1" thickBot="1">
      <c r="A131" s="293"/>
      <c r="L131" s="78" t="s">
        <v>66</v>
      </c>
      <c r="M131" s="79">
        <f>+M128+M129+M130</f>
        <v>952</v>
      </c>
      <c r="N131" s="80">
        <f t="shared" ref="N131" si="214">+N128+N129+N130</f>
        <v>1155</v>
      </c>
      <c r="O131" s="164">
        <f t="shared" ref="O131" si="215">+O128+O129+O130</f>
        <v>2107</v>
      </c>
      <c r="P131" s="79">
        <f t="shared" ref="P131" si="216">+P128+P129+P130</f>
        <v>0</v>
      </c>
      <c r="Q131" s="164">
        <f t="shared" ref="Q131" si="217">+Q128+Q129+Q130</f>
        <v>2107</v>
      </c>
      <c r="R131" s="79">
        <f t="shared" ref="R131" si="218">+R128+R129+R130</f>
        <v>239</v>
      </c>
      <c r="S131" s="80">
        <f t="shared" ref="S131" si="219">+S128+S129+S130</f>
        <v>984</v>
      </c>
      <c r="T131" s="164">
        <f t="shared" ref="T131" si="220">+T128+T129+T130</f>
        <v>1223</v>
      </c>
      <c r="U131" s="79">
        <f t="shared" ref="U131" si="221">+U128+U129+U130</f>
        <v>0</v>
      </c>
      <c r="V131" s="164">
        <f t="shared" ref="V131" si="222">+V128+V129+V130</f>
        <v>1223</v>
      </c>
      <c r="W131" s="81">
        <f t="shared" si="213"/>
        <v>-41.955386805885141</v>
      </c>
      <c r="X131" s="261"/>
      <c r="Y131" s="261"/>
    </row>
    <row r="132" spans="1:27" ht="14.25" thickTop="1" thickBot="1">
      <c r="A132" s="293"/>
      <c r="L132" s="78" t="s">
        <v>67</v>
      </c>
      <c r="M132" s="79">
        <f>+M124+M128+M129+M130</f>
        <v>1429</v>
      </c>
      <c r="N132" s="80">
        <f t="shared" ref="N132:V132" si="223">+N124+N128+N129+N130</f>
        <v>1724</v>
      </c>
      <c r="O132" s="164">
        <f t="shared" si="223"/>
        <v>3153</v>
      </c>
      <c r="P132" s="79">
        <f t="shared" si="223"/>
        <v>0</v>
      </c>
      <c r="Q132" s="164">
        <f t="shared" si="223"/>
        <v>3153</v>
      </c>
      <c r="R132" s="79">
        <f t="shared" si="223"/>
        <v>386.36799999999999</v>
      </c>
      <c r="S132" s="80">
        <f t="shared" si="223"/>
        <v>1416.194</v>
      </c>
      <c r="T132" s="164">
        <f t="shared" si="223"/>
        <v>1802.5619999999999</v>
      </c>
      <c r="U132" s="79">
        <f t="shared" si="223"/>
        <v>0</v>
      </c>
      <c r="V132" s="164">
        <f t="shared" si="223"/>
        <v>1802.5619999999999</v>
      </c>
      <c r="W132" s="81">
        <f>IF(Q132=0,0,((V132/Q132)-1)*100)</f>
        <v>-42.830256898192197</v>
      </c>
      <c r="X132" s="261"/>
      <c r="Y132" s="261"/>
      <c r="AA132" s="260"/>
    </row>
    <row r="133" spans="1:27" ht="14.25" thickTop="1" thickBot="1">
      <c r="L133" s="59" t="s">
        <v>18</v>
      </c>
      <c r="M133" s="313">
        <v>183</v>
      </c>
      <c r="N133" s="314">
        <v>162</v>
      </c>
      <c r="O133" s="171">
        <f>SUM(M133:N133)</f>
        <v>345</v>
      </c>
      <c r="P133" s="82">
        <v>0</v>
      </c>
      <c r="Q133" s="171">
        <f>O133+P133</f>
        <v>345</v>
      </c>
      <c r="R133" s="74"/>
      <c r="S133" s="75"/>
      <c r="T133" s="171"/>
      <c r="U133" s="82"/>
      <c r="V133" s="171"/>
      <c r="W133" s="77"/>
      <c r="X133" s="261"/>
      <c r="Y133" s="261"/>
    </row>
    <row r="134" spans="1:27" ht="14.25" thickTop="1" thickBot="1">
      <c r="A134" s="293"/>
      <c r="L134" s="83" t="s">
        <v>19</v>
      </c>
      <c r="M134" s="84">
        <f t="shared" ref="M134:Q134" si="224">+M129+M130+M133</f>
        <v>534</v>
      </c>
      <c r="N134" s="84">
        <f t="shared" si="224"/>
        <v>442</v>
      </c>
      <c r="O134" s="172">
        <f t="shared" si="224"/>
        <v>976</v>
      </c>
      <c r="P134" s="85">
        <f t="shared" si="224"/>
        <v>0</v>
      </c>
      <c r="Q134" s="172">
        <f t="shared" si="224"/>
        <v>976</v>
      </c>
      <c r="R134" s="84"/>
      <c r="S134" s="84"/>
      <c r="T134" s="172"/>
      <c r="U134" s="85"/>
      <c r="V134" s="172"/>
      <c r="W134" s="86"/>
      <c r="X134" s="261"/>
      <c r="Y134" s="261"/>
    </row>
    <row r="135" spans="1:27" ht="13.5" thickTop="1">
      <c r="A135" s="295"/>
      <c r="K135" s="295"/>
      <c r="L135" s="59" t="s">
        <v>21</v>
      </c>
      <c r="M135" s="313">
        <v>186</v>
      </c>
      <c r="N135" s="314">
        <v>176</v>
      </c>
      <c r="O135" s="171">
        <f>SUM(M135:N135)</f>
        <v>362</v>
      </c>
      <c r="P135" s="87">
        <v>0</v>
      </c>
      <c r="Q135" s="171">
        <f>O135+P135</f>
        <v>362</v>
      </c>
      <c r="R135" s="74"/>
      <c r="S135" s="75"/>
      <c r="T135" s="171"/>
      <c r="U135" s="87"/>
      <c r="V135" s="171"/>
      <c r="W135" s="77"/>
    </row>
    <row r="136" spans="1:27">
      <c r="A136" s="295"/>
      <c r="K136" s="295"/>
      <c r="L136" s="59" t="s">
        <v>22</v>
      </c>
      <c r="M136" s="313">
        <v>195</v>
      </c>
      <c r="N136" s="314">
        <v>127</v>
      </c>
      <c r="O136" s="171">
        <f>SUM(M136:N136)</f>
        <v>322</v>
      </c>
      <c r="P136" s="312">
        <v>0</v>
      </c>
      <c r="Q136" s="171">
        <f>O136+P136</f>
        <v>322</v>
      </c>
      <c r="R136" s="313"/>
      <c r="S136" s="314"/>
      <c r="T136" s="171"/>
      <c r="U136" s="312"/>
      <c r="V136" s="171"/>
      <c r="W136" s="77"/>
    </row>
    <row r="137" spans="1:27" ht="13.5" thickBot="1">
      <c r="A137" s="295"/>
      <c r="K137" s="295"/>
      <c r="L137" s="59" t="s">
        <v>23</v>
      </c>
      <c r="M137" s="313">
        <v>78</v>
      </c>
      <c r="N137" s="314">
        <v>102</v>
      </c>
      <c r="O137" s="171">
        <f>SUM(M137:N137)</f>
        <v>180</v>
      </c>
      <c r="P137" s="312">
        <v>0</v>
      </c>
      <c r="Q137" s="171">
        <f>O137+P137</f>
        <v>180</v>
      </c>
      <c r="R137" s="74"/>
      <c r="S137" s="75"/>
      <c r="T137" s="171"/>
      <c r="U137" s="76"/>
      <c r="V137" s="171"/>
      <c r="W137" s="77"/>
    </row>
    <row r="138" spans="1:27" ht="14.25" thickTop="1" thickBot="1">
      <c r="A138" s="293"/>
      <c r="L138" s="78" t="s">
        <v>40</v>
      </c>
      <c r="M138" s="79">
        <f t="shared" ref="M138:Q138" si="225">+M135+M136+M137</f>
        <v>459</v>
      </c>
      <c r="N138" s="80">
        <f t="shared" si="225"/>
        <v>405</v>
      </c>
      <c r="O138" s="170">
        <f t="shared" si="225"/>
        <v>864</v>
      </c>
      <c r="P138" s="79">
        <f t="shared" si="225"/>
        <v>0</v>
      </c>
      <c r="Q138" s="170">
        <f t="shared" si="225"/>
        <v>864</v>
      </c>
      <c r="R138" s="79"/>
      <c r="S138" s="80"/>
      <c r="T138" s="170"/>
      <c r="U138" s="79"/>
      <c r="V138" s="170"/>
      <c r="W138" s="81"/>
    </row>
    <row r="139" spans="1:27" ht="14.25" thickTop="1" thickBot="1">
      <c r="A139" s="293" t="str">
        <f>IF(ISERROR(F139/G139)," ",IF(F139/G139&gt;0.5,IF(F139/G139&lt;1.5," ","NOT OK"),"NOT OK"))</f>
        <v xml:space="preserve"> </v>
      </c>
      <c r="L139" s="78" t="s">
        <v>62</v>
      </c>
      <c r="M139" s="79">
        <f t="shared" ref="M139:Q139" si="226">+M128+M134+M138</f>
        <v>1594</v>
      </c>
      <c r="N139" s="80">
        <f t="shared" si="226"/>
        <v>1722</v>
      </c>
      <c r="O139" s="164">
        <f t="shared" si="226"/>
        <v>3316</v>
      </c>
      <c r="P139" s="79">
        <f t="shared" si="226"/>
        <v>0</v>
      </c>
      <c r="Q139" s="164">
        <f t="shared" si="226"/>
        <v>3316</v>
      </c>
      <c r="R139" s="79"/>
      <c r="S139" s="80"/>
      <c r="T139" s="164"/>
      <c r="U139" s="79"/>
      <c r="V139" s="164"/>
      <c r="W139" s="81"/>
      <c r="X139" s="261"/>
      <c r="Y139" s="261"/>
    </row>
    <row r="140" spans="1:27" ht="14.25" thickTop="1" thickBot="1">
      <c r="A140" s="293"/>
      <c r="L140" s="78" t="s">
        <v>63</v>
      </c>
      <c r="M140" s="79">
        <f t="shared" ref="M140:Q140" si="227">+M124+M128+M134+M138</f>
        <v>2071</v>
      </c>
      <c r="N140" s="80">
        <f t="shared" si="227"/>
        <v>2291</v>
      </c>
      <c r="O140" s="170">
        <f t="shared" si="227"/>
        <v>4362</v>
      </c>
      <c r="P140" s="79">
        <f t="shared" si="227"/>
        <v>0</v>
      </c>
      <c r="Q140" s="170">
        <f t="shared" si="227"/>
        <v>4362</v>
      </c>
      <c r="R140" s="79"/>
      <c r="S140" s="80"/>
      <c r="T140" s="170"/>
      <c r="U140" s="79"/>
      <c r="V140" s="170"/>
      <c r="W140" s="81"/>
      <c r="X140" s="261"/>
      <c r="Y140" s="261"/>
    </row>
    <row r="141" spans="1:27" ht="14.25" thickTop="1" thickBot="1">
      <c r="L141" s="88" t="s">
        <v>60</v>
      </c>
      <c r="M141" s="56"/>
      <c r="N141" s="56"/>
      <c r="O141" s="56"/>
      <c r="P141" s="56"/>
      <c r="Q141" s="56"/>
      <c r="R141" s="56"/>
      <c r="S141" s="56"/>
      <c r="T141" s="56"/>
      <c r="U141" s="56"/>
      <c r="V141" s="56"/>
      <c r="W141" s="56"/>
    </row>
    <row r="142" spans="1:27" ht="13.5" thickTop="1">
      <c r="L142" s="1332" t="s">
        <v>42</v>
      </c>
      <c r="M142" s="1333"/>
      <c r="N142" s="1333"/>
      <c r="O142" s="1333"/>
      <c r="P142" s="1333"/>
      <c r="Q142" s="1333"/>
      <c r="R142" s="1333"/>
      <c r="S142" s="1333"/>
      <c r="T142" s="1333"/>
      <c r="U142" s="1333"/>
      <c r="V142" s="1333"/>
      <c r="W142" s="1334"/>
    </row>
    <row r="143" spans="1:27" ht="13.5" thickBot="1">
      <c r="L143" s="1317" t="s">
        <v>45</v>
      </c>
      <c r="M143" s="1318"/>
      <c r="N143" s="1318"/>
      <c r="O143" s="1318"/>
      <c r="P143" s="1318"/>
      <c r="Q143" s="1318"/>
      <c r="R143" s="1318"/>
      <c r="S143" s="1318"/>
      <c r="T143" s="1318"/>
      <c r="U143" s="1318"/>
      <c r="V143" s="1318"/>
      <c r="W143" s="1319"/>
    </row>
    <row r="144" spans="1:27" ht="14.25" thickTop="1" thickBot="1">
      <c r="L144" s="55"/>
      <c r="M144" s="56"/>
      <c r="N144" s="56"/>
      <c r="O144" s="56"/>
      <c r="P144" s="56"/>
      <c r="Q144" s="56"/>
      <c r="R144" s="56"/>
      <c r="S144" s="56"/>
      <c r="T144" s="56"/>
      <c r="U144" s="56"/>
      <c r="V144" s="56"/>
      <c r="W144" s="57" t="s">
        <v>34</v>
      </c>
    </row>
    <row r="145" spans="1:27" ht="14.25" thickTop="1" thickBot="1">
      <c r="L145" s="58"/>
      <c r="M145" s="178" t="s">
        <v>64</v>
      </c>
      <c r="N145" s="177"/>
      <c r="O145" s="178"/>
      <c r="P145" s="176"/>
      <c r="Q145" s="177"/>
      <c r="R145" s="176" t="s">
        <v>65</v>
      </c>
      <c r="S145" s="177"/>
      <c r="T145" s="178"/>
      <c r="U145" s="176"/>
      <c r="V145" s="176"/>
      <c r="W145" s="281" t="s">
        <v>2</v>
      </c>
    </row>
    <row r="146" spans="1:27" ht="13.5" thickTop="1">
      <c r="L146" s="59" t="s">
        <v>3</v>
      </c>
      <c r="M146" s="60"/>
      <c r="N146" s="61"/>
      <c r="O146" s="62"/>
      <c r="P146" s="63"/>
      <c r="Q146" s="89"/>
      <c r="R146" s="60"/>
      <c r="S146" s="61"/>
      <c r="T146" s="62"/>
      <c r="U146" s="63"/>
      <c r="V146" s="89"/>
      <c r="W146" s="282" t="s">
        <v>4</v>
      </c>
    </row>
    <row r="147" spans="1:27" ht="13.5" thickBot="1">
      <c r="L147" s="64"/>
      <c r="M147" s="65" t="s">
        <v>35</v>
      </c>
      <c r="N147" s="66" t="s">
        <v>36</v>
      </c>
      <c r="O147" s="67" t="s">
        <v>37</v>
      </c>
      <c r="P147" s="68" t="s">
        <v>32</v>
      </c>
      <c r="Q147" s="541" t="s">
        <v>7</v>
      </c>
      <c r="R147" s="65" t="s">
        <v>35</v>
      </c>
      <c r="S147" s="66" t="s">
        <v>36</v>
      </c>
      <c r="T147" s="67" t="s">
        <v>37</v>
      </c>
      <c r="U147" s="68" t="s">
        <v>32</v>
      </c>
      <c r="V147" s="286" t="s">
        <v>7</v>
      </c>
      <c r="W147" s="283"/>
    </row>
    <row r="148" spans="1:27" ht="5.25" customHeight="1" thickTop="1">
      <c r="L148" s="59"/>
      <c r="M148" s="69"/>
      <c r="N148" s="70"/>
      <c r="O148" s="71"/>
      <c r="P148" s="72"/>
      <c r="Q148" s="135"/>
      <c r="R148" s="69"/>
      <c r="S148" s="70"/>
      <c r="T148" s="71"/>
      <c r="U148" s="72"/>
      <c r="V148" s="135"/>
      <c r="W148" s="73"/>
    </row>
    <row r="149" spans="1:27">
      <c r="L149" s="59" t="s">
        <v>10</v>
      </c>
      <c r="M149" s="313">
        <f t="shared" ref="M149:N151" si="228">+M93+M121</f>
        <v>178</v>
      </c>
      <c r="N149" s="314">
        <f t="shared" si="228"/>
        <v>167</v>
      </c>
      <c r="O149" s="169">
        <f>M149+N149</f>
        <v>345</v>
      </c>
      <c r="P149" s="312">
        <f>+P93+P121</f>
        <v>0</v>
      </c>
      <c r="Q149" s="175">
        <f>O149+P149</f>
        <v>345</v>
      </c>
      <c r="R149" s="74">
        <f t="shared" ref="R149:S151" si="229">+R93+R121</f>
        <v>52.368000000000002</v>
      </c>
      <c r="S149" s="75">
        <f t="shared" si="229"/>
        <v>148.19400000000002</v>
      </c>
      <c r="T149" s="169">
        <f>R149+S149</f>
        <v>200.56200000000001</v>
      </c>
      <c r="U149" s="76">
        <f>+U93+U121</f>
        <v>0</v>
      </c>
      <c r="V149" s="175">
        <f>T149+U149</f>
        <v>200.56200000000001</v>
      </c>
      <c r="W149" s="77">
        <f>IF(Q149=0,0,((V149/Q149)-1)*100)</f>
        <v>-41.866086956521734</v>
      </c>
      <c r="X149" s="261"/>
      <c r="Y149" s="261"/>
    </row>
    <row r="150" spans="1:27">
      <c r="L150" s="59" t="s">
        <v>11</v>
      </c>
      <c r="M150" s="313">
        <f t="shared" si="228"/>
        <v>220</v>
      </c>
      <c r="N150" s="314">
        <f t="shared" si="228"/>
        <v>228</v>
      </c>
      <c r="O150" s="169">
        <f>M150+N150</f>
        <v>448</v>
      </c>
      <c r="P150" s="312">
        <f>+P94+P122</f>
        <v>0</v>
      </c>
      <c r="Q150" s="175">
        <f>O150+P150</f>
        <v>448</v>
      </c>
      <c r="R150" s="74">
        <f t="shared" si="229"/>
        <v>79</v>
      </c>
      <c r="S150" s="75">
        <f t="shared" si="229"/>
        <v>159</v>
      </c>
      <c r="T150" s="169">
        <f>R150+S150</f>
        <v>238</v>
      </c>
      <c r="U150" s="76">
        <f>+U94+U122</f>
        <v>0</v>
      </c>
      <c r="V150" s="175">
        <f>T150+U150</f>
        <v>238</v>
      </c>
      <c r="W150" s="77">
        <f>IF(Q150=0,0,((V150/Q150)-1)*100)</f>
        <v>-46.875</v>
      </c>
      <c r="X150" s="261"/>
      <c r="Y150" s="261"/>
    </row>
    <row r="151" spans="1:27" ht="13.5" thickBot="1">
      <c r="L151" s="64" t="s">
        <v>12</v>
      </c>
      <c r="M151" s="313">
        <f t="shared" si="228"/>
        <v>224</v>
      </c>
      <c r="N151" s="314">
        <f t="shared" si="228"/>
        <v>277</v>
      </c>
      <c r="O151" s="169">
        <f>M151+N151</f>
        <v>501</v>
      </c>
      <c r="P151" s="312">
        <f>+P95+P123</f>
        <v>0</v>
      </c>
      <c r="Q151" s="175">
        <f>O151+P151</f>
        <v>501</v>
      </c>
      <c r="R151" s="74">
        <f t="shared" si="229"/>
        <v>88</v>
      </c>
      <c r="S151" s="75">
        <f t="shared" si="229"/>
        <v>201</v>
      </c>
      <c r="T151" s="169">
        <f>R151+S151</f>
        <v>289</v>
      </c>
      <c r="U151" s="76">
        <f>+U95+U123</f>
        <v>0</v>
      </c>
      <c r="V151" s="175">
        <f>T151+U151</f>
        <v>289</v>
      </c>
      <c r="W151" s="77">
        <f>IF(Q151=0,0,((V151/Q151)-1)*100)</f>
        <v>-42.315369261477045</v>
      </c>
      <c r="X151" s="261"/>
      <c r="Y151" s="261"/>
    </row>
    <row r="152" spans="1:27" ht="14.25" thickTop="1" thickBot="1">
      <c r="L152" s="78" t="s">
        <v>38</v>
      </c>
      <c r="M152" s="79">
        <f t="shared" ref="M152:Q152" si="230">+M149+M150+M151</f>
        <v>622</v>
      </c>
      <c r="N152" s="80">
        <f t="shared" si="230"/>
        <v>672</v>
      </c>
      <c r="O152" s="170">
        <f t="shared" si="230"/>
        <v>1294</v>
      </c>
      <c r="P152" s="79">
        <f t="shared" si="230"/>
        <v>0</v>
      </c>
      <c r="Q152" s="170">
        <f t="shared" si="230"/>
        <v>1294</v>
      </c>
      <c r="R152" s="79">
        <f t="shared" ref="R152:V152" si="231">+R149+R150+R151</f>
        <v>219.36799999999999</v>
      </c>
      <c r="S152" s="80">
        <f t="shared" si="231"/>
        <v>508.19400000000002</v>
      </c>
      <c r="T152" s="170">
        <f t="shared" si="231"/>
        <v>727.56200000000001</v>
      </c>
      <c r="U152" s="79">
        <f t="shared" si="231"/>
        <v>0</v>
      </c>
      <c r="V152" s="170">
        <f t="shared" si="231"/>
        <v>727.56200000000001</v>
      </c>
      <c r="W152" s="81">
        <f t="shared" ref="W152" si="232">IF(Q152=0,0,((V152/Q152)-1)*100)</f>
        <v>-43.774188562596592</v>
      </c>
      <c r="X152" s="261"/>
      <c r="Y152" s="261"/>
    </row>
    <row r="153" spans="1:27" ht="13.5" thickTop="1">
      <c r="L153" s="59" t="s">
        <v>13</v>
      </c>
      <c r="M153" s="313">
        <f t="shared" ref="M153:N155" si="233">+M97+M125</f>
        <v>214</v>
      </c>
      <c r="N153" s="314">
        <f t="shared" si="233"/>
        <v>235</v>
      </c>
      <c r="O153" s="169">
        <f t="shared" ref="O153" si="234">M153+N153</f>
        <v>449</v>
      </c>
      <c r="P153" s="312">
        <f>+P97+P125</f>
        <v>0</v>
      </c>
      <c r="Q153" s="175">
        <f>O153+P153</f>
        <v>449</v>
      </c>
      <c r="R153" s="74">
        <f t="shared" ref="R153:S155" si="235">+R97+R125</f>
        <v>83</v>
      </c>
      <c r="S153" s="75">
        <f t="shared" si="235"/>
        <v>234</v>
      </c>
      <c r="T153" s="169">
        <f t="shared" ref="T153" si="236">R153+S153</f>
        <v>317</v>
      </c>
      <c r="U153" s="76">
        <f>+U97+U125</f>
        <v>0</v>
      </c>
      <c r="V153" s="175">
        <f>T153+U153</f>
        <v>317</v>
      </c>
      <c r="W153" s="77">
        <f t="shared" ref="W153" si="237">IF(Q153=0,0,((V153/Q153)-1)*100)</f>
        <v>-29.398663697104677</v>
      </c>
      <c r="X153" s="547"/>
      <c r="Y153" s="547"/>
      <c r="Z153" s="548"/>
    </row>
    <row r="154" spans="1:27">
      <c r="L154" s="59" t="s">
        <v>14</v>
      </c>
      <c r="M154" s="313">
        <f t="shared" si="233"/>
        <v>207</v>
      </c>
      <c r="N154" s="314">
        <f t="shared" si="233"/>
        <v>396</v>
      </c>
      <c r="O154" s="169">
        <f>M154+N154</f>
        <v>603</v>
      </c>
      <c r="P154" s="312">
        <f>+P98+P126</f>
        <v>0</v>
      </c>
      <c r="Q154" s="175">
        <f>O154+P154</f>
        <v>603</v>
      </c>
      <c r="R154" s="74">
        <f t="shared" si="235"/>
        <v>70</v>
      </c>
      <c r="S154" s="75">
        <f t="shared" si="235"/>
        <v>322</v>
      </c>
      <c r="T154" s="169">
        <f>R154+S154</f>
        <v>392</v>
      </c>
      <c r="U154" s="76">
        <f>+U98+U126</f>
        <v>0</v>
      </c>
      <c r="V154" s="175">
        <f>T154+U154</f>
        <v>392</v>
      </c>
      <c r="W154" s="77">
        <f>IF(Q154=0,0,((V154/Q154)-1)*100)</f>
        <v>-34.991708126036478</v>
      </c>
      <c r="X154" s="261"/>
      <c r="Y154" s="261"/>
    </row>
    <row r="155" spans="1:27" ht="13.5" thickBot="1">
      <c r="L155" s="59" t="s">
        <v>15</v>
      </c>
      <c r="M155" s="313">
        <f t="shared" si="233"/>
        <v>238</v>
      </c>
      <c r="N155" s="314">
        <f t="shared" si="233"/>
        <v>316</v>
      </c>
      <c r="O155" s="169">
        <f>M155+N155</f>
        <v>554</v>
      </c>
      <c r="P155" s="312">
        <f>+P99+P127</f>
        <v>0</v>
      </c>
      <c r="Q155" s="175">
        <f>O155+P155</f>
        <v>554</v>
      </c>
      <c r="R155" s="313">
        <f t="shared" si="235"/>
        <v>82</v>
      </c>
      <c r="S155" s="314">
        <f t="shared" si="235"/>
        <v>280</v>
      </c>
      <c r="T155" s="169">
        <f>R155+S155</f>
        <v>362</v>
      </c>
      <c r="U155" s="312">
        <f>+U99+U127</f>
        <v>0</v>
      </c>
      <c r="V155" s="175">
        <f>T155+U155</f>
        <v>362</v>
      </c>
      <c r="W155" s="77">
        <f>IF(Q155=0,0,((V155/Q155)-1)*100)</f>
        <v>-34.657039711191338</v>
      </c>
      <c r="X155" s="261"/>
      <c r="Y155" s="261"/>
    </row>
    <row r="156" spans="1:27" ht="14.25" thickTop="1" thickBot="1">
      <c r="A156" s="293"/>
      <c r="L156" s="78" t="s">
        <v>61</v>
      </c>
      <c r="M156" s="79">
        <f>+M153+M154+M155</f>
        <v>659</v>
      </c>
      <c r="N156" s="80">
        <f t="shared" ref="N156" si="238">+N153+N154+N155</f>
        <v>947</v>
      </c>
      <c r="O156" s="170">
        <f t="shared" ref="O156" si="239">+O153+O154+O155</f>
        <v>1606</v>
      </c>
      <c r="P156" s="79">
        <f t="shared" ref="P156" si="240">+P153+P154+P155</f>
        <v>0</v>
      </c>
      <c r="Q156" s="170">
        <f t="shared" ref="Q156" si="241">+Q153+Q154+Q155</f>
        <v>1606</v>
      </c>
      <c r="R156" s="79">
        <f t="shared" ref="R156" si="242">+R153+R154+R155</f>
        <v>235</v>
      </c>
      <c r="S156" s="80">
        <f t="shared" ref="S156" si="243">+S153+S154+S155</f>
        <v>836</v>
      </c>
      <c r="T156" s="170">
        <f t="shared" ref="T156" si="244">+T153+T154+T155</f>
        <v>1071</v>
      </c>
      <c r="U156" s="79">
        <f t="shared" ref="U156" si="245">+U153+U154+U155</f>
        <v>0</v>
      </c>
      <c r="V156" s="170">
        <f t="shared" ref="V156" si="246">+V153+V154+V155</f>
        <v>1071</v>
      </c>
      <c r="W156" s="81">
        <f>IF(Q156=0,0,((V156/Q156)-1)*100)</f>
        <v>-33.312577833125779</v>
      </c>
      <c r="X156" s="261"/>
      <c r="Y156" s="261"/>
    </row>
    <row r="157" spans="1:27" ht="13.5" thickTop="1">
      <c r="L157" s="59" t="s">
        <v>16</v>
      </c>
      <c r="M157" s="313">
        <f>+M101+M129</f>
        <v>196</v>
      </c>
      <c r="N157" s="314">
        <f>+N101+N129</f>
        <v>189</v>
      </c>
      <c r="O157" s="169">
        <f t="shared" ref="O157" si="247">M157+N157</f>
        <v>385</v>
      </c>
      <c r="P157" s="312">
        <f>+P101+P129</f>
        <v>0</v>
      </c>
      <c r="Q157" s="175">
        <f>O157+P157</f>
        <v>385</v>
      </c>
      <c r="R157" s="74">
        <f>+R101+R129</f>
        <v>66</v>
      </c>
      <c r="S157" s="75">
        <f>+S101+S129</f>
        <v>121</v>
      </c>
      <c r="T157" s="169">
        <f>R157+S157</f>
        <v>187</v>
      </c>
      <c r="U157" s="76">
        <f>+U101+U129</f>
        <v>0</v>
      </c>
      <c r="V157" s="175">
        <f>T157+U157</f>
        <v>187</v>
      </c>
      <c r="W157" s="77">
        <f t="shared" ref="W157" si="248">IF(Q157=0,0,((V157/Q157)-1)*100)</f>
        <v>-51.428571428571423</v>
      </c>
      <c r="X157" s="261"/>
      <c r="Y157" s="261"/>
    </row>
    <row r="158" spans="1:27" ht="13.5" thickBot="1">
      <c r="L158" s="59" t="s">
        <v>17</v>
      </c>
      <c r="M158" s="313">
        <f>+M102+M130</f>
        <v>216</v>
      </c>
      <c r="N158" s="314">
        <f>+N102+N130</f>
        <v>181</v>
      </c>
      <c r="O158" s="169">
        <f>M158+N158</f>
        <v>397</v>
      </c>
      <c r="P158" s="312">
        <f>+P102+P130</f>
        <v>0</v>
      </c>
      <c r="Q158" s="175">
        <f>O158+P158</f>
        <v>397</v>
      </c>
      <c r="R158" s="74">
        <f>+R102+R130</f>
        <v>61</v>
      </c>
      <c r="S158" s="75">
        <f>+S102+S130</f>
        <v>143</v>
      </c>
      <c r="T158" s="169">
        <f>R158+S158</f>
        <v>204</v>
      </c>
      <c r="U158" s="76">
        <f>+U102+U130</f>
        <v>0</v>
      </c>
      <c r="V158" s="175">
        <f>T158+U158</f>
        <v>204</v>
      </c>
      <c r="W158" s="77">
        <f t="shared" ref="W158:W159" si="249">IF(Q158=0,0,((V158/Q158)-1)*100)</f>
        <v>-48.614609571788414</v>
      </c>
      <c r="X158" s="261"/>
      <c r="Y158" s="261"/>
    </row>
    <row r="159" spans="1:27" ht="14.25" thickTop="1" thickBot="1">
      <c r="A159" s="293"/>
      <c r="L159" s="78" t="s">
        <v>66</v>
      </c>
      <c r="M159" s="79">
        <f>+M156+M157+M158</f>
        <v>1071</v>
      </c>
      <c r="N159" s="80">
        <f t="shared" ref="N159" si="250">+N156+N157+N158</f>
        <v>1317</v>
      </c>
      <c r="O159" s="164">
        <f t="shared" ref="O159" si="251">+O156+O157+O158</f>
        <v>2388</v>
      </c>
      <c r="P159" s="79">
        <f t="shared" ref="P159" si="252">+P156+P157+P158</f>
        <v>0</v>
      </c>
      <c r="Q159" s="164">
        <f t="shared" ref="Q159" si="253">+Q156+Q157+Q158</f>
        <v>2388</v>
      </c>
      <c r="R159" s="79">
        <f t="shared" ref="R159" si="254">+R156+R157+R158</f>
        <v>362</v>
      </c>
      <c r="S159" s="80">
        <f t="shared" ref="S159" si="255">+S156+S157+S158</f>
        <v>1100</v>
      </c>
      <c r="T159" s="164">
        <f t="shared" ref="T159" si="256">+T156+T157+T158</f>
        <v>1462</v>
      </c>
      <c r="U159" s="79">
        <f t="shared" ref="U159" si="257">+U156+U157+U158</f>
        <v>0</v>
      </c>
      <c r="V159" s="164">
        <f t="shared" ref="V159" si="258">+V156+V157+V158</f>
        <v>1462</v>
      </c>
      <c r="W159" s="81">
        <f t="shared" si="249"/>
        <v>-38.777219430485765</v>
      </c>
      <c r="X159" s="261"/>
      <c r="Y159" s="261"/>
    </row>
    <row r="160" spans="1:27" ht="14.25" thickTop="1" thickBot="1">
      <c r="A160" s="293"/>
      <c r="L160" s="78" t="s">
        <v>67</v>
      </c>
      <c r="M160" s="79">
        <f>+M152+M156+M157+M158</f>
        <v>1693</v>
      </c>
      <c r="N160" s="80">
        <f t="shared" ref="N160:V160" si="259">+N152+N156+N157+N158</f>
        <v>1989</v>
      </c>
      <c r="O160" s="164">
        <f t="shared" si="259"/>
        <v>3682</v>
      </c>
      <c r="P160" s="79">
        <f t="shared" si="259"/>
        <v>0</v>
      </c>
      <c r="Q160" s="164">
        <f t="shared" si="259"/>
        <v>3682</v>
      </c>
      <c r="R160" s="79">
        <f t="shared" si="259"/>
        <v>581.36799999999994</v>
      </c>
      <c r="S160" s="80">
        <f t="shared" si="259"/>
        <v>1608.194</v>
      </c>
      <c r="T160" s="164">
        <f t="shared" si="259"/>
        <v>2189.5619999999999</v>
      </c>
      <c r="U160" s="79">
        <f t="shared" si="259"/>
        <v>0</v>
      </c>
      <c r="V160" s="164">
        <f t="shared" si="259"/>
        <v>2189.5619999999999</v>
      </c>
      <c r="W160" s="81">
        <f>IF(Q160=0,0,((V160/Q160)-1)*100)</f>
        <v>-40.533351439435094</v>
      </c>
      <c r="X160" s="261"/>
      <c r="Y160" s="261"/>
      <c r="AA160" s="260"/>
    </row>
    <row r="161" spans="1:25" ht="14.25" thickTop="1" thickBot="1">
      <c r="L161" s="59" t="s">
        <v>18</v>
      </c>
      <c r="M161" s="313">
        <f>+M105+M133</f>
        <v>209</v>
      </c>
      <c r="N161" s="314">
        <f>+N105+N133</f>
        <v>205</v>
      </c>
      <c r="O161" s="171">
        <f>M161+N161</f>
        <v>414</v>
      </c>
      <c r="P161" s="82">
        <f>+P105+P133</f>
        <v>0</v>
      </c>
      <c r="Q161" s="175">
        <f>O161+P161</f>
        <v>414</v>
      </c>
      <c r="R161" s="74"/>
      <c r="S161" s="75"/>
      <c r="T161" s="171"/>
      <c r="U161" s="82"/>
      <c r="V161" s="175"/>
      <c r="W161" s="77"/>
      <c r="X161" s="261"/>
      <c r="Y161" s="261"/>
    </row>
    <row r="162" spans="1:25" ht="14.25" thickTop="1" thickBot="1">
      <c r="A162" s="293"/>
      <c r="L162" s="83" t="s">
        <v>19</v>
      </c>
      <c r="M162" s="84">
        <f t="shared" ref="M162:Q162" si="260">+M157+M158+M161</f>
        <v>621</v>
      </c>
      <c r="N162" s="84">
        <f t="shared" si="260"/>
        <v>575</v>
      </c>
      <c r="O162" s="172">
        <f t="shared" si="260"/>
        <v>1196</v>
      </c>
      <c r="P162" s="85">
        <f t="shared" si="260"/>
        <v>0</v>
      </c>
      <c r="Q162" s="172">
        <f t="shared" si="260"/>
        <v>1196</v>
      </c>
      <c r="R162" s="84"/>
      <c r="S162" s="84"/>
      <c r="T162" s="172"/>
      <c r="U162" s="85"/>
      <c r="V162" s="172"/>
      <c r="W162" s="86"/>
      <c r="X162" s="261"/>
      <c r="Y162" s="261"/>
    </row>
    <row r="163" spans="1:25" ht="13.5" thickTop="1">
      <c r="A163" s="293"/>
      <c r="L163" s="59" t="s">
        <v>21</v>
      </c>
      <c r="M163" s="313">
        <f t="shared" ref="M163:N165" si="261">+M107+M135</f>
        <v>219</v>
      </c>
      <c r="N163" s="314">
        <f t="shared" si="261"/>
        <v>194</v>
      </c>
      <c r="O163" s="171">
        <f>M163+N163</f>
        <v>413</v>
      </c>
      <c r="P163" s="87">
        <f>+P107+P135</f>
        <v>0</v>
      </c>
      <c r="Q163" s="175">
        <f>O163+P163</f>
        <v>413</v>
      </c>
      <c r="R163" s="74"/>
      <c r="S163" s="75"/>
      <c r="T163" s="171"/>
      <c r="U163" s="87"/>
      <c r="V163" s="175"/>
      <c r="W163" s="77"/>
    </row>
    <row r="164" spans="1:25">
      <c r="A164" s="293"/>
      <c r="L164" s="59" t="s">
        <v>22</v>
      </c>
      <c r="M164" s="313">
        <f t="shared" si="261"/>
        <v>212</v>
      </c>
      <c r="N164" s="314">
        <f t="shared" si="261"/>
        <v>138</v>
      </c>
      <c r="O164" s="171">
        <f t="shared" ref="O164" si="262">M164+N164</f>
        <v>350</v>
      </c>
      <c r="P164" s="312">
        <f>+P108+P136</f>
        <v>0</v>
      </c>
      <c r="Q164" s="175">
        <f>O164+P164</f>
        <v>350</v>
      </c>
      <c r="R164" s="313"/>
      <c r="S164" s="314"/>
      <c r="T164" s="171"/>
      <c r="U164" s="312"/>
      <c r="V164" s="175"/>
      <c r="W164" s="77"/>
    </row>
    <row r="165" spans="1:25" ht="13.5" thickBot="1">
      <c r="A165" s="295"/>
      <c r="K165" s="295"/>
      <c r="L165" s="59" t="s">
        <v>23</v>
      </c>
      <c r="M165" s="313">
        <f t="shared" si="261"/>
        <v>106</v>
      </c>
      <c r="N165" s="314">
        <f t="shared" si="261"/>
        <v>129</v>
      </c>
      <c r="O165" s="171">
        <f>M165+N165</f>
        <v>235</v>
      </c>
      <c r="P165" s="312">
        <f>+P109+P137</f>
        <v>0</v>
      </c>
      <c r="Q165" s="175">
        <f>O165+P165</f>
        <v>235</v>
      </c>
      <c r="R165" s="74"/>
      <c r="S165" s="75"/>
      <c r="T165" s="171"/>
      <c r="U165" s="76"/>
      <c r="V165" s="175"/>
      <c r="W165" s="77"/>
      <c r="X165" s="262"/>
    </row>
    <row r="166" spans="1:25" ht="14.25" thickTop="1" thickBot="1">
      <c r="A166" s="293"/>
      <c r="L166" s="78" t="s">
        <v>40</v>
      </c>
      <c r="M166" s="79">
        <f t="shared" ref="M166:Q166" si="263">+M163+M164+M165</f>
        <v>537</v>
      </c>
      <c r="N166" s="80">
        <f t="shared" si="263"/>
        <v>461</v>
      </c>
      <c r="O166" s="170">
        <f t="shared" si="263"/>
        <v>998</v>
      </c>
      <c r="P166" s="79">
        <f t="shared" si="263"/>
        <v>0</v>
      </c>
      <c r="Q166" s="170">
        <f t="shared" si="263"/>
        <v>998</v>
      </c>
      <c r="R166" s="79"/>
      <c r="S166" s="80"/>
      <c r="T166" s="170"/>
      <c r="U166" s="79"/>
      <c r="V166" s="170"/>
      <c r="W166" s="81"/>
    </row>
    <row r="167" spans="1:25" ht="14.25" thickTop="1" thickBot="1">
      <c r="A167" s="293" t="str">
        <f>IF(ISERROR(F167/G167)," ",IF(F167/G167&gt;0.5,IF(F167/G167&lt;1.5," ","NOT OK"),"NOT OK"))</f>
        <v xml:space="preserve"> </v>
      </c>
      <c r="L167" s="78" t="s">
        <v>62</v>
      </c>
      <c r="M167" s="79">
        <f t="shared" ref="M167:Q167" si="264">+M156+M162+M166</f>
        <v>1817</v>
      </c>
      <c r="N167" s="80">
        <f t="shared" si="264"/>
        <v>1983</v>
      </c>
      <c r="O167" s="164">
        <f t="shared" si="264"/>
        <v>3800</v>
      </c>
      <c r="P167" s="79">
        <f t="shared" si="264"/>
        <v>0</v>
      </c>
      <c r="Q167" s="164">
        <f t="shared" si="264"/>
        <v>3800</v>
      </c>
      <c r="R167" s="79"/>
      <c r="S167" s="80"/>
      <c r="T167" s="164"/>
      <c r="U167" s="79"/>
      <c r="V167" s="164"/>
      <c r="W167" s="81"/>
      <c r="X167" s="261"/>
      <c r="Y167" s="261"/>
    </row>
    <row r="168" spans="1:25" ht="14.25" thickTop="1" thickBot="1">
      <c r="A168" s="293"/>
      <c r="L168" s="78" t="s">
        <v>63</v>
      </c>
      <c r="M168" s="79">
        <f t="shared" ref="M168:Q168" si="265">+M152+M156+M162+M166</f>
        <v>2439</v>
      </c>
      <c r="N168" s="80">
        <f t="shared" si="265"/>
        <v>2655</v>
      </c>
      <c r="O168" s="170">
        <f t="shared" si="265"/>
        <v>5094</v>
      </c>
      <c r="P168" s="79">
        <f t="shared" si="265"/>
        <v>0</v>
      </c>
      <c r="Q168" s="170">
        <f t="shared" si="265"/>
        <v>5094</v>
      </c>
      <c r="R168" s="79"/>
      <c r="S168" s="80"/>
      <c r="T168" s="170"/>
      <c r="U168" s="79"/>
      <c r="V168" s="170"/>
      <c r="W168" s="81"/>
      <c r="X168" s="261"/>
      <c r="Y168" s="261"/>
    </row>
    <row r="169" spans="1:25" ht="14.25" thickTop="1" thickBot="1">
      <c r="L169" s="88" t="s">
        <v>60</v>
      </c>
      <c r="M169" s="56"/>
      <c r="N169" s="56"/>
      <c r="O169" s="56"/>
      <c r="P169" s="56"/>
      <c r="Q169" s="56"/>
      <c r="R169" s="56"/>
      <c r="S169" s="56"/>
      <c r="T169" s="56"/>
      <c r="U169" s="56"/>
      <c r="V169" s="56"/>
      <c r="W169" s="56"/>
    </row>
    <row r="170" spans="1:25" ht="13.5" thickTop="1">
      <c r="L170" s="1326" t="s">
        <v>54</v>
      </c>
      <c r="M170" s="1327"/>
      <c r="N170" s="1327"/>
      <c r="O170" s="1327"/>
      <c r="P170" s="1327"/>
      <c r="Q170" s="1327"/>
      <c r="R170" s="1327"/>
      <c r="S170" s="1327"/>
      <c r="T170" s="1327"/>
      <c r="U170" s="1327"/>
      <c r="V170" s="1327"/>
      <c r="W170" s="1328"/>
    </row>
    <row r="171" spans="1:25" ht="24.75" customHeight="1" thickBot="1">
      <c r="L171" s="1329" t="s">
        <v>51</v>
      </c>
      <c r="M171" s="1330"/>
      <c r="N171" s="1330"/>
      <c r="O171" s="1330"/>
      <c r="P171" s="1330"/>
      <c r="Q171" s="1330"/>
      <c r="R171" s="1330"/>
      <c r="S171" s="1330"/>
      <c r="T171" s="1330"/>
      <c r="U171" s="1330"/>
      <c r="V171" s="1330"/>
      <c r="W171" s="1331"/>
    </row>
    <row r="172" spans="1:25" ht="14.25" thickTop="1" thickBot="1">
      <c r="L172" s="200"/>
      <c r="M172" s="201"/>
      <c r="N172" s="201"/>
      <c r="O172" s="201"/>
      <c r="P172" s="201"/>
      <c r="Q172" s="201"/>
      <c r="R172" s="201"/>
      <c r="S172" s="201"/>
      <c r="T172" s="201"/>
      <c r="U172" s="201"/>
      <c r="V172" s="201"/>
      <c r="W172" s="202" t="s">
        <v>34</v>
      </c>
    </row>
    <row r="173" spans="1:25" ht="14.25" thickTop="1" thickBot="1">
      <c r="L173" s="203"/>
      <c r="M173" s="240" t="s">
        <v>64</v>
      </c>
      <c r="N173" s="205"/>
      <c r="O173" s="240"/>
      <c r="P173" s="204"/>
      <c r="Q173" s="205"/>
      <c r="R173" s="204" t="s">
        <v>65</v>
      </c>
      <c r="S173" s="205"/>
      <c r="T173" s="240"/>
      <c r="U173" s="204"/>
      <c r="V173" s="204"/>
      <c r="W173" s="278" t="s">
        <v>2</v>
      </c>
    </row>
    <row r="174" spans="1:25" ht="13.5" thickTop="1">
      <c r="L174" s="206" t="s">
        <v>3</v>
      </c>
      <c r="M174" s="207"/>
      <c r="N174" s="208"/>
      <c r="O174" s="209"/>
      <c r="P174" s="210"/>
      <c r="Q174" s="209"/>
      <c r="R174" s="207"/>
      <c r="S174" s="208"/>
      <c r="T174" s="209"/>
      <c r="U174" s="210"/>
      <c r="V174" s="209"/>
      <c r="W174" s="279" t="s">
        <v>4</v>
      </c>
    </row>
    <row r="175" spans="1:25" ht="13.5" thickBot="1">
      <c r="L175" s="211"/>
      <c r="M175" s="212" t="s">
        <v>35</v>
      </c>
      <c r="N175" s="213" t="s">
        <v>36</v>
      </c>
      <c r="O175" s="214" t="s">
        <v>37</v>
      </c>
      <c r="P175" s="215" t="s">
        <v>32</v>
      </c>
      <c r="Q175" s="214" t="s">
        <v>7</v>
      </c>
      <c r="R175" s="212" t="s">
        <v>35</v>
      </c>
      <c r="S175" s="213" t="s">
        <v>36</v>
      </c>
      <c r="T175" s="214" t="s">
        <v>37</v>
      </c>
      <c r="U175" s="215" t="s">
        <v>32</v>
      </c>
      <c r="V175" s="214" t="s">
        <v>7</v>
      </c>
      <c r="W175" s="280"/>
    </row>
    <row r="176" spans="1:25" ht="5.25" customHeight="1" thickTop="1">
      <c r="L176" s="206"/>
      <c r="M176" s="216"/>
      <c r="N176" s="217"/>
      <c r="O176" s="218"/>
      <c r="P176" s="219"/>
      <c r="Q176" s="218"/>
      <c r="R176" s="216"/>
      <c r="S176" s="217"/>
      <c r="T176" s="218"/>
      <c r="U176" s="219"/>
      <c r="V176" s="218"/>
      <c r="W176" s="220"/>
    </row>
    <row r="177" spans="1:26">
      <c r="L177" s="206" t="s">
        <v>10</v>
      </c>
      <c r="M177" s="315">
        <v>0</v>
      </c>
      <c r="N177" s="316">
        <v>0</v>
      </c>
      <c r="O177" s="317">
        <f>+M177+N177</f>
        <v>0</v>
      </c>
      <c r="P177" s="318">
        <v>0</v>
      </c>
      <c r="Q177" s="317">
        <f t="shared" ref="Q177" si="266">O177+P177</f>
        <v>0</v>
      </c>
      <c r="R177" s="315">
        <v>0</v>
      </c>
      <c r="S177" s="316">
        <v>0</v>
      </c>
      <c r="T177" s="317">
        <f>R177+S177</f>
        <v>0</v>
      </c>
      <c r="U177" s="318">
        <v>0</v>
      </c>
      <c r="V177" s="317">
        <f t="shared" ref="V177" si="267">T177+U177</f>
        <v>0</v>
      </c>
      <c r="W177" s="1020">
        <f>IF(Q177=0,0,((V177/Q177)-1)*100)</f>
        <v>0</v>
      </c>
    </row>
    <row r="178" spans="1:26">
      <c r="L178" s="206" t="s">
        <v>11</v>
      </c>
      <c r="M178" s="315">
        <v>0</v>
      </c>
      <c r="N178" s="316">
        <v>0</v>
      </c>
      <c r="O178" s="317">
        <f t="shared" ref="O178:O179" si="268">+M178+N178</f>
        <v>0</v>
      </c>
      <c r="P178" s="318">
        <v>0</v>
      </c>
      <c r="Q178" s="317">
        <f>O178+P178</f>
        <v>0</v>
      </c>
      <c r="R178" s="315">
        <v>1</v>
      </c>
      <c r="S178" s="316">
        <v>0</v>
      </c>
      <c r="T178" s="317">
        <f>R178+S178</f>
        <v>1</v>
      </c>
      <c r="U178" s="318">
        <v>0</v>
      </c>
      <c r="V178" s="317">
        <f>T178+U178</f>
        <v>1</v>
      </c>
      <c r="W178" s="1020">
        <f>IF(Q178=0,0,((V178/Q178)-1)*100)</f>
        <v>0</v>
      </c>
    </row>
    <row r="179" spans="1:26" ht="13.5" thickBot="1">
      <c r="L179" s="211" t="s">
        <v>12</v>
      </c>
      <c r="M179" s="315">
        <v>0</v>
      </c>
      <c r="N179" s="316">
        <v>0</v>
      </c>
      <c r="O179" s="317">
        <f t="shared" si="268"/>
        <v>0</v>
      </c>
      <c r="P179" s="318">
        <v>0</v>
      </c>
      <c r="Q179" s="317">
        <f t="shared" ref="Q179" si="269">O179+P179</f>
        <v>0</v>
      </c>
      <c r="R179" s="315">
        <v>0</v>
      </c>
      <c r="S179" s="316">
        <v>0</v>
      </c>
      <c r="T179" s="317">
        <f>R179+S179</f>
        <v>0</v>
      </c>
      <c r="U179" s="318">
        <v>0</v>
      </c>
      <c r="V179" s="317">
        <f>T179+U179</f>
        <v>0</v>
      </c>
      <c r="W179" s="1020">
        <f>IF(Q179=0,0,((V179/Q179)-1)*100)</f>
        <v>0</v>
      </c>
    </row>
    <row r="180" spans="1:26" ht="14.25" thickTop="1" thickBot="1">
      <c r="L180" s="226" t="s">
        <v>57</v>
      </c>
      <c r="M180" s="227">
        <f t="shared" ref="M180:Q180" si="270">+M177+M178+M179</f>
        <v>0</v>
      </c>
      <c r="N180" s="228">
        <f t="shared" si="270"/>
        <v>0</v>
      </c>
      <c r="O180" s="229">
        <f t="shared" si="270"/>
        <v>0</v>
      </c>
      <c r="P180" s="227">
        <f t="shared" si="270"/>
        <v>0</v>
      </c>
      <c r="Q180" s="229">
        <f t="shared" si="270"/>
        <v>0</v>
      </c>
      <c r="R180" s="227">
        <f t="shared" ref="R180:V180" si="271">+R177+R178+R179</f>
        <v>1</v>
      </c>
      <c r="S180" s="228">
        <f t="shared" si="271"/>
        <v>0</v>
      </c>
      <c r="T180" s="229">
        <f t="shared" si="271"/>
        <v>1</v>
      </c>
      <c r="U180" s="227">
        <f t="shared" si="271"/>
        <v>0</v>
      </c>
      <c r="V180" s="229">
        <f t="shared" si="271"/>
        <v>1</v>
      </c>
      <c r="W180" s="1021">
        <f>IF(Q180=0,0,((V180/Q180)-1)*100)</f>
        <v>0</v>
      </c>
    </row>
    <row r="181" spans="1:26" ht="13.5" thickTop="1">
      <c r="L181" s="206" t="s">
        <v>13</v>
      </c>
      <c r="M181" s="315">
        <v>0</v>
      </c>
      <c r="N181" s="316">
        <v>0</v>
      </c>
      <c r="O181" s="317">
        <f>M181+N181</f>
        <v>0</v>
      </c>
      <c r="P181" s="318">
        <v>0</v>
      </c>
      <c r="Q181" s="317">
        <f>O181+P181</f>
        <v>0</v>
      </c>
      <c r="R181" s="221">
        <v>0</v>
      </c>
      <c r="S181" s="222">
        <v>0</v>
      </c>
      <c r="T181" s="223">
        <f>R181+S181</f>
        <v>0</v>
      </c>
      <c r="U181" s="224">
        <v>0</v>
      </c>
      <c r="V181" s="223">
        <f>T181+U181</f>
        <v>0</v>
      </c>
      <c r="W181" s="1020">
        <f t="shared" ref="W181" si="272">IF(Q181=0,0,((V181/Q181)-1)*100)</f>
        <v>0</v>
      </c>
    </row>
    <row r="182" spans="1:26">
      <c r="L182" s="206" t="s">
        <v>14</v>
      </c>
      <c r="M182" s="315">
        <v>0</v>
      </c>
      <c r="N182" s="316">
        <v>0</v>
      </c>
      <c r="O182" s="317">
        <f>M182+N182</f>
        <v>0</v>
      </c>
      <c r="P182" s="318">
        <v>0</v>
      </c>
      <c r="Q182" s="317">
        <f>O182+P182</f>
        <v>0</v>
      </c>
      <c r="R182" s="221">
        <v>0</v>
      </c>
      <c r="S182" s="222">
        <v>0</v>
      </c>
      <c r="T182" s="223">
        <f>R182+S182</f>
        <v>0</v>
      </c>
      <c r="U182" s="224">
        <v>0</v>
      </c>
      <c r="V182" s="223">
        <f>T182+U182</f>
        <v>0</v>
      </c>
      <c r="W182" s="1020">
        <f>IF(Q182=0,0,((V182/Q182)-1)*100)</f>
        <v>0</v>
      </c>
    </row>
    <row r="183" spans="1:26" ht="13.5" thickBot="1">
      <c r="L183" s="206" t="s">
        <v>15</v>
      </c>
      <c r="M183" s="315">
        <v>0</v>
      </c>
      <c r="N183" s="316">
        <v>0</v>
      </c>
      <c r="O183" s="317">
        <f>M183+N183</f>
        <v>0</v>
      </c>
      <c r="P183" s="318">
        <v>0</v>
      </c>
      <c r="Q183" s="317">
        <f>O183+P183</f>
        <v>0</v>
      </c>
      <c r="R183" s="315">
        <v>0</v>
      </c>
      <c r="S183" s="316">
        <v>0</v>
      </c>
      <c r="T183" s="317">
        <f>R183+S183</f>
        <v>0</v>
      </c>
      <c r="U183" s="318">
        <v>0</v>
      </c>
      <c r="V183" s="317">
        <f>T183+U183</f>
        <v>0</v>
      </c>
      <c r="W183" s="1020">
        <f>IF(Q183=0,0,((V183/Q183)-1)*100)</f>
        <v>0</v>
      </c>
    </row>
    <row r="184" spans="1:26" ht="14.25" thickTop="1" thickBot="1">
      <c r="L184" s="226" t="s">
        <v>61</v>
      </c>
      <c r="M184" s="227">
        <f>+M181+M182+M183</f>
        <v>0</v>
      </c>
      <c r="N184" s="228">
        <f t="shared" ref="N184:V184" si="273">+N181+N182+N183</f>
        <v>0</v>
      </c>
      <c r="O184" s="229">
        <f t="shared" si="273"/>
        <v>0</v>
      </c>
      <c r="P184" s="227">
        <f t="shared" si="273"/>
        <v>0</v>
      </c>
      <c r="Q184" s="229">
        <f t="shared" si="273"/>
        <v>0</v>
      </c>
      <c r="R184" s="227">
        <f t="shared" si="273"/>
        <v>0</v>
      </c>
      <c r="S184" s="228">
        <f t="shared" si="273"/>
        <v>0</v>
      </c>
      <c r="T184" s="229">
        <f t="shared" si="273"/>
        <v>0</v>
      </c>
      <c r="U184" s="227">
        <f t="shared" si="273"/>
        <v>0</v>
      </c>
      <c r="V184" s="229">
        <f t="shared" si="273"/>
        <v>0</v>
      </c>
      <c r="W184" s="1021">
        <f>IF(Q184=0,0,((V184/Q184)-1)*100)</f>
        <v>0</v>
      </c>
    </row>
    <row r="185" spans="1:26" ht="13.5" thickTop="1">
      <c r="L185" s="206" t="s">
        <v>16</v>
      </c>
      <c r="M185" s="315">
        <v>0</v>
      </c>
      <c r="N185" s="316">
        <v>0</v>
      </c>
      <c r="O185" s="317">
        <f>SUM(M185:N185)</f>
        <v>0</v>
      </c>
      <c r="P185" s="318">
        <v>0</v>
      </c>
      <c r="Q185" s="317">
        <f t="shared" ref="Q185" si="274">O185+P185</f>
        <v>0</v>
      </c>
      <c r="R185" s="221">
        <v>0</v>
      </c>
      <c r="S185" s="222">
        <v>0</v>
      </c>
      <c r="T185" s="223">
        <f>SUM(R185:S185)</f>
        <v>0</v>
      </c>
      <c r="U185" s="224">
        <v>0</v>
      </c>
      <c r="V185" s="223">
        <f t="shared" ref="V185" si="275">T185+U185</f>
        <v>0</v>
      </c>
      <c r="W185" s="1020">
        <f>IF(Q185=0,0,((V185/Q185)-1)*100)</f>
        <v>0</v>
      </c>
    </row>
    <row r="186" spans="1:26" ht="13.5" thickBot="1">
      <c r="L186" s="206" t="s">
        <v>17</v>
      </c>
      <c r="M186" s="315">
        <v>0</v>
      </c>
      <c r="N186" s="316">
        <v>0</v>
      </c>
      <c r="O186" s="317">
        <f>SUM(M186:N186)</f>
        <v>0</v>
      </c>
      <c r="P186" s="318">
        <v>0</v>
      </c>
      <c r="Q186" s="317">
        <f>O186+P186</f>
        <v>0</v>
      </c>
      <c r="R186" s="221">
        <v>0</v>
      </c>
      <c r="S186" s="222">
        <v>0</v>
      </c>
      <c r="T186" s="223">
        <f>SUM(R186:S186)</f>
        <v>0</v>
      </c>
      <c r="U186" s="224">
        <v>0</v>
      </c>
      <c r="V186" s="223">
        <f>T186+U186</f>
        <v>0</v>
      </c>
      <c r="W186" s="1020">
        <f t="shared" ref="W186" si="276">IF(Q186=0,0,((V186/Q186)-1)*100)</f>
        <v>0</v>
      </c>
    </row>
    <row r="187" spans="1:26" ht="14.25" thickTop="1" thickBot="1">
      <c r="L187" s="226" t="s">
        <v>66</v>
      </c>
      <c r="M187" s="227">
        <f>+M184+M185+M186</f>
        <v>0</v>
      </c>
      <c r="N187" s="228">
        <f t="shared" ref="N187:V187" si="277">+N184+N185+N186</f>
        <v>0</v>
      </c>
      <c r="O187" s="229">
        <f t="shared" si="277"/>
        <v>0</v>
      </c>
      <c r="P187" s="227">
        <f t="shared" si="277"/>
        <v>0</v>
      </c>
      <c r="Q187" s="229">
        <f t="shared" si="277"/>
        <v>0</v>
      </c>
      <c r="R187" s="227">
        <f t="shared" si="277"/>
        <v>0</v>
      </c>
      <c r="S187" s="228">
        <f t="shared" si="277"/>
        <v>0</v>
      </c>
      <c r="T187" s="229">
        <f t="shared" si="277"/>
        <v>0</v>
      </c>
      <c r="U187" s="227">
        <f t="shared" si="277"/>
        <v>0</v>
      </c>
      <c r="V187" s="229">
        <f t="shared" si="277"/>
        <v>0</v>
      </c>
      <c r="W187" s="1021">
        <f t="shared" ref="W187" si="278">IF(Q187=0,0,((V187/Q187)-1)*100)</f>
        <v>0</v>
      </c>
      <c r="Z187" s="1"/>
    </row>
    <row r="188" spans="1:26" ht="14.25" thickTop="1" thickBot="1">
      <c r="L188" s="226" t="s">
        <v>67</v>
      </c>
      <c r="M188" s="227">
        <f>+M180+M184+M185+M186</f>
        <v>0</v>
      </c>
      <c r="N188" s="228">
        <f t="shared" ref="N188:V188" si="279">+N180+N184+N185+N186</f>
        <v>0</v>
      </c>
      <c r="O188" s="229">
        <f t="shared" si="279"/>
        <v>0</v>
      </c>
      <c r="P188" s="227">
        <f t="shared" si="279"/>
        <v>0</v>
      </c>
      <c r="Q188" s="229">
        <f t="shared" si="279"/>
        <v>0</v>
      </c>
      <c r="R188" s="227">
        <f t="shared" si="279"/>
        <v>1</v>
      </c>
      <c r="S188" s="228">
        <f t="shared" si="279"/>
        <v>0</v>
      </c>
      <c r="T188" s="229">
        <f t="shared" si="279"/>
        <v>1</v>
      </c>
      <c r="U188" s="227">
        <f t="shared" si="279"/>
        <v>0</v>
      </c>
      <c r="V188" s="229">
        <f t="shared" si="279"/>
        <v>1</v>
      </c>
      <c r="W188" s="1021">
        <f>IF(Q188=0,0,((V188/Q188)-1)*100)</f>
        <v>0</v>
      </c>
      <c r="X188" s="4"/>
      <c r="Y188" s="4"/>
      <c r="Z188" s="296"/>
    </row>
    <row r="189" spans="1:26" ht="14.25" thickTop="1" thickBot="1">
      <c r="L189" s="206" t="s">
        <v>18</v>
      </c>
      <c r="M189" s="315">
        <v>0</v>
      </c>
      <c r="N189" s="316">
        <v>0</v>
      </c>
      <c r="O189" s="231">
        <f>SUM(M189:N189)</f>
        <v>0</v>
      </c>
      <c r="P189" s="232">
        <v>0</v>
      </c>
      <c r="Q189" s="231">
        <f>O189+P189</f>
        <v>0</v>
      </c>
      <c r="R189" s="221"/>
      <c r="S189" s="222"/>
      <c r="T189" s="231"/>
      <c r="U189" s="232"/>
      <c r="V189" s="231"/>
      <c r="W189" s="225"/>
    </row>
    <row r="190" spans="1:26" ht="14.25" thickTop="1" thickBot="1">
      <c r="L190" s="233" t="s">
        <v>19</v>
      </c>
      <c r="M190" s="234">
        <f t="shared" ref="M190:Q190" si="280">+M185+M186+M189</f>
        <v>0</v>
      </c>
      <c r="N190" s="234">
        <f t="shared" si="280"/>
        <v>0</v>
      </c>
      <c r="O190" s="235">
        <f t="shared" si="280"/>
        <v>0</v>
      </c>
      <c r="P190" s="236">
        <f t="shared" si="280"/>
        <v>0</v>
      </c>
      <c r="Q190" s="235">
        <f t="shared" si="280"/>
        <v>0</v>
      </c>
      <c r="R190" s="234"/>
      <c r="S190" s="234"/>
      <c r="T190" s="235"/>
      <c r="U190" s="236"/>
      <c r="V190" s="235"/>
      <c r="W190" s="237"/>
    </row>
    <row r="191" spans="1:26" ht="13.5" thickTop="1">
      <c r="A191" s="295"/>
      <c r="K191" s="295"/>
      <c r="L191" s="206" t="s">
        <v>21</v>
      </c>
      <c r="M191" s="315">
        <v>0</v>
      </c>
      <c r="N191" s="316">
        <v>0</v>
      </c>
      <c r="O191" s="231">
        <f>SUM(M191:N191)</f>
        <v>0</v>
      </c>
      <c r="P191" s="238">
        <v>0</v>
      </c>
      <c r="Q191" s="231">
        <f>O191+P191</f>
        <v>0</v>
      </c>
      <c r="R191" s="221"/>
      <c r="S191" s="222"/>
      <c r="T191" s="231"/>
      <c r="U191" s="238"/>
      <c r="V191" s="231"/>
      <c r="W191" s="225"/>
    </row>
    <row r="192" spans="1:26">
      <c r="A192" s="295"/>
      <c r="K192" s="295"/>
      <c r="L192" s="206" t="s">
        <v>22</v>
      </c>
      <c r="M192" s="315">
        <v>0</v>
      </c>
      <c r="N192" s="316">
        <v>0</v>
      </c>
      <c r="O192" s="231">
        <f>SUM(M192:N192)</f>
        <v>0</v>
      </c>
      <c r="P192" s="318">
        <v>0</v>
      </c>
      <c r="Q192" s="231">
        <f>O192+P192</f>
        <v>0</v>
      </c>
      <c r="R192" s="315"/>
      <c r="S192" s="316"/>
      <c r="T192" s="231"/>
      <c r="U192" s="318"/>
      <c r="V192" s="231"/>
      <c r="W192" s="225"/>
    </row>
    <row r="193" spans="1:26" ht="13.5" thickBot="1">
      <c r="A193" s="295"/>
      <c r="K193" s="295"/>
      <c r="L193" s="206" t="s">
        <v>23</v>
      </c>
      <c r="M193" s="315">
        <v>0</v>
      </c>
      <c r="N193" s="316">
        <v>0</v>
      </c>
      <c r="O193" s="231">
        <f>SUM(M193:N193)</f>
        <v>0</v>
      </c>
      <c r="P193" s="318">
        <v>0</v>
      </c>
      <c r="Q193" s="231">
        <f>O193+P193</f>
        <v>0</v>
      </c>
      <c r="R193" s="221"/>
      <c r="S193" s="222"/>
      <c r="T193" s="231"/>
      <c r="U193" s="224"/>
      <c r="V193" s="231"/>
      <c r="W193" s="225"/>
    </row>
    <row r="194" spans="1:26" ht="14.25" thickTop="1" thickBot="1">
      <c r="L194" s="226" t="s">
        <v>40</v>
      </c>
      <c r="M194" s="227">
        <f t="shared" ref="M194:Q194" si="281">+M191+M192+M193</f>
        <v>0</v>
      </c>
      <c r="N194" s="228">
        <f t="shared" si="281"/>
        <v>0</v>
      </c>
      <c r="O194" s="229">
        <f t="shared" si="281"/>
        <v>0</v>
      </c>
      <c r="P194" s="227">
        <f t="shared" si="281"/>
        <v>0</v>
      </c>
      <c r="Q194" s="229">
        <f t="shared" si="281"/>
        <v>0</v>
      </c>
      <c r="R194" s="227"/>
      <c r="S194" s="228"/>
      <c r="T194" s="229"/>
      <c r="U194" s="227"/>
      <c r="V194" s="229"/>
      <c r="W194" s="230"/>
    </row>
    <row r="195" spans="1:26" ht="14.25" thickTop="1" thickBot="1">
      <c r="L195" s="226" t="s">
        <v>62</v>
      </c>
      <c r="M195" s="227">
        <f t="shared" ref="M195:Q195" si="282">+M184+M190+M194</f>
        <v>0</v>
      </c>
      <c r="N195" s="228">
        <f t="shared" si="282"/>
        <v>0</v>
      </c>
      <c r="O195" s="229">
        <f t="shared" si="282"/>
        <v>0</v>
      </c>
      <c r="P195" s="227">
        <f t="shared" si="282"/>
        <v>0</v>
      </c>
      <c r="Q195" s="229">
        <f t="shared" si="282"/>
        <v>0</v>
      </c>
      <c r="R195" s="227"/>
      <c r="S195" s="228"/>
      <c r="T195" s="229"/>
      <c r="U195" s="227"/>
      <c r="V195" s="229"/>
      <c r="W195" s="230"/>
      <c r="Z195" s="1"/>
    </row>
    <row r="196" spans="1:26" ht="14.25" thickTop="1" thickBot="1">
      <c r="L196" s="226" t="s">
        <v>63</v>
      </c>
      <c r="M196" s="227">
        <f t="shared" ref="M196:Q196" si="283">+M180+M184+M190+M194</f>
        <v>0</v>
      </c>
      <c r="N196" s="228">
        <f t="shared" si="283"/>
        <v>0</v>
      </c>
      <c r="O196" s="229">
        <f t="shared" si="283"/>
        <v>0</v>
      </c>
      <c r="P196" s="227">
        <f t="shared" si="283"/>
        <v>0</v>
      </c>
      <c r="Q196" s="229">
        <f t="shared" si="283"/>
        <v>0</v>
      </c>
      <c r="R196" s="227"/>
      <c r="S196" s="228"/>
      <c r="T196" s="229"/>
      <c r="U196" s="227"/>
      <c r="V196" s="229"/>
      <c r="W196" s="230"/>
    </row>
    <row r="197" spans="1:26" ht="14.25" thickTop="1" thickBot="1">
      <c r="L197" s="239" t="s">
        <v>60</v>
      </c>
      <c r="M197" s="201"/>
      <c r="N197" s="201"/>
      <c r="O197" s="201"/>
      <c r="P197" s="201"/>
      <c r="Q197" s="201"/>
      <c r="R197" s="201"/>
      <c r="S197" s="201"/>
      <c r="T197" s="201"/>
      <c r="U197" s="201"/>
      <c r="V197" s="201"/>
      <c r="W197" s="201"/>
      <c r="X197" s="201"/>
    </row>
    <row r="198" spans="1:26" ht="13.5" thickTop="1">
      <c r="L198" s="1326" t="s">
        <v>55</v>
      </c>
      <c r="M198" s="1327"/>
      <c r="N198" s="1327"/>
      <c r="O198" s="1327"/>
      <c r="P198" s="1327"/>
      <c r="Q198" s="1327"/>
      <c r="R198" s="1327"/>
      <c r="S198" s="1327"/>
      <c r="T198" s="1327"/>
      <c r="U198" s="1327"/>
      <c r="V198" s="1327"/>
      <c r="W198" s="1328"/>
    </row>
    <row r="199" spans="1:26" ht="13.5" thickBot="1">
      <c r="L199" s="1329" t="s">
        <v>52</v>
      </c>
      <c r="M199" s="1330"/>
      <c r="N199" s="1330"/>
      <c r="O199" s="1330"/>
      <c r="P199" s="1330"/>
      <c r="Q199" s="1330"/>
      <c r="R199" s="1330"/>
      <c r="S199" s="1330"/>
      <c r="T199" s="1330"/>
      <c r="U199" s="1330"/>
      <c r="V199" s="1330"/>
      <c r="W199" s="1331"/>
    </row>
    <row r="200" spans="1:26" ht="14.25" thickTop="1" thickBot="1">
      <c r="L200" s="200"/>
      <c r="M200" s="201"/>
      <c r="N200" s="201"/>
      <c r="O200" s="201"/>
      <c r="P200" s="201"/>
      <c r="Q200" s="201"/>
      <c r="R200" s="201"/>
      <c r="S200" s="201"/>
      <c r="T200" s="201"/>
      <c r="U200" s="201"/>
      <c r="V200" s="201"/>
      <c r="W200" s="202" t="s">
        <v>34</v>
      </c>
    </row>
    <row r="201" spans="1:26" ht="14.25" thickTop="1" thickBot="1">
      <c r="L201" s="203"/>
      <c r="M201" s="240" t="s">
        <v>64</v>
      </c>
      <c r="N201" s="205"/>
      <c r="O201" s="240"/>
      <c r="P201" s="204"/>
      <c r="Q201" s="205"/>
      <c r="R201" s="204" t="s">
        <v>65</v>
      </c>
      <c r="S201" s="205"/>
      <c r="T201" s="240"/>
      <c r="U201" s="204"/>
      <c r="V201" s="204"/>
      <c r="W201" s="278" t="s">
        <v>2</v>
      </c>
    </row>
    <row r="202" spans="1:26" ht="12" customHeight="1" thickTop="1">
      <c r="L202" s="206" t="s">
        <v>3</v>
      </c>
      <c r="M202" s="207"/>
      <c r="N202" s="208"/>
      <c r="O202" s="209"/>
      <c r="P202" s="210"/>
      <c r="Q202" s="209"/>
      <c r="R202" s="207"/>
      <c r="S202" s="208"/>
      <c r="T202" s="209"/>
      <c r="U202" s="210"/>
      <c r="V202" s="209"/>
      <c r="W202" s="279" t="s">
        <v>4</v>
      </c>
    </row>
    <row r="203" spans="1:26" s="264" customFormat="1" ht="12" customHeight="1" thickBot="1">
      <c r="A203" s="4"/>
      <c r="I203" s="263"/>
      <c r="K203" s="4"/>
      <c r="L203" s="211"/>
      <c r="M203" s="212" t="s">
        <v>35</v>
      </c>
      <c r="N203" s="213" t="s">
        <v>36</v>
      </c>
      <c r="O203" s="214" t="s">
        <v>37</v>
      </c>
      <c r="P203" s="215" t="s">
        <v>32</v>
      </c>
      <c r="Q203" s="214" t="s">
        <v>7</v>
      </c>
      <c r="R203" s="212" t="s">
        <v>35</v>
      </c>
      <c r="S203" s="213" t="s">
        <v>36</v>
      </c>
      <c r="T203" s="214" t="s">
        <v>37</v>
      </c>
      <c r="U203" s="215" t="s">
        <v>32</v>
      </c>
      <c r="V203" s="214" t="s">
        <v>7</v>
      </c>
      <c r="W203" s="280"/>
      <c r="X203" s="1"/>
      <c r="Y203" s="1"/>
      <c r="Z203" s="3"/>
    </row>
    <row r="204" spans="1:26" ht="6" customHeight="1" thickTop="1">
      <c r="L204" s="206"/>
      <c r="M204" s="216"/>
      <c r="N204" s="217"/>
      <c r="O204" s="218"/>
      <c r="P204" s="219"/>
      <c r="Q204" s="218"/>
      <c r="R204" s="216"/>
      <c r="S204" s="217"/>
      <c r="T204" s="218"/>
      <c r="U204" s="219"/>
      <c r="V204" s="218"/>
      <c r="W204" s="220"/>
    </row>
    <row r="205" spans="1:26">
      <c r="L205" s="206" t="s">
        <v>10</v>
      </c>
      <c r="M205" s="315">
        <v>20</v>
      </c>
      <c r="N205" s="316">
        <v>8</v>
      </c>
      <c r="O205" s="317">
        <f>+M205+N205</f>
        <v>28</v>
      </c>
      <c r="P205" s="318">
        <v>0</v>
      </c>
      <c r="Q205" s="317">
        <f>O205+P205</f>
        <v>28</v>
      </c>
      <c r="R205" s="315">
        <v>2</v>
      </c>
      <c r="S205" s="316">
        <v>6</v>
      </c>
      <c r="T205" s="317">
        <f>R205+S205</f>
        <v>8</v>
      </c>
      <c r="U205" s="318">
        <v>0</v>
      </c>
      <c r="V205" s="317">
        <f>T205+U205</f>
        <v>8</v>
      </c>
      <c r="W205" s="225">
        <f>IF(Q205=0,0,((V205/Q205)-1)*100)</f>
        <v>-71.428571428571431</v>
      </c>
    </row>
    <row r="206" spans="1:26">
      <c r="L206" s="265" t="s">
        <v>11</v>
      </c>
      <c r="M206" s="319">
        <v>21</v>
      </c>
      <c r="N206" s="320">
        <v>13</v>
      </c>
      <c r="O206" s="266">
        <f t="shared" ref="O206:O207" si="284">+M206+N206</f>
        <v>34</v>
      </c>
      <c r="P206" s="267">
        <v>0</v>
      </c>
      <c r="Q206" s="266">
        <f>O206+P206</f>
        <v>34</v>
      </c>
      <c r="R206" s="319">
        <v>0</v>
      </c>
      <c r="S206" s="320">
        <v>0</v>
      </c>
      <c r="T206" s="266">
        <f>R206+S206</f>
        <v>0</v>
      </c>
      <c r="U206" s="267">
        <v>0</v>
      </c>
      <c r="V206" s="266">
        <f>T206+U206</f>
        <v>0</v>
      </c>
      <c r="W206" s="268">
        <f>IF(Q206=0,0,((V206/Q206)-1)*100)</f>
        <v>-100</v>
      </c>
    </row>
    <row r="207" spans="1:26" ht="13.5" thickBot="1">
      <c r="L207" s="211" t="s">
        <v>12</v>
      </c>
      <c r="M207" s="275">
        <v>24</v>
      </c>
      <c r="N207" s="316">
        <v>21</v>
      </c>
      <c r="O207" s="317">
        <f t="shared" si="284"/>
        <v>45</v>
      </c>
      <c r="P207" s="318">
        <v>0</v>
      </c>
      <c r="Q207" s="317">
        <f t="shared" ref="Q207" si="285">O207+P207</f>
        <v>45</v>
      </c>
      <c r="R207" s="275">
        <v>0</v>
      </c>
      <c r="S207" s="316">
        <v>0</v>
      </c>
      <c r="T207" s="317">
        <f>R207+S207</f>
        <v>0</v>
      </c>
      <c r="U207" s="318">
        <v>0</v>
      </c>
      <c r="V207" s="317">
        <f t="shared" ref="V207" si="286">T207+U207</f>
        <v>0</v>
      </c>
      <c r="W207" s="276">
        <f>IF(Q207=0,0,((V207/Q207)-1)*100)</f>
        <v>-100</v>
      </c>
    </row>
    <row r="208" spans="1:26" ht="14.25" thickTop="1" thickBot="1">
      <c r="L208" s="226" t="s">
        <v>38</v>
      </c>
      <c r="M208" s="227">
        <f t="shared" ref="M208:Q208" si="287">+M205+M206+M207</f>
        <v>65</v>
      </c>
      <c r="N208" s="228">
        <f t="shared" si="287"/>
        <v>42</v>
      </c>
      <c r="O208" s="229">
        <f t="shared" si="287"/>
        <v>107</v>
      </c>
      <c r="P208" s="227">
        <f t="shared" si="287"/>
        <v>0</v>
      </c>
      <c r="Q208" s="229">
        <f t="shared" si="287"/>
        <v>107</v>
      </c>
      <c r="R208" s="227">
        <f t="shared" ref="R208:V208" si="288">+R205+R206+R207</f>
        <v>2</v>
      </c>
      <c r="S208" s="228">
        <f t="shared" si="288"/>
        <v>6</v>
      </c>
      <c r="T208" s="229">
        <f t="shared" si="288"/>
        <v>8</v>
      </c>
      <c r="U208" s="227">
        <f t="shared" si="288"/>
        <v>0</v>
      </c>
      <c r="V208" s="229">
        <f t="shared" si="288"/>
        <v>8</v>
      </c>
      <c r="W208" s="230">
        <f>IF(Q208=0,0,((V208/Q208)-1)*100)</f>
        <v>-92.523364485981304</v>
      </c>
    </row>
    <row r="209" spans="1:26" ht="13.5" thickTop="1">
      <c r="L209" s="206" t="s">
        <v>13</v>
      </c>
      <c r="M209" s="315">
        <v>24</v>
      </c>
      <c r="N209" s="316">
        <v>32</v>
      </c>
      <c r="O209" s="317">
        <f>M209+N209</f>
        <v>56</v>
      </c>
      <c r="P209" s="318">
        <v>0</v>
      </c>
      <c r="Q209" s="317">
        <f>O209+P209</f>
        <v>56</v>
      </c>
      <c r="R209" s="221">
        <v>0</v>
      </c>
      <c r="S209" s="222">
        <v>0</v>
      </c>
      <c r="T209" s="317">
        <f>R209+S209</f>
        <v>0</v>
      </c>
      <c r="U209" s="224">
        <v>0</v>
      </c>
      <c r="V209" s="223">
        <f>T209+U209</f>
        <v>0</v>
      </c>
      <c r="W209" s="225">
        <f t="shared" ref="W209" si="289">IF(Q209=0,0,((V209/Q209)-1)*100)</f>
        <v>-100</v>
      </c>
    </row>
    <row r="210" spans="1:26">
      <c r="L210" s="206" t="s">
        <v>14</v>
      </c>
      <c r="M210" s="315">
        <v>18</v>
      </c>
      <c r="N210" s="316">
        <v>24</v>
      </c>
      <c r="O210" s="317">
        <f>M210+N210</f>
        <v>42</v>
      </c>
      <c r="P210" s="318">
        <v>0</v>
      </c>
      <c r="Q210" s="317">
        <f>O210+P210</f>
        <v>42</v>
      </c>
      <c r="R210" s="221">
        <v>0</v>
      </c>
      <c r="S210" s="222">
        <v>0</v>
      </c>
      <c r="T210" s="317">
        <f>R210+S210</f>
        <v>0</v>
      </c>
      <c r="U210" s="224">
        <v>0</v>
      </c>
      <c r="V210" s="223">
        <f>T210+U210</f>
        <v>0</v>
      </c>
      <c r="W210" s="225">
        <f>IF(Q210=0,0,((V210/Q210)-1)*100)</f>
        <v>-100</v>
      </c>
    </row>
    <row r="211" spans="1:26" ht="13.5" thickBot="1">
      <c r="L211" s="206" t="s">
        <v>15</v>
      </c>
      <c r="M211" s="315">
        <v>19</v>
      </c>
      <c r="N211" s="316">
        <v>32</v>
      </c>
      <c r="O211" s="317">
        <f>M211+N211</f>
        <v>51</v>
      </c>
      <c r="P211" s="318">
        <v>0</v>
      </c>
      <c r="Q211" s="317">
        <f>O211+P211</f>
        <v>51</v>
      </c>
      <c r="R211" s="315">
        <v>0</v>
      </c>
      <c r="S211" s="316">
        <v>0</v>
      </c>
      <c r="T211" s="317">
        <f>R211+S211</f>
        <v>0</v>
      </c>
      <c r="U211" s="318">
        <v>0</v>
      </c>
      <c r="V211" s="317">
        <f>T211+U211</f>
        <v>0</v>
      </c>
      <c r="W211" s="225">
        <f>IF(Q211=0,0,((V211/Q211)-1)*100)</f>
        <v>-100</v>
      </c>
    </row>
    <row r="212" spans="1:26" ht="14.25" thickTop="1" thickBot="1">
      <c r="L212" s="226" t="s">
        <v>61</v>
      </c>
      <c r="M212" s="227">
        <f>+M209+M210+M211</f>
        <v>61</v>
      </c>
      <c r="N212" s="228">
        <f t="shared" ref="N212" si="290">+N209+N210+N211</f>
        <v>88</v>
      </c>
      <c r="O212" s="229">
        <f t="shared" ref="O212" si="291">+O209+O210+O211</f>
        <v>149</v>
      </c>
      <c r="P212" s="227">
        <f t="shared" ref="P212" si="292">+P209+P210+P211</f>
        <v>0</v>
      </c>
      <c r="Q212" s="229">
        <f t="shared" ref="Q212" si="293">+Q209+Q210+Q211</f>
        <v>149</v>
      </c>
      <c r="R212" s="227">
        <f t="shared" ref="R212" si="294">+R209+R210+R211</f>
        <v>0</v>
      </c>
      <c r="S212" s="228">
        <f t="shared" ref="S212" si="295">+S209+S210+S211</f>
        <v>0</v>
      </c>
      <c r="T212" s="229">
        <f t="shared" ref="T212" si="296">+T209+T210+T211</f>
        <v>0</v>
      </c>
      <c r="U212" s="227">
        <f t="shared" ref="U212" si="297">+U209+U210+U211</f>
        <v>0</v>
      </c>
      <c r="V212" s="229">
        <f t="shared" ref="V212" si="298">+V209+V210+V211</f>
        <v>0</v>
      </c>
      <c r="W212" s="230">
        <f>IF(Q212=0,0,((V212/Q212)-1)*100)</f>
        <v>-100</v>
      </c>
    </row>
    <row r="213" spans="1:26" ht="13.5" thickTop="1">
      <c r="L213" s="206" t="s">
        <v>16</v>
      </c>
      <c r="M213" s="315">
        <v>12</v>
      </c>
      <c r="N213" s="316">
        <v>17</v>
      </c>
      <c r="O213" s="317">
        <f>SUM(M213:N213)</f>
        <v>29</v>
      </c>
      <c r="P213" s="318">
        <v>0</v>
      </c>
      <c r="Q213" s="317">
        <f>O213+P213</f>
        <v>29</v>
      </c>
      <c r="R213" s="221">
        <v>0</v>
      </c>
      <c r="S213" s="222">
        <v>0</v>
      </c>
      <c r="T213" s="317">
        <f>SUM(R213:S213)</f>
        <v>0</v>
      </c>
      <c r="U213" s="224">
        <v>0</v>
      </c>
      <c r="V213" s="223">
        <f>T213+U213</f>
        <v>0</v>
      </c>
      <c r="W213" s="225">
        <f>IF(Q213=0,0,((V213/Q213)-1)*100)</f>
        <v>-100</v>
      </c>
    </row>
    <row r="214" spans="1:26" ht="13.5" thickBot="1">
      <c r="L214" s="206" t="s">
        <v>17</v>
      </c>
      <c r="M214" s="315">
        <v>15</v>
      </c>
      <c r="N214" s="316">
        <v>24</v>
      </c>
      <c r="O214" s="317">
        <f>SUM(M214:N214)</f>
        <v>39</v>
      </c>
      <c r="P214" s="318">
        <v>0</v>
      </c>
      <c r="Q214" s="317">
        <f>O214+P214</f>
        <v>39</v>
      </c>
      <c r="R214" s="221">
        <v>0</v>
      </c>
      <c r="S214" s="222">
        <v>0</v>
      </c>
      <c r="T214" s="317">
        <f>SUM(R214:S214)</f>
        <v>0</v>
      </c>
      <c r="U214" s="224">
        <v>0</v>
      </c>
      <c r="V214" s="223">
        <f>T214+U214</f>
        <v>0</v>
      </c>
      <c r="W214" s="225">
        <f t="shared" ref="W214:W215" si="299">IF(Q214=0,0,((V214/Q214)-1)*100)</f>
        <v>-100</v>
      </c>
    </row>
    <row r="215" spans="1:26" ht="14.25" thickTop="1" thickBot="1">
      <c r="L215" s="226" t="s">
        <v>66</v>
      </c>
      <c r="M215" s="227">
        <f>+M212+M213+M214</f>
        <v>88</v>
      </c>
      <c r="N215" s="228">
        <f t="shared" ref="N215" si="300">+N212+N213+N214</f>
        <v>129</v>
      </c>
      <c r="O215" s="229">
        <f t="shared" ref="O215" si="301">+O212+O213+O214</f>
        <v>217</v>
      </c>
      <c r="P215" s="227">
        <f t="shared" ref="P215" si="302">+P212+P213+P214</f>
        <v>0</v>
      </c>
      <c r="Q215" s="229">
        <f t="shared" ref="Q215" si="303">+Q212+Q213+Q214</f>
        <v>217</v>
      </c>
      <c r="R215" s="227">
        <f t="shared" ref="R215" si="304">+R212+R213+R214</f>
        <v>0</v>
      </c>
      <c r="S215" s="228">
        <f t="shared" ref="S215" si="305">+S212+S213+S214</f>
        <v>0</v>
      </c>
      <c r="T215" s="229">
        <f t="shared" ref="T215" si="306">+T212+T213+T214</f>
        <v>0</v>
      </c>
      <c r="U215" s="227">
        <f t="shared" ref="U215" si="307">+U212+U213+U214</f>
        <v>0</v>
      </c>
      <c r="V215" s="229">
        <f t="shared" ref="V215" si="308">+V212+V213+V214</f>
        <v>0</v>
      </c>
      <c r="W215" s="230">
        <f t="shared" si="299"/>
        <v>-100</v>
      </c>
      <c r="Z215" s="1"/>
    </row>
    <row r="216" spans="1:26" ht="14.25" thickTop="1" thickBot="1">
      <c r="L216" s="226" t="s">
        <v>67</v>
      </c>
      <c r="M216" s="227">
        <f>+M208+M212+M213+M214</f>
        <v>153</v>
      </c>
      <c r="N216" s="228">
        <f t="shared" ref="N216:V216" si="309">+N208+N212+N213+N214</f>
        <v>171</v>
      </c>
      <c r="O216" s="229">
        <f t="shared" si="309"/>
        <v>324</v>
      </c>
      <c r="P216" s="227">
        <f t="shared" si="309"/>
        <v>0</v>
      </c>
      <c r="Q216" s="229">
        <f t="shared" si="309"/>
        <v>324</v>
      </c>
      <c r="R216" s="227">
        <f t="shared" si="309"/>
        <v>2</v>
      </c>
      <c r="S216" s="228">
        <f t="shared" si="309"/>
        <v>6</v>
      </c>
      <c r="T216" s="229">
        <f t="shared" si="309"/>
        <v>8</v>
      </c>
      <c r="U216" s="227">
        <f t="shared" si="309"/>
        <v>0</v>
      </c>
      <c r="V216" s="229">
        <f t="shared" si="309"/>
        <v>8</v>
      </c>
      <c r="W216" s="230">
        <f>IF(Q216=0,0,((V216/Q216)-1)*100)</f>
        <v>-97.53086419753086</v>
      </c>
      <c r="X216" s="4"/>
      <c r="Y216" s="4"/>
      <c r="Z216" s="296"/>
    </row>
    <row r="217" spans="1:26" ht="14.25" thickTop="1" thickBot="1">
      <c r="L217" s="206" t="s">
        <v>18</v>
      </c>
      <c r="M217" s="315">
        <v>23</v>
      </c>
      <c r="N217" s="316">
        <v>19</v>
      </c>
      <c r="O217" s="231">
        <f>SUM(M217:N217)</f>
        <v>42</v>
      </c>
      <c r="P217" s="232">
        <v>0</v>
      </c>
      <c r="Q217" s="231">
        <f>O217+P217</f>
        <v>42</v>
      </c>
      <c r="R217" s="221"/>
      <c r="S217" s="222"/>
      <c r="T217" s="231"/>
      <c r="U217" s="232"/>
      <c r="V217" s="231"/>
      <c r="W217" s="225"/>
    </row>
    <row r="218" spans="1:26" ht="14.25" thickTop="1" thickBot="1">
      <c r="L218" s="233" t="s">
        <v>19</v>
      </c>
      <c r="M218" s="234">
        <f t="shared" ref="M218:Q218" si="310">+M213+M214+M217</f>
        <v>50</v>
      </c>
      <c r="N218" s="234">
        <f t="shared" si="310"/>
        <v>60</v>
      </c>
      <c r="O218" s="235">
        <f t="shared" si="310"/>
        <v>110</v>
      </c>
      <c r="P218" s="236">
        <f t="shared" si="310"/>
        <v>0</v>
      </c>
      <c r="Q218" s="235">
        <f t="shared" si="310"/>
        <v>110</v>
      </c>
      <c r="R218" s="234"/>
      <c r="S218" s="234"/>
      <c r="T218" s="235"/>
      <c r="U218" s="236"/>
      <c r="V218" s="235"/>
      <c r="W218" s="237"/>
    </row>
    <row r="219" spans="1:26" ht="13.5" thickTop="1">
      <c r="A219" s="295"/>
      <c r="K219" s="295"/>
      <c r="L219" s="206" t="s">
        <v>21</v>
      </c>
      <c r="M219" s="315">
        <v>14</v>
      </c>
      <c r="N219" s="316">
        <v>24</v>
      </c>
      <c r="O219" s="231">
        <f>SUM(M219:N219)</f>
        <v>38</v>
      </c>
      <c r="P219" s="238">
        <v>0</v>
      </c>
      <c r="Q219" s="231">
        <f>O219+P219</f>
        <v>38</v>
      </c>
      <c r="R219" s="221"/>
      <c r="S219" s="222"/>
      <c r="T219" s="231"/>
      <c r="U219" s="238"/>
      <c r="V219" s="231"/>
      <c r="W219" s="225"/>
    </row>
    <row r="220" spans="1:26">
      <c r="A220" s="295"/>
      <c r="K220" s="295"/>
      <c r="L220" s="206" t="s">
        <v>22</v>
      </c>
      <c r="M220" s="315">
        <v>13</v>
      </c>
      <c r="N220" s="316">
        <v>24</v>
      </c>
      <c r="O220" s="231">
        <f>SUM(M220:N220)</f>
        <v>37</v>
      </c>
      <c r="P220" s="318">
        <v>0</v>
      </c>
      <c r="Q220" s="231">
        <f>O220+P220</f>
        <v>37</v>
      </c>
      <c r="R220" s="315"/>
      <c r="S220" s="316"/>
      <c r="T220" s="231"/>
      <c r="U220" s="318"/>
      <c r="V220" s="231"/>
      <c r="W220" s="225"/>
    </row>
    <row r="221" spans="1:26" ht="13.5" thickBot="1">
      <c r="A221" s="295"/>
      <c r="K221" s="295"/>
      <c r="L221" s="206" t="s">
        <v>23</v>
      </c>
      <c r="M221" s="315">
        <v>2</v>
      </c>
      <c r="N221" s="316">
        <v>6</v>
      </c>
      <c r="O221" s="231">
        <f>SUM(M221:N221)</f>
        <v>8</v>
      </c>
      <c r="P221" s="318">
        <v>0</v>
      </c>
      <c r="Q221" s="231">
        <f>O221+P221</f>
        <v>8</v>
      </c>
      <c r="R221" s="221"/>
      <c r="S221" s="222"/>
      <c r="T221" s="231"/>
      <c r="U221" s="224"/>
      <c r="V221" s="231"/>
      <c r="W221" s="225"/>
    </row>
    <row r="222" spans="1:26" ht="14.25" thickTop="1" thickBot="1">
      <c r="L222" s="226" t="s">
        <v>40</v>
      </c>
      <c r="M222" s="227">
        <f t="shared" ref="M222:Q222" si="311">+M219+M220+M221</f>
        <v>29</v>
      </c>
      <c r="N222" s="228">
        <f t="shared" si="311"/>
        <v>54</v>
      </c>
      <c r="O222" s="229">
        <f t="shared" si="311"/>
        <v>83</v>
      </c>
      <c r="P222" s="227">
        <f t="shared" si="311"/>
        <v>0</v>
      </c>
      <c r="Q222" s="229">
        <f t="shared" si="311"/>
        <v>83</v>
      </c>
      <c r="R222" s="227"/>
      <c r="S222" s="228"/>
      <c r="T222" s="229"/>
      <c r="U222" s="227"/>
      <c r="V222" s="229"/>
      <c r="W222" s="230"/>
    </row>
    <row r="223" spans="1:26" ht="14.25" thickTop="1" thickBot="1">
      <c r="L223" s="226" t="s">
        <v>62</v>
      </c>
      <c r="M223" s="227">
        <f t="shared" ref="M223:Q223" si="312">+M212+M218+M222</f>
        <v>140</v>
      </c>
      <c r="N223" s="228">
        <f t="shared" si="312"/>
        <v>202</v>
      </c>
      <c r="O223" s="229">
        <f t="shared" si="312"/>
        <v>342</v>
      </c>
      <c r="P223" s="227">
        <f t="shared" si="312"/>
        <v>0</v>
      </c>
      <c r="Q223" s="229">
        <f t="shared" si="312"/>
        <v>342</v>
      </c>
      <c r="R223" s="227"/>
      <c r="S223" s="228"/>
      <c r="T223" s="229"/>
      <c r="U223" s="227"/>
      <c r="V223" s="229"/>
      <c r="W223" s="230"/>
      <c r="Z223" s="1"/>
    </row>
    <row r="224" spans="1:26" ht="14.25" thickTop="1" thickBot="1">
      <c r="L224" s="226" t="s">
        <v>63</v>
      </c>
      <c r="M224" s="227">
        <f t="shared" ref="M224:Q224" si="313">+M208+M212+M218+M222</f>
        <v>205</v>
      </c>
      <c r="N224" s="228">
        <f t="shared" si="313"/>
        <v>244</v>
      </c>
      <c r="O224" s="229">
        <f t="shared" si="313"/>
        <v>449</v>
      </c>
      <c r="P224" s="227">
        <f t="shared" si="313"/>
        <v>0</v>
      </c>
      <c r="Q224" s="229">
        <f t="shared" si="313"/>
        <v>449</v>
      </c>
      <c r="R224" s="227"/>
      <c r="S224" s="228"/>
      <c r="T224" s="229"/>
      <c r="U224" s="227"/>
      <c r="V224" s="229"/>
      <c r="W224" s="230"/>
    </row>
    <row r="225" spans="12:24" ht="14.25" thickTop="1" thickBot="1">
      <c r="L225" s="239" t="s">
        <v>60</v>
      </c>
      <c r="M225" s="201"/>
      <c r="N225" s="201"/>
      <c r="O225" s="201"/>
      <c r="P225" s="201"/>
      <c r="Q225" s="201"/>
      <c r="R225" s="201"/>
      <c r="S225" s="201"/>
      <c r="T225" s="201"/>
      <c r="U225" s="201"/>
      <c r="V225" s="201"/>
      <c r="W225" s="201"/>
      <c r="X225" s="201"/>
    </row>
    <row r="226" spans="12:24" ht="13.5" thickTop="1">
      <c r="L226" s="1320" t="s">
        <v>56</v>
      </c>
      <c r="M226" s="1321"/>
      <c r="N226" s="1321"/>
      <c r="O226" s="1321"/>
      <c r="P226" s="1321"/>
      <c r="Q226" s="1321"/>
      <c r="R226" s="1321"/>
      <c r="S226" s="1321"/>
      <c r="T226" s="1321"/>
      <c r="U226" s="1321"/>
      <c r="V226" s="1321"/>
      <c r="W226" s="1322"/>
    </row>
    <row r="227" spans="12:24" ht="13.5" thickBot="1">
      <c r="L227" s="1323" t="s">
        <v>53</v>
      </c>
      <c r="M227" s="1324"/>
      <c r="N227" s="1324"/>
      <c r="O227" s="1324"/>
      <c r="P227" s="1324"/>
      <c r="Q227" s="1324"/>
      <c r="R227" s="1324"/>
      <c r="S227" s="1324"/>
      <c r="T227" s="1324"/>
      <c r="U227" s="1324"/>
      <c r="V227" s="1324"/>
      <c r="W227" s="1325"/>
    </row>
    <row r="228" spans="12:24" ht="14.25" thickTop="1" thickBot="1">
      <c r="L228" s="200"/>
      <c r="M228" s="201"/>
      <c r="N228" s="201"/>
      <c r="O228" s="201"/>
      <c r="P228" s="201"/>
      <c r="Q228" s="201"/>
      <c r="R228" s="201"/>
      <c r="S228" s="201"/>
      <c r="T228" s="201"/>
      <c r="U228" s="201"/>
      <c r="V228" s="201"/>
      <c r="W228" s="202" t="s">
        <v>34</v>
      </c>
    </row>
    <row r="229" spans="12:24" ht="14.25" thickTop="1" thickBot="1">
      <c r="L229" s="203"/>
      <c r="M229" s="240" t="s">
        <v>64</v>
      </c>
      <c r="N229" s="205"/>
      <c r="O229" s="240"/>
      <c r="P229" s="204"/>
      <c r="Q229" s="205"/>
      <c r="R229" s="204" t="s">
        <v>65</v>
      </c>
      <c r="S229" s="205"/>
      <c r="T229" s="240"/>
      <c r="U229" s="204"/>
      <c r="V229" s="204"/>
      <c r="W229" s="278" t="s">
        <v>2</v>
      </c>
    </row>
    <row r="230" spans="12:24" ht="13.5" thickTop="1">
      <c r="L230" s="206" t="s">
        <v>3</v>
      </c>
      <c r="M230" s="207"/>
      <c r="N230" s="208"/>
      <c r="O230" s="209"/>
      <c r="P230" s="210"/>
      <c r="Q230" s="277"/>
      <c r="R230" s="207"/>
      <c r="S230" s="208"/>
      <c r="T230" s="209"/>
      <c r="U230" s="210"/>
      <c r="V230" s="277"/>
      <c r="W230" s="279" t="s">
        <v>4</v>
      </c>
    </row>
    <row r="231" spans="12:24" ht="13.5" thickBot="1">
      <c r="L231" s="211"/>
      <c r="M231" s="212" t="s">
        <v>35</v>
      </c>
      <c r="N231" s="213" t="s">
        <v>36</v>
      </c>
      <c r="O231" s="214" t="s">
        <v>37</v>
      </c>
      <c r="P231" s="215" t="s">
        <v>32</v>
      </c>
      <c r="Q231" s="542" t="s">
        <v>7</v>
      </c>
      <c r="R231" s="212" t="s">
        <v>35</v>
      </c>
      <c r="S231" s="213" t="s">
        <v>36</v>
      </c>
      <c r="T231" s="214" t="s">
        <v>37</v>
      </c>
      <c r="U231" s="215" t="s">
        <v>32</v>
      </c>
      <c r="V231" s="288" t="s">
        <v>7</v>
      </c>
      <c r="W231" s="280"/>
    </row>
    <row r="232" spans="12:24" ht="4.5" customHeight="1" thickTop="1">
      <c r="L232" s="206"/>
      <c r="M232" s="216"/>
      <c r="N232" s="217"/>
      <c r="O232" s="218"/>
      <c r="P232" s="219"/>
      <c r="Q232" s="245"/>
      <c r="R232" s="216"/>
      <c r="S232" s="217"/>
      <c r="T232" s="218"/>
      <c r="U232" s="219"/>
      <c r="V232" s="245"/>
      <c r="W232" s="220"/>
    </row>
    <row r="233" spans="12:24">
      <c r="L233" s="206" t="s">
        <v>10</v>
      </c>
      <c r="M233" s="315">
        <f t="shared" ref="M233:N235" si="314">+M177+M205</f>
        <v>20</v>
      </c>
      <c r="N233" s="316">
        <f t="shared" si="314"/>
        <v>8</v>
      </c>
      <c r="O233" s="317">
        <f>M233+N233</f>
        <v>28</v>
      </c>
      <c r="P233" s="318">
        <f>+P177+P205</f>
        <v>0</v>
      </c>
      <c r="Q233" s="246">
        <f>O233+P233</f>
        <v>28</v>
      </c>
      <c r="R233" s="221">
        <f t="shared" ref="R233:S235" si="315">+R177+R205</f>
        <v>2</v>
      </c>
      <c r="S233" s="222">
        <f t="shared" si="315"/>
        <v>6</v>
      </c>
      <c r="T233" s="223">
        <f>R233+S233</f>
        <v>8</v>
      </c>
      <c r="U233" s="224">
        <f>+U177+U205</f>
        <v>0</v>
      </c>
      <c r="V233" s="246">
        <f>T233+U233</f>
        <v>8</v>
      </c>
      <c r="W233" s="225">
        <f>IF(Q233=0,0,((V233/Q233)-1)*100)</f>
        <v>-71.428571428571431</v>
      </c>
    </row>
    <row r="234" spans="12:24">
      <c r="L234" s="206" t="s">
        <v>11</v>
      </c>
      <c r="M234" s="315">
        <f t="shared" si="314"/>
        <v>21</v>
      </c>
      <c r="N234" s="316">
        <f t="shared" si="314"/>
        <v>13</v>
      </c>
      <c r="O234" s="317">
        <f t="shared" ref="O234:O235" si="316">M234+N234</f>
        <v>34</v>
      </c>
      <c r="P234" s="318">
        <f>+P178+P206</f>
        <v>0</v>
      </c>
      <c r="Q234" s="246">
        <f>O234+P234</f>
        <v>34</v>
      </c>
      <c r="R234" s="221">
        <f t="shared" si="315"/>
        <v>1</v>
      </c>
      <c r="S234" s="222">
        <f t="shared" si="315"/>
        <v>0</v>
      </c>
      <c r="T234" s="223">
        <f t="shared" ref="T234:T235" si="317">R234+S234</f>
        <v>1</v>
      </c>
      <c r="U234" s="224">
        <f>+U178+U206</f>
        <v>0</v>
      </c>
      <c r="V234" s="246">
        <f>T234+U234</f>
        <v>1</v>
      </c>
      <c r="W234" s="225">
        <f>IF(Q234=0,0,((V234/Q234)-1)*100)</f>
        <v>-97.058823529411768</v>
      </c>
    </row>
    <row r="235" spans="12:24" ht="13.5" thickBot="1">
      <c r="L235" s="211" t="s">
        <v>12</v>
      </c>
      <c r="M235" s="315">
        <f t="shared" si="314"/>
        <v>24</v>
      </c>
      <c r="N235" s="316">
        <f t="shared" si="314"/>
        <v>21</v>
      </c>
      <c r="O235" s="317">
        <f t="shared" si="316"/>
        <v>45</v>
      </c>
      <c r="P235" s="318">
        <f>+P179+P207</f>
        <v>0</v>
      </c>
      <c r="Q235" s="246">
        <f>O235+P235</f>
        <v>45</v>
      </c>
      <c r="R235" s="221">
        <f t="shared" si="315"/>
        <v>0</v>
      </c>
      <c r="S235" s="222">
        <f t="shared" si="315"/>
        <v>0</v>
      </c>
      <c r="T235" s="223">
        <f t="shared" si="317"/>
        <v>0</v>
      </c>
      <c r="U235" s="224">
        <f>+U179+U207</f>
        <v>0</v>
      </c>
      <c r="V235" s="246">
        <f>T235+U235</f>
        <v>0</v>
      </c>
      <c r="W235" s="225">
        <f>IF(Q235=0,0,((V235/Q235)-1)*100)</f>
        <v>-100</v>
      </c>
    </row>
    <row r="236" spans="12:24" ht="14.25" thickTop="1" thickBot="1">
      <c r="L236" s="226" t="s">
        <v>38</v>
      </c>
      <c r="M236" s="227">
        <f t="shared" ref="M236:Q236" si="318">+M233+M234+M235</f>
        <v>65</v>
      </c>
      <c r="N236" s="228">
        <f t="shared" si="318"/>
        <v>42</v>
      </c>
      <c r="O236" s="229">
        <f t="shared" si="318"/>
        <v>107</v>
      </c>
      <c r="P236" s="227">
        <f t="shared" si="318"/>
        <v>0</v>
      </c>
      <c r="Q236" s="229">
        <f t="shared" si="318"/>
        <v>107</v>
      </c>
      <c r="R236" s="227">
        <f t="shared" ref="R236:V236" si="319">+R233+R234+R235</f>
        <v>3</v>
      </c>
      <c r="S236" s="228">
        <f t="shared" si="319"/>
        <v>6</v>
      </c>
      <c r="T236" s="229">
        <f t="shared" si="319"/>
        <v>9</v>
      </c>
      <c r="U236" s="227">
        <f t="shared" si="319"/>
        <v>0</v>
      </c>
      <c r="V236" s="229">
        <f t="shared" si="319"/>
        <v>9</v>
      </c>
      <c r="W236" s="230">
        <f t="shared" ref="W236" si="320">IF(Q236=0,0,((V236/Q236)-1)*100)</f>
        <v>-91.588785046728972</v>
      </c>
    </row>
    <row r="237" spans="12:24" ht="13.5" thickTop="1">
      <c r="L237" s="206" t="s">
        <v>13</v>
      </c>
      <c r="M237" s="315">
        <f t="shared" ref="M237:N239" si="321">+M181+M209</f>
        <v>24</v>
      </c>
      <c r="N237" s="316">
        <f t="shared" si="321"/>
        <v>32</v>
      </c>
      <c r="O237" s="317">
        <f t="shared" ref="O237" si="322">M237+N237</f>
        <v>56</v>
      </c>
      <c r="P237" s="241">
        <f>+P181+P209</f>
        <v>0</v>
      </c>
      <c r="Q237" s="550">
        <f>O237+P237</f>
        <v>56</v>
      </c>
      <c r="R237" s="221">
        <f t="shared" ref="R237:S239" si="323">+R181+R209</f>
        <v>0</v>
      </c>
      <c r="S237" s="222">
        <f t="shared" si="323"/>
        <v>0</v>
      </c>
      <c r="T237" s="223">
        <f t="shared" ref="T237" si="324">R237+S237</f>
        <v>0</v>
      </c>
      <c r="U237" s="241">
        <f>+U181+U209</f>
        <v>0</v>
      </c>
      <c r="V237" s="550">
        <f>T237+U237</f>
        <v>0</v>
      </c>
      <c r="W237" s="225">
        <f t="shared" ref="W237" si="325">IF(Q237=0,0,((V237/Q237)-1)*100)</f>
        <v>-100</v>
      </c>
    </row>
    <row r="238" spans="12:24">
      <c r="L238" s="206" t="s">
        <v>14</v>
      </c>
      <c r="M238" s="315">
        <f t="shared" si="321"/>
        <v>18</v>
      </c>
      <c r="N238" s="316">
        <f t="shared" si="321"/>
        <v>24</v>
      </c>
      <c r="O238" s="231">
        <f t="shared" ref="O238" si="326">M238+N238</f>
        <v>42</v>
      </c>
      <c r="P238" s="241">
        <f>+P182+P210</f>
        <v>0</v>
      </c>
      <c r="Q238" s="317">
        <f>O238+P238</f>
        <v>42</v>
      </c>
      <c r="R238" s="315">
        <f t="shared" si="323"/>
        <v>0</v>
      </c>
      <c r="S238" s="316">
        <f t="shared" si="323"/>
        <v>0</v>
      </c>
      <c r="T238" s="231">
        <f t="shared" ref="T238" si="327">R238+S238</f>
        <v>0</v>
      </c>
      <c r="U238" s="241">
        <f>+U182+U210</f>
        <v>0</v>
      </c>
      <c r="V238" s="317">
        <f>T238+U238</f>
        <v>0</v>
      </c>
      <c r="W238" s="225">
        <f t="shared" ref="W238:W239" si="328">IF(Q238=0,0,((V238/Q238)-1)*100)</f>
        <v>-100</v>
      </c>
    </row>
    <row r="239" spans="12:24" ht="13.5" thickBot="1">
      <c r="L239" s="206" t="s">
        <v>15</v>
      </c>
      <c r="M239" s="315">
        <f t="shared" si="321"/>
        <v>19</v>
      </c>
      <c r="N239" s="316">
        <f t="shared" si="321"/>
        <v>32</v>
      </c>
      <c r="O239" s="317">
        <f t="shared" ref="O239" si="329">M239+N239</f>
        <v>51</v>
      </c>
      <c r="P239" s="318">
        <f>+P183+P211</f>
        <v>0</v>
      </c>
      <c r="Q239" s="559">
        <f>O239+P239</f>
        <v>51</v>
      </c>
      <c r="R239" s="275">
        <f t="shared" si="323"/>
        <v>0</v>
      </c>
      <c r="S239" s="560">
        <f t="shared" si="323"/>
        <v>0</v>
      </c>
      <c r="T239" s="247">
        <f t="shared" ref="T239" si="330">R239+S239</f>
        <v>0</v>
      </c>
      <c r="U239" s="232">
        <f>+U183+U211</f>
        <v>0</v>
      </c>
      <c r="V239" s="561">
        <f t="shared" ref="V239" si="331">+V234+V235+V237</f>
        <v>1</v>
      </c>
      <c r="W239" s="225">
        <f t="shared" si="328"/>
        <v>-98.039215686274503</v>
      </c>
    </row>
    <row r="240" spans="12:24" ht="14.25" thickTop="1" thickBot="1">
      <c r="L240" s="226" t="s">
        <v>61</v>
      </c>
      <c r="M240" s="227">
        <f>+M237+M238+M239</f>
        <v>61</v>
      </c>
      <c r="N240" s="228">
        <f t="shared" ref="N240" si="332">+N237+N238+N239</f>
        <v>88</v>
      </c>
      <c r="O240" s="229">
        <f t="shared" ref="O240" si="333">+O237+O238+O239</f>
        <v>149</v>
      </c>
      <c r="P240" s="227">
        <f t="shared" ref="P240" si="334">+P237+P238+P239</f>
        <v>0</v>
      </c>
      <c r="Q240" s="229">
        <f t="shared" ref="Q240" si="335">+Q237+Q238+Q239</f>
        <v>149</v>
      </c>
      <c r="R240" s="227">
        <f t="shared" ref="R240" si="336">+R237+R238+R239</f>
        <v>0</v>
      </c>
      <c r="S240" s="228">
        <f t="shared" ref="S240" si="337">+S237+S238+S239</f>
        <v>0</v>
      </c>
      <c r="T240" s="229">
        <f t="shared" ref="T240" si="338">+T237+T238+T239</f>
        <v>0</v>
      </c>
      <c r="U240" s="227">
        <f t="shared" ref="U240" si="339">+U237+U238+U239</f>
        <v>0</v>
      </c>
      <c r="V240" s="229">
        <f t="shared" ref="V240" si="340">+V237+V238+V239</f>
        <v>1</v>
      </c>
      <c r="W240" s="230">
        <f>IF(Q240=0,0,((V240/Q240)-1)*100)</f>
        <v>-99.328859060402692</v>
      </c>
    </row>
    <row r="241" spans="1:26" ht="13.5" thickTop="1">
      <c r="L241" s="206" t="s">
        <v>16</v>
      </c>
      <c r="M241" s="315">
        <f>+M185+M213</f>
        <v>12</v>
      </c>
      <c r="N241" s="316">
        <f>+N185+N213</f>
        <v>17</v>
      </c>
      <c r="O241" s="317">
        <f t="shared" ref="O241" si="341">M241+N241</f>
        <v>29</v>
      </c>
      <c r="P241" s="318">
        <f>+P185+P213</f>
        <v>0</v>
      </c>
      <c r="Q241" s="246">
        <f>O241+P241</f>
        <v>29</v>
      </c>
      <c r="R241" s="221">
        <f>+R185+R213</f>
        <v>0</v>
      </c>
      <c r="S241" s="222">
        <f>+S185+S213</f>
        <v>0</v>
      </c>
      <c r="T241" s="223">
        <f t="shared" ref="T241" si="342">R241+S241</f>
        <v>0</v>
      </c>
      <c r="U241" s="224">
        <f>+U185+U213</f>
        <v>0</v>
      </c>
      <c r="V241" s="246">
        <f>T241+U241</f>
        <v>0</v>
      </c>
      <c r="W241" s="225">
        <f t="shared" ref="W241" si="343">IF(Q241=0,0,((V241/Q241)-1)*100)</f>
        <v>-100</v>
      </c>
    </row>
    <row r="242" spans="1:26" ht="13.5" thickBot="1">
      <c r="L242" s="206" t="s">
        <v>17</v>
      </c>
      <c r="M242" s="315">
        <f>+M186+M214</f>
        <v>15</v>
      </c>
      <c r="N242" s="316">
        <f>+N186+N214</f>
        <v>24</v>
      </c>
      <c r="O242" s="317">
        <f>M242+N242</f>
        <v>39</v>
      </c>
      <c r="P242" s="318">
        <f>+P186+P214</f>
        <v>0</v>
      </c>
      <c r="Q242" s="246">
        <f>O242+P242</f>
        <v>39</v>
      </c>
      <c r="R242" s="221">
        <f>+R186+R214</f>
        <v>0</v>
      </c>
      <c r="S242" s="222">
        <f>+S186+S214</f>
        <v>0</v>
      </c>
      <c r="T242" s="223">
        <f>R242+S242</f>
        <v>0</v>
      </c>
      <c r="U242" s="224">
        <f>+U186+U214</f>
        <v>0</v>
      </c>
      <c r="V242" s="246">
        <f>T242+U242</f>
        <v>0</v>
      </c>
      <c r="W242" s="225">
        <f t="shared" ref="W242:W243" si="344">IF(Q242=0,0,((V242/Q242)-1)*100)</f>
        <v>-100</v>
      </c>
    </row>
    <row r="243" spans="1:26" ht="14.25" thickTop="1" thickBot="1">
      <c r="L243" s="226" t="s">
        <v>66</v>
      </c>
      <c r="M243" s="227">
        <f>+M240+M241+M242</f>
        <v>88</v>
      </c>
      <c r="N243" s="228">
        <f t="shared" ref="N243" si="345">+N240+N241+N242</f>
        <v>129</v>
      </c>
      <c r="O243" s="229">
        <f t="shared" ref="O243" si="346">+O240+O241+O242</f>
        <v>217</v>
      </c>
      <c r="P243" s="227">
        <f t="shared" ref="P243" si="347">+P240+P241+P242</f>
        <v>0</v>
      </c>
      <c r="Q243" s="229">
        <f t="shared" ref="Q243" si="348">+Q240+Q241+Q242</f>
        <v>217</v>
      </c>
      <c r="R243" s="227">
        <f t="shared" ref="R243" si="349">+R240+R241+R242</f>
        <v>0</v>
      </c>
      <c r="S243" s="228">
        <f t="shared" ref="S243" si="350">+S240+S241+S242</f>
        <v>0</v>
      </c>
      <c r="T243" s="229">
        <f t="shared" ref="T243" si="351">+T240+T241+T242</f>
        <v>0</v>
      </c>
      <c r="U243" s="227">
        <f t="shared" ref="U243" si="352">+U240+U241+U242</f>
        <v>0</v>
      </c>
      <c r="V243" s="229">
        <f t="shared" ref="V243" si="353">+V240+V241+V242</f>
        <v>1</v>
      </c>
      <c r="W243" s="230">
        <f t="shared" si="344"/>
        <v>-99.539170506912441</v>
      </c>
      <c r="Z243" s="1"/>
    </row>
    <row r="244" spans="1:26" ht="14.25" thickTop="1" thickBot="1">
      <c r="L244" s="226" t="s">
        <v>67</v>
      </c>
      <c r="M244" s="227">
        <f>+M236+M240+M241+M242</f>
        <v>153</v>
      </c>
      <c r="N244" s="228">
        <f t="shared" ref="N244:V244" si="354">+N236+N240+N241+N242</f>
        <v>171</v>
      </c>
      <c r="O244" s="229">
        <f t="shared" si="354"/>
        <v>324</v>
      </c>
      <c r="P244" s="227">
        <f t="shared" si="354"/>
        <v>0</v>
      </c>
      <c r="Q244" s="229">
        <f t="shared" si="354"/>
        <v>324</v>
      </c>
      <c r="R244" s="227">
        <f t="shared" si="354"/>
        <v>3</v>
      </c>
      <c r="S244" s="228">
        <f t="shared" si="354"/>
        <v>6</v>
      </c>
      <c r="T244" s="229">
        <f t="shared" si="354"/>
        <v>9</v>
      </c>
      <c r="U244" s="227">
        <f t="shared" si="354"/>
        <v>0</v>
      </c>
      <c r="V244" s="229">
        <f t="shared" si="354"/>
        <v>10</v>
      </c>
      <c r="W244" s="230">
        <f>IF(Q244=0,0,((V244/Q244)-1)*100)</f>
        <v>-96.913580246913583</v>
      </c>
      <c r="X244" s="4"/>
      <c r="Y244" s="4"/>
      <c r="Z244" s="296"/>
    </row>
    <row r="245" spans="1:26" ht="14.25" thickTop="1" thickBot="1">
      <c r="L245" s="206" t="s">
        <v>18</v>
      </c>
      <c r="M245" s="315">
        <f>+M189+M217</f>
        <v>23</v>
      </c>
      <c r="N245" s="316">
        <f>+N189+N217</f>
        <v>19</v>
      </c>
      <c r="O245" s="231">
        <f>M245+N245</f>
        <v>42</v>
      </c>
      <c r="P245" s="232">
        <f>+P189+P217</f>
        <v>0</v>
      </c>
      <c r="Q245" s="246">
        <f>O245+P245</f>
        <v>42</v>
      </c>
      <c r="R245" s="221"/>
      <c r="S245" s="222"/>
      <c r="T245" s="231"/>
      <c r="U245" s="232"/>
      <c r="V245" s="246"/>
      <c r="W245" s="225"/>
    </row>
    <row r="246" spans="1:26" ht="14.25" thickTop="1" thickBot="1">
      <c r="L246" s="233" t="s">
        <v>19</v>
      </c>
      <c r="M246" s="234">
        <f t="shared" ref="M246:Q246" si="355">+M241+M242+M245</f>
        <v>50</v>
      </c>
      <c r="N246" s="234">
        <f t="shared" si="355"/>
        <v>60</v>
      </c>
      <c r="O246" s="235">
        <f t="shared" si="355"/>
        <v>110</v>
      </c>
      <c r="P246" s="236">
        <f t="shared" si="355"/>
        <v>0</v>
      </c>
      <c r="Q246" s="235">
        <f t="shared" si="355"/>
        <v>110</v>
      </c>
      <c r="R246" s="234"/>
      <c r="S246" s="234"/>
      <c r="T246" s="235"/>
      <c r="U246" s="236"/>
      <c r="V246" s="235"/>
      <c r="W246" s="237"/>
    </row>
    <row r="247" spans="1:26" ht="13.5" thickTop="1">
      <c r="A247" s="295"/>
      <c r="K247" s="295"/>
      <c r="L247" s="206" t="s">
        <v>21</v>
      </c>
      <c r="M247" s="315">
        <f t="shared" ref="M247:N249" si="356">+M191+M219</f>
        <v>14</v>
      </c>
      <c r="N247" s="316">
        <f t="shared" si="356"/>
        <v>24</v>
      </c>
      <c r="O247" s="231">
        <f>M247+N247</f>
        <v>38</v>
      </c>
      <c r="P247" s="238">
        <f>+P191+P219</f>
        <v>0</v>
      </c>
      <c r="Q247" s="246">
        <f>O247+P247</f>
        <v>38</v>
      </c>
      <c r="R247" s="221"/>
      <c r="S247" s="222"/>
      <c r="T247" s="231"/>
      <c r="U247" s="238"/>
      <c r="V247" s="246"/>
      <c r="W247" s="225"/>
    </row>
    <row r="248" spans="1:26">
      <c r="A248" s="295"/>
      <c r="K248" s="295"/>
      <c r="L248" s="206" t="s">
        <v>22</v>
      </c>
      <c r="M248" s="315">
        <f t="shared" si="356"/>
        <v>13</v>
      </c>
      <c r="N248" s="316">
        <f t="shared" si="356"/>
        <v>24</v>
      </c>
      <c r="O248" s="231">
        <f t="shared" ref="O248:O249" si="357">M248+N248</f>
        <v>37</v>
      </c>
      <c r="P248" s="318">
        <f>+P192+P220</f>
        <v>0</v>
      </c>
      <c r="Q248" s="246">
        <f>O248+P248</f>
        <v>37</v>
      </c>
      <c r="R248" s="315"/>
      <c r="S248" s="316"/>
      <c r="T248" s="231"/>
      <c r="U248" s="318"/>
      <c r="V248" s="246"/>
      <c r="W248" s="225"/>
    </row>
    <row r="249" spans="1:26" ht="13.5" thickBot="1">
      <c r="A249" s="295"/>
      <c r="K249" s="295"/>
      <c r="L249" s="206" t="s">
        <v>23</v>
      </c>
      <c r="M249" s="315">
        <f t="shared" si="356"/>
        <v>2</v>
      </c>
      <c r="N249" s="316">
        <f t="shared" si="356"/>
        <v>6</v>
      </c>
      <c r="O249" s="231">
        <f t="shared" si="357"/>
        <v>8</v>
      </c>
      <c r="P249" s="318">
        <f>+P193+P221</f>
        <v>0</v>
      </c>
      <c r="Q249" s="246">
        <f>O249+P249</f>
        <v>8</v>
      </c>
      <c r="R249" s="221"/>
      <c r="S249" s="222"/>
      <c r="T249" s="231"/>
      <c r="U249" s="224"/>
      <c r="V249" s="246"/>
      <c r="W249" s="225"/>
    </row>
    <row r="250" spans="1:26" ht="14.25" thickTop="1" thickBot="1">
      <c r="L250" s="226" t="s">
        <v>40</v>
      </c>
      <c r="M250" s="227">
        <f t="shared" ref="M250:Q250" si="358">+M247+M248+M249</f>
        <v>29</v>
      </c>
      <c r="N250" s="228">
        <f t="shared" si="358"/>
        <v>54</v>
      </c>
      <c r="O250" s="229">
        <f t="shared" si="358"/>
        <v>83</v>
      </c>
      <c r="P250" s="227">
        <f t="shared" si="358"/>
        <v>0</v>
      </c>
      <c r="Q250" s="229">
        <f t="shared" si="358"/>
        <v>83</v>
      </c>
      <c r="R250" s="227"/>
      <c r="S250" s="228"/>
      <c r="T250" s="229"/>
      <c r="U250" s="227"/>
      <c r="V250" s="229"/>
      <c r="W250" s="230"/>
    </row>
    <row r="251" spans="1:26" ht="14.25" thickTop="1" thickBot="1">
      <c r="L251" s="226" t="s">
        <v>62</v>
      </c>
      <c r="M251" s="227">
        <f t="shared" ref="M251:Q251" si="359">+M240+M246+M250</f>
        <v>140</v>
      </c>
      <c r="N251" s="228">
        <f t="shared" si="359"/>
        <v>202</v>
      </c>
      <c r="O251" s="229">
        <f t="shared" si="359"/>
        <v>342</v>
      </c>
      <c r="P251" s="227">
        <f t="shared" si="359"/>
        <v>0</v>
      </c>
      <c r="Q251" s="229">
        <f t="shared" si="359"/>
        <v>342</v>
      </c>
      <c r="R251" s="227"/>
      <c r="S251" s="228"/>
      <c r="T251" s="229"/>
      <c r="U251" s="227"/>
      <c r="V251" s="229"/>
      <c r="W251" s="230"/>
      <c r="Z251" s="1"/>
    </row>
    <row r="252" spans="1:26" ht="14.25" thickTop="1" thickBot="1">
      <c r="L252" s="226" t="s">
        <v>63</v>
      </c>
      <c r="M252" s="227">
        <f t="shared" ref="M252:Q252" si="360">+M236+M240+M246+M250</f>
        <v>205</v>
      </c>
      <c r="N252" s="228">
        <f t="shared" si="360"/>
        <v>244</v>
      </c>
      <c r="O252" s="229">
        <f t="shared" si="360"/>
        <v>449</v>
      </c>
      <c r="P252" s="227">
        <f t="shared" si="360"/>
        <v>0</v>
      </c>
      <c r="Q252" s="229">
        <f t="shared" si="360"/>
        <v>449</v>
      </c>
      <c r="R252" s="227"/>
      <c r="S252" s="228"/>
      <c r="T252" s="229"/>
      <c r="U252" s="227"/>
      <c r="V252" s="229"/>
      <c r="W252" s="230"/>
    </row>
    <row r="253" spans="1:26" ht="13.5" thickTop="1">
      <c r="L253" s="239" t="s">
        <v>60</v>
      </c>
      <c r="M253" s="201"/>
      <c r="N253" s="201"/>
      <c r="O253" s="201"/>
      <c r="P253" s="201"/>
      <c r="Q253" s="201"/>
      <c r="R253" s="201"/>
      <c r="S253" s="201"/>
      <c r="T253" s="201"/>
      <c r="U253" s="201"/>
      <c r="V253" s="201"/>
      <c r="W253" s="201"/>
    </row>
  </sheetData>
  <sheetProtection password="CF53" sheet="1" objects="1" scenarios="1"/>
  <mergeCells count="36">
    <mergeCell ref="B30:I30"/>
    <mergeCell ref="B31:I31"/>
    <mergeCell ref="C33:E33"/>
    <mergeCell ref="F33:H33"/>
    <mergeCell ref="L30:W30"/>
    <mergeCell ref="L31:W31"/>
    <mergeCell ref="M33:Q33"/>
    <mergeCell ref="R33:V33"/>
    <mergeCell ref="B2:I2"/>
    <mergeCell ref="B3:I3"/>
    <mergeCell ref="C5:E5"/>
    <mergeCell ref="F5:H5"/>
    <mergeCell ref="L2:W2"/>
    <mergeCell ref="L3:W3"/>
    <mergeCell ref="M5:Q5"/>
    <mergeCell ref="R5:V5"/>
    <mergeCell ref="B58:I58"/>
    <mergeCell ref="B59:I59"/>
    <mergeCell ref="C61:E61"/>
    <mergeCell ref="F61:H61"/>
    <mergeCell ref="L58:W58"/>
    <mergeCell ref="L59:W59"/>
    <mergeCell ref="M61:Q61"/>
    <mergeCell ref="R61:V61"/>
    <mergeCell ref="L86:W86"/>
    <mergeCell ref="L87:W87"/>
    <mergeCell ref="L114:W114"/>
    <mergeCell ref="L115:W115"/>
    <mergeCell ref="L142:W142"/>
    <mergeCell ref="L143:W143"/>
    <mergeCell ref="L226:W226"/>
    <mergeCell ref="L227:W227"/>
    <mergeCell ref="L170:W170"/>
    <mergeCell ref="L171:W171"/>
    <mergeCell ref="L198:W198"/>
    <mergeCell ref="L199:W199"/>
  </mergeCells>
  <conditionalFormatting sqref="A51 K51 A79 K79 K28:K32 K25:K26 A28:A32 A25:A26 A57:A60 A53 K57:K60 K53 A81 K81 A112:A116 A109:A110 K112:K116 K109:K110 K141:K144 K137 A141:A144 A137 K165 A165 K196:K200 K193:K194 A196:A200 A193:A194 K225:K228 K221 A225:A228 A221 K253:K1048576 K249 A253:A1048576 A249 A230:A238 K230:K238 A1:A14 K1:K14 K34:K42 A34:A42 K62:K70 A62:A70 K85:K98 A85:A98 A118:A126 K118:K126 K146:K154 A146:A154 A169:A182 K169:K182 K202:K210 A202:A210 A21:A23 A17:A18 K21:K23 K17:K18 A49 A45:A46 K49 K45:K46 K77 K73:K74 A77 A73:A74 K105:K107 K101:K102 A105:A107 A101:A102 K133:K135 K129:K130 A133:A135 A129:A130 K161:K163 A161:A163 A189:A191 A185:A186 K189:K191 K185:K186 K156:K158 A156:A158 K217:K219 K213:K214 A217:A219 A213:A214 K245:K247 K241:K242 A245:A247 A241:A242">
    <cfRule type="containsText" dxfId="384" priority="251" operator="containsText" text="NOT OK">
      <formula>NOT(ISERROR(SEARCH("NOT OK",A1)))</formula>
    </cfRule>
  </conditionalFormatting>
  <conditionalFormatting sqref="K27 A27">
    <cfRule type="containsText" dxfId="383" priority="205" operator="containsText" text="NOT OK">
      <formula>NOT(ISERROR(SEARCH("NOT OK",A27)))</formula>
    </cfRule>
  </conditionalFormatting>
  <conditionalFormatting sqref="K111 A111">
    <cfRule type="containsText" dxfId="382" priority="202" operator="containsText" text="NOT OK">
      <formula>NOT(ISERROR(SEARCH("NOT OK",A111)))</formula>
    </cfRule>
  </conditionalFormatting>
  <conditionalFormatting sqref="K195 A195">
    <cfRule type="containsText" dxfId="381" priority="199" operator="containsText" text="NOT OK">
      <formula>NOT(ISERROR(SEARCH("NOT OK",A195)))</formula>
    </cfRule>
  </conditionalFormatting>
  <conditionalFormatting sqref="K50:K51 A50:A51">
    <cfRule type="containsText" dxfId="380" priority="176" operator="containsText" text="NOT OK">
      <formula>NOT(ISERROR(SEARCH("NOT OK",A50)))</formula>
    </cfRule>
  </conditionalFormatting>
  <conditionalFormatting sqref="K78:K79 A78:A79">
    <cfRule type="containsText" dxfId="379" priority="173" operator="containsText" text="NOT OK">
      <formula>NOT(ISERROR(SEARCH("NOT OK",A78)))</formula>
    </cfRule>
  </conditionalFormatting>
  <conditionalFormatting sqref="K24:K26 A24:A26">
    <cfRule type="containsText" dxfId="378" priority="157" operator="containsText" text="NOT OK">
      <formula>NOT(ISERROR(SEARCH("NOT OK",A24)))</formula>
    </cfRule>
  </conditionalFormatting>
  <conditionalFormatting sqref="A52:A53 K52:K53">
    <cfRule type="containsText" dxfId="377" priority="155" operator="containsText" text="NOT OK">
      <formula>NOT(ISERROR(SEARCH("NOT OK",A52)))</formula>
    </cfRule>
  </conditionalFormatting>
  <conditionalFormatting sqref="A80:A81 K80:K81">
    <cfRule type="containsText" dxfId="376" priority="153" operator="containsText" text="NOT OK">
      <formula>NOT(ISERROR(SEARCH("NOT OK",A80)))</formula>
    </cfRule>
  </conditionalFormatting>
  <conditionalFormatting sqref="A108:A110 K108:K110">
    <cfRule type="containsText" dxfId="375" priority="147" operator="containsText" text="NOT OK">
      <formula>NOT(ISERROR(SEARCH("NOT OK",A108)))</formula>
    </cfRule>
  </conditionalFormatting>
  <conditionalFormatting sqref="K248:K249 A248:A249">
    <cfRule type="containsText" dxfId="374" priority="152" operator="containsText" text="NOT OK">
      <formula>NOT(ISERROR(SEARCH("NOT OK",A248)))</formula>
    </cfRule>
  </conditionalFormatting>
  <conditionalFormatting sqref="K220:K221 A220:A221">
    <cfRule type="containsText" dxfId="373" priority="151" operator="containsText" text="NOT OK">
      <formula>NOT(ISERROR(SEARCH("NOT OK",A220)))</formula>
    </cfRule>
  </conditionalFormatting>
  <conditionalFormatting sqref="K192:K194 A192:A194">
    <cfRule type="containsText" dxfId="372" priority="150" operator="containsText" text="NOT OK">
      <formula>NOT(ISERROR(SEARCH("NOT OK",A192)))</formula>
    </cfRule>
  </conditionalFormatting>
  <conditionalFormatting sqref="K164:K165 A164:A165">
    <cfRule type="containsText" dxfId="371" priority="149" operator="containsText" text="NOT OK">
      <formula>NOT(ISERROR(SEARCH("NOT OK",A164)))</formula>
    </cfRule>
  </conditionalFormatting>
  <conditionalFormatting sqref="K136:K137 A136:A137">
    <cfRule type="containsText" dxfId="370" priority="148" operator="containsText" text="NOT OK">
      <formula>NOT(ISERROR(SEARCH("NOT OK",A136)))</formula>
    </cfRule>
  </conditionalFormatting>
  <conditionalFormatting sqref="K56 K54 A56 A54">
    <cfRule type="containsText" dxfId="369" priority="146" operator="containsText" text="NOT OK">
      <formula>NOT(ISERROR(SEARCH("NOT OK",A54)))</formula>
    </cfRule>
  </conditionalFormatting>
  <conditionalFormatting sqref="K55 A55">
    <cfRule type="containsText" dxfId="368" priority="145" operator="containsText" text="NOT OK">
      <formula>NOT(ISERROR(SEARCH("NOT OK",A55)))</formula>
    </cfRule>
  </conditionalFormatting>
  <conditionalFormatting sqref="K54 A54">
    <cfRule type="containsText" dxfId="367" priority="144" operator="containsText" text="NOT OK">
      <formula>NOT(ISERROR(SEARCH("NOT OK",A54)))</formula>
    </cfRule>
  </conditionalFormatting>
  <conditionalFormatting sqref="K82 A82">
    <cfRule type="containsText" dxfId="366" priority="143" operator="containsText" text="NOT OK">
      <formula>NOT(ISERROR(SEARCH("NOT OK",A82)))</formula>
    </cfRule>
  </conditionalFormatting>
  <conditionalFormatting sqref="K82 A82">
    <cfRule type="containsText" dxfId="365" priority="141" operator="containsText" text="NOT OK">
      <formula>NOT(ISERROR(SEARCH("NOT OK",A82)))</formula>
    </cfRule>
  </conditionalFormatting>
  <conditionalFormatting sqref="A138 K138">
    <cfRule type="containsText" dxfId="364" priority="140" operator="containsText" text="NOT OK">
      <formula>NOT(ISERROR(SEARCH("NOT OK",A138)))</formula>
    </cfRule>
  </conditionalFormatting>
  <conditionalFormatting sqref="A138 K138">
    <cfRule type="containsText" dxfId="363" priority="138" operator="containsText" text="NOT OK">
      <formula>NOT(ISERROR(SEARCH("NOT OK",A138)))</formula>
    </cfRule>
  </conditionalFormatting>
  <conditionalFormatting sqref="A166 K166">
    <cfRule type="containsText" dxfId="362" priority="137" operator="containsText" text="NOT OK">
      <formula>NOT(ISERROR(SEARCH("NOT OK",A166)))</formula>
    </cfRule>
  </conditionalFormatting>
  <conditionalFormatting sqref="A166 K166">
    <cfRule type="containsText" dxfId="361" priority="135" operator="containsText" text="NOT OK">
      <formula>NOT(ISERROR(SEARCH("NOT OK",A166)))</formula>
    </cfRule>
  </conditionalFormatting>
  <conditionalFormatting sqref="K222 A222">
    <cfRule type="containsText" dxfId="360" priority="134" operator="containsText" text="NOT OK">
      <formula>NOT(ISERROR(SEARCH("NOT OK",A222)))</formula>
    </cfRule>
  </conditionalFormatting>
  <conditionalFormatting sqref="K222 A222">
    <cfRule type="containsText" dxfId="359" priority="132" operator="containsText" text="NOT OK">
      <formula>NOT(ISERROR(SEARCH("NOT OK",A222)))</formula>
    </cfRule>
  </conditionalFormatting>
  <conditionalFormatting sqref="K250 A250">
    <cfRule type="containsText" dxfId="358" priority="131" operator="containsText" text="NOT OK">
      <formula>NOT(ISERROR(SEARCH("NOT OK",A250)))</formula>
    </cfRule>
  </conditionalFormatting>
  <conditionalFormatting sqref="K250 A250">
    <cfRule type="containsText" dxfId="357" priority="129" operator="containsText" text="NOT OK">
      <formula>NOT(ISERROR(SEARCH("NOT OK",A250)))</formula>
    </cfRule>
  </conditionalFormatting>
  <conditionalFormatting sqref="A33 K33">
    <cfRule type="containsText" dxfId="356" priority="87" operator="containsText" text="NOT OK">
      <formula>NOT(ISERROR(SEARCH("NOT OK",A33)))</formula>
    </cfRule>
  </conditionalFormatting>
  <conditionalFormatting sqref="A61 K61">
    <cfRule type="containsText" dxfId="355" priority="86" operator="containsText" text="NOT OK">
      <formula>NOT(ISERROR(SEARCH("NOT OK",A61)))</formula>
    </cfRule>
  </conditionalFormatting>
  <conditionalFormatting sqref="A201 K201">
    <cfRule type="containsText" dxfId="354" priority="83" operator="containsText" text="NOT OK">
      <formula>NOT(ISERROR(SEARCH("NOT OK",A201)))</formula>
    </cfRule>
  </conditionalFormatting>
  <conditionalFormatting sqref="K117 A117">
    <cfRule type="containsText" dxfId="353" priority="85" operator="containsText" text="NOT OK">
      <formula>NOT(ISERROR(SEARCH("NOT OK",A117)))</formula>
    </cfRule>
  </conditionalFormatting>
  <conditionalFormatting sqref="K145 A145">
    <cfRule type="containsText" dxfId="352" priority="84" operator="containsText" text="NOT OK">
      <formula>NOT(ISERROR(SEARCH("NOT OK",A145)))</formula>
    </cfRule>
  </conditionalFormatting>
  <conditionalFormatting sqref="A229 K229">
    <cfRule type="containsText" dxfId="351" priority="82" operator="containsText" text="NOT OK">
      <formula>NOT(ISERROR(SEARCH("NOT OK",A229)))</formula>
    </cfRule>
  </conditionalFormatting>
  <conditionalFormatting sqref="A15:A16 K15:K16">
    <cfRule type="containsText" dxfId="350" priority="81" operator="containsText" text="NOT OK">
      <formula>NOT(ISERROR(SEARCH("NOT OK",A15)))</formula>
    </cfRule>
  </conditionalFormatting>
  <conditionalFormatting sqref="K43 A43">
    <cfRule type="containsText" dxfId="349" priority="80" operator="containsText" text="NOT OK">
      <formula>NOT(ISERROR(SEARCH("NOT OK",A43)))</formula>
    </cfRule>
  </conditionalFormatting>
  <conditionalFormatting sqref="K71 A71">
    <cfRule type="containsText" dxfId="348" priority="78" operator="containsText" text="NOT OK">
      <formula>NOT(ISERROR(SEARCH("NOT OK",A71)))</formula>
    </cfRule>
  </conditionalFormatting>
  <conditionalFormatting sqref="K99:K102 A99:A102">
    <cfRule type="containsText" dxfId="347" priority="76" operator="containsText" text="NOT OK">
      <formula>NOT(ISERROR(SEARCH("NOT OK",A99)))</formula>
    </cfRule>
  </conditionalFormatting>
  <conditionalFormatting sqref="A127 K127">
    <cfRule type="containsText" dxfId="346" priority="75" operator="containsText" text="NOT OK">
      <formula>NOT(ISERROR(SEARCH("NOT OK",A127)))</formula>
    </cfRule>
  </conditionalFormatting>
  <conditionalFormatting sqref="K155 A155">
    <cfRule type="containsText" dxfId="345" priority="73" operator="containsText" text="NOT OK">
      <formula>NOT(ISERROR(SEARCH("NOT OK",A155)))</formula>
    </cfRule>
  </conditionalFormatting>
  <conditionalFormatting sqref="A183:A186 K183:K186">
    <cfRule type="containsText" dxfId="344" priority="71" operator="containsText" text="NOT OK">
      <formula>NOT(ISERROR(SEARCH("NOT OK",A183)))</formula>
    </cfRule>
  </conditionalFormatting>
  <conditionalFormatting sqref="K211 A211">
    <cfRule type="containsText" dxfId="343" priority="70" operator="containsText" text="NOT OK">
      <formula>NOT(ISERROR(SEARCH("NOT OK",A211)))</formula>
    </cfRule>
  </conditionalFormatting>
  <conditionalFormatting sqref="K239 A239">
    <cfRule type="containsText" dxfId="342" priority="68" operator="containsText" text="NOT OK">
      <formula>NOT(ISERROR(SEARCH("NOT OK",A239)))</formula>
    </cfRule>
  </conditionalFormatting>
  <conditionalFormatting sqref="A239 K239">
    <cfRule type="containsText" dxfId="341" priority="66" operator="containsText" text="NOT OK">
      <formula>NOT(ISERROR(SEARCH("NOT OK",A239)))</formula>
    </cfRule>
  </conditionalFormatting>
  <conditionalFormatting sqref="A44:A46 K44:K46">
    <cfRule type="containsText" dxfId="340" priority="64" operator="containsText" text="NOT OK">
      <formula>NOT(ISERROR(SEARCH("NOT OK",A44)))</formula>
    </cfRule>
  </conditionalFormatting>
  <conditionalFormatting sqref="A72:A74 K72:K74">
    <cfRule type="containsText" dxfId="339" priority="62" operator="containsText" text="NOT OK">
      <formula>NOT(ISERROR(SEARCH("NOT OK",A72)))</formula>
    </cfRule>
  </conditionalFormatting>
  <conditionalFormatting sqref="K84 A84">
    <cfRule type="containsText" dxfId="338" priority="61" operator="containsText" text="NOT OK">
      <formula>NOT(ISERROR(SEARCH("NOT OK",A84)))</formula>
    </cfRule>
  </conditionalFormatting>
  <conditionalFormatting sqref="K83 A83">
    <cfRule type="containsText" dxfId="337" priority="60" operator="containsText" text="NOT OK">
      <formula>NOT(ISERROR(SEARCH("NOT OK",A83)))</formula>
    </cfRule>
  </conditionalFormatting>
  <conditionalFormatting sqref="A140 K140">
    <cfRule type="containsText" dxfId="336" priority="59" operator="containsText" text="NOT OK">
      <formula>NOT(ISERROR(SEARCH("NOT OK",A140)))</formula>
    </cfRule>
  </conditionalFormatting>
  <conditionalFormatting sqref="K139 A139">
    <cfRule type="containsText" dxfId="335" priority="58" operator="containsText" text="NOT OK">
      <formula>NOT(ISERROR(SEARCH("NOT OK",A139)))</formula>
    </cfRule>
  </conditionalFormatting>
  <conditionalFormatting sqref="A168 K168">
    <cfRule type="containsText" dxfId="334" priority="57" operator="containsText" text="NOT OK">
      <formula>NOT(ISERROR(SEARCH("NOT OK",A168)))</formula>
    </cfRule>
  </conditionalFormatting>
  <conditionalFormatting sqref="K167 A167">
    <cfRule type="containsText" dxfId="333" priority="56" operator="containsText" text="NOT OK">
      <formula>NOT(ISERROR(SEARCH("NOT OK",A167)))</formula>
    </cfRule>
  </conditionalFormatting>
  <conditionalFormatting sqref="K128:K130 A128:A130">
    <cfRule type="containsText" dxfId="332" priority="54" operator="containsText" text="NOT OK">
      <formula>NOT(ISERROR(SEARCH("NOT OK",A128)))</formula>
    </cfRule>
  </conditionalFormatting>
  <conditionalFormatting sqref="A212:A214 K212:K214">
    <cfRule type="containsText" dxfId="331" priority="50" operator="containsText" text="NOT OK">
      <formula>NOT(ISERROR(SEARCH("NOT OK",A212)))</formula>
    </cfRule>
  </conditionalFormatting>
  <conditionalFormatting sqref="A240:A242 K240:K242">
    <cfRule type="containsText" dxfId="330" priority="48" operator="containsText" text="NOT OK">
      <formula>NOT(ISERROR(SEARCH("NOT OK",A240)))</formula>
    </cfRule>
  </conditionalFormatting>
  <conditionalFormatting sqref="K224 A224">
    <cfRule type="containsText" dxfId="329" priority="47" operator="containsText" text="NOT OK">
      <formula>NOT(ISERROR(SEARCH("NOT OK",A224)))</formula>
    </cfRule>
  </conditionalFormatting>
  <conditionalFormatting sqref="K223 A223">
    <cfRule type="containsText" dxfId="328" priority="46" operator="containsText" text="NOT OK">
      <formula>NOT(ISERROR(SEARCH("NOT OK",A223)))</formula>
    </cfRule>
  </conditionalFormatting>
  <conditionalFormatting sqref="K252 A252">
    <cfRule type="containsText" dxfId="327" priority="45" operator="containsText" text="NOT OK">
      <formula>NOT(ISERROR(SEARCH("NOT OK",A252)))</formula>
    </cfRule>
  </conditionalFormatting>
  <conditionalFormatting sqref="K251 A251">
    <cfRule type="containsText" dxfId="326" priority="44" operator="containsText" text="NOT OK">
      <formula>NOT(ISERROR(SEARCH("NOT OK",A251)))</formula>
    </cfRule>
  </conditionalFormatting>
  <conditionalFormatting sqref="K19 A19">
    <cfRule type="containsText" dxfId="325" priority="42" operator="containsText" text="NOT OK">
      <formula>NOT(ISERROR(SEARCH("NOT OK",A19)))</formula>
    </cfRule>
  </conditionalFormatting>
  <conditionalFormatting sqref="A20 K20">
    <cfRule type="containsText" dxfId="324" priority="41" operator="containsText" text="NOT OK">
      <formula>NOT(ISERROR(SEARCH("NOT OK",A20)))</formula>
    </cfRule>
  </conditionalFormatting>
  <conditionalFormatting sqref="K104 A104">
    <cfRule type="containsText" dxfId="323" priority="36" operator="containsText" text="NOT OK">
      <formula>NOT(ISERROR(SEARCH("NOT OK",A104)))</formula>
    </cfRule>
  </conditionalFormatting>
  <conditionalFormatting sqref="K103 A103">
    <cfRule type="containsText" dxfId="322" priority="35" operator="containsText" text="NOT OK">
      <formula>NOT(ISERROR(SEARCH("NOT OK",A103)))</formula>
    </cfRule>
  </conditionalFormatting>
  <conditionalFormatting sqref="A188 K188">
    <cfRule type="containsText" dxfId="321" priority="30" operator="containsText" text="NOT OK">
      <formula>NOT(ISERROR(SEARCH("NOT OK",A188)))</formula>
    </cfRule>
  </conditionalFormatting>
  <conditionalFormatting sqref="K187 A187">
    <cfRule type="containsText" dxfId="320" priority="29" operator="containsText" text="NOT OK">
      <formula>NOT(ISERROR(SEARCH("NOT OK",A187)))</formula>
    </cfRule>
  </conditionalFormatting>
  <conditionalFormatting sqref="K47 A47">
    <cfRule type="containsText" dxfId="319" priority="12" operator="containsText" text="NOT OK">
      <formula>NOT(ISERROR(SEARCH("NOT OK",A47)))</formula>
    </cfRule>
  </conditionalFormatting>
  <conditionalFormatting sqref="A48 K48">
    <cfRule type="containsText" dxfId="318" priority="11" operator="containsText" text="NOT OK">
      <formula>NOT(ISERROR(SEARCH("NOT OK",A48)))</formula>
    </cfRule>
  </conditionalFormatting>
  <conditionalFormatting sqref="K75 A75">
    <cfRule type="containsText" dxfId="317" priority="10" operator="containsText" text="NOT OK">
      <formula>NOT(ISERROR(SEARCH("NOT OK",A75)))</formula>
    </cfRule>
  </conditionalFormatting>
  <conditionalFormatting sqref="A76 K76">
    <cfRule type="containsText" dxfId="316" priority="9" operator="containsText" text="NOT OK">
      <formula>NOT(ISERROR(SEARCH("NOT OK",A76)))</formula>
    </cfRule>
  </conditionalFormatting>
  <conditionalFormatting sqref="K132 A132">
    <cfRule type="containsText" dxfId="315" priority="8" operator="containsText" text="NOT OK">
      <formula>NOT(ISERROR(SEARCH("NOT OK",A132)))</formula>
    </cfRule>
  </conditionalFormatting>
  <conditionalFormatting sqref="K131 A131">
    <cfRule type="containsText" dxfId="314" priority="7" operator="containsText" text="NOT OK">
      <formula>NOT(ISERROR(SEARCH("NOT OK",A131)))</formula>
    </cfRule>
  </conditionalFormatting>
  <conditionalFormatting sqref="K160 A160">
    <cfRule type="containsText" dxfId="313" priority="6" operator="containsText" text="NOT OK">
      <formula>NOT(ISERROR(SEARCH("NOT OK",A160)))</formula>
    </cfRule>
  </conditionalFormatting>
  <conditionalFormatting sqref="K159 A159">
    <cfRule type="containsText" dxfId="312" priority="5" operator="containsText" text="NOT OK">
      <formula>NOT(ISERROR(SEARCH("NOT OK",A159)))</formula>
    </cfRule>
  </conditionalFormatting>
  <conditionalFormatting sqref="A216 K216">
    <cfRule type="containsText" dxfId="311" priority="4" operator="containsText" text="NOT OK">
      <formula>NOT(ISERROR(SEARCH("NOT OK",A216)))</formula>
    </cfRule>
  </conditionalFormatting>
  <conditionalFormatting sqref="K215 A215">
    <cfRule type="containsText" dxfId="310" priority="3" operator="containsText" text="NOT OK">
      <formula>NOT(ISERROR(SEARCH("NOT OK",A215)))</formula>
    </cfRule>
  </conditionalFormatting>
  <conditionalFormatting sqref="A244 K244">
    <cfRule type="containsText" dxfId="309" priority="2" operator="containsText" text="NOT OK">
      <formula>NOT(ISERROR(SEARCH("NOT OK",A244)))</formula>
    </cfRule>
  </conditionalFormatting>
  <conditionalFormatting sqref="K243 A243">
    <cfRule type="containsText" dxfId="308" priority="1" operator="containsText" text="NOT OK">
      <formula>NOT(ISERROR(SEARCH("NOT OK",A243)))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64" fitToHeight="4" orientation="portrait" r:id="rId1"/>
  <headerFooter alignWithMargins="0">
    <oddHeader>&amp;LMonthly Air Transport Statistics : Chiang Mai International Airport</oddHeader>
  </headerFooter>
  <rowBreaks count="2" manualBreakCount="2">
    <brk id="85" min="11" max="22" man="1"/>
    <brk id="169" min="11" max="2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B1:Z235"/>
  <sheetViews>
    <sheetView workbookViewId="0">
      <selection activeCell="F15" sqref="F15"/>
    </sheetView>
  </sheetViews>
  <sheetFormatPr defaultColWidth="7" defaultRowHeight="12.75"/>
  <cols>
    <col min="1" max="1" width="7" style="1" customWidth="1"/>
    <col min="2" max="2" width="12.42578125" style="1" customWidth="1"/>
    <col min="3" max="3" width="11.5703125" style="1" customWidth="1"/>
    <col min="4" max="4" width="11.42578125" style="1" customWidth="1"/>
    <col min="5" max="5" width="9.85546875" style="1" customWidth="1"/>
    <col min="6" max="6" width="10.85546875" style="1" customWidth="1"/>
    <col min="7" max="7" width="11.140625" style="1" customWidth="1"/>
    <col min="8" max="8" width="11.28515625" style="1" customWidth="1"/>
    <col min="9" max="9" width="9.140625" style="2" bestFit="1" customWidth="1"/>
    <col min="10" max="11" width="7" style="1" customWidth="1"/>
    <col min="12" max="12" width="13" style="1" customWidth="1"/>
    <col min="13" max="13" width="11.28515625" style="1" customWidth="1"/>
    <col min="14" max="14" width="11.7109375" style="1" customWidth="1"/>
    <col min="15" max="15" width="14.140625" style="1" bestFit="1" customWidth="1"/>
    <col min="16" max="17" width="11" style="1" customWidth="1"/>
    <col min="18" max="18" width="11.7109375" style="1" customWidth="1"/>
    <col min="19" max="19" width="11.5703125" style="1" customWidth="1"/>
    <col min="20" max="20" width="14.140625" style="1" bestFit="1" customWidth="1"/>
    <col min="21" max="22" width="11" style="1" customWidth="1"/>
    <col min="23" max="23" width="12.140625" style="2" bestFit="1" customWidth="1"/>
    <col min="24" max="24" width="7.28515625" style="1" bestFit="1" customWidth="1"/>
    <col min="25" max="16384" width="7" style="1"/>
  </cols>
  <sheetData>
    <row r="1" spans="2:25" ht="13.5" thickBot="1"/>
    <row r="2" spans="2:25" ht="13.5" thickTop="1">
      <c r="B2" s="1335" t="s">
        <v>0</v>
      </c>
      <c r="C2" s="1336"/>
      <c r="D2" s="1336"/>
      <c r="E2" s="1336"/>
      <c r="F2" s="1336"/>
      <c r="G2" s="1336"/>
      <c r="H2" s="1336"/>
      <c r="I2" s="1337"/>
      <c r="J2" s="4"/>
      <c r="K2" s="4"/>
      <c r="L2" s="1344" t="s">
        <v>1</v>
      </c>
      <c r="M2" s="1345"/>
      <c r="N2" s="1345"/>
      <c r="O2" s="1345"/>
      <c r="P2" s="1345"/>
      <c r="Q2" s="1345"/>
      <c r="R2" s="1345"/>
      <c r="S2" s="1345"/>
      <c r="T2" s="1345"/>
      <c r="U2" s="1345"/>
      <c r="V2" s="1345"/>
      <c r="W2" s="1346"/>
    </row>
    <row r="3" spans="2:25" ht="13.5" thickBot="1">
      <c r="B3" s="1338" t="s">
        <v>46</v>
      </c>
      <c r="C3" s="1339"/>
      <c r="D3" s="1339"/>
      <c r="E3" s="1339"/>
      <c r="F3" s="1339"/>
      <c r="G3" s="1339"/>
      <c r="H3" s="1339"/>
      <c r="I3" s="1340"/>
      <c r="J3" s="4"/>
      <c r="K3" s="4"/>
      <c r="L3" s="1347" t="s">
        <v>48</v>
      </c>
      <c r="M3" s="1348"/>
      <c r="N3" s="1348"/>
      <c r="O3" s="1348"/>
      <c r="P3" s="1348"/>
      <c r="Q3" s="1348"/>
      <c r="R3" s="1348"/>
      <c r="S3" s="1348"/>
      <c r="T3" s="1348"/>
      <c r="U3" s="1348"/>
      <c r="V3" s="1348"/>
      <c r="W3" s="1349"/>
    </row>
    <row r="4" spans="2:25" ht="14.25" thickTop="1" thickBot="1">
      <c r="B4" s="92"/>
      <c r="C4" s="93"/>
      <c r="D4" s="93"/>
      <c r="E4" s="93"/>
      <c r="F4" s="93"/>
      <c r="G4" s="93"/>
      <c r="H4" s="93"/>
      <c r="I4" s="94"/>
      <c r="J4" s="4"/>
      <c r="K4" s="4"/>
      <c r="L4" s="51"/>
      <c r="M4" s="52"/>
      <c r="N4" s="52"/>
      <c r="O4" s="52"/>
      <c r="P4" s="52"/>
      <c r="Q4" s="52"/>
      <c r="R4" s="52"/>
      <c r="S4" s="52"/>
      <c r="T4" s="52"/>
      <c r="U4" s="52"/>
      <c r="V4" s="52"/>
      <c r="W4" s="53"/>
    </row>
    <row r="5" spans="2:25" ht="14.25" thickTop="1" thickBot="1">
      <c r="B5" s="95"/>
      <c r="C5" s="1355" t="s">
        <v>58</v>
      </c>
      <c r="D5" s="1356"/>
      <c r="E5" s="1357"/>
      <c r="F5" s="1341" t="s">
        <v>59</v>
      </c>
      <c r="G5" s="1342"/>
      <c r="H5" s="1343"/>
      <c r="I5" s="96" t="s">
        <v>2</v>
      </c>
      <c r="J5" s="4"/>
      <c r="K5" s="4"/>
      <c r="L5" s="11"/>
      <c r="M5" s="1350" t="s">
        <v>58</v>
      </c>
      <c r="N5" s="1351"/>
      <c r="O5" s="1351"/>
      <c r="P5" s="1351"/>
      <c r="Q5" s="1352"/>
      <c r="R5" s="1350" t="s">
        <v>59</v>
      </c>
      <c r="S5" s="1351"/>
      <c r="T5" s="1351"/>
      <c r="U5" s="1351"/>
      <c r="V5" s="1352"/>
      <c r="W5" s="12" t="s">
        <v>2</v>
      </c>
    </row>
    <row r="6" spans="2:25" ht="13.5" thickTop="1">
      <c r="B6" s="97" t="s">
        <v>3</v>
      </c>
      <c r="C6" s="98"/>
      <c r="D6" s="99"/>
      <c r="E6" s="100"/>
      <c r="F6" s="98"/>
      <c r="G6" s="99"/>
      <c r="H6" s="100"/>
      <c r="I6" s="101" t="s">
        <v>4</v>
      </c>
      <c r="J6" s="4"/>
      <c r="K6" s="4"/>
      <c r="L6" s="13" t="s">
        <v>3</v>
      </c>
      <c r="M6" s="19"/>
      <c r="N6" s="15"/>
      <c r="O6" s="16"/>
      <c r="P6" s="17"/>
      <c r="Q6" s="20"/>
      <c r="R6" s="19"/>
      <c r="S6" s="15"/>
      <c r="T6" s="16"/>
      <c r="U6" s="17"/>
      <c r="V6" s="20"/>
      <c r="W6" s="21" t="s">
        <v>4</v>
      </c>
    </row>
    <row r="7" spans="2:25" ht="13.5" thickBot="1">
      <c r="B7" s="102"/>
      <c r="C7" s="103" t="s">
        <v>5</v>
      </c>
      <c r="D7" s="104" t="s">
        <v>6</v>
      </c>
      <c r="E7" s="287" t="s">
        <v>7</v>
      </c>
      <c r="F7" s="103" t="s">
        <v>5</v>
      </c>
      <c r="G7" s="104" t="s">
        <v>6</v>
      </c>
      <c r="H7" s="287" t="s">
        <v>7</v>
      </c>
      <c r="I7" s="106"/>
      <c r="J7" s="4"/>
      <c r="K7" s="4"/>
      <c r="L7" s="22"/>
      <c r="M7" s="27" t="s">
        <v>8</v>
      </c>
      <c r="N7" s="24" t="s">
        <v>9</v>
      </c>
      <c r="O7" s="25" t="s">
        <v>31</v>
      </c>
      <c r="P7" s="26" t="s">
        <v>32</v>
      </c>
      <c r="Q7" s="25" t="s">
        <v>7</v>
      </c>
      <c r="R7" s="27" t="s">
        <v>8</v>
      </c>
      <c r="S7" s="24" t="s">
        <v>9</v>
      </c>
      <c r="T7" s="25" t="s">
        <v>31</v>
      </c>
      <c r="U7" s="26" t="s">
        <v>32</v>
      </c>
      <c r="V7" s="25" t="s">
        <v>7</v>
      </c>
      <c r="W7" s="28"/>
    </row>
    <row r="8" spans="2:25" ht="6" customHeight="1" thickTop="1">
      <c r="B8" s="97"/>
      <c r="C8" s="107"/>
      <c r="D8" s="108"/>
      <c r="E8" s="109"/>
      <c r="F8" s="107"/>
      <c r="G8" s="108"/>
      <c r="H8" s="147"/>
      <c r="I8" s="110"/>
      <c r="J8" s="4"/>
      <c r="K8" s="4"/>
      <c r="L8" s="13"/>
      <c r="M8" s="33"/>
      <c r="N8" s="30"/>
      <c r="O8" s="31"/>
      <c r="P8" s="32"/>
      <c r="Q8" s="34"/>
      <c r="R8" s="33"/>
      <c r="S8" s="30"/>
      <c r="T8" s="31"/>
      <c r="U8" s="32"/>
      <c r="V8" s="34"/>
      <c r="W8" s="35"/>
    </row>
    <row r="9" spans="2:25">
      <c r="B9" s="97" t="s">
        <v>10</v>
      </c>
      <c r="C9" s="111">
        <v>77</v>
      </c>
      <c r="D9" s="113">
        <v>76</v>
      </c>
      <c r="E9" s="142">
        <f>SUM(C9:D9)</f>
        <v>153</v>
      </c>
      <c r="F9" s="111">
        <v>126</v>
      </c>
      <c r="G9" s="113">
        <v>126</v>
      </c>
      <c r="H9" s="148">
        <f>SUM(F9:G9)</f>
        <v>252</v>
      </c>
      <c r="I9" s="114">
        <f>IF(E9=0,0,((H9/E9)-1)*100)</f>
        <v>64.705882352941174</v>
      </c>
      <c r="J9" s="4"/>
      <c r="K9" s="6"/>
      <c r="L9" s="13" t="s">
        <v>10</v>
      </c>
      <c r="M9" s="39">
        <v>10312</v>
      </c>
      <c r="N9" s="37">
        <v>10376</v>
      </c>
      <c r="O9" s="159">
        <f>SUM(M9:N9)</f>
        <v>20688</v>
      </c>
      <c r="P9" s="133">
        <v>0</v>
      </c>
      <c r="Q9" s="159">
        <f t="shared" ref="Q9:Q11" si="0">O9+P9</f>
        <v>20688</v>
      </c>
      <c r="R9" s="39">
        <v>13252</v>
      </c>
      <c r="S9" s="37">
        <v>12730</v>
      </c>
      <c r="T9" s="159">
        <f>SUM(R9:S9)</f>
        <v>25982</v>
      </c>
      <c r="U9" s="133">
        <v>0</v>
      </c>
      <c r="V9" s="159">
        <f>T9+U9</f>
        <v>25982</v>
      </c>
      <c r="W9" s="40">
        <f>IF(Q9=0,0,((V9/Q9)-1)*100)</f>
        <v>25.589713843774177</v>
      </c>
    </row>
    <row r="10" spans="2:25">
      <c r="B10" s="97" t="s">
        <v>11</v>
      </c>
      <c r="C10" s="111">
        <v>75</v>
      </c>
      <c r="D10" s="113">
        <v>75</v>
      </c>
      <c r="E10" s="142">
        <f>SUM(C10:D10)</f>
        <v>150</v>
      </c>
      <c r="F10" s="111">
        <v>138</v>
      </c>
      <c r="G10" s="113">
        <v>138</v>
      </c>
      <c r="H10" s="148">
        <f>SUM(F10:G10)</f>
        <v>276</v>
      </c>
      <c r="I10" s="114">
        <f>IF(E10=0,0,((H10/E10)-1)*100)</f>
        <v>84.000000000000014</v>
      </c>
      <c r="J10" s="4"/>
      <c r="K10" s="6"/>
      <c r="L10" s="13" t="s">
        <v>11</v>
      </c>
      <c r="M10" s="39">
        <v>11409</v>
      </c>
      <c r="N10" s="37">
        <v>10264</v>
      </c>
      <c r="O10" s="159">
        <f t="shared" ref="O10:O11" si="1">SUM(M10:N10)</f>
        <v>21673</v>
      </c>
      <c r="P10" s="133">
        <v>0</v>
      </c>
      <c r="Q10" s="159">
        <f t="shared" si="0"/>
        <v>21673</v>
      </c>
      <c r="R10" s="39">
        <v>20059</v>
      </c>
      <c r="S10" s="37">
        <v>18151</v>
      </c>
      <c r="T10" s="159">
        <f t="shared" ref="T10:T11" si="2">SUM(R10:S10)</f>
        <v>38210</v>
      </c>
      <c r="U10" s="133">
        <v>0</v>
      </c>
      <c r="V10" s="159">
        <f>T10+U10</f>
        <v>38210</v>
      </c>
      <c r="W10" s="40">
        <f>IF(Q10=0,0,((V10/Q10)-1)*100)</f>
        <v>76.30231163198448</v>
      </c>
    </row>
    <row r="11" spans="2:25" ht="13.5" thickBot="1">
      <c r="B11" s="102" t="s">
        <v>12</v>
      </c>
      <c r="C11" s="115">
        <v>75</v>
      </c>
      <c r="D11" s="116">
        <v>75</v>
      </c>
      <c r="E11" s="142">
        <f>SUM(C11:D11)</f>
        <v>150</v>
      </c>
      <c r="F11" s="115">
        <v>138</v>
      </c>
      <c r="G11" s="116">
        <v>138</v>
      </c>
      <c r="H11" s="148">
        <f>SUM(F11:G11)</f>
        <v>276</v>
      </c>
      <c r="I11" s="114">
        <f>IF(E11=0,0,((H11/E11)-1)*100)</f>
        <v>84.000000000000014</v>
      </c>
      <c r="J11" s="4"/>
      <c r="K11" s="6"/>
      <c r="L11" s="22" t="s">
        <v>12</v>
      </c>
      <c r="M11" s="39">
        <v>11238</v>
      </c>
      <c r="N11" s="37">
        <v>11031</v>
      </c>
      <c r="O11" s="159">
        <f t="shared" si="1"/>
        <v>22269</v>
      </c>
      <c r="P11" s="38">
        <v>0</v>
      </c>
      <c r="Q11" s="248">
        <f t="shared" si="0"/>
        <v>22269</v>
      </c>
      <c r="R11" s="39">
        <v>19459</v>
      </c>
      <c r="S11" s="37">
        <v>18866</v>
      </c>
      <c r="T11" s="159">
        <f t="shared" si="2"/>
        <v>38325</v>
      </c>
      <c r="U11" s="38">
        <v>0</v>
      </c>
      <c r="V11" s="248">
        <f>T11+U11</f>
        <v>38325</v>
      </c>
      <c r="W11" s="40">
        <f>IF(Q11=0,0,((V11/Q11)-1)*100)</f>
        <v>72.100229017917286</v>
      </c>
    </row>
    <row r="12" spans="2:25" ht="14.25" thickTop="1" thickBot="1">
      <c r="B12" s="117" t="s">
        <v>57</v>
      </c>
      <c r="C12" s="118">
        <f>+C9+C10+C11</f>
        <v>227</v>
      </c>
      <c r="D12" s="120">
        <f t="shared" ref="D12:H12" si="3">+D9+D10+D11</f>
        <v>226</v>
      </c>
      <c r="E12" s="143">
        <f t="shared" si="3"/>
        <v>453</v>
      </c>
      <c r="F12" s="118">
        <f t="shared" si="3"/>
        <v>402</v>
      </c>
      <c r="G12" s="120">
        <f t="shared" si="3"/>
        <v>402</v>
      </c>
      <c r="H12" s="152">
        <f t="shared" si="3"/>
        <v>804</v>
      </c>
      <c r="I12" s="121">
        <f>IF(E12=0,0,((H12/E12)-1)*100)</f>
        <v>77.483443708609272</v>
      </c>
      <c r="J12" s="4"/>
      <c r="K12" s="4"/>
      <c r="L12" s="41" t="s">
        <v>57</v>
      </c>
      <c r="M12" s="45">
        <f>+M9+M10+M11</f>
        <v>32959</v>
      </c>
      <c r="N12" s="43">
        <f t="shared" ref="N12:V12" si="4">+N9+N10+N11</f>
        <v>31671</v>
      </c>
      <c r="O12" s="160">
        <f t="shared" si="4"/>
        <v>64630</v>
      </c>
      <c r="P12" s="43">
        <f t="shared" si="4"/>
        <v>0</v>
      </c>
      <c r="Q12" s="160">
        <f t="shared" si="4"/>
        <v>64630</v>
      </c>
      <c r="R12" s="45">
        <f t="shared" si="4"/>
        <v>52770</v>
      </c>
      <c r="S12" s="43">
        <f t="shared" si="4"/>
        <v>49747</v>
      </c>
      <c r="T12" s="160">
        <f t="shared" si="4"/>
        <v>102517</v>
      </c>
      <c r="U12" s="43">
        <f t="shared" si="4"/>
        <v>0</v>
      </c>
      <c r="V12" s="160">
        <f t="shared" si="4"/>
        <v>102517</v>
      </c>
      <c r="W12" s="46">
        <f>IF(Q12=0,0,((V12/Q12)-1)*100)</f>
        <v>58.621383258548661</v>
      </c>
    </row>
    <row r="13" spans="2:25" ht="13.5" thickTop="1">
      <c r="B13" s="97" t="s">
        <v>13</v>
      </c>
      <c r="C13" s="111">
        <v>76</v>
      </c>
      <c r="D13" s="113">
        <v>76</v>
      </c>
      <c r="E13" s="142">
        <f t="shared" ref="E13:E23" si="5">SUM(C13:D13)</f>
        <v>152</v>
      </c>
      <c r="F13" s="111">
        <v>198</v>
      </c>
      <c r="G13" s="113">
        <v>198</v>
      </c>
      <c r="H13" s="148">
        <f>SUM(F13:G13)</f>
        <v>396</v>
      </c>
      <c r="I13" s="114">
        <f t="shared" ref="I13:I24" si="6">IF(E13=0,0,((H13/E13)-1)*100)</f>
        <v>160.52631578947367</v>
      </c>
      <c r="J13" s="4"/>
      <c r="K13" s="4"/>
      <c r="L13" s="13" t="s">
        <v>13</v>
      </c>
      <c r="M13" s="39">
        <v>11012</v>
      </c>
      <c r="N13" s="37">
        <v>10614</v>
      </c>
      <c r="O13" s="159">
        <f>SUM(M13:N13)</f>
        <v>21626</v>
      </c>
      <c r="P13" s="133">
        <v>0</v>
      </c>
      <c r="Q13" s="159">
        <f t="shared" ref="Q13:Q14" si="7">O13+P13</f>
        <v>21626</v>
      </c>
      <c r="R13" s="39">
        <v>26211</v>
      </c>
      <c r="S13" s="37">
        <v>23852</v>
      </c>
      <c r="T13" s="159">
        <f>SUM(R13:S13)</f>
        <v>50063</v>
      </c>
      <c r="U13" s="133">
        <v>0</v>
      </c>
      <c r="V13" s="159">
        <f>T13+U13</f>
        <v>50063</v>
      </c>
      <c r="W13" s="40">
        <f t="shared" ref="W13:W24" si="8">IF(Q13=0,0,((V13/Q13)-1)*100)</f>
        <v>131.49449736428372</v>
      </c>
    </row>
    <row r="14" spans="2:25">
      <c r="B14" s="97" t="s">
        <v>14</v>
      </c>
      <c r="C14" s="111">
        <v>75</v>
      </c>
      <c r="D14" s="113">
        <v>75</v>
      </c>
      <c r="E14" s="142">
        <f t="shared" si="5"/>
        <v>150</v>
      </c>
      <c r="F14" s="111">
        <v>186</v>
      </c>
      <c r="G14" s="113">
        <v>187</v>
      </c>
      <c r="H14" s="148">
        <f>SUM(F14:G14)</f>
        <v>373</v>
      </c>
      <c r="I14" s="114">
        <f t="shared" si="6"/>
        <v>148.66666666666669</v>
      </c>
      <c r="J14" s="4"/>
      <c r="K14" s="4"/>
      <c r="L14" s="13" t="s">
        <v>14</v>
      </c>
      <c r="M14" s="39">
        <v>12113</v>
      </c>
      <c r="N14" s="37">
        <v>11200</v>
      </c>
      <c r="O14" s="159">
        <f t="shared" ref="O14" si="9">SUM(M14:N14)</f>
        <v>23313</v>
      </c>
      <c r="P14" s="133">
        <v>0</v>
      </c>
      <c r="Q14" s="159">
        <f t="shared" si="7"/>
        <v>23313</v>
      </c>
      <c r="R14" s="39">
        <v>24525</v>
      </c>
      <c r="S14" s="37">
        <v>26270</v>
      </c>
      <c r="T14" s="159">
        <f t="shared" ref="T14" si="10">SUM(R14:S14)</f>
        <v>50795</v>
      </c>
      <c r="U14" s="133">
        <v>0</v>
      </c>
      <c r="V14" s="159">
        <f>T14+U14</f>
        <v>50795</v>
      </c>
      <c r="W14" s="40">
        <f t="shared" si="8"/>
        <v>117.88272637584178</v>
      </c>
    </row>
    <row r="15" spans="2:25" ht="13.5" thickBot="1">
      <c r="B15" s="97" t="s">
        <v>15</v>
      </c>
      <c r="C15" s="111">
        <v>118</v>
      </c>
      <c r="D15" s="113">
        <v>118</v>
      </c>
      <c r="E15" s="142">
        <f>SUM(C15:D15)</f>
        <v>236</v>
      </c>
      <c r="F15" s="111">
        <v>206</v>
      </c>
      <c r="G15" s="113">
        <v>206</v>
      </c>
      <c r="H15" s="148">
        <f>SUM(F15:G15)</f>
        <v>412</v>
      </c>
      <c r="I15" s="114">
        <f>IF(E15=0,0,((H15/E15)-1)*100)</f>
        <v>74.576271186440678</v>
      </c>
      <c r="J15" s="7"/>
      <c r="K15" s="4"/>
      <c r="L15" s="13" t="s">
        <v>15</v>
      </c>
      <c r="M15" s="39">
        <v>12897</v>
      </c>
      <c r="N15" s="37">
        <v>12411</v>
      </c>
      <c r="O15" s="159">
        <f>SUM(M15:N15)</f>
        <v>25308</v>
      </c>
      <c r="P15" s="133">
        <v>0</v>
      </c>
      <c r="Q15" s="159">
        <f>O15+P15</f>
        <v>25308</v>
      </c>
      <c r="R15" s="39">
        <v>26182</v>
      </c>
      <c r="S15" s="37">
        <v>26598</v>
      </c>
      <c r="T15" s="159">
        <f>SUM(R15:S15)</f>
        <v>52780</v>
      </c>
      <c r="U15" s="133">
        <v>0</v>
      </c>
      <c r="V15" s="159">
        <f>T15+U15</f>
        <v>52780</v>
      </c>
      <c r="W15" s="40">
        <f>IF(Q15=0,0,((V15/Q15)-1)*100)</f>
        <v>108.55065591907697</v>
      </c>
    </row>
    <row r="16" spans="2:25" ht="14.25" thickTop="1" thickBot="1">
      <c r="B16" s="117" t="s">
        <v>61</v>
      </c>
      <c r="C16" s="118">
        <f>+C13+C14+C15</f>
        <v>269</v>
      </c>
      <c r="D16" s="120">
        <f t="shared" ref="D16:H16" si="11">+D13+D14+D15</f>
        <v>269</v>
      </c>
      <c r="E16" s="143">
        <f t="shared" si="11"/>
        <v>538</v>
      </c>
      <c r="F16" s="118">
        <f t="shared" si="11"/>
        <v>590</v>
      </c>
      <c r="G16" s="120">
        <f t="shared" si="11"/>
        <v>591</v>
      </c>
      <c r="H16" s="149">
        <f t="shared" si="11"/>
        <v>1181</v>
      </c>
      <c r="I16" s="122">
        <f t="shared" ref="I16" si="12">IF(E16=0,0,((H16/E16)-1)*100)</f>
        <v>119.51672862453533</v>
      </c>
      <c r="J16" s="7"/>
      <c r="K16" s="7"/>
      <c r="L16" s="41" t="s">
        <v>61</v>
      </c>
      <c r="M16" s="45">
        <f>+M13+M14+M15</f>
        <v>36022</v>
      </c>
      <c r="N16" s="43">
        <f t="shared" ref="N16:V16" si="13">+N13+N14+N15</f>
        <v>34225</v>
      </c>
      <c r="O16" s="160">
        <f t="shared" si="13"/>
        <v>70247</v>
      </c>
      <c r="P16" s="43">
        <f t="shared" si="13"/>
        <v>0</v>
      </c>
      <c r="Q16" s="160">
        <f t="shared" si="13"/>
        <v>70247</v>
      </c>
      <c r="R16" s="45">
        <f t="shared" si="13"/>
        <v>76918</v>
      </c>
      <c r="S16" s="43">
        <f t="shared" si="13"/>
        <v>76720</v>
      </c>
      <c r="T16" s="160">
        <f t="shared" si="13"/>
        <v>153638</v>
      </c>
      <c r="U16" s="43">
        <f t="shared" si="13"/>
        <v>0</v>
      </c>
      <c r="V16" s="160">
        <f t="shared" si="13"/>
        <v>153638</v>
      </c>
      <c r="W16" s="46">
        <f t="shared" ref="W16" si="14">IF(Q16=0,0,((V16/Q16)-1)*100)</f>
        <v>118.71111933605705</v>
      </c>
      <c r="X16" s="261"/>
      <c r="Y16" s="261"/>
    </row>
    <row r="17" spans="2:25" ht="13.5" thickTop="1">
      <c r="B17" s="97" t="s">
        <v>16</v>
      </c>
      <c r="C17" s="123">
        <v>114</v>
      </c>
      <c r="D17" s="125">
        <v>114</v>
      </c>
      <c r="E17" s="142">
        <f t="shared" si="5"/>
        <v>228</v>
      </c>
      <c r="F17" s="123">
        <v>193</v>
      </c>
      <c r="G17" s="125">
        <v>193</v>
      </c>
      <c r="H17" s="148">
        <f t="shared" ref="H17:H23" si="15">SUM(F17:G17)</f>
        <v>386</v>
      </c>
      <c r="I17" s="114">
        <f t="shared" si="6"/>
        <v>69.298245614035082</v>
      </c>
      <c r="J17" s="7"/>
      <c r="K17" s="4"/>
      <c r="L17" s="13" t="s">
        <v>16</v>
      </c>
      <c r="M17" s="39">
        <v>12812</v>
      </c>
      <c r="N17" s="37">
        <v>12225</v>
      </c>
      <c r="O17" s="159">
        <f t="shared" ref="O17:O19" si="16">SUM(M17:N17)</f>
        <v>25037</v>
      </c>
      <c r="P17" s="133">
        <v>0</v>
      </c>
      <c r="Q17" s="159">
        <f>O17+P17</f>
        <v>25037</v>
      </c>
      <c r="R17" s="39">
        <v>24411</v>
      </c>
      <c r="S17" s="37">
        <v>24850</v>
      </c>
      <c r="T17" s="159">
        <f t="shared" ref="T17:T19" si="17">SUM(R17:S17)</f>
        <v>49261</v>
      </c>
      <c r="U17" s="133">
        <v>0</v>
      </c>
      <c r="V17" s="159">
        <f>T17+U17</f>
        <v>49261</v>
      </c>
      <c r="W17" s="40">
        <f t="shared" si="8"/>
        <v>96.75280584734594</v>
      </c>
    </row>
    <row r="18" spans="2:25">
      <c r="B18" s="97" t="s">
        <v>17</v>
      </c>
      <c r="C18" s="123">
        <v>121</v>
      </c>
      <c r="D18" s="125">
        <v>121</v>
      </c>
      <c r="E18" s="142">
        <f>SUM(C18:D18)</f>
        <v>242</v>
      </c>
      <c r="F18" s="123">
        <v>198</v>
      </c>
      <c r="G18" s="125">
        <v>198</v>
      </c>
      <c r="H18" s="148">
        <f>SUM(F18:G18)</f>
        <v>396</v>
      </c>
      <c r="I18" s="114">
        <f>IF(E18=0,0,((H18/E18)-1)*100)</f>
        <v>63.636363636363647</v>
      </c>
      <c r="K18" s="4"/>
      <c r="L18" s="13" t="s">
        <v>17</v>
      </c>
      <c r="M18" s="39">
        <v>12984</v>
      </c>
      <c r="N18" s="37">
        <v>12467</v>
      </c>
      <c r="O18" s="159">
        <f>SUM(M18:N18)</f>
        <v>25451</v>
      </c>
      <c r="P18" s="133">
        <v>0</v>
      </c>
      <c r="Q18" s="159">
        <f>O18+P18</f>
        <v>25451</v>
      </c>
      <c r="R18" s="39">
        <v>24120</v>
      </c>
      <c r="S18" s="37">
        <v>23014</v>
      </c>
      <c r="T18" s="159">
        <f>SUM(R18:S18)</f>
        <v>47134</v>
      </c>
      <c r="U18" s="133">
        <v>0</v>
      </c>
      <c r="V18" s="159">
        <f>T18+U18</f>
        <v>47134</v>
      </c>
      <c r="W18" s="40">
        <f>IF(Q18=0,0,((V18/Q18)-1)*100)</f>
        <v>85.195080743389269</v>
      </c>
    </row>
    <row r="19" spans="2:25" ht="13.5" thickBot="1">
      <c r="B19" s="97" t="s">
        <v>18</v>
      </c>
      <c r="C19" s="123">
        <v>118</v>
      </c>
      <c r="D19" s="125">
        <v>118</v>
      </c>
      <c r="E19" s="142">
        <f t="shared" si="5"/>
        <v>236</v>
      </c>
      <c r="F19" s="123">
        <v>186</v>
      </c>
      <c r="G19" s="125">
        <v>186</v>
      </c>
      <c r="H19" s="148">
        <f t="shared" si="15"/>
        <v>372</v>
      </c>
      <c r="I19" s="114">
        <f t="shared" si="6"/>
        <v>57.627118644067799</v>
      </c>
      <c r="J19" s="8"/>
      <c r="K19" s="4"/>
      <c r="L19" s="13" t="s">
        <v>18</v>
      </c>
      <c r="M19" s="39">
        <v>13469</v>
      </c>
      <c r="N19" s="37">
        <v>13028</v>
      </c>
      <c r="O19" s="159">
        <f t="shared" si="16"/>
        <v>26497</v>
      </c>
      <c r="P19" s="133">
        <v>0</v>
      </c>
      <c r="Q19" s="159">
        <f t="shared" ref="Q19" si="18">O19+P19</f>
        <v>26497</v>
      </c>
      <c r="R19" s="39">
        <v>22564</v>
      </c>
      <c r="S19" s="37">
        <v>21569</v>
      </c>
      <c r="T19" s="159">
        <f t="shared" si="17"/>
        <v>44133</v>
      </c>
      <c r="U19" s="133">
        <v>0</v>
      </c>
      <c r="V19" s="159">
        <f>T19+U19</f>
        <v>44133</v>
      </c>
      <c r="W19" s="40">
        <f t="shared" si="8"/>
        <v>66.558478318300189</v>
      </c>
    </row>
    <row r="20" spans="2:25" ht="15.75" customHeight="1" thickTop="1" thickBot="1">
      <c r="B20" s="126" t="s">
        <v>19</v>
      </c>
      <c r="C20" s="118">
        <f>+C17+C18+C19</f>
        <v>353</v>
      </c>
      <c r="D20" s="128">
        <f t="shared" ref="D20:H20" si="19">+D17+D18+D19</f>
        <v>353</v>
      </c>
      <c r="E20" s="144">
        <f t="shared" si="19"/>
        <v>706</v>
      </c>
      <c r="F20" s="118">
        <f t="shared" si="19"/>
        <v>577</v>
      </c>
      <c r="G20" s="128">
        <f t="shared" si="19"/>
        <v>577</v>
      </c>
      <c r="H20" s="150">
        <f t="shared" si="19"/>
        <v>1154</v>
      </c>
      <c r="I20" s="121">
        <f t="shared" si="6"/>
        <v>63.456090651558085</v>
      </c>
      <c r="J20" s="9"/>
      <c r="K20" s="10"/>
      <c r="L20" s="47" t="s">
        <v>19</v>
      </c>
      <c r="M20" s="48">
        <f>+M17+M18+M19</f>
        <v>39265</v>
      </c>
      <c r="N20" s="49">
        <f t="shared" ref="N20:V20" si="20">+N17+N18+N19</f>
        <v>37720</v>
      </c>
      <c r="O20" s="161">
        <f t="shared" si="20"/>
        <v>76985</v>
      </c>
      <c r="P20" s="49">
        <f t="shared" si="20"/>
        <v>0</v>
      </c>
      <c r="Q20" s="161">
        <f t="shared" si="20"/>
        <v>76985</v>
      </c>
      <c r="R20" s="48">
        <f t="shared" si="20"/>
        <v>71095</v>
      </c>
      <c r="S20" s="49">
        <f t="shared" si="20"/>
        <v>69433</v>
      </c>
      <c r="T20" s="161">
        <f t="shared" si="20"/>
        <v>140528</v>
      </c>
      <c r="U20" s="49">
        <f t="shared" si="20"/>
        <v>0</v>
      </c>
      <c r="V20" s="161">
        <f t="shared" si="20"/>
        <v>140528</v>
      </c>
      <c r="W20" s="50">
        <f t="shared" si="8"/>
        <v>82.539455738130798</v>
      </c>
    </row>
    <row r="21" spans="2:25" ht="13.5" thickTop="1">
      <c r="B21" s="97" t="s">
        <v>20</v>
      </c>
      <c r="C21" s="111">
        <v>127</v>
      </c>
      <c r="D21" s="113">
        <v>127</v>
      </c>
      <c r="E21" s="145">
        <f t="shared" si="5"/>
        <v>254</v>
      </c>
      <c r="F21" s="111">
        <v>197</v>
      </c>
      <c r="G21" s="113">
        <v>197</v>
      </c>
      <c r="H21" s="151">
        <f t="shared" si="15"/>
        <v>394</v>
      </c>
      <c r="I21" s="114">
        <f t="shared" si="6"/>
        <v>55.11811023622046</v>
      </c>
      <c r="J21" s="4"/>
      <c r="K21" s="4"/>
      <c r="L21" s="13" t="s">
        <v>21</v>
      </c>
      <c r="M21" s="39">
        <v>14067</v>
      </c>
      <c r="N21" s="37">
        <v>12971</v>
      </c>
      <c r="O21" s="159">
        <f t="shared" ref="O21:O23" si="21">SUM(M21:N21)</f>
        <v>27038</v>
      </c>
      <c r="P21" s="133">
        <v>0</v>
      </c>
      <c r="Q21" s="159">
        <f t="shared" ref="Q21:Q23" si="22">O21+P21</f>
        <v>27038</v>
      </c>
      <c r="R21" s="39">
        <v>27795</v>
      </c>
      <c r="S21" s="37">
        <v>25070</v>
      </c>
      <c r="T21" s="159">
        <f t="shared" ref="T21:T23" si="23">SUM(R21:S21)</f>
        <v>52865</v>
      </c>
      <c r="U21" s="133">
        <v>0</v>
      </c>
      <c r="V21" s="159">
        <f>T21+U21</f>
        <v>52865</v>
      </c>
      <c r="W21" s="40">
        <f t="shared" si="8"/>
        <v>95.521118425919084</v>
      </c>
    </row>
    <row r="22" spans="2:25">
      <c r="B22" s="97" t="s">
        <v>22</v>
      </c>
      <c r="C22" s="111">
        <v>142</v>
      </c>
      <c r="D22" s="113">
        <v>142</v>
      </c>
      <c r="E22" s="142">
        <f t="shared" si="5"/>
        <v>284</v>
      </c>
      <c r="F22" s="111">
        <v>197</v>
      </c>
      <c r="G22" s="113">
        <v>197</v>
      </c>
      <c r="H22" s="142">
        <f t="shared" si="15"/>
        <v>394</v>
      </c>
      <c r="I22" s="114">
        <f t="shared" si="6"/>
        <v>38.732394366197177</v>
      </c>
      <c r="J22" s="4"/>
      <c r="K22" s="4"/>
      <c r="L22" s="13" t="s">
        <v>22</v>
      </c>
      <c r="M22" s="39">
        <v>15559</v>
      </c>
      <c r="N22" s="37">
        <v>15682</v>
      </c>
      <c r="O22" s="159">
        <f t="shared" si="21"/>
        <v>31241</v>
      </c>
      <c r="P22" s="133">
        <v>0</v>
      </c>
      <c r="Q22" s="159">
        <f t="shared" si="22"/>
        <v>31241</v>
      </c>
      <c r="R22" s="39">
        <v>27658</v>
      </c>
      <c r="S22" s="37">
        <v>27603</v>
      </c>
      <c r="T22" s="159">
        <f t="shared" si="23"/>
        <v>55261</v>
      </c>
      <c r="U22" s="133">
        <v>1</v>
      </c>
      <c r="V22" s="159">
        <f>T22+U22</f>
        <v>55262</v>
      </c>
      <c r="W22" s="40">
        <f t="shared" si="8"/>
        <v>76.889344131109752</v>
      </c>
    </row>
    <row r="23" spans="2:25" ht="13.5" thickBot="1">
      <c r="B23" s="97" t="s">
        <v>23</v>
      </c>
      <c r="C23" s="111">
        <v>119</v>
      </c>
      <c r="D23" s="129">
        <v>119</v>
      </c>
      <c r="E23" s="146">
        <f t="shared" si="5"/>
        <v>238</v>
      </c>
      <c r="F23" s="111">
        <v>184</v>
      </c>
      <c r="G23" s="129">
        <v>185</v>
      </c>
      <c r="H23" s="146">
        <f t="shared" si="15"/>
        <v>369</v>
      </c>
      <c r="I23" s="130">
        <f t="shared" si="6"/>
        <v>55.042016806722692</v>
      </c>
      <c r="J23" s="4"/>
      <c r="K23" s="4"/>
      <c r="L23" s="13" t="s">
        <v>23</v>
      </c>
      <c r="M23" s="39">
        <v>12831</v>
      </c>
      <c r="N23" s="37">
        <v>12106</v>
      </c>
      <c r="O23" s="159">
        <f t="shared" si="21"/>
        <v>24937</v>
      </c>
      <c r="P23" s="133">
        <v>0</v>
      </c>
      <c r="Q23" s="159">
        <f t="shared" si="22"/>
        <v>24937</v>
      </c>
      <c r="R23" s="39">
        <v>24836</v>
      </c>
      <c r="S23" s="37">
        <v>22936</v>
      </c>
      <c r="T23" s="159">
        <f t="shared" si="23"/>
        <v>47772</v>
      </c>
      <c r="U23" s="133">
        <v>0</v>
      </c>
      <c r="V23" s="159">
        <f>T23+U23</f>
        <v>47772</v>
      </c>
      <c r="W23" s="40">
        <f t="shared" si="8"/>
        <v>91.570758310943575</v>
      </c>
    </row>
    <row r="24" spans="2:25" ht="14.25" thickTop="1" thickBot="1">
      <c r="B24" s="117" t="s">
        <v>24</v>
      </c>
      <c r="C24" s="118">
        <f>+C21+C22+C23</f>
        <v>388</v>
      </c>
      <c r="D24" s="120">
        <f t="shared" ref="D24:H24" si="24">+D21+D22+D23</f>
        <v>388</v>
      </c>
      <c r="E24" s="143">
        <f t="shared" si="24"/>
        <v>776</v>
      </c>
      <c r="F24" s="118">
        <f t="shared" si="24"/>
        <v>578</v>
      </c>
      <c r="G24" s="120">
        <f t="shared" si="24"/>
        <v>579</v>
      </c>
      <c r="H24" s="152">
        <f t="shared" si="24"/>
        <v>1157</v>
      </c>
      <c r="I24" s="121">
        <f t="shared" si="6"/>
        <v>49.097938144329902</v>
      </c>
      <c r="J24" s="4"/>
      <c r="K24" s="4"/>
      <c r="L24" s="41" t="s">
        <v>24</v>
      </c>
      <c r="M24" s="45">
        <f>+M21+M22+M23</f>
        <v>42457</v>
      </c>
      <c r="N24" s="43">
        <f t="shared" ref="N24:V24" si="25">+N21+N22+N23</f>
        <v>40759</v>
      </c>
      <c r="O24" s="160">
        <f t="shared" si="25"/>
        <v>83216</v>
      </c>
      <c r="P24" s="43">
        <f t="shared" si="25"/>
        <v>0</v>
      </c>
      <c r="Q24" s="160">
        <f t="shared" si="25"/>
        <v>83216</v>
      </c>
      <c r="R24" s="45">
        <f t="shared" si="25"/>
        <v>80289</v>
      </c>
      <c r="S24" s="43">
        <f t="shared" si="25"/>
        <v>75609</v>
      </c>
      <c r="T24" s="160">
        <f t="shared" si="25"/>
        <v>155898</v>
      </c>
      <c r="U24" s="43">
        <f t="shared" si="25"/>
        <v>1</v>
      </c>
      <c r="V24" s="160">
        <f t="shared" si="25"/>
        <v>155899</v>
      </c>
      <c r="W24" s="46">
        <f t="shared" si="8"/>
        <v>87.34257835031724</v>
      </c>
    </row>
    <row r="25" spans="2:25" ht="14.25" thickTop="1" thickBot="1">
      <c r="B25" s="117" t="s">
        <v>62</v>
      </c>
      <c r="C25" s="118">
        <f>+C16+C20+C24</f>
        <v>1010</v>
      </c>
      <c r="D25" s="120">
        <f t="shared" ref="D25:H25" si="26">+D16+D20+D24</f>
        <v>1010</v>
      </c>
      <c r="E25" s="143">
        <f t="shared" si="26"/>
        <v>2020</v>
      </c>
      <c r="F25" s="118">
        <f t="shared" si="26"/>
        <v>1745</v>
      </c>
      <c r="G25" s="120">
        <f t="shared" si="26"/>
        <v>1747</v>
      </c>
      <c r="H25" s="149">
        <f t="shared" si="26"/>
        <v>3492</v>
      </c>
      <c r="I25" s="122">
        <f>IF(E25=0,0,((H25/E25)-1)*100)</f>
        <v>72.871287128712865</v>
      </c>
      <c r="J25" s="7"/>
      <c r="K25" s="4"/>
      <c r="L25" s="41" t="s">
        <v>62</v>
      </c>
      <c r="M25" s="45">
        <f t="shared" ref="M25:V25" si="27">+M16+M20+M24</f>
        <v>117744</v>
      </c>
      <c r="N25" s="43">
        <f t="shared" si="27"/>
        <v>112704</v>
      </c>
      <c r="O25" s="160">
        <f t="shared" si="27"/>
        <v>230448</v>
      </c>
      <c r="P25" s="44">
        <f t="shared" si="27"/>
        <v>0</v>
      </c>
      <c r="Q25" s="163">
        <f t="shared" si="27"/>
        <v>230448</v>
      </c>
      <c r="R25" s="45">
        <f t="shared" si="27"/>
        <v>228302</v>
      </c>
      <c r="S25" s="43">
        <f t="shared" si="27"/>
        <v>221762</v>
      </c>
      <c r="T25" s="160">
        <f t="shared" si="27"/>
        <v>450064</v>
      </c>
      <c r="U25" s="44">
        <f t="shared" si="27"/>
        <v>1</v>
      </c>
      <c r="V25" s="163">
        <f t="shared" si="27"/>
        <v>450065</v>
      </c>
      <c r="W25" s="46">
        <f>IF(Q25=0,0,((V25/Q25)-1)*100)</f>
        <v>95.300024300492964</v>
      </c>
      <c r="X25" s="261"/>
      <c r="Y25" s="261"/>
    </row>
    <row r="26" spans="2:25" ht="14.25" thickTop="1" thickBot="1">
      <c r="B26" s="117" t="s">
        <v>7</v>
      </c>
      <c r="C26" s="118">
        <f>+C25+C12</f>
        <v>1237</v>
      </c>
      <c r="D26" s="120">
        <f t="shared" ref="D26:H26" si="28">+D25+D12</f>
        <v>1236</v>
      </c>
      <c r="E26" s="143">
        <f t="shared" si="28"/>
        <v>2473</v>
      </c>
      <c r="F26" s="118">
        <f t="shared" si="28"/>
        <v>2147</v>
      </c>
      <c r="G26" s="120">
        <f t="shared" si="28"/>
        <v>2149</v>
      </c>
      <c r="H26" s="149">
        <f t="shared" si="28"/>
        <v>4296</v>
      </c>
      <c r="I26" s="122">
        <f t="shared" ref="I26" si="29">IF(E26=0,0,((H26/E26)-1)*100)</f>
        <v>73.716134249898914</v>
      </c>
      <c r="J26" s="7"/>
      <c r="K26" s="7"/>
      <c r="L26" s="41" t="s">
        <v>7</v>
      </c>
      <c r="M26" s="45">
        <f>+M25+M12</f>
        <v>150703</v>
      </c>
      <c r="N26" s="43">
        <f t="shared" ref="N26:V26" si="30">+N25+N12</f>
        <v>144375</v>
      </c>
      <c r="O26" s="160">
        <f t="shared" si="30"/>
        <v>295078</v>
      </c>
      <c r="P26" s="43">
        <f t="shared" si="30"/>
        <v>0</v>
      </c>
      <c r="Q26" s="160">
        <f t="shared" si="30"/>
        <v>295078</v>
      </c>
      <c r="R26" s="45">
        <f t="shared" si="30"/>
        <v>281072</v>
      </c>
      <c r="S26" s="43">
        <f t="shared" si="30"/>
        <v>271509</v>
      </c>
      <c r="T26" s="160">
        <f t="shared" si="30"/>
        <v>552581</v>
      </c>
      <c r="U26" s="43">
        <f t="shared" si="30"/>
        <v>1</v>
      </c>
      <c r="V26" s="160">
        <f t="shared" si="30"/>
        <v>552582</v>
      </c>
      <c r="W26" s="46">
        <f t="shared" ref="W26" si="31">IF(Q26=0,0,((V26/Q26)-1)*100)</f>
        <v>87.266417692948977</v>
      </c>
      <c r="X26" s="261"/>
      <c r="Y26" s="261"/>
    </row>
    <row r="27" spans="2:25" ht="14.25" thickTop="1" thickBot="1">
      <c r="B27" s="131" t="s">
        <v>60</v>
      </c>
      <c r="C27" s="93"/>
      <c r="D27" s="93"/>
      <c r="E27" s="93"/>
      <c r="F27" s="93"/>
      <c r="G27" s="93"/>
      <c r="H27" s="93"/>
      <c r="I27" s="94"/>
      <c r="J27" s="4"/>
      <c r="K27" s="4"/>
      <c r="L27" s="54" t="s">
        <v>60</v>
      </c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3"/>
    </row>
    <row r="28" spans="2:25" ht="13.5" thickTop="1">
      <c r="B28" s="1335" t="s">
        <v>25</v>
      </c>
      <c r="C28" s="1336"/>
      <c r="D28" s="1336"/>
      <c r="E28" s="1336"/>
      <c r="F28" s="1336"/>
      <c r="G28" s="1336"/>
      <c r="H28" s="1336"/>
      <c r="I28" s="1337"/>
      <c r="J28" s="4"/>
      <c r="K28" s="4"/>
      <c r="L28" s="1344" t="s">
        <v>26</v>
      </c>
      <c r="M28" s="1345"/>
      <c r="N28" s="1345"/>
      <c r="O28" s="1345"/>
      <c r="P28" s="1345"/>
      <c r="Q28" s="1345"/>
      <c r="R28" s="1345"/>
      <c r="S28" s="1345"/>
      <c r="T28" s="1345"/>
      <c r="U28" s="1345"/>
      <c r="V28" s="1345"/>
      <c r="W28" s="1346"/>
    </row>
    <row r="29" spans="2:25" ht="13.5" thickBot="1">
      <c r="B29" s="1338" t="s">
        <v>47</v>
      </c>
      <c r="C29" s="1339"/>
      <c r="D29" s="1339"/>
      <c r="E29" s="1339"/>
      <c r="F29" s="1339"/>
      <c r="G29" s="1339"/>
      <c r="H29" s="1339"/>
      <c r="I29" s="1340"/>
      <c r="J29" s="4"/>
      <c r="K29" s="4"/>
      <c r="L29" s="1347" t="s">
        <v>49</v>
      </c>
      <c r="M29" s="1348"/>
      <c r="N29" s="1348"/>
      <c r="O29" s="1348"/>
      <c r="P29" s="1348"/>
      <c r="Q29" s="1348"/>
      <c r="R29" s="1348"/>
      <c r="S29" s="1348"/>
      <c r="T29" s="1348"/>
      <c r="U29" s="1348"/>
      <c r="V29" s="1348"/>
      <c r="W29" s="1349"/>
    </row>
    <row r="30" spans="2:25" ht="14.25" thickTop="1" thickBot="1">
      <c r="B30" s="92"/>
      <c r="C30" s="93"/>
      <c r="D30" s="93"/>
      <c r="E30" s="93"/>
      <c r="F30" s="93"/>
      <c r="G30" s="93"/>
      <c r="H30" s="93"/>
      <c r="I30" s="94"/>
      <c r="J30" s="4"/>
      <c r="K30" s="4"/>
      <c r="L30" s="51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3"/>
    </row>
    <row r="31" spans="2:25" ht="14.25" thickTop="1" thickBot="1">
      <c r="B31" s="95"/>
      <c r="C31" s="1355" t="s">
        <v>58</v>
      </c>
      <c r="D31" s="1356"/>
      <c r="E31" s="1357"/>
      <c r="F31" s="1341" t="s">
        <v>59</v>
      </c>
      <c r="G31" s="1342"/>
      <c r="H31" s="1343"/>
      <c r="I31" s="96" t="s">
        <v>2</v>
      </c>
      <c r="J31" s="4"/>
      <c r="K31" s="4"/>
      <c r="L31" s="11"/>
      <c r="M31" s="1350" t="s">
        <v>58</v>
      </c>
      <c r="N31" s="1351"/>
      <c r="O31" s="1351"/>
      <c r="P31" s="1351"/>
      <c r="Q31" s="1352"/>
      <c r="R31" s="1350" t="s">
        <v>59</v>
      </c>
      <c r="S31" s="1351"/>
      <c r="T31" s="1351"/>
      <c r="U31" s="1351"/>
      <c r="V31" s="1352"/>
      <c r="W31" s="12" t="s">
        <v>2</v>
      </c>
    </row>
    <row r="32" spans="2:25" ht="13.5" thickTop="1">
      <c r="B32" s="97" t="s">
        <v>3</v>
      </c>
      <c r="C32" s="98"/>
      <c r="D32" s="99"/>
      <c r="E32" s="100"/>
      <c r="F32" s="98"/>
      <c r="G32" s="99"/>
      <c r="H32" s="100"/>
      <c r="I32" s="101" t="s">
        <v>4</v>
      </c>
      <c r="J32" s="4"/>
      <c r="K32" s="4"/>
      <c r="L32" s="13" t="s">
        <v>3</v>
      </c>
      <c r="M32" s="14"/>
      <c r="N32" s="15"/>
      <c r="O32" s="16"/>
      <c r="P32" s="17"/>
      <c r="Q32" s="18"/>
      <c r="R32" s="19"/>
      <c r="S32" s="15"/>
      <c r="T32" s="16"/>
      <c r="U32" s="17"/>
      <c r="V32" s="20"/>
      <c r="W32" s="21" t="s">
        <v>4</v>
      </c>
    </row>
    <row r="33" spans="2:25" ht="13.5" thickBot="1">
      <c r="B33" s="102"/>
      <c r="C33" s="103" t="s">
        <v>5</v>
      </c>
      <c r="D33" s="104" t="s">
        <v>6</v>
      </c>
      <c r="E33" s="287" t="s">
        <v>7</v>
      </c>
      <c r="F33" s="103" t="s">
        <v>5</v>
      </c>
      <c r="G33" s="104" t="s">
        <v>6</v>
      </c>
      <c r="H33" s="287" t="s">
        <v>7</v>
      </c>
      <c r="I33" s="106"/>
      <c r="J33" s="4"/>
      <c r="K33" s="4"/>
      <c r="L33" s="22"/>
      <c r="M33" s="23" t="s">
        <v>8</v>
      </c>
      <c r="N33" s="24" t="s">
        <v>9</v>
      </c>
      <c r="O33" s="25" t="s">
        <v>31</v>
      </c>
      <c r="P33" s="26" t="s">
        <v>32</v>
      </c>
      <c r="Q33" s="25" t="s">
        <v>7</v>
      </c>
      <c r="R33" s="27" t="s">
        <v>8</v>
      </c>
      <c r="S33" s="24" t="s">
        <v>9</v>
      </c>
      <c r="T33" s="25" t="s">
        <v>31</v>
      </c>
      <c r="U33" s="26" t="s">
        <v>32</v>
      </c>
      <c r="V33" s="25" t="s">
        <v>7</v>
      </c>
      <c r="W33" s="28"/>
    </row>
    <row r="34" spans="2:25" ht="5.25" customHeight="1" thickTop="1">
      <c r="B34" s="97"/>
      <c r="C34" s="107"/>
      <c r="D34" s="108"/>
      <c r="E34" s="109"/>
      <c r="F34" s="107"/>
      <c r="G34" s="108"/>
      <c r="H34" s="109"/>
      <c r="I34" s="110"/>
      <c r="J34" s="4"/>
      <c r="K34" s="4"/>
      <c r="L34" s="13"/>
      <c r="M34" s="29"/>
      <c r="N34" s="30"/>
      <c r="O34" s="31"/>
      <c r="P34" s="32"/>
      <c r="Q34" s="31"/>
      <c r="R34" s="33"/>
      <c r="S34" s="30"/>
      <c r="T34" s="31"/>
      <c r="U34" s="32"/>
      <c r="V34" s="34"/>
      <c r="W34" s="35"/>
    </row>
    <row r="35" spans="2:25">
      <c r="B35" s="97" t="s">
        <v>10</v>
      </c>
      <c r="C35" s="111">
        <v>574</v>
      </c>
      <c r="D35" s="113">
        <v>573</v>
      </c>
      <c r="E35" s="142">
        <f>SUM(C35:D35)</f>
        <v>1147</v>
      </c>
      <c r="F35" s="111">
        <v>708</v>
      </c>
      <c r="G35" s="113">
        <v>708</v>
      </c>
      <c r="H35" s="148">
        <f t="shared" ref="H35:H37" si="32">SUM(F35:G35)</f>
        <v>1416</v>
      </c>
      <c r="I35" s="114">
        <f t="shared" ref="I35:I37" si="33">IF(E35=0,0,((H35/E35)-1)*100)</f>
        <v>23.452484742807322</v>
      </c>
      <c r="J35" s="4"/>
      <c r="K35" s="6"/>
      <c r="L35" s="13" t="s">
        <v>10</v>
      </c>
      <c r="M35" s="39">
        <v>80272</v>
      </c>
      <c r="N35" s="37">
        <v>81927</v>
      </c>
      <c r="O35" s="159">
        <f>SUM(M35:N35)</f>
        <v>162199</v>
      </c>
      <c r="P35" s="38">
        <v>0</v>
      </c>
      <c r="Q35" s="159">
        <f t="shared" ref="Q35:Q37" si="34">O35+P35</f>
        <v>162199</v>
      </c>
      <c r="R35" s="39">
        <v>106113</v>
      </c>
      <c r="S35" s="37">
        <v>106063</v>
      </c>
      <c r="T35" s="159">
        <f>SUM(R35:S35)</f>
        <v>212176</v>
      </c>
      <c r="U35" s="133">
        <v>0</v>
      </c>
      <c r="V35" s="159">
        <f>T35+U35</f>
        <v>212176</v>
      </c>
      <c r="W35" s="40">
        <f t="shared" ref="W35:W37" si="35">IF(Q35=0,0,((V35/Q35)-1)*100)</f>
        <v>30.812150506476609</v>
      </c>
    </row>
    <row r="36" spans="2:25">
      <c r="B36" s="97" t="s">
        <v>11</v>
      </c>
      <c r="C36" s="111">
        <v>574</v>
      </c>
      <c r="D36" s="113">
        <v>575</v>
      </c>
      <c r="E36" s="142">
        <f t="shared" ref="E36:E37" si="36">SUM(C36:D36)</f>
        <v>1149</v>
      </c>
      <c r="F36" s="111">
        <v>672</v>
      </c>
      <c r="G36" s="113">
        <v>672</v>
      </c>
      <c r="H36" s="148">
        <f t="shared" si="32"/>
        <v>1344</v>
      </c>
      <c r="I36" s="114">
        <f t="shared" si="33"/>
        <v>16.971279373368155</v>
      </c>
      <c r="J36" s="4"/>
      <c r="K36" s="6"/>
      <c r="L36" s="13" t="s">
        <v>11</v>
      </c>
      <c r="M36" s="39">
        <v>84082</v>
      </c>
      <c r="N36" s="37">
        <v>84120</v>
      </c>
      <c r="O36" s="159">
        <f t="shared" ref="O36:O37" si="37">SUM(M36:N36)</f>
        <v>168202</v>
      </c>
      <c r="P36" s="38">
        <v>0</v>
      </c>
      <c r="Q36" s="159">
        <f t="shared" si="34"/>
        <v>168202</v>
      </c>
      <c r="R36" s="39">
        <v>110311</v>
      </c>
      <c r="S36" s="37">
        <v>109278</v>
      </c>
      <c r="T36" s="159">
        <f t="shared" ref="T36:T37" si="38">SUM(R36:S36)</f>
        <v>219589</v>
      </c>
      <c r="U36" s="133">
        <v>0</v>
      </c>
      <c r="V36" s="159">
        <f>T36+U36</f>
        <v>219589</v>
      </c>
      <c r="W36" s="40">
        <f t="shared" si="35"/>
        <v>30.550766340471579</v>
      </c>
    </row>
    <row r="37" spans="2:25" ht="13.5" thickBot="1">
      <c r="B37" s="102" t="s">
        <v>12</v>
      </c>
      <c r="C37" s="115">
        <v>683</v>
      </c>
      <c r="D37" s="116">
        <v>712</v>
      </c>
      <c r="E37" s="142">
        <f t="shared" si="36"/>
        <v>1395</v>
      </c>
      <c r="F37" s="115">
        <v>903</v>
      </c>
      <c r="G37" s="116">
        <v>901</v>
      </c>
      <c r="H37" s="148">
        <f t="shared" si="32"/>
        <v>1804</v>
      </c>
      <c r="I37" s="114">
        <f t="shared" si="33"/>
        <v>29.318996415770606</v>
      </c>
      <c r="J37" s="4"/>
      <c r="K37" s="6"/>
      <c r="L37" s="22" t="s">
        <v>12</v>
      </c>
      <c r="M37" s="39">
        <v>107751</v>
      </c>
      <c r="N37" s="37">
        <v>105957</v>
      </c>
      <c r="O37" s="159">
        <f t="shared" si="37"/>
        <v>213708</v>
      </c>
      <c r="P37" s="38">
        <v>0</v>
      </c>
      <c r="Q37" s="162">
        <f t="shared" si="34"/>
        <v>213708</v>
      </c>
      <c r="R37" s="39">
        <v>138828</v>
      </c>
      <c r="S37" s="37">
        <v>134948</v>
      </c>
      <c r="T37" s="159">
        <f t="shared" si="38"/>
        <v>273776</v>
      </c>
      <c r="U37" s="38">
        <v>0</v>
      </c>
      <c r="V37" s="162">
        <f>T37+U37</f>
        <v>273776</v>
      </c>
      <c r="W37" s="40">
        <f t="shared" si="35"/>
        <v>28.107511183484</v>
      </c>
    </row>
    <row r="38" spans="2:25" ht="14.25" thickTop="1" thickBot="1">
      <c r="B38" s="117" t="s">
        <v>57</v>
      </c>
      <c r="C38" s="118">
        <f>+C35+C36+C37</f>
        <v>1831</v>
      </c>
      <c r="D38" s="119">
        <f t="shared" ref="D38:H38" si="39">+D35+D36+D37</f>
        <v>1860</v>
      </c>
      <c r="E38" s="143">
        <f t="shared" si="39"/>
        <v>3691</v>
      </c>
      <c r="F38" s="118">
        <f t="shared" si="39"/>
        <v>2283</v>
      </c>
      <c r="G38" s="120">
        <f t="shared" si="39"/>
        <v>2281</v>
      </c>
      <c r="H38" s="152">
        <f t="shared" si="39"/>
        <v>4564</v>
      </c>
      <c r="I38" s="121">
        <f>IF(E38=0,0,((H38/E38)-1)*100)</f>
        <v>23.652126794906536</v>
      </c>
      <c r="J38" s="4"/>
      <c r="K38" s="4"/>
      <c r="L38" s="41" t="s">
        <v>57</v>
      </c>
      <c r="M38" s="42">
        <f>+M35+M36+M37</f>
        <v>272105</v>
      </c>
      <c r="N38" s="43">
        <f t="shared" ref="N38:V38" si="40">+N35+N36+N37</f>
        <v>272004</v>
      </c>
      <c r="O38" s="160">
        <f t="shared" si="40"/>
        <v>544109</v>
      </c>
      <c r="P38" s="44">
        <f t="shared" si="40"/>
        <v>0</v>
      </c>
      <c r="Q38" s="160">
        <f t="shared" si="40"/>
        <v>544109</v>
      </c>
      <c r="R38" s="45">
        <f t="shared" si="40"/>
        <v>355252</v>
      </c>
      <c r="S38" s="43">
        <f t="shared" si="40"/>
        <v>350289</v>
      </c>
      <c r="T38" s="160">
        <f t="shared" si="40"/>
        <v>705541</v>
      </c>
      <c r="U38" s="43">
        <f t="shared" si="40"/>
        <v>0</v>
      </c>
      <c r="V38" s="160">
        <f t="shared" si="40"/>
        <v>705541</v>
      </c>
      <c r="W38" s="46">
        <f>IF(Q38=0,0,((V38/Q38)-1)*100)</f>
        <v>29.669055281202851</v>
      </c>
    </row>
    <row r="39" spans="2:25" ht="13.5" thickTop="1">
      <c r="B39" s="97" t="s">
        <v>13</v>
      </c>
      <c r="C39" s="111">
        <v>775</v>
      </c>
      <c r="D39" s="113">
        <v>775</v>
      </c>
      <c r="E39" s="142">
        <f t="shared" ref="E39:E40" si="41">SUM(C39:D39)</f>
        <v>1550</v>
      </c>
      <c r="F39" s="111">
        <v>928</v>
      </c>
      <c r="G39" s="113">
        <v>928</v>
      </c>
      <c r="H39" s="148">
        <f t="shared" ref="H39:H40" si="42">SUM(F39:G39)</f>
        <v>1856</v>
      </c>
      <c r="I39" s="114">
        <f t="shared" ref="I39:I50" si="43">IF(E39=0,0,((H39/E39)-1)*100)</f>
        <v>19.741935483870975</v>
      </c>
      <c r="L39" s="13" t="s">
        <v>13</v>
      </c>
      <c r="M39" s="39">
        <v>106563</v>
      </c>
      <c r="N39" s="37">
        <v>116690</v>
      </c>
      <c r="O39" s="159">
        <f t="shared" ref="O39:O40" si="44">SUM(M39:N39)</f>
        <v>223253</v>
      </c>
      <c r="P39" s="38">
        <v>0</v>
      </c>
      <c r="Q39" s="162">
        <f t="shared" ref="Q39:Q40" si="45">O39+P39</f>
        <v>223253</v>
      </c>
      <c r="R39" s="39">
        <v>135070</v>
      </c>
      <c r="S39" s="37">
        <v>137498</v>
      </c>
      <c r="T39" s="159">
        <f t="shared" ref="T39:T40" si="46">SUM(R39:S39)</f>
        <v>272568</v>
      </c>
      <c r="U39" s="38">
        <v>0</v>
      </c>
      <c r="V39" s="162">
        <f>T39+U39</f>
        <v>272568</v>
      </c>
      <c r="W39" s="40">
        <f t="shared" ref="W39:W50" si="47">IF(Q39=0,0,((V39/Q39)-1)*100)</f>
        <v>22.089288833744682</v>
      </c>
    </row>
    <row r="40" spans="2:25">
      <c r="B40" s="97" t="s">
        <v>14</v>
      </c>
      <c r="C40" s="111">
        <v>658</v>
      </c>
      <c r="D40" s="113">
        <v>658</v>
      </c>
      <c r="E40" s="142">
        <f t="shared" si="41"/>
        <v>1316</v>
      </c>
      <c r="F40" s="111">
        <v>812</v>
      </c>
      <c r="G40" s="113">
        <v>812</v>
      </c>
      <c r="H40" s="148">
        <f t="shared" si="42"/>
        <v>1624</v>
      </c>
      <c r="I40" s="114">
        <f t="shared" si="43"/>
        <v>23.404255319148938</v>
      </c>
      <c r="J40" s="4"/>
      <c r="K40" s="4"/>
      <c r="L40" s="13" t="s">
        <v>14</v>
      </c>
      <c r="M40" s="39">
        <v>98040</v>
      </c>
      <c r="N40" s="37">
        <v>104731</v>
      </c>
      <c r="O40" s="159">
        <f t="shared" si="44"/>
        <v>202771</v>
      </c>
      <c r="P40" s="38">
        <v>0</v>
      </c>
      <c r="Q40" s="162">
        <f t="shared" si="45"/>
        <v>202771</v>
      </c>
      <c r="R40" s="39">
        <v>116432</v>
      </c>
      <c r="S40" s="37">
        <v>123722</v>
      </c>
      <c r="T40" s="159">
        <f t="shared" si="46"/>
        <v>240154</v>
      </c>
      <c r="U40" s="38">
        <v>0</v>
      </c>
      <c r="V40" s="162">
        <f>T40+U40</f>
        <v>240154</v>
      </c>
      <c r="W40" s="40">
        <f t="shared" si="47"/>
        <v>18.436068274062855</v>
      </c>
    </row>
    <row r="41" spans="2:25" ht="13.5" thickBot="1">
      <c r="B41" s="97" t="s">
        <v>15</v>
      </c>
      <c r="C41" s="111">
        <v>694</v>
      </c>
      <c r="D41" s="113">
        <v>694</v>
      </c>
      <c r="E41" s="142">
        <f>SUM(C41:D41)</f>
        <v>1388</v>
      </c>
      <c r="F41" s="111">
        <v>1013</v>
      </c>
      <c r="G41" s="113">
        <v>1013</v>
      </c>
      <c r="H41" s="148">
        <f>SUM(F41:G41)</f>
        <v>2026</v>
      </c>
      <c r="I41" s="114">
        <f>IF(E41=0,0,((H41/E41)-1)*100)</f>
        <v>45.965417867435157</v>
      </c>
      <c r="J41" s="4"/>
      <c r="K41" s="4"/>
      <c r="L41" s="13" t="s">
        <v>15</v>
      </c>
      <c r="M41" s="39">
        <v>102753</v>
      </c>
      <c r="N41" s="37">
        <v>106116</v>
      </c>
      <c r="O41" s="159">
        <f>SUM(M41:N41)</f>
        <v>208869</v>
      </c>
      <c r="P41" s="38">
        <v>0</v>
      </c>
      <c r="Q41" s="162">
        <f>O41+P41</f>
        <v>208869</v>
      </c>
      <c r="R41" s="39">
        <v>130000</v>
      </c>
      <c r="S41" s="37">
        <v>135450</v>
      </c>
      <c r="T41" s="159">
        <f>SUM(R41:S41)</f>
        <v>265450</v>
      </c>
      <c r="U41" s="38">
        <v>0</v>
      </c>
      <c r="V41" s="162">
        <f>T41+U41</f>
        <v>265450</v>
      </c>
      <c r="W41" s="40">
        <f>IF(Q41=0,0,((V41/Q41)-1)*100)</f>
        <v>27.08922817651256</v>
      </c>
    </row>
    <row r="42" spans="2:25" ht="14.25" thickTop="1" thickBot="1">
      <c r="B42" s="117" t="s">
        <v>61</v>
      </c>
      <c r="C42" s="118">
        <f>+C39+C40+C41</f>
        <v>2127</v>
      </c>
      <c r="D42" s="120">
        <f t="shared" ref="D42:H42" si="48">+D39+D40+D41</f>
        <v>2127</v>
      </c>
      <c r="E42" s="143">
        <f t="shared" si="48"/>
        <v>4254</v>
      </c>
      <c r="F42" s="118">
        <f t="shared" si="48"/>
        <v>2753</v>
      </c>
      <c r="G42" s="120">
        <f t="shared" si="48"/>
        <v>2753</v>
      </c>
      <c r="H42" s="149">
        <f t="shared" si="48"/>
        <v>5506</v>
      </c>
      <c r="I42" s="122">
        <f t="shared" ref="I42" si="49">IF(E42=0,0,((H42/E42)-1)*100)</f>
        <v>29.431123648330981</v>
      </c>
      <c r="J42" s="7"/>
      <c r="K42" s="7"/>
      <c r="L42" s="41" t="s">
        <v>61</v>
      </c>
      <c r="M42" s="45">
        <f>+M39+M40+M41</f>
        <v>307356</v>
      </c>
      <c r="N42" s="43">
        <f t="shared" ref="N42:V42" si="50">+N39+N40+N41</f>
        <v>327537</v>
      </c>
      <c r="O42" s="160">
        <f t="shared" si="50"/>
        <v>634893</v>
      </c>
      <c r="P42" s="44">
        <f t="shared" si="50"/>
        <v>0</v>
      </c>
      <c r="Q42" s="163">
        <f t="shared" si="50"/>
        <v>634893</v>
      </c>
      <c r="R42" s="45">
        <f t="shared" si="50"/>
        <v>381502</v>
      </c>
      <c r="S42" s="43">
        <f t="shared" si="50"/>
        <v>396670</v>
      </c>
      <c r="T42" s="160">
        <f t="shared" si="50"/>
        <v>778172</v>
      </c>
      <c r="U42" s="44">
        <f t="shared" si="50"/>
        <v>0</v>
      </c>
      <c r="V42" s="163">
        <f t="shared" si="50"/>
        <v>778172</v>
      </c>
      <c r="W42" s="46">
        <f t="shared" ref="W42" si="51">IF(Q42=0,0,((V42/Q42)-1)*100)</f>
        <v>22.567424747162114</v>
      </c>
      <c r="X42" s="261"/>
      <c r="Y42" s="261"/>
    </row>
    <row r="43" spans="2:25" ht="13.5" thickTop="1">
      <c r="B43" s="97" t="s">
        <v>16</v>
      </c>
      <c r="C43" s="123">
        <v>635</v>
      </c>
      <c r="D43" s="125">
        <v>635</v>
      </c>
      <c r="E43" s="142">
        <f t="shared" ref="E43:E45" si="52">SUM(C43:D43)</f>
        <v>1270</v>
      </c>
      <c r="F43" s="123">
        <v>939</v>
      </c>
      <c r="G43" s="125">
        <v>939</v>
      </c>
      <c r="H43" s="148">
        <f t="shared" ref="H43:H45" si="53">SUM(F43:G43)</f>
        <v>1878</v>
      </c>
      <c r="I43" s="114">
        <f t="shared" si="43"/>
        <v>47.874015748031496</v>
      </c>
      <c r="J43" s="7"/>
      <c r="K43" s="4"/>
      <c r="L43" s="13" t="s">
        <v>16</v>
      </c>
      <c r="M43" s="39">
        <v>91126</v>
      </c>
      <c r="N43" s="37">
        <v>91821</v>
      </c>
      <c r="O43" s="159">
        <f t="shared" ref="O43:O45" si="54">SUM(M43:N43)</f>
        <v>182947</v>
      </c>
      <c r="P43" s="133">
        <v>0</v>
      </c>
      <c r="Q43" s="250">
        <f t="shared" ref="Q43:Q45" si="55">O43+P43</f>
        <v>182947</v>
      </c>
      <c r="R43" s="39">
        <v>131160</v>
      </c>
      <c r="S43" s="37">
        <v>131202</v>
      </c>
      <c r="T43" s="159">
        <f t="shared" ref="T43:T45" si="56">SUM(R43:S43)</f>
        <v>262362</v>
      </c>
      <c r="U43" s="133">
        <v>0</v>
      </c>
      <c r="V43" s="250">
        <f>T43+U43</f>
        <v>262362</v>
      </c>
      <c r="W43" s="40">
        <f t="shared" si="47"/>
        <v>43.408746795520003</v>
      </c>
    </row>
    <row r="44" spans="2:25">
      <c r="B44" s="97" t="s">
        <v>17</v>
      </c>
      <c r="C44" s="123">
        <v>545</v>
      </c>
      <c r="D44" s="125">
        <v>545</v>
      </c>
      <c r="E44" s="142">
        <f>SUM(C44:D44)</f>
        <v>1090</v>
      </c>
      <c r="F44" s="123">
        <v>885</v>
      </c>
      <c r="G44" s="125">
        <v>885</v>
      </c>
      <c r="H44" s="148">
        <f>SUM(F44:G44)</f>
        <v>1770</v>
      </c>
      <c r="I44" s="114">
        <f>IF(E44=0,0,((H44/E44)-1)*100)</f>
        <v>62.385321100917437</v>
      </c>
      <c r="J44" s="4"/>
      <c r="K44" s="4"/>
      <c r="L44" s="13" t="s">
        <v>17</v>
      </c>
      <c r="M44" s="39">
        <v>78625</v>
      </c>
      <c r="N44" s="37">
        <v>78250</v>
      </c>
      <c r="O44" s="159">
        <f>SUM(M44:N44)</f>
        <v>156875</v>
      </c>
      <c r="P44" s="133">
        <v>0</v>
      </c>
      <c r="Q44" s="159">
        <f>O44+P44</f>
        <v>156875</v>
      </c>
      <c r="R44" s="39">
        <v>121010</v>
      </c>
      <c r="S44" s="37">
        <v>120633</v>
      </c>
      <c r="T44" s="159">
        <f>SUM(R44:S44)</f>
        <v>241643</v>
      </c>
      <c r="U44" s="133">
        <v>0</v>
      </c>
      <c r="V44" s="159">
        <f>T44+U44</f>
        <v>241643</v>
      </c>
      <c r="W44" s="40">
        <f>IF(Q44=0,0,((V44/Q44)-1)*100)</f>
        <v>54.035378486055777</v>
      </c>
    </row>
    <row r="45" spans="2:25" ht="13.5" thickBot="1">
      <c r="B45" s="97" t="s">
        <v>18</v>
      </c>
      <c r="C45" s="123">
        <v>516</v>
      </c>
      <c r="D45" s="125">
        <v>516</v>
      </c>
      <c r="E45" s="142">
        <f t="shared" si="52"/>
        <v>1032</v>
      </c>
      <c r="F45" s="123">
        <v>751</v>
      </c>
      <c r="G45" s="125">
        <v>752</v>
      </c>
      <c r="H45" s="148">
        <f t="shared" si="53"/>
        <v>1503</v>
      </c>
      <c r="I45" s="114">
        <f t="shared" si="43"/>
        <v>45.63953488372092</v>
      </c>
      <c r="J45" s="4"/>
      <c r="K45" s="4"/>
      <c r="L45" s="13" t="s">
        <v>18</v>
      </c>
      <c r="M45" s="39">
        <v>69508</v>
      </c>
      <c r="N45" s="37">
        <v>69360</v>
      </c>
      <c r="O45" s="159">
        <f t="shared" si="54"/>
        <v>138868</v>
      </c>
      <c r="P45" s="133">
        <v>0</v>
      </c>
      <c r="Q45" s="159">
        <f t="shared" si="55"/>
        <v>138868</v>
      </c>
      <c r="R45" s="39">
        <v>113099</v>
      </c>
      <c r="S45" s="37">
        <v>113326</v>
      </c>
      <c r="T45" s="159">
        <f t="shared" si="56"/>
        <v>226425</v>
      </c>
      <c r="U45" s="133">
        <v>0</v>
      </c>
      <c r="V45" s="159">
        <f>T45+U45</f>
        <v>226425</v>
      </c>
      <c r="W45" s="40">
        <f t="shared" si="47"/>
        <v>63.050522798628904</v>
      </c>
    </row>
    <row r="46" spans="2:25" ht="16.5" thickTop="1" thickBot="1">
      <c r="B46" s="126" t="s">
        <v>19</v>
      </c>
      <c r="C46" s="118">
        <f>+C43+C44+C45</f>
        <v>1696</v>
      </c>
      <c r="D46" s="128">
        <f t="shared" ref="D46:H46" si="57">+D43+D44+D45</f>
        <v>1696</v>
      </c>
      <c r="E46" s="144">
        <f t="shared" si="57"/>
        <v>3392</v>
      </c>
      <c r="F46" s="118">
        <f t="shared" si="57"/>
        <v>2575</v>
      </c>
      <c r="G46" s="128">
        <f t="shared" si="57"/>
        <v>2576</v>
      </c>
      <c r="H46" s="150">
        <f t="shared" si="57"/>
        <v>5151</v>
      </c>
      <c r="I46" s="121">
        <f t="shared" si="43"/>
        <v>51.857311320754704</v>
      </c>
      <c r="J46" s="9"/>
      <c r="K46" s="10"/>
      <c r="L46" s="47" t="s">
        <v>19</v>
      </c>
      <c r="M46" s="48">
        <f>+M43+M44+M45</f>
        <v>239259</v>
      </c>
      <c r="N46" s="49">
        <f t="shared" ref="N46:V46" si="58">+N43+N44+N45</f>
        <v>239431</v>
      </c>
      <c r="O46" s="161">
        <f t="shared" si="58"/>
        <v>478690</v>
      </c>
      <c r="P46" s="49">
        <f t="shared" si="58"/>
        <v>0</v>
      </c>
      <c r="Q46" s="161">
        <f t="shared" si="58"/>
        <v>478690</v>
      </c>
      <c r="R46" s="48">
        <f t="shared" si="58"/>
        <v>365269</v>
      </c>
      <c r="S46" s="49">
        <f t="shared" si="58"/>
        <v>365161</v>
      </c>
      <c r="T46" s="161">
        <f t="shared" si="58"/>
        <v>730430</v>
      </c>
      <c r="U46" s="49">
        <f t="shared" si="58"/>
        <v>0</v>
      </c>
      <c r="V46" s="161">
        <f t="shared" si="58"/>
        <v>730430</v>
      </c>
      <c r="W46" s="50">
        <f t="shared" si="47"/>
        <v>52.589358457456804</v>
      </c>
    </row>
    <row r="47" spans="2:25" ht="13.5" thickTop="1">
      <c r="B47" s="97" t="s">
        <v>20</v>
      </c>
      <c r="C47" s="111">
        <v>482</v>
      </c>
      <c r="D47" s="113">
        <v>482</v>
      </c>
      <c r="E47" s="145">
        <f t="shared" ref="E47:E49" si="59">SUM(C47:D47)</f>
        <v>964</v>
      </c>
      <c r="F47" s="111">
        <v>792</v>
      </c>
      <c r="G47" s="113">
        <v>791</v>
      </c>
      <c r="H47" s="151">
        <f t="shared" ref="H47:H49" si="60">SUM(F47:G47)</f>
        <v>1583</v>
      </c>
      <c r="I47" s="114">
        <f t="shared" si="43"/>
        <v>64.211618257261406</v>
      </c>
      <c r="J47" s="4"/>
      <c r="K47" s="4"/>
      <c r="L47" s="13" t="s">
        <v>21</v>
      </c>
      <c r="M47" s="39">
        <v>74545</v>
      </c>
      <c r="N47" s="37">
        <v>77281</v>
      </c>
      <c r="O47" s="159">
        <f t="shared" ref="O47:O49" si="61">SUM(M47:N47)</f>
        <v>151826</v>
      </c>
      <c r="P47" s="133">
        <v>0</v>
      </c>
      <c r="Q47" s="159">
        <f>O47+P47</f>
        <v>151826</v>
      </c>
      <c r="R47" s="39">
        <v>126436</v>
      </c>
      <c r="S47" s="37">
        <v>127137</v>
      </c>
      <c r="T47" s="159">
        <f t="shared" ref="T47:T49" si="62">SUM(R47:S47)</f>
        <v>253573</v>
      </c>
      <c r="U47" s="133">
        <v>0</v>
      </c>
      <c r="V47" s="159">
        <f>T47+U47</f>
        <v>253573</v>
      </c>
      <c r="W47" s="40">
        <f t="shared" si="47"/>
        <v>67.015530936730201</v>
      </c>
    </row>
    <row r="48" spans="2:25">
      <c r="B48" s="97" t="s">
        <v>22</v>
      </c>
      <c r="C48" s="111">
        <v>546</v>
      </c>
      <c r="D48" s="113">
        <v>546</v>
      </c>
      <c r="E48" s="142">
        <f t="shared" si="59"/>
        <v>1092</v>
      </c>
      <c r="F48" s="111">
        <v>868</v>
      </c>
      <c r="G48" s="113">
        <v>868</v>
      </c>
      <c r="H48" s="142">
        <f t="shared" si="60"/>
        <v>1736</v>
      </c>
      <c r="I48" s="114">
        <f t="shared" si="43"/>
        <v>58.974358974358964</v>
      </c>
      <c r="J48" s="4"/>
      <c r="K48" s="4"/>
      <c r="L48" s="13" t="s">
        <v>22</v>
      </c>
      <c r="M48" s="39">
        <v>80825</v>
      </c>
      <c r="N48" s="37">
        <v>86333</v>
      </c>
      <c r="O48" s="159">
        <f t="shared" si="61"/>
        <v>167158</v>
      </c>
      <c r="P48" s="133">
        <v>0</v>
      </c>
      <c r="Q48" s="159">
        <f t="shared" ref="Q48:Q49" si="63">O48+P48</f>
        <v>167158</v>
      </c>
      <c r="R48" s="39">
        <v>132281</v>
      </c>
      <c r="S48" s="37">
        <v>137289</v>
      </c>
      <c r="T48" s="159">
        <f t="shared" si="62"/>
        <v>269570</v>
      </c>
      <c r="U48" s="133">
        <v>0</v>
      </c>
      <c r="V48" s="159">
        <f>T48+U48</f>
        <v>269570</v>
      </c>
      <c r="W48" s="40">
        <f t="shared" si="47"/>
        <v>61.266586104164929</v>
      </c>
    </row>
    <row r="49" spans="2:25" ht="13.5" thickBot="1">
      <c r="B49" s="97" t="s">
        <v>23</v>
      </c>
      <c r="C49" s="111">
        <v>510</v>
      </c>
      <c r="D49" s="129">
        <v>510</v>
      </c>
      <c r="E49" s="146">
        <f t="shared" si="59"/>
        <v>1020</v>
      </c>
      <c r="F49" s="111">
        <v>798</v>
      </c>
      <c r="G49" s="129">
        <v>799</v>
      </c>
      <c r="H49" s="146">
        <f t="shared" si="60"/>
        <v>1597</v>
      </c>
      <c r="I49" s="130">
        <f t="shared" si="43"/>
        <v>56.568627450980394</v>
      </c>
      <c r="J49" s="4"/>
      <c r="K49" s="4"/>
      <c r="L49" s="13" t="s">
        <v>23</v>
      </c>
      <c r="M49" s="39">
        <v>79105</v>
      </c>
      <c r="N49" s="37">
        <v>81299</v>
      </c>
      <c r="O49" s="159">
        <f t="shared" si="61"/>
        <v>160404</v>
      </c>
      <c r="P49" s="133">
        <v>0</v>
      </c>
      <c r="Q49" s="159">
        <f t="shared" si="63"/>
        <v>160404</v>
      </c>
      <c r="R49" s="39">
        <v>121573</v>
      </c>
      <c r="S49" s="37">
        <v>122821</v>
      </c>
      <c r="T49" s="159">
        <f t="shared" si="62"/>
        <v>244394</v>
      </c>
      <c r="U49" s="133">
        <v>0</v>
      </c>
      <c r="V49" s="159">
        <f>T49+U49</f>
        <v>244394</v>
      </c>
      <c r="W49" s="40">
        <f t="shared" si="47"/>
        <v>52.36153711877509</v>
      </c>
    </row>
    <row r="50" spans="2:25" ht="14.25" thickTop="1" thickBot="1">
      <c r="B50" s="117" t="s">
        <v>24</v>
      </c>
      <c r="C50" s="118">
        <f>+C47+C48+C49</f>
        <v>1538</v>
      </c>
      <c r="D50" s="120">
        <f t="shared" ref="D50:H50" si="64">+D47+D48+D49</f>
        <v>1538</v>
      </c>
      <c r="E50" s="143">
        <f t="shared" si="64"/>
        <v>3076</v>
      </c>
      <c r="F50" s="118">
        <f t="shared" si="64"/>
        <v>2458</v>
      </c>
      <c r="G50" s="120">
        <f t="shared" si="64"/>
        <v>2458</v>
      </c>
      <c r="H50" s="152">
        <f t="shared" si="64"/>
        <v>4916</v>
      </c>
      <c r="I50" s="121">
        <f t="shared" si="43"/>
        <v>59.81794538361509</v>
      </c>
      <c r="J50" s="4"/>
      <c r="K50" s="4"/>
      <c r="L50" s="41" t="s">
        <v>24</v>
      </c>
      <c r="M50" s="45">
        <f>+M47+M48+M49</f>
        <v>234475</v>
      </c>
      <c r="N50" s="43">
        <f t="shared" ref="N50:V50" si="65">+N47+N48+N49</f>
        <v>244913</v>
      </c>
      <c r="O50" s="160">
        <f t="shared" si="65"/>
        <v>479388</v>
      </c>
      <c r="P50" s="43">
        <f t="shared" si="65"/>
        <v>0</v>
      </c>
      <c r="Q50" s="160">
        <f t="shared" si="65"/>
        <v>479388</v>
      </c>
      <c r="R50" s="45">
        <f t="shared" si="65"/>
        <v>380290</v>
      </c>
      <c r="S50" s="43">
        <f t="shared" si="65"/>
        <v>387247</v>
      </c>
      <c r="T50" s="160">
        <f t="shared" si="65"/>
        <v>767537</v>
      </c>
      <c r="U50" s="43">
        <f t="shared" si="65"/>
        <v>0</v>
      </c>
      <c r="V50" s="160">
        <f t="shared" si="65"/>
        <v>767537</v>
      </c>
      <c r="W50" s="46">
        <f t="shared" si="47"/>
        <v>60.107678957337264</v>
      </c>
    </row>
    <row r="51" spans="2:25" ht="14.25" thickTop="1" thickBot="1">
      <c r="B51" s="117" t="s">
        <v>62</v>
      </c>
      <c r="C51" s="118">
        <f t="shared" ref="C51:H51" si="66">+C42+C46+C50</f>
        <v>5361</v>
      </c>
      <c r="D51" s="120">
        <f t="shared" si="66"/>
        <v>5361</v>
      </c>
      <c r="E51" s="143">
        <f t="shared" si="66"/>
        <v>10722</v>
      </c>
      <c r="F51" s="118">
        <f t="shared" si="66"/>
        <v>7786</v>
      </c>
      <c r="G51" s="120">
        <f t="shared" si="66"/>
        <v>7787</v>
      </c>
      <c r="H51" s="149">
        <f t="shared" si="66"/>
        <v>15573</v>
      </c>
      <c r="I51" s="122">
        <f>IF(E51=0,0,((H51/E51)-1)*100)</f>
        <v>45.243424734191386</v>
      </c>
      <c r="J51" s="7"/>
      <c r="K51" s="4"/>
      <c r="L51" s="41" t="s">
        <v>62</v>
      </c>
      <c r="M51" s="45">
        <f t="shared" ref="M51:V51" si="67">+M42+M46+M50</f>
        <v>781090</v>
      </c>
      <c r="N51" s="43">
        <f t="shared" si="67"/>
        <v>811881</v>
      </c>
      <c r="O51" s="160">
        <f t="shared" si="67"/>
        <v>1592971</v>
      </c>
      <c r="P51" s="44">
        <f t="shared" si="67"/>
        <v>0</v>
      </c>
      <c r="Q51" s="163">
        <f t="shared" si="67"/>
        <v>1592971</v>
      </c>
      <c r="R51" s="45">
        <f t="shared" si="67"/>
        <v>1127061</v>
      </c>
      <c r="S51" s="43">
        <f t="shared" si="67"/>
        <v>1149078</v>
      </c>
      <c r="T51" s="160">
        <f t="shared" si="67"/>
        <v>2276139</v>
      </c>
      <c r="U51" s="44">
        <f t="shared" si="67"/>
        <v>0</v>
      </c>
      <c r="V51" s="163">
        <f t="shared" si="67"/>
        <v>2276139</v>
      </c>
      <c r="W51" s="46">
        <f>IF(Q51=0,0,((V51/Q51)-1)*100)</f>
        <v>42.886405339456914</v>
      </c>
      <c r="X51" s="261"/>
      <c r="Y51" s="261"/>
    </row>
    <row r="52" spans="2:25" ht="14.25" thickTop="1" thickBot="1">
      <c r="B52" s="117" t="s">
        <v>7</v>
      </c>
      <c r="C52" s="118">
        <f>+C51+C38</f>
        <v>7192</v>
      </c>
      <c r="D52" s="120">
        <f t="shared" ref="D52:H52" si="68">+D51+D38</f>
        <v>7221</v>
      </c>
      <c r="E52" s="143">
        <f t="shared" si="68"/>
        <v>14413</v>
      </c>
      <c r="F52" s="118">
        <f t="shared" si="68"/>
        <v>10069</v>
      </c>
      <c r="G52" s="120">
        <f t="shared" si="68"/>
        <v>10068</v>
      </c>
      <c r="H52" s="149">
        <f t="shared" si="68"/>
        <v>20137</v>
      </c>
      <c r="I52" s="122">
        <f t="shared" ref="I52" si="69">IF(E52=0,0,((H52/E52)-1)*100)</f>
        <v>39.71414695066953</v>
      </c>
      <c r="J52" s="7"/>
      <c r="K52" s="7"/>
      <c r="L52" s="41" t="s">
        <v>7</v>
      </c>
      <c r="M52" s="45">
        <f>+M51+M38</f>
        <v>1053195</v>
      </c>
      <c r="N52" s="43">
        <f t="shared" ref="N52:V52" si="70">+N51+N38</f>
        <v>1083885</v>
      </c>
      <c r="O52" s="160">
        <f t="shared" si="70"/>
        <v>2137080</v>
      </c>
      <c r="P52" s="44">
        <f t="shared" si="70"/>
        <v>0</v>
      </c>
      <c r="Q52" s="163">
        <f t="shared" si="70"/>
        <v>2137080</v>
      </c>
      <c r="R52" s="45">
        <f t="shared" si="70"/>
        <v>1482313</v>
      </c>
      <c r="S52" s="43">
        <f t="shared" si="70"/>
        <v>1499367</v>
      </c>
      <c r="T52" s="160">
        <f t="shared" si="70"/>
        <v>2981680</v>
      </c>
      <c r="U52" s="44">
        <f t="shared" si="70"/>
        <v>0</v>
      </c>
      <c r="V52" s="163">
        <f t="shared" si="70"/>
        <v>2981680</v>
      </c>
      <c r="W52" s="46">
        <f t="shared" ref="W52" si="71">IF(Q52=0,0,((V52/Q52)-1)*100)</f>
        <v>39.521215864637725</v>
      </c>
      <c r="X52" s="261"/>
      <c r="Y52" s="261"/>
    </row>
    <row r="53" spans="2:25" ht="14.25" thickTop="1" thickBot="1">
      <c r="B53" s="131" t="s">
        <v>60</v>
      </c>
      <c r="C53" s="93"/>
      <c r="D53" s="93"/>
      <c r="E53" s="93"/>
      <c r="F53" s="93"/>
      <c r="G53" s="93"/>
      <c r="H53" s="93"/>
      <c r="I53" s="94"/>
      <c r="J53" s="4"/>
      <c r="K53" s="4"/>
      <c r="L53" s="54" t="s">
        <v>60</v>
      </c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3"/>
    </row>
    <row r="54" spans="2:25" ht="13.5" thickTop="1">
      <c r="B54" s="1335" t="s">
        <v>27</v>
      </c>
      <c r="C54" s="1336"/>
      <c r="D54" s="1336"/>
      <c r="E54" s="1336"/>
      <c r="F54" s="1336"/>
      <c r="G54" s="1336"/>
      <c r="H54" s="1336"/>
      <c r="I54" s="1337"/>
      <c r="J54" s="4"/>
      <c r="K54" s="4"/>
      <c r="L54" s="1344" t="s">
        <v>28</v>
      </c>
      <c r="M54" s="1345"/>
      <c r="N54" s="1345"/>
      <c r="O54" s="1345"/>
      <c r="P54" s="1345"/>
      <c r="Q54" s="1345"/>
      <c r="R54" s="1345"/>
      <c r="S54" s="1345"/>
      <c r="T54" s="1345"/>
      <c r="U54" s="1345"/>
      <c r="V54" s="1345"/>
      <c r="W54" s="1346"/>
    </row>
    <row r="55" spans="2:25" ht="13.5" thickBot="1">
      <c r="B55" s="1338" t="s">
        <v>30</v>
      </c>
      <c r="C55" s="1339"/>
      <c r="D55" s="1339"/>
      <c r="E55" s="1339"/>
      <c r="F55" s="1339"/>
      <c r="G55" s="1339"/>
      <c r="H55" s="1339"/>
      <c r="I55" s="1340"/>
      <c r="J55" s="4"/>
      <c r="K55" s="4"/>
      <c r="L55" s="1347" t="s">
        <v>50</v>
      </c>
      <c r="M55" s="1348"/>
      <c r="N55" s="1348"/>
      <c r="O55" s="1348"/>
      <c r="P55" s="1348"/>
      <c r="Q55" s="1348"/>
      <c r="R55" s="1348"/>
      <c r="S55" s="1348"/>
      <c r="T55" s="1348"/>
      <c r="U55" s="1348"/>
      <c r="V55" s="1348"/>
      <c r="W55" s="1349"/>
    </row>
    <row r="56" spans="2:25" ht="14.25" thickTop="1" thickBot="1">
      <c r="B56" s="92"/>
      <c r="C56" s="93"/>
      <c r="D56" s="93"/>
      <c r="E56" s="93"/>
      <c r="F56" s="93"/>
      <c r="G56" s="93"/>
      <c r="H56" s="93"/>
      <c r="I56" s="94"/>
      <c r="J56" s="4"/>
      <c r="K56" s="4"/>
      <c r="L56" s="51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3"/>
    </row>
    <row r="57" spans="2:25" ht="14.25" thickTop="1" thickBot="1">
      <c r="B57" s="95"/>
      <c r="C57" s="1355" t="s">
        <v>58</v>
      </c>
      <c r="D57" s="1356"/>
      <c r="E57" s="1357"/>
      <c r="F57" s="1341" t="s">
        <v>59</v>
      </c>
      <c r="G57" s="1342"/>
      <c r="H57" s="1343"/>
      <c r="I57" s="96" t="s">
        <v>2</v>
      </c>
      <c r="J57" s="4"/>
      <c r="K57" s="4"/>
      <c r="L57" s="11"/>
      <c r="M57" s="1350" t="s">
        <v>58</v>
      </c>
      <c r="N57" s="1351"/>
      <c r="O57" s="1351"/>
      <c r="P57" s="1351"/>
      <c r="Q57" s="1352"/>
      <c r="R57" s="1350" t="s">
        <v>59</v>
      </c>
      <c r="S57" s="1351"/>
      <c r="T57" s="1351"/>
      <c r="U57" s="1351"/>
      <c r="V57" s="1352"/>
      <c r="W57" s="12" t="s">
        <v>2</v>
      </c>
    </row>
    <row r="58" spans="2:25" ht="13.5" thickTop="1">
      <c r="B58" s="97" t="s">
        <v>3</v>
      </c>
      <c r="C58" s="98"/>
      <c r="D58" s="99"/>
      <c r="E58" s="100"/>
      <c r="F58" s="98"/>
      <c r="G58" s="99"/>
      <c r="H58" s="100"/>
      <c r="I58" s="101" t="s">
        <v>4</v>
      </c>
      <c r="J58" s="4"/>
      <c r="K58" s="4"/>
      <c r="L58" s="13" t="s">
        <v>3</v>
      </c>
      <c r="M58" s="14"/>
      <c r="N58" s="15"/>
      <c r="O58" s="16"/>
      <c r="P58" s="17"/>
      <c r="Q58" s="18"/>
      <c r="R58" s="19"/>
      <c r="S58" s="15"/>
      <c r="T58" s="16"/>
      <c r="U58" s="17"/>
      <c r="V58" s="20"/>
      <c r="W58" s="21" t="s">
        <v>4</v>
      </c>
    </row>
    <row r="59" spans="2:25" ht="13.5" thickBot="1">
      <c r="B59" s="102" t="s">
        <v>29</v>
      </c>
      <c r="C59" s="103" t="s">
        <v>5</v>
      </c>
      <c r="D59" s="104" t="s">
        <v>6</v>
      </c>
      <c r="E59" s="287" t="s">
        <v>7</v>
      </c>
      <c r="F59" s="103" t="s">
        <v>5</v>
      </c>
      <c r="G59" s="104" t="s">
        <v>6</v>
      </c>
      <c r="H59" s="287" t="s">
        <v>7</v>
      </c>
      <c r="I59" s="106"/>
      <c r="J59" s="4"/>
      <c r="K59" s="4"/>
      <c r="L59" s="22"/>
      <c r="M59" s="23" t="s">
        <v>8</v>
      </c>
      <c r="N59" s="24" t="s">
        <v>9</v>
      </c>
      <c r="O59" s="25" t="s">
        <v>31</v>
      </c>
      <c r="P59" s="26" t="s">
        <v>32</v>
      </c>
      <c r="Q59" s="25" t="s">
        <v>7</v>
      </c>
      <c r="R59" s="27" t="s">
        <v>8</v>
      </c>
      <c r="S59" s="24" t="s">
        <v>9</v>
      </c>
      <c r="T59" s="25" t="s">
        <v>31</v>
      </c>
      <c r="U59" s="26" t="s">
        <v>32</v>
      </c>
      <c r="V59" s="25" t="s">
        <v>7</v>
      </c>
      <c r="W59" s="28"/>
    </row>
    <row r="60" spans="2:25" ht="5.25" customHeight="1" thickTop="1">
      <c r="B60" s="97"/>
      <c r="C60" s="107"/>
      <c r="D60" s="108"/>
      <c r="E60" s="109"/>
      <c r="F60" s="107"/>
      <c r="G60" s="108"/>
      <c r="H60" s="109"/>
      <c r="I60" s="110"/>
      <c r="J60" s="4"/>
      <c r="K60" s="4"/>
      <c r="L60" s="13"/>
      <c r="M60" s="29"/>
      <c r="N60" s="30"/>
      <c r="O60" s="31"/>
      <c r="P60" s="32"/>
      <c r="Q60" s="31"/>
      <c r="R60" s="33"/>
      <c r="S60" s="30"/>
      <c r="T60" s="31"/>
      <c r="U60" s="32"/>
      <c r="V60" s="34"/>
      <c r="W60" s="35"/>
    </row>
    <row r="61" spans="2:25">
      <c r="B61" s="97" t="s">
        <v>10</v>
      </c>
      <c r="C61" s="111">
        <f t="shared" ref="C61:H63" si="72">+C9+C35</f>
        <v>651</v>
      </c>
      <c r="D61" s="113">
        <f t="shared" si="72"/>
        <v>649</v>
      </c>
      <c r="E61" s="148">
        <f t="shared" si="72"/>
        <v>1300</v>
      </c>
      <c r="F61" s="111">
        <f t="shared" si="72"/>
        <v>834</v>
      </c>
      <c r="G61" s="113">
        <f t="shared" si="72"/>
        <v>834</v>
      </c>
      <c r="H61" s="148">
        <f t="shared" si="72"/>
        <v>1668</v>
      </c>
      <c r="I61" s="114">
        <f t="shared" ref="I61:I63" si="73">IF(E61=0,0,((H61/E61)-1)*100)</f>
        <v>28.307692307692299</v>
      </c>
      <c r="J61" s="4"/>
      <c r="K61" s="6"/>
      <c r="L61" s="13" t="s">
        <v>10</v>
      </c>
      <c r="M61" s="36">
        <f t="shared" ref="M61:N63" si="74">+M9+M35</f>
        <v>90584</v>
      </c>
      <c r="N61" s="37">
        <f t="shared" si="74"/>
        <v>92303</v>
      </c>
      <c r="O61" s="159">
        <f>SUM(M61:N61)</f>
        <v>182887</v>
      </c>
      <c r="P61" s="38">
        <f t="shared" ref="P61:S63" si="75">+P9+P35</f>
        <v>0</v>
      </c>
      <c r="Q61" s="159">
        <f t="shared" si="75"/>
        <v>182887</v>
      </c>
      <c r="R61" s="39">
        <f t="shared" si="75"/>
        <v>119365</v>
      </c>
      <c r="S61" s="37">
        <f t="shared" si="75"/>
        <v>118793</v>
      </c>
      <c r="T61" s="159">
        <f>SUM(R61:S61)</f>
        <v>238158</v>
      </c>
      <c r="U61" s="38">
        <f>U9+U35</f>
        <v>0</v>
      </c>
      <c r="V61" s="162">
        <f>+T61+U61</f>
        <v>238158</v>
      </c>
      <c r="W61" s="40">
        <f t="shared" ref="W61:W63" si="76">IF(Q61=0,0,((V61/Q61)-1)*100)</f>
        <v>30.22139353808635</v>
      </c>
    </row>
    <row r="62" spans="2:25">
      <c r="B62" s="97" t="s">
        <v>11</v>
      </c>
      <c r="C62" s="111">
        <f t="shared" si="72"/>
        <v>649</v>
      </c>
      <c r="D62" s="113">
        <f t="shared" si="72"/>
        <v>650</v>
      </c>
      <c r="E62" s="148">
        <f t="shared" si="72"/>
        <v>1299</v>
      </c>
      <c r="F62" s="111">
        <f t="shared" si="72"/>
        <v>810</v>
      </c>
      <c r="G62" s="113">
        <f t="shared" si="72"/>
        <v>810</v>
      </c>
      <c r="H62" s="148">
        <f t="shared" si="72"/>
        <v>1620</v>
      </c>
      <c r="I62" s="114">
        <f t="shared" si="73"/>
        <v>24.711316397228632</v>
      </c>
      <c r="J62" s="4"/>
      <c r="K62" s="6"/>
      <c r="L62" s="13" t="s">
        <v>11</v>
      </c>
      <c r="M62" s="36">
        <f t="shared" si="74"/>
        <v>95491</v>
      </c>
      <c r="N62" s="37">
        <f t="shared" si="74"/>
        <v>94384</v>
      </c>
      <c r="O62" s="159">
        <f t="shared" ref="O62:O63" si="77">SUM(M62:N62)</f>
        <v>189875</v>
      </c>
      <c r="P62" s="38">
        <f t="shared" si="75"/>
        <v>0</v>
      </c>
      <c r="Q62" s="159">
        <f t="shared" si="75"/>
        <v>189875</v>
      </c>
      <c r="R62" s="39">
        <f t="shared" si="75"/>
        <v>130370</v>
      </c>
      <c r="S62" s="37">
        <f t="shared" si="75"/>
        <v>127429</v>
      </c>
      <c r="T62" s="159">
        <f t="shared" ref="T62:T63" si="78">SUM(R62:S62)</f>
        <v>257799</v>
      </c>
      <c r="U62" s="38">
        <f>U10+U36</f>
        <v>0</v>
      </c>
      <c r="V62" s="162">
        <f>+T62+U62</f>
        <v>257799</v>
      </c>
      <c r="W62" s="40">
        <f t="shared" si="76"/>
        <v>35.773008558262021</v>
      </c>
    </row>
    <row r="63" spans="2:25" ht="13.5" thickBot="1">
      <c r="B63" s="102" t="s">
        <v>12</v>
      </c>
      <c r="C63" s="115">
        <f t="shared" si="72"/>
        <v>758</v>
      </c>
      <c r="D63" s="116">
        <f t="shared" si="72"/>
        <v>787</v>
      </c>
      <c r="E63" s="148">
        <f t="shared" si="72"/>
        <v>1545</v>
      </c>
      <c r="F63" s="115">
        <f t="shared" si="72"/>
        <v>1041</v>
      </c>
      <c r="G63" s="116">
        <f t="shared" si="72"/>
        <v>1039</v>
      </c>
      <c r="H63" s="148">
        <f t="shared" si="72"/>
        <v>2080</v>
      </c>
      <c r="I63" s="114">
        <f t="shared" si="73"/>
        <v>34.627831715210355</v>
      </c>
      <c r="J63" s="4"/>
      <c r="K63" s="6"/>
      <c r="L63" s="22" t="s">
        <v>12</v>
      </c>
      <c r="M63" s="36">
        <f t="shared" si="74"/>
        <v>118989</v>
      </c>
      <c r="N63" s="37">
        <f t="shared" si="74"/>
        <v>116988</v>
      </c>
      <c r="O63" s="159">
        <f t="shared" si="77"/>
        <v>235977</v>
      </c>
      <c r="P63" s="38">
        <f t="shared" si="75"/>
        <v>0</v>
      </c>
      <c r="Q63" s="159">
        <f t="shared" si="75"/>
        <v>235977</v>
      </c>
      <c r="R63" s="39">
        <f t="shared" si="75"/>
        <v>158287</v>
      </c>
      <c r="S63" s="37">
        <f t="shared" si="75"/>
        <v>153814</v>
      </c>
      <c r="T63" s="159">
        <f t="shared" si="78"/>
        <v>312101</v>
      </c>
      <c r="U63" s="38">
        <f>U11+U37</f>
        <v>0</v>
      </c>
      <c r="V63" s="162">
        <f>+T63+U63</f>
        <v>312101</v>
      </c>
      <c r="W63" s="40">
        <f t="shared" si="76"/>
        <v>32.25907609639922</v>
      </c>
    </row>
    <row r="64" spans="2:25" ht="14.25" thickTop="1" thickBot="1">
      <c r="B64" s="117" t="s">
        <v>57</v>
      </c>
      <c r="C64" s="118">
        <f>+C61+C62+C63</f>
        <v>2058</v>
      </c>
      <c r="D64" s="119">
        <f t="shared" ref="D64:H64" si="79">+D61+D62+D63</f>
        <v>2086</v>
      </c>
      <c r="E64" s="143">
        <f t="shared" si="79"/>
        <v>4144</v>
      </c>
      <c r="F64" s="118">
        <f t="shared" si="79"/>
        <v>2685</v>
      </c>
      <c r="G64" s="120">
        <f t="shared" si="79"/>
        <v>2683</v>
      </c>
      <c r="H64" s="152">
        <f t="shared" si="79"/>
        <v>5368</v>
      </c>
      <c r="I64" s="121">
        <f>IF(E64=0,0,((H64/E64)-1)*100)</f>
        <v>29.536679536679532</v>
      </c>
      <c r="J64" s="4"/>
      <c r="K64" s="4"/>
      <c r="L64" s="41" t="s">
        <v>57</v>
      </c>
      <c r="M64" s="42">
        <f>+M61+M62+M63</f>
        <v>305064</v>
      </c>
      <c r="N64" s="43">
        <f t="shared" ref="N64:V64" si="80">+N61+N62+N63</f>
        <v>303675</v>
      </c>
      <c r="O64" s="160">
        <f t="shared" si="80"/>
        <v>608739</v>
      </c>
      <c r="P64" s="44">
        <f t="shared" si="80"/>
        <v>0</v>
      </c>
      <c r="Q64" s="160">
        <f t="shared" si="80"/>
        <v>608739</v>
      </c>
      <c r="R64" s="45">
        <f t="shared" si="80"/>
        <v>408022</v>
      </c>
      <c r="S64" s="43">
        <f t="shared" si="80"/>
        <v>400036</v>
      </c>
      <c r="T64" s="160">
        <f t="shared" si="80"/>
        <v>808058</v>
      </c>
      <c r="U64" s="43">
        <f t="shared" si="80"/>
        <v>0</v>
      </c>
      <c r="V64" s="160">
        <f t="shared" si="80"/>
        <v>808058</v>
      </c>
      <c r="W64" s="46">
        <f>IF(Q64=0,0,((V64/Q64)-1)*100)</f>
        <v>32.742932521162601</v>
      </c>
    </row>
    <row r="65" spans="2:25" ht="13.5" thickTop="1">
      <c r="B65" s="97" t="s">
        <v>13</v>
      </c>
      <c r="C65" s="111">
        <f t="shared" ref="C65:H67" si="81">+C13+C39</f>
        <v>851</v>
      </c>
      <c r="D65" s="113">
        <f t="shared" si="81"/>
        <v>851</v>
      </c>
      <c r="E65" s="148">
        <f t="shared" si="81"/>
        <v>1702</v>
      </c>
      <c r="F65" s="111">
        <f t="shared" si="81"/>
        <v>1126</v>
      </c>
      <c r="G65" s="113">
        <f t="shared" si="81"/>
        <v>1126</v>
      </c>
      <c r="H65" s="148">
        <f t="shared" si="81"/>
        <v>2252</v>
      </c>
      <c r="I65" s="114">
        <f t="shared" ref="I65:I76" si="82">IF(E65=0,0,((H65/E65)-1)*100)</f>
        <v>32.31492361927144</v>
      </c>
      <c r="J65" s="4"/>
      <c r="K65" s="4"/>
      <c r="L65" s="13" t="s">
        <v>13</v>
      </c>
      <c r="M65" s="36">
        <f t="shared" ref="M65:N67" si="83">+M13+M39</f>
        <v>117575</v>
      </c>
      <c r="N65" s="37">
        <f t="shared" si="83"/>
        <v>127304</v>
      </c>
      <c r="O65" s="159">
        <f t="shared" ref="O65:O66" si="84">SUM(M65:N65)</f>
        <v>244879</v>
      </c>
      <c r="P65" s="38">
        <f t="shared" ref="P65:S67" si="85">+P13+P39</f>
        <v>0</v>
      </c>
      <c r="Q65" s="159">
        <f t="shared" si="85"/>
        <v>244879</v>
      </c>
      <c r="R65" s="39">
        <f t="shared" si="85"/>
        <v>161281</v>
      </c>
      <c r="S65" s="37">
        <f t="shared" si="85"/>
        <v>161350</v>
      </c>
      <c r="T65" s="159">
        <f t="shared" ref="T65:T66" si="86">SUM(R65:S65)</f>
        <v>322631</v>
      </c>
      <c r="U65" s="38">
        <f>U13+U39</f>
        <v>0</v>
      </c>
      <c r="V65" s="162">
        <f>+T65+U65</f>
        <v>322631</v>
      </c>
      <c r="W65" s="40">
        <f t="shared" ref="W65:W76" si="87">IF(Q65=0,0,((V65/Q65)-1)*100)</f>
        <v>31.751191404734591</v>
      </c>
    </row>
    <row r="66" spans="2:25">
      <c r="B66" s="97" t="s">
        <v>14</v>
      </c>
      <c r="C66" s="111">
        <f t="shared" si="81"/>
        <v>733</v>
      </c>
      <c r="D66" s="113">
        <f t="shared" si="81"/>
        <v>733</v>
      </c>
      <c r="E66" s="148">
        <f t="shared" si="81"/>
        <v>1466</v>
      </c>
      <c r="F66" s="111">
        <f t="shared" si="81"/>
        <v>998</v>
      </c>
      <c r="G66" s="113">
        <f t="shared" si="81"/>
        <v>999</v>
      </c>
      <c r="H66" s="148">
        <f t="shared" si="81"/>
        <v>1997</v>
      </c>
      <c r="I66" s="114">
        <f t="shared" si="82"/>
        <v>36.221009549795369</v>
      </c>
      <c r="J66" s="4"/>
      <c r="K66" s="4"/>
      <c r="L66" s="13" t="s">
        <v>14</v>
      </c>
      <c r="M66" s="36">
        <f t="shared" si="83"/>
        <v>110153</v>
      </c>
      <c r="N66" s="37">
        <f t="shared" si="83"/>
        <v>115931</v>
      </c>
      <c r="O66" s="159">
        <f t="shared" si="84"/>
        <v>226084</v>
      </c>
      <c r="P66" s="38">
        <f t="shared" si="85"/>
        <v>0</v>
      </c>
      <c r="Q66" s="159">
        <f t="shared" si="85"/>
        <v>226084</v>
      </c>
      <c r="R66" s="39">
        <f t="shared" si="85"/>
        <v>140957</v>
      </c>
      <c r="S66" s="37">
        <f t="shared" si="85"/>
        <v>149992</v>
      </c>
      <c r="T66" s="159">
        <f t="shared" si="86"/>
        <v>290949</v>
      </c>
      <c r="U66" s="38">
        <f>U14+U40</f>
        <v>0</v>
      </c>
      <c r="V66" s="162">
        <f>+T66+U66</f>
        <v>290949</v>
      </c>
      <c r="W66" s="40">
        <f t="shared" si="87"/>
        <v>28.690663647139992</v>
      </c>
    </row>
    <row r="67" spans="2:25" ht="13.5" thickBot="1">
      <c r="B67" s="97" t="s">
        <v>15</v>
      </c>
      <c r="C67" s="111">
        <f t="shared" si="81"/>
        <v>812</v>
      </c>
      <c r="D67" s="113">
        <f t="shared" si="81"/>
        <v>812</v>
      </c>
      <c r="E67" s="148">
        <f t="shared" si="81"/>
        <v>1624</v>
      </c>
      <c r="F67" s="111">
        <f t="shared" si="81"/>
        <v>1219</v>
      </c>
      <c r="G67" s="113">
        <f t="shared" si="81"/>
        <v>1219</v>
      </c>
      <c r="H67" s="148">
        <f t="shared" si="81"/>
        <v>2438</v>
      </c>
      <c r="I67" s="114">
        <f>IF(E67=0,0,((H67/E67)-1)*100)</f>
        <v>50.123152709359609</v>
      </c>
      <c r="J67" s="4"/>
      <c r="K67" s="4"/>
      <c r="L67" s="13" t="s">
        <v>15</v>
      </c>
      <c r="M67" s="36">
        <f t="shared" si="83"/>
        <v>115650</v>
      </c>
      <c r="N67" s="37">
        <f t="shared" si="83"/>
        <v>118527</v>
      </c>
      <c r="O67" s="159">
        <f>SUM(M67:N67)</f>
        <v>234177</v>
      </c>
      <c r="P67" s="38">
        <f t="shared" si="85"/>
        <v>0</v>
      </c>
      <c r="Q67" s="159">
        <f t="shared" si="85"/>
        <v>234177</v>
      </c>
      <c r="R67" s="39">
        <f t="shared" si="85"/>
        <v>156182</v>
      </c>
      <c r="S67" s="37">
        <f t="shared" si="85"/>
        <v>162048</v>
      </c>
      <c r="T67" s="159">
        <f>SUM(R67:S67)</f>
        <v>318230</v>
      </c>
      <c r="U67" s="38">
        <f>U15+U41</f>
        <v>0</v>
      </c>
      <c r="V67" s="162">
        <f>+T67+U67</f>
        <v>318230</v>
      </c>
      <c r="W67" s="40">
        <f>IF(Q67=0,0,((V67/Q67)-1)*100)</f>
        <v>35.892935685400353</v>
      </c>
    </row>
    <row r="68" spans="2:25" ht="14.25" thickTop="1" thickBot="1">
      <c r="B68" s="117" t="s">
        <v>61</v>
      </c>
      <c r="C68" s="118">
        <f>+C65+C66+C67</f>
        <v>2396</v>
      </c>
      <c r="D68" s="120">
        <f t="shared" ref="D68:H68" si="88">+D65+D66+D67</f>
        <v>2396</v>
      </c>
      <c r="E68" s="143">
        <f t="shared" si="88"/>
        <v>4792</v>
      </c>
      <c r="F68" s="118">
        <f t="shared" si="88"/>
        <v>3343</v>
      </c>
      <c r="G68" s="120">
        <f t="shared" si="88"/>
        <v>3344</v>
      </c>
      <c r="H68" s="149">
        <f t="shared" si="88"/>
        <v>6687</v>
      </c>
      <c r="I68" s="122">
        <f>IF(E68=0,0,((H68/E68)-1)*100)</f>
        <v>39.545075125208683</v>
      </c>
      <c r="J68" s="7"/>
      <c r="K68" s="7"/>
      <c r="L68" s="41" t="s">
        <v>61</v>
      </c>
      <c r="M68" s="45">
        <f>+M65+M66+M67</f>
        <v>343378</v>
      </c>
      <c r="N68" s="43">
        <f t="shared" ref="N68:V68" si="89">+N65+N66+N67</f>
        <v>361762</v>
      </c>
      <c r="O68" s="160">
        <f t="shared" si="89"/>
        <v>705140</v>
      </c>
      <c r="P68" s="44">
        <f t="shared" si="89"/>
        <v>0</v>
      </c>
      <c r="Q68" s="163">
        <f t="shared" si="89"/>
        <v>705140</v>
      </c>
      <c r="R68" s="45">
        <f t="shared" si="89"/>
        <v>458420</v>
      </c>
      <c r="S68" s="43">
        <f t="shared" si="89"/>
        <v>473390</v>
      </c>
      <c r="T68" s="160">
        <f t="shared" si="89"/>
        <v>931810</v>
      </c>
      <c r="U68" s="44">
        <f t="shared" si="89"/>
        <v>0</v>
      </c>
      <c r="V68" s="163">
        <f t="shared" si="89"/>
        <v>931810</v>
      </c>
      <c r="W68" s="46">
        <f>IF(Q68=0,0,((V68/Q68)-1)*100)</f>
        <v>32.145389568029039</v>
      </c>
      <c r="X68" s="261"/>
      <c r="Y68" s="261"/>
    </row>
    <row r="69" spans="2:25" ht="13.5" thickTop="1">
      <c r="B69" s="97" t="s">
        <v>16</v>
      </c>
      <c r="C69" s="123">
        <f t="shared" ref="C69:H71" si="90">+C17+C43</f>
        <v>749</v>
      </c>
      <c r="D69" s="125">
        <f t="shared" si="90"/>
        <v>749</v>
      </c>
      <c r="E69" s="148">
        <f t="shared" si="90"/>
        <v>1498</v>
      </c>
      <c r="F69" s="123">
        <f t="shared" si="90"/>
        <v>1132</v>
      </c>
      <c r="G69" s="125">
        <f t="shared" si="90"/>
        <v>1132</v>
      </c>
      <c r="H69" s="148">
        <f t="shared" si="90"/>
        <v>2264</v>
      </c>
      <c r="I69" s="114">
        <f t="shared" si="82"/>
        <v>51.134846461949259</v>
      </c>
      <c r="J69" s="7"/>
      <c r="K69" s="4"/>
      <c r="L69" s="13" t="s">
        <v>16</v>
      </c>
      <c r="M69" s="36">
        <f t="shared" ref="M69:N71" si="91">+M17+M43</f>
        <v>103938</v>
      </c>
      <c r="N69" s="37">
        <f t="shared" si="91"/>
        <v>104046</v>
      </c>
      <c r="O69" s="159">
        <f t="shared" ref="O69:O71" si="92">SUM(M69:N69)</f>
        <v>207984</v>
      </c>
      <c r="P69" s="38">
        <f t="shared" ref="P69:S71" si="93">+P17+P43</f>
        <v>0</v>
      </c>
      <c r="Q69" s="159">
        <f t="shared" si="93"/>
        <v>207984</v>
      </c>
      <c r="R69" s="39">
        <f t="shared" si="93"/>
        <v>155571</v>
      </c>
      <c r="S69" s="37">
        <f t="shared" si="93"/>
        <v>156052</v>
      </c>
      <c r="T69" s="159">
        <f t="shared" ref="T69:T71" si="94">SUM(R69:S69)</f>
        <v>311623</v>
      </c>
      <c r="U69" s="38">
        <f>U17+U43</f>
        <v>0</v>
      </c>
      <c r="V69" s="162">
        <f>+T69+U69</f>
        <v>311623</v>
      </c>
      <c r="W69" s="40">
        <f t="shared" si="87"/>
        <v>49.83027540580045</v>
      </c>
    </row>
    <row r="70" spans="2:25">
      <c r="B70" s="97" t="s">
        <v>17</v>
      </c>
      <c r="C70" s="123">
        <f t="shared" si="90"/>
        <v>666</v>
      </c>
      <c r="D70" s="125">
        <f t="shared" si="90"/>
        <v>666</v>
      </c>
      <c r="E70" s="148">
        <f t="shared" si="90"/>
        <v>1332</v>
      </c>
      <c r="F70" s="123">
        <f t="shared" si="90"/>
        <v>1083</v>
      </c>
      <c r="G70" s="125">
        <f t="shared" si="90"/>
        <v>1083</v>
      </c>
      <c r="H70" s="148">
        <f t="shared" si="90"/>
        <v>2166</v>
      </c>
      <c r="I70" s="114">
        <f>IF(E70=0,0,((H70/E70)-1)*100)</f>
        <v>62.612612612612615</v>
      </c>
      <c r="J70" s="4"/>
      <c r="K70" s="4"/>
      <c r="L70" s="13" t="s">
        <v>17</v>
      </c>
      <c r="M70" s="36">
        <f t="shared" si="91"/>
        <v>91609</v>
      </c>
      <c r="N70" s="37">
        <f t="shared" si="91"/>
        <v>90717</v>
      </c>
      <c r="O70" s="159">
        <f>SUM(M70:N70)</f>
        <v>182326</v>
      </c>
      <c r="P70" s="38">
        <f t="shared" si="93"/>
        <v>0</v>
      </c>
      <c r="Q70" s="159">
        <f t="shared" si="93"/>
        <v>182326</v>
      </c>
      <c r="R70" s="39">
        <f t="shared" si="93"/>
        <v>145130</v>
      </c>
      <c r="S70" s="37">
        <f t="shared" si="93"/>
        <v>143647</v>
      </c>
      <c r="T70" s="159">
        <f>SUM(R70:S70)</f>
        <v>288777</v>
      </c>
      <c r="U70" s="133">
        <f>U18+U44</f>
        <v>0</v>
      </c>
      <c r="V70" s="159">
        <f>+T70+U70</f>
        <v>288777</v>
      </c>
      <c r="W70" s="40">
        <f>IF(Q70=0,0,((V70/Q70)-1)*100)</f>
        <v>58.384980748768697</v>
      </c>
    </row>
    <row r="71" spans="2:25" ht="13.5" thickBot="1">
      <c r="B71" s="97" t="s">
        <v>18</v>
      </c>
      <c r="C71" s="123">
        <f t="shared" si="90"/>
        <v>634</v>
      </c>
      <c r="D71" s="125">
        <f t="shared" si="90"/>
        <v>634</v>
      </c>
      <c r="E71" s="148">
        <f t="shared" si="90"/>
        <v>1268</v>
      </c>
      <c r="F71" s="123">
        <f t="shared" si="90"/>
        <v>937</v>
      </c>
      <c r="G71" s="125">
        <f t="shared" si="90"/>
        <v>938</v>
      </c>
      <c r="H71" s="148">
        <f t="shared" si="90"/>
        <v>1875</v>
      </c>
      <c r="I71" s="114">
        <f t="shared" si="82"/>
        <v>47.870662460567814</v>
      </c>
      <c r="J71" s="4"/>
      <c r="K71" s="4"/>
      <c r="L71" s="13" t="s">
        <v>18</v>
      </c>
      <c r="M71" s="36">
        <f t="shared" si="91"/>
        <v>82977</v>
      </c>
      <c r="N71" s="37">
        <f t="shared" si="91"/>
        <v>82388</v>
      </c>
      <c r="O71" s="159">
        <f t="shared" si="92"/>
        <v>165365</v>
      </c>
      <c r="P71" s="38">
        <f t="shared" si="93"/>
        <v>0</v>
      </c>
      <c r="Q71" s="159">
        <f t="shared" si="93"/>
        <v>165365</v>
      </c>
      <c r="R71" s="39">
        <f t="shared" si="93"/>
        <v>135663</v>
      </c>
      <c r="S71" s="37">
        <f t="shared" si="93"/>
        <v>134895</v>
      </c>
      <c r="T71" s="159">
        <f t="shared" si="94"/>
        <v>270558</v>
      </c>
      <c r="U71" s="133">
        <f>U19+U45</f>
        <v>0</v>
      </c>
      <c r="V71" s="159">
        <f>+T71+U71</f>
        <v>270558</v>
      </c>
      <c r="W71" s="40">
        <f t="shared" si="87"/>
        <v>63.61261451939648</v>
      </c>
    </row>
    <row r="72" spans="2:25" ht="16.5" thickTop="1" thickBot="1">
      <c r="B72" s="126" t="s">
        <v>19</v>
      </c>
      <c r="C72" s="127">
        <f>+C69+C70+C71</f>
        <v>2049</v>
      </c>
      <c r="D72" s="132">
        <f t="shared" ref="D72:H72" si="95">+D69+D70+D71</f>
        <v>2049</v>
      </c>
      <c r="E72" s="153">
        <f t="shared" si="95"/>
        <v>4098</v>
      </c>
      <c r="F72" s="118">
        <f t="shared" si="95"/>
        <v>3152</v>
      </c>
      <c r="G72" s="128">
        <f t="shared" si="95"/>
        <v>3153</v>
      </c>
      <c r="H72" s="150">
        <f t="shared" si="95"/>
        <v>6305</v>
      </c>
      <c r="I72" s="121">
        <f t="shared" si="82"/>
        <v>53.855539287457297</v>
      </c>
      <c r="J72" s="9"/>
      <c r="K72" s="10"/>
      <c r="L72" s="47" t="s">
        <v>19</v>
      </c>
      <c r="M72" s="48">
        <f>+M69+M70+M71</f>
        <v>278524</v>
      </c>
      <c r="N72" s="49">
        <f t="shared" ref="N72:V72" si="96">+N69+N70+N71</f>
        <v>277151</v>
      </c>
      <c r="O72" s="161">
        <f t="shared" si="96"/>
        <v>555675</v>
      </c>
      <c r="P72" s="49">
        <f t="shared" si="96"/>
        <v>0</v>
      </c>
      <c r="Q72" s="161">
        <f t="shared" si="96"/>
        <v>555675</v>
      </c>
      <c r="R72" s="48">
        <f t="shared" si="96"/>
        <v>436364</v>
      </c>
      <c r="S72" s="49">
        <f t="shared" si="96"/>
        <v>434594</v>
      </c>
      <c r="T72" s="161">
        <f t="shared" si="96"/>
        <v>870958</v>
      </c>
      <c r="U72" s="49">
        <f t="shared" si="96"/>
        <v>0</v>
      </c>
      <c r="V72" s="161">
        <f t="shared" si="96"/>
        <v>870958</v>
      </c>
      <c r="W72" s="50">
        <f t="shared" si="87"/>
        <v>56.738741170648325</v>
      </c>
    </row>
    <row r="73" spans="2:25" ht="13.5" thickTop="1">
      <c r="B73" s="97" t="s">
        <v>21</v>
      </c>
      <c r="C73" s="111">
        <f t="shared" ref="C73:H75" si="97">+C21+C47</f>
        <v>609</v>
      </c>
      <c r="D73" s="113">
        <f t="shared" si="97"/>
        <v>609</v>
      </c>
      <c r="E73" s="154">
        <f t="shared" si="97"/>
        <v>1218</v>
      </c>
      <c r="F73" s="111">
        <f t="shared" si="97"/>
        <v>989</v>
      </c>
      <c r="G73" s="113">
        <f t="shared" si="97"/>
        <v>988</v>
      </c>
      <c r="H73" s="151">
        <f t="shared" si="97"/>
        <v>1977</v>
      </c>
      <c r="I73" s="114">
        <f t="shared" si="82"/>
        <v>62.315270935960584</v>
      </c>
      <c r="J73" s="4"/>
      <c r="K73" s="4"/>
      <c r="L73" s="13" t="s">
        <v>21</v>
      </c>
      <c r="M73" s="36">
        <f t="shared" ref="M73:N75" si="98">+M21+M47</f>
        <v>88612</v>
      </c>
      <c r="N73" s="37">
        <f t="shared" si="98"/>
        <v>90252</v>
      </c>
      <c r="O73" s="159">
        <f t="shared" ref="O73:O75" si="99">SUM(M73:N73)</f>
        <v>178864</v>
      </c>
      <c r="P73" s="38">
        <f t="shared" ref="P73:S75" si="100">+P21+P47</f>
        <v>0</v>
      </c>
      <c r="Q73" s="159">
        <f t="shared" si="100"/>
        <v>178864</v>
      </c>
      <c r="R73" s="39">
        <f t="shared" si="100"/>
        <v>154231</v>
      </c>
      <c r="S73" s="37">
        <f t="shared" si="100"/>
        <v>152207</v>
      </c>
      <c r="T73" s="159">
        <f t="shared" ref="T73:T75" si="101">SUM(R73:S73)</f>
        <v>306438</v>
      </c>
      <c r="U73" s="133">
        <f>U21+U47</f>
        <v>0</v>
      </c>
      <c r="V73" s="159">
        <f>+T73+U73</f>
        <v>306438</v>
      </c>
      <c r="W73" s="40">
        <f t="shared" si="87"/>
        <v>71.324581805170411</v>
      </c>
    </row>
    <row r="74" spans="2:25">
      <c r="B74" s="97" t="s">
        <v>22</v>
      </c>
      <c r="C74" s="111">
        <f t="shared" si="97"/>
        <v>688</v>
      </c>
      <c r="D74" s="113">
        <f t="shared" si="97"/>
        <v>688</v>
      </c>
      <c r="E74" s="142">
        <f t="shared" si="97"/>
        <v>1376</v>
      </c>
      <c r="F74" s="111">
        <f t="shared" si="97"/>
        <v>1065</v>
      </c>
      <c r="G74" s="113">
        <f t="shared" si="97"/>
        <v>1065</v>
      </c>
      <c r="H74" s="142">
        <f t="shared" si="97"/>
        <v>2130</v>
      </c>
      <c r="I74" s="114">
        <f t="shared" si="82"/>
        <v>54.796511627906973</v>
      </c>
      <c r="J74" s="4"/>
      <c r="K74" s="4"/>
      <c r="L74" s="13" t="s">
        <v>22</v>
      </c>
      <c r="M74" s="36">
        <f t="shared" si="98"/>
        <v>96384</v>
      </c>
      <c r="N74" s="37">
        <f t="shared" si="98"/>
        <v>102015</v>
      </c>
      <c r="O74" s="159">
        <f t="shared" si="99"/>
        <v>198399</v>
      </c>
      <c r="P74" s="38">
        <f t="shared" si="100"/>
        <v>0</v>
      </c>
      <c r="Q74" s="159">
        <f t="shared" si="100"/>
        <v>198399</v>
      </c>
      <c r="R74" s="39">
        <f t="shared" si="100"/>
        <v>159939</v>
      </c>
      <c r="S74" s="37">
        <f t="shared" si="100"/>
        <v>164892</v>
      </c>
      <c r="T74" s="159">
        <f t="shared" si="101"/>
        <v>324831</v>
      </c>
      <c r="U74" s="133">
        <f>U22+U48</f>
        <v>1</v>
      </c>
      <c r="V74" s="159">
        <f>+T74+U74</f>
        <v>324832</v>
      </c>
      <c r="W74" s="40">
        <f t="shared" si="87"/>
        <v>63.726631686651643</v>
      </c>
    </row>
    <row r="75" spans="2:25" ht="13.5" thickBot="1">
      <c r="B75" s="97" t="s">
        <v>23</v>
      </c>
      <c r="C75" s="111">
        <f t="shared" si="97"/>
        <v>629</v>
      </c>
      <c r="D75" s="129">
        <f t="shared" si="97"/>
        <v>629</v>
      </c>
      <c r="E75" s="146">
        <f t="shared" si="97"/>
        <v>1258</v>
      </c>
      <c r="F75" s="111">
        <f t="shared" si="97"/>
        <v>982</v>
      </c>
      <c r="G75" s="129">
        <f t="shared" si="97"/>
        <v>984</v>
      </c>
      <c r="H75" s="146">
        <f t="shared" si="97"/>
        <v>1966</v>
      </c>
      <c r="I75" s="130">
        <f t="shared" si="82"/>
        <v>56.279809220985697</v>
      </c>
      <c r="J75" s="4"/>
      <c r="K75" s="4"/>
      <c r="L75" s="13" t="s">
        <v>23</v>
      </c>
      <c r="M75" s="36">
        <f t="shared" si="98"/>
        <v>91936</v>
      </c>
      <c r="N75" s="37">
        <f t="shared" si="98"/>
        <v>93405</v>
      </c>
      <c r="O75" s="159">
        <f t="shared" si="99"/>
        <v>185341</v>
      </c>
      <c r="P75" s="38">
        <f t="shared" si="100"/>
        <v>0</v>
      </c>
      <c r="Q75" s="159">
        <f t="shared" si="100"/>
        <v>185341</v>
      </c>
      <c r="R75" s="39">
        <f t="shared" si="100"/>
        <v>146409</v>
      </c>
      <c r="S75" s="37">
        <f t="shared" si="100"/>
        <v>145757</v>
      </c>
      <c r="T75" s="159">
        <f t="shared" si="101"/>
        <v>292166</v>
      </c>
      <c r="U75" s="38">
        <f>U23+U49</f>
        <v>0</v>
      </c>
      <c r="V75" s="162">
        <f>+T75+U75</f>
        <v>292166</v>
      </c>
      <c r="W75" s="40">
        <f t="shared" si="87"/>
        <v>57.637004224645395</v>
      </c>
    </row>
    <row r="76" spans="2:25" ht="14.25" thickTop="1" thickBot="1">
      <c r="B76" s="117" t="s">
        <v>24</v>
      </c>
      <c r="C76" s="118">
        <f>+C73+C74+C75</f>
        <v>1926</v>
      </c>
      <c r="D76" s="120">
        <f t="shared" ref="D76:H76" si="102">+D73+D74+D75</f>
        <v>1926</v>
      </c>
      <c r="E76" s="152">
        <f t="shared" si="102"/>
        <v>3852</v>
      </c>
      <c r="F76" s="118">
        <f t="shared" si="102"/>
        <v>3036</v>
      </c>
      <c r="G76" s="120">
        <f t="shared" si="102"/>
        <v>3037</v>
      </c>
      <c r="H76" s="152">
        <f t="shared" si="102"/>
        <v>6073</v>
      </c>
      <c r="I76" s="121">
        <f t="shared" si="82"/>
        <v>57.658359293873303</v>
      </c>
      <c r="J76" s="4"/>
      <c r="K76" s="4"/>
      <c r="L76" s="41" t="s">
        <v>24</v>
      </c>
      <c r="M76" s="42">
        <f>+M73+M74+M75</f>
        <v>276932</v>
      </c>
      <c r="N76" s="43">
        <f t="shared" ref="N76:V76" si="103">+N73+N74+N75</f>
        <v>285672</v>
      </c>
      <c r="O76" s="160">
        <f t="shared" si="103"/>
        <v>562604</v>
      </c>
      <c r="P76" s="44">
        <f t="shared" si="103"/>
        <v>0</v>
      </c>
      <c r="Q76" s="160">
        <f t="shared" si="103"/>
        <v>562604</v>
      </c>
      <c r="R76" s="45">
        <f t="shared" si="103"/>
        <v>460579</v>
      </c>
      <c r="S76" s="43">
        <f t="shared" si="103"/>
        <v>462856</v>
      </c>
      <c r="T76" s="160">
        <f t="shared" si="103"/>
        <v>923435</v>
      </c>
      <c r="U76" s="44">
        <f t="shared" si="103"/>
        <v>1</v>
      </c>
      <c r="V76" s="163">
        <f t="shared" si="103"/>
        <v>923436</v>
      </c>
      <c r="W76" s="46">
        <f t="shared" si="87"/>
        <v>64.136053067521743</v>
      </c>
    </row>
    <row r="77" spans="2:25" ht="14.25" thickTop="1" thickBot="1">
      <c r="B77" s="117" t="s">
        <v>62</v>
      </c>
      <c r="C77" s="118">
        <f t="shared" ref="C77:H77" si="104">+C68+C72+C76</f>
        <v>6371</v>
      </c>
      <c r="D77" s="120">
        <f t="shared" si="104"/>
        <v>6371</v>
      </c>
      <c r="E77" s="143">
        <f t="shared" si="104"/>
        <v>12742</v>
      </c>
      <c r="F77" s="118">
        <f t="shared" si="104"/>
        <v>9531</v>
      </c>
      <c r="G77" s="120">
        <f t="shared" si="104"/>
        <v>9534</v>
      </c>
      <c r="H77" s="149">
        <f t="shared" si="104"/>
        <v>19065</v>
      </c>
      <c r="I77" s="122">
        <f>IF(E77=0,0,((H77/E77)-1)*100)</f>
        <v>49.623293046617476</v>
      </c>
      <c r="J77" s="7"/>
      <c r="K77" s="4"/>
      <c r="L77" s="41" t="s">
        <v>62</v>
      </c>
      <c r="M77" s="45">
        <f t="shared" ref="M77:V77" si="105">+M68+M72+M76</f>
        <v>898834</v>
      </c>
      <c r="N77" s="43">
        <f t="shared" si="105"/>
        <v>924585</v>
      </c>
      <c r="O77" s="160">
        <f t="shared" si="105"/>
        <v>1823419</v>
      </c>
      <c r="P77" s="44">
        <f t="shared" si="105"/>
        <v>0</v>
      </c>
      <c r="Q77" s="163">
        <f t="shared" si="105"/>
        <v>1823419</v>
      </c>
      <c r="R77" s="45">
        <f t="shared" si="105"/>
        <v>1355363</v>
      </c>
      <c r="S77" s="43">
        <f t="shared" si="105"/>
        <v>1370840</v>
      </c>
      <c r="T77" s="160">
        <f t="shared" si="105"/>
        <v>2726203</v>
      </c>
      <c r="U77" s="44">
        <f t="shared" si="105"/>
        <v>1</v>
      </c>
      <c r="V77" s="163">
        <f t="shared" si="105"/>
        <v>2726204</v>
      </c>
      <c r="W77" s="46">
        <f>IF(Q77=0,0,((V77/Q77)-1)*100)</f>
        <v>49.510562300820602</v>
      </c>
      <c r="X77" s="261"/>
      <c r="Y77" s="261"/>
    </row>
    <row r="78" spans="2:25" ht="14.25" thickTop="1" thickBot="1">
      <c r="B78" s="117" t="s">
        <v>7</v>
      </c>
      <c r="C78" s="118">
        <f>+C77+C64</f>
        <v>8429</v>
      </c>
      <c r="D78" s="120">
        <f t="shared" ref="D78:H78" si="106">+D77+D64</f>
        <v>8457</v>
      </c>
      <c r="E78" s="143">
        <f t="shared" si="106"/>
        <v>16886</v>
      </c>
      <c r="F78" s="118">
        <f t="shared" si="106"/>
        <v>12216</v>
      </c>
      <c r="G78" s="120">
        <f t="shared" si="106"/>
        <v>12217</v>
      </c>
      <c r="H78" s="149">
        <f t="shared" si="106"/>
        <v>24433</v>
      </c>
      <c r="I78" s="122">
        <f>IF(E78=0,0,((H78/E78)-1)*100)</f>
        <v>44.693829207627608</v>
      </c>
      <c r="J78" s="7"/>
      <c r="K78" s="7"/>
      <c r="L78" s="41" t="s">
        <v>7</v>
      </c>
      <c r="M78" s="45">
        <f>+M77+M64</f>
        <v>1203898</v>
      </c>
      <c r="N78" s="43">
        <f t="shared" ref="N78:V78" si="107">+N77+N64</f>
        <v>1228260</v>
      </c>
      <c r="O78" s="160">
        <f t="shared" si="107"/>
        <v>2432158</v>
      </c>
      <c r="P78" s="44">
        <f t="shared" si="107"/>
        <v>0</v>
      </c>
      <c r="Q78" s="163">
        <f t="shared" si="107"/>
        <v>2432158</v>
      </c>
      <c r="R78" s="45">
        <f t="shared" si="107"/>
        <v>1763385</v>
      </c>
      <c r="S78" s="43">
        <f t="shared" si="107"/>
        <v>1770876</v>
      </c>
      <c r="T78" s="160">
        <f t="shared" si="107"/>
        <v>3534261</v>
      </c>
      <c r="U78" s="44">
        <f t="shared" si="107"/>
        <v>1</v>
      </c>
      <c r="V78" s="163">
        <f t="shared" si="107"/>
        <v>3534262</v>
      </c>
      <c r="W78" s="46">
        <f>IF(Q78=0,0,((V78/Q78)-1)*100)</f>
        <v>45.313832407269587</v>
      </c>
      <c r="X78" s="261"/>
      <c r="Y78" s="261"/>
    </row>
    <row r="79" spans="2:25" ht="14.25" thickTop="1" thickBot="1">
      <c r="B79" s="131" t="s">
        <v>60</v>
      </c>
      <c r="C79" s="93"/>
      <c r="D79" s="93"/>
      <c r="E79" s="93"/>
      <c r="F79" s="93"/>
      <c r="G79" s="93"/>
      <c r="H79" s="93"/>
      <c r="I79" s="94"/>
      <c r="J79" s="4"/>
      <c r="K79" s="4"/>
      <c r="L79" s="54" t="s">
        <v>60</v>
      </c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3"/>
    </row>
    <row r="80" spans="2:25" ht="13.5" thickTop="1">
      <c r="L80" s="1332" t="s">
        <v>33</v>
      </c>
      <c r="M80" s="1333"/>
      <c r="N80" s="1333"/>
      <c r="O80" s="1333"/>
      <c r="P80" s="1333"/>
      <c r="Q80" s="1333"/>
      <c r="R80" s="1333"/>
      <c r="S80" s="1333"/>
      <c r="T80" s="1333"/>
      <c r="U80" s="1333"/>
      <c r="V80" s="1333"/>
      <c r="W80" s="1334"/>
    </row>
    <row r="81" spans="12:26" ht="13.5" thickBot="1">
      <c r="L81" s="1317" t="s">
        <v>43</v>
      </c>
      <c r="M81" s="1318"/>
      <c r="N81" s="1318"/>
      <c r="O81" s="1318"/>
      <c r="P81" s="1318"/>
      <c r="Q81" s="1318"/>
      <c r="R81" s="1318"/>
      <c r="S81" s="1318"/>
      <c r="T81" s="1318"/>
      <c r="U81" s="1318"/>
      <c r="V81" s="1318"/>
      <c r="W81" s="1319"/>
    </row>
    <row r="82" spans="12:26" ht="14.25" thickTop="1" thickBot="1">
      <c r="L82" s="55"/>
      <c r="M82" s="56"/>
      <c r="N82" s="56"/>
      <c r="O82" s="56"/>
      <c r="P82" s="56"/>
      <c r="Q82" s="56"/>
      <c r="R82" s="56"/>
      <c r="S82" s="56"/>
      <c r="T82" s="56"/>
      <c r="U82" s="56"/>
      <c r="V82" s="56"/>
      <c r="W82" s="57" t="s">
        <v>34</v>
      </c>
    </row>
    <row r="83" spans="12:26" ht="14.25" thickTop="1" thickBot="1">
      <c r="L83" s="58"/>
      <c r="M83" s="176" t="s">
        <v>58</v>
      </c>
      <c r="N83" s="177"/>
      <c r="O83" s="178"/>
      <c r="P83" s="176"/>
      <c r="Q83" s="176"/>
      <c r="R83" s="176" t="s">
        <v>59</v>
      </c>
      <c r="S83" s="177"/>
      <c r="T83" s="178"/>
      <c r="U83" s="176"/>
      <c r="V83" s="176"/>
      <c r="W83" s="281" t="s">
        <v>2</v>
      </c>
    </row>
    <row r="84" spans="12:26" ht="13.5" thickTop="1">
      <c r="L84" s="59" t="s">
        <v>3</v>
      </c>
      <c r="M84" s="60"/>
      <c r="N84" s="61"/>
      <c r="O84" s="62"/>
      <c r="P84" s="63"/>
      <c r="Q84" s="62"/>
      <c r="R84" s="60"/>
      <c r="S84" s="61"/>
      <c r="T84" s="62"/>
      <c r="U84" s="63"/>
      <c r="V84" s="62"/>
      <c r="W84" s="282" t="s">
        <v>4</v>
      </c>
    </row>
    <row r="85" spans="12:26" ht="13.5" thickBot="1">
      <c r="L85" s="64"/>
      <c r="M85" s="65" t="s">
        <v>35</v>
      </c>
      <c r="N85" s="66" t="s">
        <v>36</v>
      </c>
      <c r="O85" s="67" t="s">
        <v>37</v>
      </c>
      <c r="P85" s="68" t="s">
        <v>32</v>
      </c>
      <c r="Q85" s="67" t="s">
        <v>7</v>
      </c>
      <c r="R85" s="65" t="s">
        <v>35</v>
      </c>
      <c r="S85" s="66" t="s">
        <v>36</v>
      </c>
      <c r="T85" s="67" t="s">
        <v>37</v>
      </c>
      <c r="U85" s="68" t="s">
        <v>32</v>
      </c>
      <c r="V85" s="67" t="s">
        <v>7</v>
      </c>
      <c r="W85" s="280"/>
    </row>
    <row r="86" spans="12:26" ht="5.25" customHeight="1" thickTop="1">
      <c r="L86" s="59"/>
      <c r="M86" s="69"/>
      <c r="N86" s="70"/>
      <c r="O86" s="71"/>
      <c r="P86" s="72"/>
      <c r="Q86" s="71"/>
      <c r="R86" s="69"/>
      <c r="S86" s="70"/>
      <c r="T86" s="71"/>
      <c r="U86" s="72"/>
      <c r="V86" s="71"/>
      <c r="W86" s="73"/>
    </row>
    <row r="87" spans="12:26">
      <c r="L87" s="59" t="s">
        <v>10</v>
      </c>
      <c r="M87" s="74">
        <v>4</v>
      </c>
      <c r="N87" s="75">
        <v>0</v>
      </c>
      <c r="O87" s="169">
        <f>M87+N87</f>
        <v>4</v>
      </c>
      <c r="P87" s="76">
        <v>0</v>
      </c>
      <c r="Q87" s="169">
        <f t="shared" ref="Q87:Q89" si="108">O87+P87</f>
        <v>4</v>
      </c>
      <c r="R87" s="74">
        <v>3</v>
      </c>
      <c r="S87" s="75">
        <v>0</v>
      </c>
      <c r="T87" s="169">
        <f>R87+S87</f>
        <v>3</v>
      </c>
      <c r="U87" s="76">
        <v>0</v>
      </c>
      <c r="V87" s="169">
        <f>T87+U87</f>
        <v>3</v>
      </c>
      <c r="W87" s="77">
        <f>IF(Q87=0,0,((V87/Q87)-1)*100)</f>
        <v>-25</v>
      </c>
      <c r="X87" s="262"/>
    </row>
    <row r="88" spans="12:26">
      <c r="L88" s="59" t="s">
        <v>11</v>
      </c>
      <c r="M88" s="74">
        <v>4</v>
      </c>
      <c r="N88" s="75">
        <v>0</v>
      </c>
      <c r="O88" s="169">
        <f>M88+N88</f>
        <v>4</v>
      </c>
      <c r="P88" s="76">
        <v>0</v>
      </c>
      <c r="Q88" s="169">
        <f t="shared" si="108"/>
        <v>4</v>
      </c>
      <c r="R88" s="74">
        <v>7</v>
      </c>
      <c r="S88" s="75">
        <v>0</v>
      </c>
      <c r="T88" s="169">
        <f>R88+S88</f>
        <v>7</v>
      </c>
      <c r="U88" s="76">
        <v>0</v>
      </c>
      <c r="V88" s="169">
        <f>T88+U88</f>
        <v>7</v>
      </c>
      <c r="W88" s="77">
        <f>IF(Q88=0,0,((V88/Q88)-1)*100)</f>
        <v>75</v>
      </c>
      <c r="X88" s="262"/>
    </row>
    <row r="89" spans="12:26" ht="13.5" thickBot="1">
      <c r="L89" s="64" t="s">
        <v>12</v>
      </c>
      <c r="M89" s="74">
        <v>3</v>
      </c>
      <c r="N89" s="75">
        <v>0</v>
      </c>
      <c r="O89" s="169">
        <f>M89+N89</f>
        <v>3</v>
      </c>
      <c r="P89" s="76">
        <v>0</v>
      </c>
      <c r="Q89" s="169">
        <f t="shared" si="108"/>
        <v>3</v>
      </c>
      <c r="R89" s="74">
        <v>5</v>
      </c>
      <c r="S89" s="75">
        <v>0</v>
      </c>
      <c r="T89" s="169">
        <f>R89+S89</f>
        <v>5</v>
      </c>
      <c r="U89" s="76">
        <v>0</v>
      </c>
      <c r="V89" s="169">
        <f>T89+U89</f>
        <v>5</v>
      </c>
      <c r="W89" s="77">
        <f>IF(Q89=0,0,((V89/Q89)-1)*100)</f>
        <v>66.666666666666671</v>
      </c>
    </row>
    <row r="90" spans="12:26" ht="14.25" thickTop="1" thickBot="1">
      <c r="L90" s="78" t="s">
        <v>57</v>
      </c>
      <c r="M90" s="79">
        <f>+M87+M88+M89</f>
        <v>11</v>
      </c>
      <c r="N90" s="80">
        <f t="shared" ref="N90:V90" si="109">+N87+N88+N89</f>
        <v>0</v>
      </c>
      <c r="O90" s="170">
        <f t="shared" si="109"/>
        <v>11</v>
      </c>
      <c r="P90" s="79">
        <f t="shared" si="109"/>
        <v>0</v>
      </c>
      <c r="Q90" s="170">
        <f t="shared" si="109"/>
        <v>11</v>
      </c>
      <c r="R90" s="79">
        <f t="shared" si="109"/>
        <v>15</v>
      </c>
      <c r="S90" s="80">
        <f t="shared" si="109"/>
        <v>0</v>
      </c>
      <c r="T90" s="170">
        <f t="shared" si="109"/>
        <v>15</v>
      </c>
      <c r="U90" s="79">
        <f t="shared" si="109"/>
        <v>0</v>
      </c>
      <c r="V90" s="170">
        <f t="shared" si="109"/>
        <v>15</v>
      </c>
      <c r="W90" s="81">
        <f t="shared" ref="W90:W102" si="110">IF(Q90=0,0,((V90/Q90)-1)*100)</f>
        <v>36.363636363636353</v>
      </c>
      <c r="X90" s="270"/>
    </row>
    <row r="91" spans="12:26" ht="13.5" thickTop="1">
      <c r="L91" s="59" t="s">
        <v>13</v>
      </c>
      <c r="M91" s="74">
        <v>8</v>
      </c>
      <c r="N91" s="75">
        <v>0</v>
      </c>
      <c r="O91" s="169">
        <f>M91+N91</f>
        <v>8</v>
      </c>
      <c r="P91" s="76">
        <v>0</v>
      </c>
      <c r="Q91" s="169">
        <f t="shared" ref="Q91:Q92" si="111">O91+P91</f>
        <v>8</v>
      </c>
      <c r="R91" s="74">
        <v>4</v>
      </c>
      <c r="S91" s="75">
        <v>0</v>
      </c>
      <c r="T91" s="169">
        <f>R91+S91</f>
        <v>4</v>
      </c>
      <c r="U91" s="76">
        <v>0</v>
      </c>
      <c r="V91" s="169">
        <f>T91+U91</f>
        <v>4</v>
      </c>
      <c r="W91" s="77">
        <f t="shared" si="110"/>
        <v>-50</v>
      </c>
      <c r="X91" s="270"/>
    </row>
    <row r="92" spans="12:26">
      <c r="L92" s="59" t="s">
        <v>14</v>
      </c>
      <c r="M92" s="74">
        <v>5</v>
      </c>
      <c r="N92" s="75">
        <v>0</v>
      </c>
      <c r="O92" s="169">
        <f>M92+N92</f>
        <v>5</v>
      </c>
      <c r="P92" s="76">
        <v>0</v>
      </c>
      <c r="Q92" s="169">
        <f t="shared" si="111"/>
        <v>5</v>
      </c>
      <c r="R92" s="74">
        <v>3</v>
      </c>
      <c r="S92" s="75">
        <v>1</v>
      </c>
      <c r="T92" s="169">
        <f>R92+S92</f>
        <v>4</v>
      </c>
      <c r="U92" s="76">
        <v>0</v>
      </c>
      <c r="V92" s="169">
        <f>T92+U92</f>
        <v>4</v>
      </c>
      <c r="W92" s="77">
        <f t="shared" si="110"/>
        <v>-19.999999999999996</v>
      </c>
    </row>
    <row r="93" spans="12:26" ht="13.5" thickBot="1">
      <c r="L93" s="59" t="s">
        <v>15</v>
      </c>
      <c r="M93" s="74">
        <v>7</v>
      </c>
      <c r="N93" s="75">
        <v>0</v>
      </c>
      <c r="O93" s="169">
        <f>M93+N93</f>
        <v>7</v>
      </c>
      <c r="P93" s="76">
        <v>0</v>
      </c>
      <c r="Q93" s="169">
        <f>O93+P93</f>
        <v>7</v>
      </c>
      <c r="R93" s="74">
        <v>4</v>
      </c>
      <c r="S93" s="75">
        <v>0</v>
      </c>
      <c r="T93" s="169">
        <f>R93+S93</f>
        <v>4</v>
      </c>
      <c r="U93" s="76">
        <v>0</v>
      </c>
      <c r="V93" s="169">
        <f>T93+U93</f>
        <v>4</v>
      </c>
      <c r="W93" s="77">
        <f>IF(Q93=0,0,((V93/Q93)-1)*100)</f>
        <v>-42.857142857142861</v>
      </c>
    </row>
    <row r="94" spans="12:26" ht="14.25" thickTop="1" thickBot="1">
      <c r="L94" s="78" t="s">
        <v>61</v>
      </c>
      <c r="M94" s="79">
        <f>+M91+M92+M93</f>
        <v>20</v>
      </c>
      <c r="N94" s="80">
        <f t="shared" ref="N94:V94" si="112">+N91+N92+N93</f>
        <v>0</v>
      </c>
      <c r="O94" s="170">
        <f t="shared" si="112"/>
        <v>20</v>
      </c>
      <c r="P94" s="79">
        <f t="shared" si="112"/>
        <v>0</v>
      </c>
      <c r="Q94" s="170">
        <f t="shared" si="112"/>
        <v>20</v>
      </c>
      <c r="R94" s="79">
        <f t="shared" si="112"/>
        <v>11</v>
      </c>
      <c r="S94" s="80">
        <f t="shared" si="112"/>
        <v>1</v>
      </c>
      <c r="T94" s="170">
        <f t="shared" si="112"/>
        <v>12</v>
      </c>
      <c r="U94" s="79">
        <f t="shared" si="112"/>
        <v>0</v>
      </c>
      <c r="V94" s="170">
        <f t="shared" si="112"/>
        <v>12</v>
      </c>
      <c r="W94" s="81">
        <f>IF(Q94=0,0,((V94/Q94)-1)*100)</f>
        <v>-40</v>
      </c>
      <c r="X94" s="270"/>
      <c r="Y94" s="261"/>
      <c r="Z94" s="261">
        <f>SUM(X94:Y94)</f>
        <v>0</v>
      </c>
    </row>
    <row r="95" spans="12:26" ht="13.5" thickTop="1">
      <c r="L95" s="59" t="s">
        <v>16</v>
      </c>
      <c r="M95" s="74">
        <v>1</v>
      </c>
      <c r="N95" s="75">
        <v>0</v>
      </c>
      <c r="O95" s="169">
        <f>SUM(M95:N95)</f>
        <v>1</v>
      </c>
      <c r="P95" s="76">
        <v>0</v>
      </c>
      <c r="Q95" s="169">
        <f t="shared" ref="Q95:Q97" si="113">O95+P95</f>
        <v>1</v>
      </c>
      <c r="R95" s="74">
        <v>4</v>
      </c>
      <c r="S95" s="75">
        <v>0</v>
      </c>
      <c r="T95" s="169">
        <f>SUM(R95:S95)</f>
        <v>4</v>
      </c>
      <c r="U95" s="76">
        <v>0</v>
      </c>
      <c r="V95" s="169">
        <f>T95+U95</f>
        <v>4</v>
      </c>
      <c r="W95" s="77">
        <f t="shared" si="110"/>
        <v>300</v>
      </c>
    </row>
    <row r="96" spans="12:26">
      <c r="L96" s="59" t="s">
        <v>17</v>
      </c>
      <c r="M96" s="74">
        <v>2</v>
      </c>
      <c r="N96" s="75">
        <v>0</v>
      </c>
      <c r="O96" s="169">
        <f>SUM(M96:N96)</f>
        <v>2</v>
      </c>
      <c r="P96" s="76">
        <v>0</v>
      </c>
      <c r="Q96" s="169">
        <f>O96+P96</f>
        <v>2</v>
      </c>
      <c r="R96" s="74">
        <v>1</v>
      </c>
      <c r="S96" s="75">
        <v>0</v>
      </c>
      <c r="T96" s="169">
        <f>SUM(R96:S96)</f>
        <v>1</v>
      </c>
      <c r="U96" s="76">
        <v>0</v>
      </c>
      <c r="V96" s="169">
        <f>T96+U96</f>
        <v>1</v>
      </c>
      <c r="W96" s="77">
        <f>IF(Q96=0,0,((V96/Q96)-1)*100)</f>
        <v>-50</v>
      </c>
    </row>
    <row r="97" spans="12:26" ht="13.5" thickBot="1">
      <c r="L97" s="59" t="s">
        <v>18</v>
      </c>
      <c r="M97" s="74">
        <v>4</v>
      </c>
      <c r="N97" s="75">
        <v>0</v>
      </c>
      <c r="O97" s="171">
        <f>SUM(M97:N97)</f>
        <v>4</v>
      </c>
      <c r="P97" s="82">
        <v>0</v>
      </c>
      <c r="Q97" s="171">
        <f t="shared" si="113"/>
        <v>4</v>
      </c>
      <c r="R97" s="74">
        <v>1</v>
      </c>
      <c r="S97" s="75">
        <v>0</v>
      </c>
      <c r="T97" s="171">
        <f>SUM(R97:S97)</f>
        <v>1</v>
      </c>
      <c r="U97" s="82">
        <v>0</v>
      </c>
      <c r="V97" s="171">
        <f>T97+U97</f>
        <v>1</v>
      </c>
      <c r="W97" s="77">
        <f t="shared" si="110"/>
        <v>-75</v>
      </c>
    </row>
    <row r="98" spans="12:26" ht="14.25" thickTop="1" thickBot="1">
      <c r="L98" s="83" t="s">
        <v>39</v>
      </c>
      <c r="M98" s="84">
        <f>+M95+M96+M97</f>
        <v>7</v>
      </c>
      <c r="N98" s="84">
        <f t="shared" ref="N98:V98" si="114">+N95+N96+N97</f>
        <v>0</v>
      </c>
      <c r="O98" s="172">
        <f t="shared" si="114"/>
        <v>7</v>
      </c>
      <c r="P98" s="85">
        <f t="shared" si="114"/>
        <v>0</v>
      </c>
      <c r="Q98" s="172">
        <f t="shared" si="114"/>
        <v>7</v>
      </c>
      <c r="R98" s="84">
        <f t="shared" si="114"/>
        <v>6</v>
      </c>
      <c r="S98" s="84">
        <f t="shared" si="114"/>
        <v>0</v>
      </c>
      <c r="T98" s="172">
        <f t="shared" si="114"/>
        <v>6</v>
      </c>
      <c r="U98" s="85">
        <f t="shared" si="114"/>
        <v>0</v>
      </c>
      <c r="V98" s="172">
        <f t="shared" si="114"/>
        <v>6</v>
      </c>
      <c r="W98" s="86">
        <f t="shared" si="110"/>
        <v>-14.28571428571429</v>
      </c>
    </row>
    <row r="99" spans="12:26" ht="13.5" thickTop="1">
      <c r="L99" s="59" t="s">
        <v>21</v>
      </c>
      <c r="M99" s="74">
        <v>2</v>
      </c>
      <c r="N99" s="75">
        <v>0</v>
      </c>
      <c r="O99" s="171">
        <f>SUM(M99:N99)</f>
        <v>2</v>
      </c>
      <c r="P99" s="87">
        <v>0</v>
      </c>
      <c r="Q99" s="171">
        <f t="shared" ref="Q99:Q101" si="115">O99+P99</f>
        <v>2</v>
      </c>
      <c r="R99" s="74">
        <v>1</v>
      </c>
      <c r="S99" s="75">
        <v>0</v>
      </c>
      <c r="T99" s="171">
        <f>SUM(R99:S99)</f>
        <v>1</v>
      </c>
      <c r="U99" s="87">
        <v>0</v>
      </c>
      <c r="V99" s="171">
        <f>T99+U99</f>
        <v>1</v>
      </c>
      <c r="W99" s="77">
        <f t="shared" si="110"/>
        <v>-50</v>
      </c>
    </row>
    <row r="100" spans="12:26">
      <c r="L100" s="59" t="s">
        <v>22</v>
      </c>
      <c r="M100" s="74">
        <v>6</v>
      </c>
      <c r="N100" s="75">
        <v>0</v>
      </c>
      <c r="O100" s="171">
        <f>SUM(M100:N100)</f>
        <v>6</v>
      </c>
      <c r="P100" s="76">
        <v>0</v>
      </c>
      <c r="Q100" s="171">
        <f t="shared" si="115"/>
        <v>6</v>
      </c>
      <c r="R100" s="74">
        <v>5</v>
      </c>
      <c r="S100" s="75">
        <v>0</v>
      </c>
      <c r="T100" s="171">
        <f>SUM(R100:S100)</f>
        <v>5</v>
      </c>
      <c r="U100" s="76">
        <v>0</v>
      </c>
      <c r="V100" s="171">
        <f>T100+U100</f>
        <v>5</v>
      </c>
      <c r="W100" s="77">
        <f t="shared" si="110"/>
        <v>-16.666666666666664</v>
      </c>
    </row>
    <row r="101" spans="12:26" ht="13.5" thickBot="1">
      <c r="L101" s="59" t="s">
        <v>23</v>
      </c>
      <c r="M101" s="74">
        <v>5</v>
      </c>
      <c r="N101" s="75">
        <v>0</v>
      </c>
      <c r="O101" s="171">
        <f>SUM(M101:N101)</f>
        <v>5</v>
      </c>
      <c r="P101" s="76">
        <v>0</v>
      </c>
      <c r="Q101" s="171">
        <f t="shared" si="115"/>
        <v>5</v>
      </c>
      <c r="R101" s="74">
        <v>24</v>
      </c>
      <c r="S101" s="75">
        <v>0</v>
      </c>
      <c r="T101" s="171">
        <f>SUM(R101:S101)</f>
        <v>24</v>
      </c>
      <c r="U101" s="76"/>
      <c r="V101" s="171">
        <f>T101+U101</f>
        <v>24</v>
      </c>
      <c r="W101" s="77">
        <f t="shared" si="110"/>
        <v>380</v>
      </c>
    </row>
    <row r="102" spans="12:26" ht="14.25" thickTop="1" thickBot="1">
      <c r="L102" s="78" t="s">
        <v>40</v>
      </c>
      <c r="M102" s="79">
        <f>+M99+M100+M101</f>
        <v>13</v>
      </c>
      <c r="N102" s="80">
        <f t="shared" ref="N102:V102" si="116">+N99+N100+N101</f>
        <v>0</v>
      </c>
      <c r="O102" s="170">
        <f t="shared" si="116"/>
        <v>13</v>
      </c>
      <c r="P102" s="79">
        <f t="shared" si="116"/>
        <v>0</v>
      </c>
      <c r="Q102" s="170">
        <f t="shared" si="116"/>
        <v>13</v>
      </c>
      <c r="R102" s="79">
        <f t="shared" si="116"/>
        <v>30</v>
      </c>
      <c r="S102" s="80">
        <f t="shared" si="116"/>
        <v>0</v>
      </c>
      <c r="T102" s="170">
        <f t="shared" si="116"/>
        <v>30</v>
      </c>
      <c r="U102" s="79">
        <f t="shared" si="116"/>
        <v>0</v>
      </c>
      <c r="V102" s="170">
        <f t="shared" si="116"/>
        <v>30</v>
      </c>
      <c r="W102" s="81">
        <f t="shared" si="110"/>
        <v>130.76923076923075</v>
      </c>
    </row>
    <row r="103" spans="12:26" ht="14.25" thickTop="1" thickBot="1">
      <c r="L103" s="78" t="s">
        <v>62</v>
      </c>
      <c r="M103" s="79">
        <f t="shared" ref="M103:V103" si="117">+M94+M98+M102</f>
        <v>40</v>
      </c>
      <c r="N103" s="80">
        <f t="shared" si="117"/>
        <v>0</v>
      </c>
      <c r="O103" s="170">
        <f t="shared" si="117"/>
        <v>40</v>
      </c>
      <c r="P103" s="79">
        <f t="shared" si="117"/>
        <v>0</v>
      </c>
      <c r="Q103" s="170">
        <f t="shared" si="117"/>
        <v>40</v>
      </c>
      <c r="R103" s="79">
        <f t="shared" si="117"/>
        <v>47</v>
      </c>
      <c r="S103" s="80">
        <f t="shared" si="117"/>
        <v>1</v>
      </c>
      <c r="T103" s="170">
        <f t="shared" si="117"/>
        <v>48</v>
      </c>
      <c r="U103" s="79">
        <f t="shared" si="117"/>
        <v>0</v>
      </c>
      <c r="V103" s="170">
        <f t="shared" si="117"/>
        <v>48</v>
      </c>
      <c r="W103" s="81">
        <f>IF(Q103=0,0,((V103/Q103)-1)*100)</f>
        <v>19.999999999999996</v>
      </c>
      <c r="X103" s="284">
        <f>+O103+O181</f>
        <v>40</v>
      </c>
      <c r="Y103" s="261">
        <f>+T103+T181</f>
        <v>48</v>
      </c>
      <c r="Z103" s="270">
        <f>IF(X103=0,0,(Y103/X103-1))</f>
        <v>0.19999999999999996</v>
      </c>
    </row>
    <row r="104" spans="12:26" ht="14.25" thickTop="1" thickBot="1">
      <c r="L104" s="78" t="s">
        <v>7</v>
      </c>
      <c r="M104" s="79">
        <f t="shared" ref="M104:V104" si="118">+M90+M94+M98+M102</f>
        <v>51</v>
      </c>
      <c r="N104" s="80">
        <f t="shared" si="118"/>
        <v>0</v>
      </c>
      <c r="O104" s="170">
        <f t="shared" si="118"/>
        <v>51</v>
      </c>
      <c r="P104" s="79">
        <f t="shared" si="118"/>
        <v>0</v>
      </c>
      <c r="Q104" s="170">
        <f t="shared" si="118"/>
        <v>51</v>
      </c>
      <c r="R104" s="79">
        <f t="shared" si="118"/>
        <v>62</v>
      </c>
      <c r="S104" s="80">
        <f t="shared" si="118"/>
        <v>1</v>
      </c>
      <c r="T104" s="170">
        <f t="shared" si="118"/>
        <v>63</v>
      </c>
      <c r="U104" s="79">
        <f t="shared" si="118"/>
        <v>0</v>
      </c>
      <c r="V104" s="170">
        <f t="shared" si="118"/>
        <v>63</v>
      </c>
      <c r="W104" s="81">
        <f>IF(Q104=0,0,((V104/Q104)-1)*100)</f>
        <v>23.529411764705888</v>
      </c>
      <c r="X104" s="284">
        <f>+O104+O130</f>
        <v>1141</v>
      </c>
      <c r="Y104" s="261">
        <f>+T104+T182</f>
        <v>63</v>
      </c>
      <c r="Z104" s="270">
        <f>IF(X104=0,0,(Y104/X104-1))</f>
        <v>-0.94478527607361962</v>
      </c>
    </row>
    <row r="105" spans="12:26" ht="14.25" thickTop="1" thickBot="1">
      <c r="L105" s="88" t="s">
        <v>60</v>
      </c>
      <c r="M105" s="56"/>
      <c r="N105" s="56"/>
      <c r="O105" s="56"/>
      <c r="P105" s="56"/>
      <c r="Q105" s="56"/>
      <c r="R105" s="56"/>
      <c r="S105" s="56"/>
      <c r="T105" s="56"/>
      <c r="U105" s="56"/>
      <c r="V105" s="56"/>
      <c r="W105" s="56"/>
    </row>
    <row r="106" spans="12:26" ht="13.5" thickTop="1">
      <c r="L106" s="1332" t="s">
        <v>41</v>
      </c>
      <c r="M106" s="1333"/>
      <c r="N106" s="1333"/>
      <c r="O106" s="1333"/>
      <c r="P106" s="1333"/>
      <c r="Q106" s="1333"/>
      <c r="R106" s="1333"/>
      <c r="S106" s="1333"/>
      <c r="T106" s="1333"/>
      <c r="U106" s="1333"/>
      <c r="V106" s="1333"/>
      <c r="W106" s="1334"/>
    </row>
    <row r="107" spans="12:26" ht="13.5" thickBot="1">
      <c r="L107" s="1317" t="s">
        <v>44</v>
      </c>
      <c r="M107" s="1318"/>
      <c r="N107" s="1318"/>
      <c r="O107" s="1318"/>
      <c r="P107" s="1318"/>
      <c r="Q107" s="1318"/>
      <c r="R107" s="1318"/>
      <c r="S107" s="1318"/>
      <c r="T107" s="1318"/>
      <c r="U107" s="1318"/>
      <c r="V107" s="1318"/>
      <c r="W107" s="1319"/>
    </row>
    <row r="108" spans="12:26" ht="14.25" thickTop="1" thickBot="1">
      <c r="L108" s="55"/>
      <c r="M108" s="56"/>
      <c r="N108" s="56"/>
      <c r="O108" s="56"/>
      <c r="P108" s="56"/>
      <c r="Q108" s="56"/>
      <c r="R108" s="56"/>
      <c r="S108" s="56"/>
      <c r="T108" s="56"/>
      <c r="U108" s="56"/>
      <c r="V108" s="56"/>
      <c r="W108" s="57" t="s">
        <v>34</v>
      </c>
    </row>
    <row r="109" spans="12:26" ht="14.25" thickTop="1" thickBot="1">
      <c r="L109" s="58"/>
      <c r="M109" s="176" t="s">
        <v>58</v>
      </c>
      <c r="N109" s="177"/>
      <c r="O109" s="178"/>
      <c r="P109" s="176"/>
      <c r="Q109" s="176"/>
      <c r="R109" s="176" t="s">
        <v>59</v>
      </c>
      <c r="S109" s="177"/>
      <c r="T109" s="178"/>
      <c r="U109" s="176"/>
      <c r="V109" s="176"/>
      <c r="W109" s="281" t="s">
        <v>2</v>
      </c>
    </row>
    <row r="110" spans="12:26" ht="13.5" thickTop="1">
      <c r="L110" s="59" t="s">
        <v>3</v>
      </c>
      <c r="M110" s="60"/>
      <c r="N110" s="61"/>
      <c r="O110" s="62"/>
      <c r="P110" s="63"/>
      <c r="Q110" s="62"/>
      <c r="R110" s="60"/>
      <c r="S110" s="61"/>
      <c r="T110" s="62"/>
      <c r="U110" s="63"/>
      <c r="V110" s="62"/>
      <c r="W110" s="282" t="s">
        <v>4</v>
      </c>
    </row>
    <row r="111" spans="12:26" ht="13.5" thickBot="1">
      <c r="L111" s="64"/>
      <c r="M111" s="65" t="s">
        <v>35</v>
      </c>
      <c r="N111" s="66" t="s">
        <v>36</v>
      </c>
      <c r="O111" s="67" t="s">
        <v>37</v>
      </c>
      <c r="P111" s="68" t="s">
        <v>32</v>
      </c>
      <c r="Q111" s="67" t="s">
        <v>7</v>
      </c>
      <c r="R111" s="65" t="s">
        <v>35</v>
      </c>
      <c r="S111" s="66" t="s">
        <v>36</v>
      </c>
      <c r="T111" s="67" t="s">
        <v>37</v>
      </c>
      <c r="U111" s="68" t="s">
        <v>32</v>
      </c>
      <c r="V111" s="67" t="s">
        <v>7</v>
      </c>
      <c r="W111" s="283"/>
    </row>
    <row r="112" spans="12:26" ht="5.25" customHeight="1" thickTop="1">
      <c r="L112" s="59"/>
      <c r="M112" s="69"/>
      <c r="N112" s="70"/>
      <c r="O112" s="71"/>
      <c r="P112" s="72"/>
      <c r="Q112" s="71"/>
      <c r="R112" s="69"/>
      <c r="S112" s="70"/>
      <c r="T112" s="71"/>
      <c r="U112" s="72"/>
      <c r="V112" s="71"/>
      <c r="W112" s="73"/>
    </row>
    <row r="113" spans="12:26">
      <c r="L113" s="59" t="s">
        <v>10</v>
      </c>
      <c r="M113" s="74">
        <v>29</v>
      </c>
      <c r="N113" s="75">
        <v>41</v>
      </c>
      <c r="O113" s="169">
        <f>M113+N113</f>
        <v>70</v>
      </c>
      <c r="P113" s="76">
        <v>0</v>
      </c>
      <c r="Q113" s="169">
        <f t="shared" ref="Q113:Q115" si="119">O113+P113</f>
        <v>70</v>
      </c>
      <c r="R113" s="74">
        <v>91</v>
      </c>
      <c r="S113" s="75">
        <v>63</v>
      </c>
      <c r="T113" s="169">
        <f>R113+S113</f>
        <v>154</v>
      </c>
      <c r="U113" s="76">
        <v>0</v>
      </c>
      <c r="V113" s="169">
        <f>T113+U113</f>
        <v>154</v>
      </c>
      <c r="W113" s="77">
        <f>IF(Q113=0,0,((V113/Q113)-1)*100)</f>
        <v>120.00000000000001</v>
      </c>
      <c r="X113" s="262"/>
    </row>
    <row r="114" spans="12:26">
      <c r="L114" s="59" t="s">
        <v>11</v>
      </c>
      <c r="M114" s="74">
        <v>25</v>
      </c>
      <c r="N114" s="75">
        <v>49</v>
      </c>
      <c r="O114" s="169">
        <f>M114+N114</f>
        <v>74</v>
      </c>
      <c r="P114" s="76">
        <v>0</v>
      </c>
      <c r="Q114" s="169">
        <f t="shared" si="119"/>
        <v>74</v>
      </c>
      <c r="R114" s="74">
        <v>88</v>
      </c>
      <c r="S114" s="75">
        <v>67</v>
      </c>
      <c r="T114" s="169">
        <f>R114+S114</f>
        <v>155</v>
      </c>
      <c r="U114" s="76">
        <v>0</v>
      </c>
      <c r="V114" s="169">
        <f>T114+U114</f>
        <v>155</v>
      </c>
      <c r="W114" s="77">
        <f>IF(Q114=0,0,((V114/Q114)-1)*100)</f>
        <v>109.45945945945948</v>
      </c>
      <c r="X114" s="262"/>
    </row>
    <row r="115" spans="12:26" ht="13.5" thickBot="1">
      <c r="L115" s="64" t="s">
        <v>12</v>
      </c>
      <c r="M115" s="74">
        <v>32</v>
      </c>
      <c r="N115" s="75">
        <v>43</v>
      </c>
      <c r="O115" s="169">
        <f>M115+N115</f>
        <v>75</v>
      </c>
      <c r="P115" s="76">
        <v>0</v>
      </c>
      <c r="Q115" s="169">
        <f t="shared" si="119"/>
        <v>75</v>
      </c>
      <c r="R115" s="74">
        <v>93</v>
      </c>
      <c r="S115" s="75">
        <v>83</v>
      </c>
      <c r="T115" s="169">
        <f>R115+S115</f>
        <v>176</v>
      </c>
      <c r="U115" s="76">
        <v>0</v>
      </c>
      <c r="V115" s="169">
        <f>T115+U115</f>
        <v>176</v>
      </c>
      <c r="W115" s="77">
        <f>IF(Q115=0,0,((V115/Q115)-1)*100)</f>
        <v>134.66666666666666</v>
      </c>
    </row>
    <row r="116" spans="12:26" ht="14.25" thickTop="1" thickBot="1">
      <c r="L116" s="78" t="s">
        <v>38</v>
      </c>
      <c r="M116" s="79">
        <f>+M113+M114+M115</f>
        <v>86</v>
      </c>
      <c r="N116" s="80">
        <f t="shared" ref="N116:V116" si="120">+N113+N114+N115</f>
        <v>133</v>
      </c>
      <c r="O116" s="170">
        <f t="shared" si="120"/>
        <v>219</v>
      </c>
      <c r="P116" s="79">
        <f t="shared" si="120"/>
        <v>0</v>
      </c>
      <c r="Q116" s="170">
        <f t="shared" si="120"/>
        <v>219</v>
      </c>
      <c r="R116" s="79">
        <f t="shared" si="120"/>
        <v>272</v>
      </c>
      <c r="S116" s="80">
        <f t="shared" si="120"/>
        <v>213</v>
      </c>
      <c r="T116" s="170">
        <f t="shared" si="120"/>
        <v>485</v>
      </c>
      <c r="U116" s="79">
        <f t="shared" si="120"/>
        <v>0</v>
      </c>
      <c r="V116" s="170">
        <f t="shared" si="120"/>
        <v>485</v>
      </c>
      <c r="W116" s="81">
        <f t="shared" ref="W116:W128" si="121">IF(Q116=0,0,((V116/Q116)-1)*100)</f>
        <v>121.46118721461185</v>
      </c>
      <c r="X116" s="270"/>
    </row>
    <row r="117" spans="12:26" ht="13.5" thickTop="1">
      <c r="L117" s="59" t="s">
        <v>13</v>
      </c>
      <c r="M117" s="74">
        <v>29</v>
      </c>
      <c r="N117" s="75">
        <v>46</v>
      </c>
      <c r="O117" s="169">
        <f>M117+N117</f>
        <v>75</v>
      </c>
      <c r="P117" s="76">
        <v>0</v>
      </c>
      <c r="Q117" s="169">
        <f t="shared" ref="Q117:Q118" si="122">O117+P117</f>
        <v>75</v>
      </c>
      <c r="R117" s="74">
        <v>84</v>
      </c>
      <c r="S117" s="75">
        <v>118</v>
      </c>
      <c r="T117" s="169">
        <f>R117+S117</f>
        <v>202</v>
      </c>
      <c r="U117" s="76">
        <v>0</v>
      </c>
      <c r="V117" s="169">
        <f>T117+U117</f>
        <v>202</v>
      </c>
      <c r="W117" s="77">
        <f t="shared" si="121"/>
        <v>169.33333333333334</v>
      </c>
      <c r="X117" s="270"/>
    </row>
    <row r="118" spans="12:26">
      <c r="L118" s="59" t="s">
        <v>14</v>
      </c>
      <c r="M118" s="74">
        <v>25</v>
      </c>
      <c r="N118" s="75">
        <v>52</v>
      </c>
      <c r="O118" s="169">
        <f>M118+N118</f>
        <v>77</v>
      </c>
      <c r="P118" s="76">
        <v>0</v>
      </c>
      <c r="Q118" s="169">
        <f t="shared" si="122"/>
        <v>77</v>
      </c>
      <c r="R118" s="74">
        <v>81</v>
      </c>
      <c r="S118" s="75">
        <v>154</v>
      </c>
      <c r="T118" s="169">
        <f>R118+S118</f>
        <v>235</v>
      </c>
      <c r="U118" s="76">
        <v>0</v>
      </c>
      <c r="V118" s="169">
        <f>T118+U118</f>
        <v>235</v>
      </c>
      <c r="W118" s="77">
        <f t="shared" si="121"/>
        <v>205.19480519480518</v>
      </c>
    </row>
    <row r="119" spans="12:26" ht="13.5" thickBot="1">
      <c r="L119" s="59" t="s">
        <v>15</v>
      </c>
      <c r="M119" s="74">
        <v>30</v>
      </c>
      <c r="N119" s="75">
        <v>43</v>
      </c>
      <c r="O119" s="169">
        <f>M119+N119</f>
        <v>73</v>
      </c>
      <c r="P119" s="76">
        <v>0</v>
      </c>
      <c r="Q119" s="169">
        <f>O119+P119</f>
        <v>73</v>
      </c>
      <c r="R119" s="74">
        <v>99</v>
      </c>
      <c r="S119" s="75">
        <v>110</v>
      </c>
      <c r="T119" s="169">
        <f>R119+S119</f>
        <v>209</v>
      </c>
      <c r="U119" s="76">
        <v>0</v>
      </c>
      <c r="V119" s="169">
        <f>T119+U119</f>
        <v>209</v>
      </c>
      <c r="W119" s="77">
        <f>IF(Q119=0,0,((V119/Q119)-1)*100)</f>
        <v>186.30136986301369</v>
      </c>
    </row>
    <row r="120" spans="12:26" ht="14.25" thickTop="1" thickBot="1">
      <c r="L120" s="78" t="s">
        <v>61</v>
      </c>
      <c r="M120" s="79">
        <f>+M117+M118+M119</f>
        <v>84</v>
      </c>
      <c r="N120" s="80">
        <f t="shared" ref="N120:V120" si="123">+N117+N118+N119</f>
        <v>141</v>
      </c>
      <c r="O120" s="170">
        <f t="shared" si="123"/>
        <v>225</v>
      </c>
      <c r="P120" s="79">
        <f t="shared" si="123"/>
        <v>0</v>
      </c>
      <c r="Q120" s="170">
        <f t="shared" si="123"/>
        <v>225</v>
      </c>
      <c r="R120" s="79">
        <f t="shared" si="123"/>
        <v>264</v>
      </c>
      <c r="S120" s="80">
        <f t="shared" si="123"/>
        <v>382</v>
      </c>
      <c r="T120" s="170">
        <f t="shared" si="123"/>
        <v>646</v>
      </c>
      <c r="U120" s="79">
        <f t="shared" si="123"/>
        <v>0</v>
      </c>
      <c r="V120" s="170">
        <f t="shared" si="123"/>
        <v>646</v>
      </c>
      <c r="W120" s="81">
        <f>IF(Q120=0,0,((V120/Q120)-1)*100)</f>
        <v>187.11111111111109</v>
      </c>
      <c r="X120" s="270"/>
      <c r="Y120" s="261"/>
      <c r="Z120" s="261">
        <f>SUM(X120:Y120)</f>
        <v>0</v>
      </c>
    </row>
    <row r="121" spans="12:26" ht="13.5" thickTop="1">
      <c r="L121" s="59" t="s">
        <v>16</v>
      </c>
      <c r="M121" s="74">
        <v>22</v>
      </c>
      <c r="N121" s="75">
        <v>47</v>
      </c>
      <c r="O121" s="169">
        <f>SUM(M121:N121)</f>
        <v>69</v>
      </c>
      <c r="P121" s="76">
        <v>0</v>
      </c>
      <c r="Q121" s="169">
        <f t="shared" ref="Q121:Q123" si="124">O121+P121</f>
        <v>69</v>
      </c>
      <c r="R121" s="74">
        <v>99</v>
      </c>
      <c r="S121" s="75">
        <v>110</v>
      </c>
      <c r="T121" s="169">
        <f>SUM(R121:S121)</f>
        <v>209</v>
      </c>
      <c r="U121" s="76">
        <v>0</v>
      </c>
      <c r="V121" s="169">
        <f>T121+U121</f>
        <v>209</v>
      </c>
      <c r="W121" s="77">
        <f t="shared" si="121"/>
        <v>202.89855072463769</v>
      </c>
    </row>
    <row r="122" spans="12:26">
      <c r="L122" s="59" t="s">
        <v>17</v>
      </c>
      <c r="M122" s="74">
        <v>36</v>
      </c>
      <c r="N122" s="75">
        <v>69</v>
      </c>
      <c r="O122" s="169">
        <f>SUM(M122:N122)</f>
        <v>105</v>
      </c>
      <c r="P122" s="76">
        <v>0</v>
      </c>
      <c r="Q122" s="169">
        <f>O122+P122</f>
        <v>105</v>
      </c>
      <c r="R122" s="74">
        <v>114</v>
      </c>
      <c r="S122" s="75">
        <v>98</v>
      </c>
      <c r="T122" s="169">
        <f>SUM(R122:S122)</f>
        <v>212</v>
      </c>
      <c r="U122" s="76">
        <v>0</v>
      </c>
      <c r="V122" s="169">
        <f>T122+U122</f>
        <v>212</v>
      </c>
      <c r="W122" s="77">
        <f>IF(Q122=0,0,((V122/Q122)-1)*100)</f>
        <v>101.9047619047619</v>
      </c>
    </row>
    <row r="123" spans="12:26" ht="13.5" thickBot="1">
      <c r="L123" s="59" t="s">
        <v>18</v>
      </c>
      <c r="M123" s="74">
        <v>35</v>
      </c>
      <c r="N123" s="75">
        <v>76</v>
      </c>
      <c r="O123" s="171">
        <f>SUM(M123:N123)</f>
        <v>111</v>
      </c>
      <c r="P123" s="82">
        <v>0</v>
      </c>
      <c r="Q123" s="171">
        <f t="shared" si="124"/>
        <v>111</v>
      </c>
      <c r="R123" s="74">
        <v>95</v>
      </c>
      <c r="S123" s="75">
        <v>112</v>
      </c>
      <c r="T123" s="171">
        <f>SUM(R123:S123)</f>
        <v>207</v>
      </c>
      <c r="U123" s="82">
        <v>0</v>
      </c>
      <c r="V123" s="171">
        <f>T123+U123</f>
        <v>207</v>
      </c>
      <c r="W123" s="77">
        <f t="shared" si="121"/>
        <v>86.486486486486484</v>
      </c>
    </row>
    <row r="124" spans="12:26" ht="14.25" thickTop="1" thickBot="1">
      <c r="L124" s="83" t="s">
        <v>39</v>
      </c>
      <c r="M124" s="84">
        <f>+M121+M122+M123</f>
        <v>93</v>
      </c>
      <c r="N124" s="84">
        <f t="shared" ref="N124:V124" si="125">+N121+N122+N123</f>
        <v>192</v>
      </c>
      <c r="O124" s="172">
        <f t="shared" si="125"/>
        <v>285</v>
      </c>
      <c r="P124" s="85">
        <f t="shared" si="125"/>
        <v>0</v>
      </c>
      <c r="Q124" s="172">
        <f t="shared" si="125"/>
        <v>285</v>
      </c>
      <c r="R124" s="84">
        <f t="shared" si="125"/>
        <v>308</v>
      </c>
      <c r="S124" s="84">
        <f t="shared" si="125"/>
        <v>320</v>
      </c>
      <c r="T124" s="172">
        <f t="shared" si="125"/>
        <v>628</v>
      </c>
      <c r="U124" s="85">
        <f t="shared" si="125"/>
        <v>0</v>
      </c>
      <c r="V124" s="172">
        <f t="shared" si="125"/>
        <v>628</v>
      </c>
      <c r="W124" s="86">
        <f t="shared" si="121"/>
        <v>120.35087719298248</v>
      </c>
    </row>
    <row r="125" spans="12:26" ht="13.5" thickTop="1">
      <c r="L125" s="59" t="s">
        <v>21</v>
      </c>
      <c r="M125" s="74">
        <v>35</v>
      </c>
      <c r="N125" s="75">
        <v>73</v>
      </c>
      <c r="O125" s="171">
        <f>SUM(M125:N125)</f>
        <v>108</v>
      </c>
      <c r="P125" s="87">
        <v>0</v>
      </c>
      <c r="Q125" s="171">
        <f t="shared" ref="Q125:Q127" si="126">O125+P125</f>
        <v>108</v>
      </c>
      <c r="R125" s="74">
        <v>98</v>
      </c>
      <c r="S125" s="75">
        <v>126</v>
      </c>
      <c r="T125" s="171">
        <f>SUM(R125:S125)</f>
        <v>224</v>
      </c>
      <c r="U125" s="87">
        <v>0</v>
      </c>
      <c r="V125" s="171">
        <f>T125+U125</f>
        <v>224</v>
      </c>
      <c r="W125" s="77">
        <f t="shared" si="121"/>
        <v>107.40740740740739</v>
      </c>
    </row>
    <row r="126" spans="12:26">
      <c r="L126" s="59" t="s">
        <v>22</v>
      </c>
      <c r="M126" s="74">
        <v>85</v>
      </c>
      <c r="N126" s="75">
        <v>50</v>
      </c>
      <c r="O126" s="171">
        <f>SUM(M126:N126)</f>
        <v>135</v>
      </c>
      <c r="P126" s="76">
        <v>0</v>
      </c>
      <c r="Q126" s="171">
        <f t="shared" si="126"/>
        <v>135</v>
      </c>
      <c r="R126" s="74">
        <v>89</v>
      </c>
      <c r="S126" s="75">
        <v>110</v>
      </c>
      <c r="T126" s="171">
        <f>SUM(R126:S126)</f>
        <v>199</v>
      </c>
      <c r="U126" s="76">
        <v>0</v>
      </c>
      <c r="V126" s="171">
        <f>T126+U126</f>
        <v>199</v>
      </c>
      <c r="W126" s="77">
        <f t="shared" si="121"/>
        <v>47.407407407407412</v>
      </c>
    </row>
    <row r="127" spans="12:26" ht="13.5" thickBot="1">
      <c r="L127" s="59" t="s">
        <v>23</v>
      </c>
      <c r="M127" s="74">
        <v>72</v>
      </c>
      <c r="N127" s="75">
        <v>46</v>
      </c>
      <c r="O127" s="171">
        <f>SUM(M127:N127)</f>
        <v>118</v>
      </c>
      <c r="P127" s="76">
        <v>0</v>
      </c>
      <c r="Q127" s="171">
        <f t="shared" si="126"/>
        <v>118</v>
      </c>
      <c r="R127" s="74">
        <v>98</v>
      </c>
      <c r="S127" s="75">
        <v>55</v>
      </c>
      <c r="T127" s="171">
        <f>SUM(R127:S127)</f>
        <v>153</v>
      </c>
      <c r="U127" s="76">
        <v>0</v>
      </c>
      <c r="V127" s="171">
        <f>T127+U127</f>
        <v>153</v>
      </c>
      <c r="W127" s="77">
        <f t="shared" si="121"/>
        <v>29.661016949152554</v>
      </c>
    </row>
    <row r="128" spans="12:26" ht="14.25" thickTop="1" thickBot="1">
      <c r="L128" s="78" t="s">
        <v>40</v>
      </c>
      <c r="M128" s="79">
        <f>+M125+M126+M127</f>
        <v>192</v>
      </c>
      <c r="N128" s="80">
        <f t="shared" ref="N128:V128" si="127">+N125+N126+N127</f>
        <v>169</v>
      </c>
      <c r="O128" s="170">
        <f t="shared" si="127"/>
        <v>361</v>
      </c>
      <c r="P128" s="79">
        <f t="shared" si="127"/>
        <v>0</v>
      </c>
      <c r="Q128" s="170">
        <f t="shared" si="127"/>
        <v>361</v>
      </c>
      <c r="R128" s="79">
        <f t="shared" si="127"/>
        <v>285</v>
      </c>
      <c r="S128" s="80">
        <f t="shared" si="127"/>
        <v>291</v>
      </c>
      <c r="T128" s="170">
        <f t="shared" si="127"/>
        <v>576</v>
      </c>
      <c r="U128" s="79">
        <f t="shared" si="127"/>
        <v>0</v>
      </c>
      <c r="V128" s="170">
        <f t="shared" si="127"/>
        <v>576</v>
      </c>
      <c r="W128" s="81">
        <f t="shared" si="121"/>
        <v>59.556786703601119</v>
      </c>
      <c r="X128" s="262"/>
    </row>
    <row r="129" spans="12:26" ht="14.25" thickTop="1" thickBot="1">
      <c r="L129" s="78" t="s">
        <v>62</v>
      </c>
      <c r="M129" s="79">
        <f t="shared" ref="M129:V129" si="128">+M120+M124+M128</f>
        <v>369</v>
      </c>
      <c r="N129" s="80">
        <f t="shared" si="128"/>
        <v>502</v>
      </c>
      <c r="O129" s="170">
        <f t="shared" si="128"/>
        <v>871</v>
      </c>
      <c r="P129" s="79">
        <f t="shared" si="128"/>
        <v>0</v>
      </c>
      <c r="Q129" s="170">
        <f t="shared" si="128"/>
        <v>871</v>
      </c>
      <c r="R129" s="79">
        <f t="shared" si="128"/>
        <v>857</v>
      </c>
      <c r="S129" s="80">
        <f t="shared" si="128"/>
        <v>993</v>
      </c>
      <c r="T129" s="170">
        <f t="shared" si="128"/>
        <v>1850</v>
      </c>
      <c r="U129" s="79">
        <f t="shared" si="128"/>
        <v>0</v>
      </c>
      <c r="V129" s="170">
        <f t="shared" si="128"/>
        <v>1850</v>
      </c>
      <c r="W129" s="81">
        <f>IF(Q129=0,0,((V129/Q129)-1)*100)</f>
        <v>112.39954075774969</v>
      </c>
      <c r="X129" s="284">
        <f>+O129+O207</f>
        <v>871</v>
      </c>
      <c r="Y129" s="261">
        <f>+T129+T207</f>
        <v>2863</v>
      </c>
      <c r="Z129" s="270">
        <f>IF(X129=0,0,(Y129/X129-1))</f>
        <v>2.2870264064293915</v>
      </c>
    </row>
    <row r="130" spans="12:26" ht="14.25" thickTop="1" thickBot="1">
      <c r="L130" s="78" t="s">
        <v>7</v>
      </c>
      <c r="M130" s="79">
        <f t="shared" ref="M130:V130" si="129">+M116+M120+M124+M128</f>
        <v>455</v>
      </c>
      <c r="N130" s="80">
        <f t="shared" si="129"/>
        <v>635</v>
      </c>
      <c r="O130" s="170">
        <f t="shared" si="129"/>
        <v>1090</v>
      </c>
      <c r="P130" s="79">
        <f t="shared" si="129"/>
        <v>0</v>
      </c>
      <c r="Q130" s="170">
        <f t="shared" si="129"/>
        <v>1090</v>
      </c>
      <c r="R130" s="79">
        <f t="shared" si="129"/>
        <v>1129</v>
      </c>
      <c r="S130" s="80">
        <f t="shared" si="129"/>
        <v>1206</v>
      </c>
      <c r="T130" s="170">
        <f t="shared" si="129"/>
        <v>2335</v>
      </c>
      <c r="U130" s="79">
        <f t="shared" si="129"/>
        <v>0</v>
      </c>
      <c r="V130" s="170">
        <f t="shared" si="129"/>
        <v>2335</v>
      </c>
      <c r="W130" s="81">
        <f>IF(Q130=0,0,((V130/Q130)-1)*100)</f>
        <v>114.22018348623854</v>
      </c>
      <c r="X130" s="284">
        <f>+O130+O208</f>
        <v>1090</v>
      </c>
      <c r="Y130" s="261">
        <f>+T130+T208</f>
        <v>3512</v>
      </c>
      <c r="Z130" s="270">
        <f>IF(X130=0,0,(Y130/X130-1))</f>
        <v>2.2220183486238532</v>
      </c>
    </row>
    <row r="131" spans="12:26" ht="14.25" thickTop="1" thickBot="1">
      <c r="L131" s="88" t="s">
        <v>60</v>
      </c>
      <c r="M131" s="56"/>
      <c r="N131" s="56"/>
      <c r="O131" s="56"/>
      <c r="P131" s="56"/>
      <c r="Q131" s="56"/>
      <c r="R131" s="56"/>
      <c r="S131" s="56"/>
      <c r="T131" s="56"/>
      <c r="U131" s="56"/>
      <c r="V131" s="56"/>
      <c r="W131" s="56"/>
    </row>
    <row r="132" spans="12:26" ht="13.5" thickTop="1">
      <c r="L132" s="1332" t="s">
        <v>42</v>
      </c>
      <c r="M132" s="1333"/>
      <c r="N132" s="1333"/>
      <c r="O132" s="1333"/>
      <c r="P132" s="1333"/>
      <c r="Q132" s="1333"/>
      <c r="R132" s="1333"/>
      <c r="S132" s="1333"/>
      <c r="T132" s="1333"/>
      <c r="U132" s="1333"/>
      <c r="V132" s="1333"/>
      <c r="W132" s="1334"/>
    </row>
    <row r="133" spans="12:26" ht="13.5" thickBot="1">
      <c r="L133" s="1317" t="s">
        <v>45</v>
      </c>
      <c r="M133" s="1318"/>
      <c r="N133" s="1318"/>
      <c r="O133" s="1318"/>
      <c r="P133" s="1318"/>
      <c r="Q133" s="1318"/>
      <c r="R133" s="1318"/>
      <c r="S133" s="1318"/>
      <c r="T133" s="1318"/>
      <c r="U133" s="1318"/>
      <c r="V133" s="1318"/>
      <c r="W133" s="1319"/>
    </row>
    <row r="134" spans="12:26" ht="14.25" thickTop="1" thickBot="1">
      <c r="L134" s="55"/>
      <c r="M134" s="56"/>
      <c r="N134" s="56"/>
      <c r="O134" s="56"/>
      <c r="P134" s="56"/>
      <c r="Q134" s="56"/>
      <c r="R134" s="56"/>
      <c r="S134" s="56"/>
      <c r="T134" s="56"/>
      <c r="U134" s="56"/>
      <c r="V134" s="56"/>
      <c r="W134" s="57" t="s">
        <v>34</v>
      </c>
    </row>
    <row r="135" spans="12:26" ht="14.25" thickTop="1" thickBot="1">
      <c r="L135" s="58"/>
      <c r="M135" s="176" t="s">
        <v>58</v>
      </c>
      <c r="N135" s="177"/>
      <c r="O135" s="178"/>
      <c r="P135" s="176"/>
      <c r="Q135" s="176"/>
      <c r="R135" s="176" t="s">
        <v>59</v>
      </c>
      <c r="S135" s="177"/>
      <c r="T135" s="178"/>
      <c r="U135" s="176"/>
      <c r="V135" s="176"/>
      <c r="W135" s="281" t="s">
        <v>2</v>
      </c>
    </row>
    <row r="136" spans="12:26" ht="13.5" thickTop="1">
      <c r="L136" s="59" t="s">
        <v>3</v>
      </c>
      <c r="M136" s="60"/>
      <c r="N136" s="61"/>
      <c r="O136" s="62"/>
      <c r="P136" s="63"/>
      <c r="Q136" s="89"/>
      <c r="R136" s="60"/>
      <c r="S136" s="61"/>
      <c r="T136" s="62"/>
      <c r="U136" s="63"/>
      <c r="V136" s="89"/>
      <c r="W136" s="282" t="s">
        <v>4</v>
      </c>
    </row>
    <row r="137" spans="12:26" ht="13.5" thickBot="1">
      <c r="L137" s="64"/>
      <c r="M137" s="65" t="s">
        <v>35</v>
      </c>
      <c r="N137" s="66" t="s">
        <v>36</v>
      </c>
      <c r="O137" s="67" t="s">
        <v>37</v>
      </c>
      <c r="P137" s="68" t="s">
        <v>32</v>
      </c>
      <c r="Q137" s="286" t="s">
        <v>7</v>
      </c>
      <c r="R137" s="65" t="s">
        <v>35</v>
      </c>
      <c r="S137" s="66" t="s">
        <v>36</v>
      </c>
      <c r="T137" s="67" t="s">
        <v>37</v>
      </c>
      <c r="U137" s="68" t="s">
        <v>32</v>
      </c>
      <c r="V137" s="286" t="s">
        <v>7</v>
      </c>
      <c r="W137" s="283"/>
    </row>
    <row r="138" spans="12:26" ht="5.25" customHeight="1" thickTop="1">
      <c r="L138" s="59"/>
      <c r="M138" s="69"/>
      <c r="N138" s="70"/>
      <c r="O138" s="71"/>
      <c r="P138" s="72"/>
      <c r="Q138" s="91"/>
      <c r="R138" s="69"/>
      <c r="S138" s="70"/>
      <c r="T138" s="71"/>
      <c r="U138" s="72"/>
      <c r="V138" s="135"/>
      <c r="W138" s="73"/>
    </row>
    <row r="139" spans="12:26">
      <c r="L139" s="59" t="s">
        <v>10</v>
      </c>
      <c r="M139" s="74">
        <f t="shared" ref="M139:N145" si="130">+M87+M113</f>
        <v>33</v>
      </c>
      <c r="N139" s="75">
        <f t="shared" si="130"/>
        <v>41</v>
      </c>
      <c r="O139" s="169">
        <f>M139+N139</f>
        <v>74</v>
      </c>
      <c r="P139" s="76">
        <f t="shared" ref="P139:P145" si="131">+P87+P113</f>
        <v>0</v>
      </c>
      <c r="Q139" s="174">
        <f t="shared" ref="Q139:Q141" si="132">O139+P139</f>
        <v>74</v>
      </c>
      <c r="R139" s="74">
        <f t="shared" ref="R139:S145" si="133">+R87+R113</f>
        <v>94</v>
      </c>
      <c r="S139" s="75">
        <f t="shared" si="133"/>
        <v>63</v>
      </c>
      <c r="T139" s="169">
        <f>R139+S139</f>
        <v>157</v>
      </c>
      <c r="U139" s="76">
        <f t="shared" ref="U139:U145" si="134">+U87+U113</f>
        <v>0</v>
      </c>
      <c r="V139" s="175">
        <f>T139+U139</f>
        <v>157</v>
      </c>
      <c r="W139" s="77">
        <f>IF(Q139=0,0,((V139/Q139)-1)*100)</f>
        <v>112.16216216216215</v>
      </c>
      <c r="X139" s="262"/>
    </row>
    <row r="140" spans="12:26">
      <c r="L140" s="59" t="s">
        <v>11</v>
      </c>
      <c r="M140" s="74">
        <f t="shared" si="130"/>
        <v>29</v>
      </c>
      <c r="N140" s="75">
        <f t="shared" si="130"/>
        <v>49</v>
      </c>
      <c r="O140" s="169">
        <f>M140+N140</f>
        <v>78</v>
      </c>
      <c r="P140" s="76">
        <f t="shared" si="131"/>
        <v>0</v>
      </c>
      <c r="Q140" s="174">
        <f t="shared" si="132"/>
        <v>78</v>
      </c>
      <c r="R140" s="74">
        <f t="shared" si="133"/>
        <v>95</v>
      </c>
      <c r="S140" s="75">
        <f t="shared" si="133"/>
        <v>67</v>
      </c>
      <c r="T140" s="169">
        <f>R140+S140</f>
        <v>162</v>
      </c>
      <c r="U140" s="76">
        <f t="shared" si="134"/>
        <v>0</v>
      </c>
      <c r="V140" s="175">
        <f>T140+U140</f>
        <v>162</v>
      </c>
      <c r="W140" s="77">
        <f>IF(Q140=0,0,((V140/Q140)-1)*100)</f>
        <v>107.69230769230771</v>
      </c>
      <c r="X140" s="262"/>
    </row>
    <row r="141" spans="12:26" ht="13.5" thickBot="1">
      <c r="L141" s="64" t="s">
        <v>12</v>
      </c>
      <c r="M141" s="74">
        <f t="shared" si="130"/>
        <v>35</v>
      </c>
      <c r="N141" s="75">
        <f t="shared" si="130"/>
        <v>43</v>
      </c>
      <c r="O141" s="169">
        <f>M141+N141</f>
        <v>78</v>
      </c>
      <c r="P141" s="76">
        <f t="shared" si="131"/>
        <v>0</v>
      </c>
      <c r="Q141" s="174">
        <f t="shared" si="132"/>
        <v>78</v>
      </c>
      <c r="R141" s="74">
        <f t="shared" si="133"/>
        <v>98</v>
      </c>
      <c r="S141" s="75">
        <f t="shared" si="133"/>
        <v>83</v>
      </c>
      <c r="T141" s="169">
        <f>R141+S141</f>
        <v>181</v>
      </c>
      <c r="U141" s="76">
        <f t="shared" si="134"/>
        <v>0</v>
      </c>
      <c r="V141" s="175">
        <f>T141+U141</f>
        <v>181</v>
      </c>
      <c r="W141" s="77">
        <f>IF(Q141=0,0,((V141/Q141)-1)*100)</f>
        <v>132.05128205128207</v>
      </c>
    </row>
    <row r="142" spans="12:26" ht="14.25" thickTop="1" thickBot="1">
      <c r="L142" s="78" t="s">
        <v>38</v>
      </c>
      <c r="M142" s="79">
        <f>+M139+M140+M141</f>
        <v>97</v>
      </c>
      <c r="N142" s="80">
        <f t="shared" ref="N142:V142" si="135">+N139+N140+N141</f>
        <v>133</v>
      </c>
      <c r="O142" s="170">
        <f t="shared" si="135"/>
        <v>230</v>
      </c>
      <c r="P142" s="79">
        <f t="shared" si="135"/>
        <v>0</v>
      </c>
      <c r="Q142" s="170">
        <f t="shared" si="135"/>
        <v>230</v>
      </c>
      <c r="R142" s="79">
        <f t="shared" si="135"/>
        <v>287</v>
      </c>
      <c r="S142" s="80">
        <f t="shared" si="135"/>
        <v>213</v>
      </c>
      <c r="T142" s="170">
        <f t="shared" si="135"/>
        <v>500</v>
      </c>
      <c r="U142" s="79">
        <f t="shared" si="135"/>
        <v>0</v>
      </c>
      <c r="V142" s="170">
        <f t="shared" si="135"/>
        <v>500</v>
      </c>
      <c r="W142" s="81">
        <f t="shared" ref="W142" si="136">IF(Q142=0,0,((V142/Q142)-1)*100)</f>
        <v>117.39130434782608</v>
      </c>
      <c r="X142" s="270"/>
    </row>
    <row r="143" spans="12:26" ht="13.5" thickTop="1">
      <c r="L143" s="59" t="s">
        <v>13</v>
      </c>
      <c r="M143" s="74">
        <f t="shared" si="130"/>
        <v>37</v>
      </c>
      <c r="N143" s="75">
        <f t="shared" si="130"/>
        <v>46</v>
      </c>
      <c r="O143" s="169">
        <f t="shared" ref="O143:O153" si="137">M143+N143</f>
        <v>83</v>
      </c>
      <c r="P143" s="76">
        <f t="shared" si="131"/>
        <v>0</v>
      </c>
      <c r="Q143" s="174">
        <f t="shared" ref="Q143:Q144" si="138">O143+P143</f>
        <v>83</v>
      </c>
      <c r="R143" s="74">
        <f t="shared" si="133"/>
        <v>88</v>
      </c>
      <c r="S143" s="75">
        <f t="shared" si="133"/>
        <v>118</v>
      </c>
      <c r="T143" s="169">
        <f t="shared" ref="T143:T153" si="139">R143+S143</f>
        <v>206</v>
      </c>
      <c r="U143" s="76">
        <f t="shared" si="134"/>
        <v>0</v>
      </c>
      <c r="V143" s="175">
        <f>T143+U143</f>
        <v>206</v>
      </c>
      <c r="W143" s="77">
        <f>IF(Q143=0,0,((V143/Q143)-1)*100)</f>
        <v>148.19277108433738</v>
      </c>
      <c r="X143" s="270"/>
    </row>
    <row r="144" spans="12:26">
      <c r="L144" s="59" t="s">
        <v>14</v>
      </c>
      <c r="M144" s="74">
        <f t="shared" si="130"/>
        <v>30</v>
      </c>
      <c r="N144" s="75">
        <f t="shared" si="130"/>
        <v>52</v>
      </c>
      <c r="O144" s="169">
        <f t="shared" si="137"/>
        <v>82</v>
      </c>
      <c r="P144" s="76">
        <f t="shared" si="131"/>
        <v>0</v>
      </c>
      <c r="Q144" s="174">
        <f t="shared" si="138"/>
        <v>82</v>
      </c>
      <c r="R144" s="74">
        <f t="shared" si="133"/>
        <v>84</v>
      </c>
      <c r="S144" s="75">
        <f t="shared" si="133"/>
        <v>155</v>
      </c>
      <c r="T144" s="169">
        <f t="shared" si="139"/>
        <v>239</v>
      </c>
      <c r="U144" s="76">
        <f t="shared" si="134"/>
        <v>0</v>
      </c>
      <c r="V144" s="175">
        <f>T144+U144</f>
        <v>239</v>
      </c>
      <c r="W144" s="77">
        <f t="shared" ref="W144:W154" si="140">IF(Q144=0,0,((V144/Q144)-1)*100)</f>
        <v>191.46341463414635</v>
      </c>
      <c r="Z144" s="261" t="e">
        <f>SUM(#REF!)</f>
        <v>#REF!</v>
      </c>
    </row>
    <row r="145" spans="12:26" ht="13.5" thickBot="1">
      <c r="L145" s="59" t="s">
        <v>15</v>
      </c>
      <c r="M145" s="74">
        <f t="shared" si="130"/>
        <v>37</v>
      </c>
      <c r="N145" s="75">
        <f t="shared" si="130"/>
        <v>43</v>
      </c>
      <c r="O145" s="169">
        <f>M145+N145</f>
        <v>80</v>
      </c>
      <c r="P145" s="76">
        <f t="shared" si="131"/>
        <v>0</v>
      </c>
      <c r="Q145" s="174">
        <f>O145+P145</f>
        <v>80</v>
      </c>
      <c r="R145" s="74">
        <f t="shared" si="133"/>
        <v>103</v>
      </c>
      <c r="S145" s="75">
        <f t="shared" si="133"/>
        <v>110</v>
      </c>
      <c r="T145" s="169">
        <f>R145+S145</f>
        <v>213</v>
      </c>
      <c r="U145" s="76">
        <f t="shared" si="134"/>
        <v>0</v>
      </c>
      <c r="V145" s="175">
        <f>T145+U145</f>
        <v>213</v>
      </c>
      <c r="W145" s="77">
        <f>IF(Q145=0,0,((V145/Q145)-1)*100)</f>
        <v>166.25</v>
      </c>
    </row>
    <row r="146" spans="12:26" ht="14.25" thickTop="1" thickBot="1">
      <c r="L146" s="78" t="s">
        <v>61</v>
      </c>
      <c r="M146" s="79">
        <f>+M143+M144+M145</f>
        <v>104</v>
      </c>
      <c r="N146" s="80">
        <f t="shared" ref="N146:V146" si="141">+N143+N144+N145</f>
        <v>141</v>
      </c>
      <c r="O146" s="170">
        <f t="shared" si="141"/>
        <v>245</v>
      </c>
      <c r="P146" s="79">
        <f t="shared" si="141"/>
        <v>0</v>
      </c>
      <c r="Q146" s="170">
        <f t="shared" si="141"/>
        <v>245</v>
      </c>
      <c r="R146" s="79">
        <f t="shared" si="141"/>
        <v>275</v>
      </c>
      <c r="S146" s="80">
        <f t="shared" si="141"/>
        <v>383</v>
      </c>
      <c r="T146" s="170">
        <f t="shared" si="141"/>
        <v>658</v>
      </c>
      <c r="U146" s="79">
        <f t="shared" si="141"/>
        <v>0</v>
      </c>
      <c r="V146" s="170">
        <f t="shared" si="141"/>
        <v>658</v>
      </c>
      <c r="W146" s="81">
        <f>IF(Q146=0,0,((V146/Q146)-1)*100)</f>
        <v>168.57142857142856</v>
      </c>
      <c r="X146" s="270"/>
      <c r="Y146" s="261"/>
      <c r="Z146" s="261">
        <f>SUM(X146:Y146)</f>
        <v>0</v>
      </c>
    </row>
    <row r="147" spans="12:26" ht="13.5" thickTop="1">
      <c r="L147" s="59" t="s">
        <v>16</v>
      </c>
      <c r="M147" s="74">
        <f t="shared" ref="M147:N149" si="142">+M95+M121</f>
        <v>23</v>
      </c>
      <c r="N147" s="75">
        <f t="shared" si="142"/>
        <v>47</v>
      </c>
      <c r="O147" s="169">
        <f t="shared" si="137"/>
        <v>70</v>
      </c>
      <c r="P147" s="76">
        <f>+P95+P121</f>
        <v>0</v>
      </c>
      <c r="Q147" s="174">
        <f t="shared" ref="Q147:Q153" si="143">O147+P147</f>
        <v>70</v>
      </c>
      <c r="R147" s="74">
        <f t="shared" ref="R147:S149" si="144">+R95+R121</f>
        <v>103</v>
      </c>
      <c r="S147" s="75">
        <f t="shared" si="144"/>
        <v>110</v>
      </c>
      <c r="T147" s="169">
        <f t="shared" si="139"/>
        <v>213</v>
      </c>
      <c r="U147" s="76">
        <f>+U95+U121</f>
        <v>0</v>
      </c>
      <c r="V147" s="175">
        <f>T147+U147</f>
        <v>213</v>
      </c>
      <c r="W147" s="77">
        <f t="shared" si="140"/>
        <v>204.28571428571428</v>
      </c>
    </row>
    <row r="148" spans="12:26">
      <c r="L148" s="59" t="s">
        <v>17</v>
      </c>
      <c r="M148" s="74">
        <f t="shared" si="142"/>
        <v>38</v>
      </c>
      <c r="N148" s="75">
        <f t="shared" si="142"/>
        <v>69</v>
      </c>
      <c r="O148" s="169">
        <f>M148+N148</f>
        <v>107</v>
      </c>
      <c r="P148" s="76">
        <f>+P96+P122</f>
        <v>0</v>
      </c>
      <c r="Q148" s="174">
        <f>O148+P148</f>
        <v>107</v>
      </c>
      <c r="R148" s="74">
        <f t="shared" si="144"/>
        <v>115</v>
      </c>
      <c r="S148" s="75">
        <f t="shared" si="144"/>
        <v>98</v>
      </c>
      <c r="T148" s="169">
        <f>R148+S148</f>
        <v>213</v>
      </c>
      <c r="U148" s="76">
        <f>+U96+U122</f>
        <v>0</v>
      </c>
      <c r="V148" s="175">
        <f>T148+U148</f>
        <v>213</v>
      </c>
      <c r="W148" s="77">
        <f>IF(Q148=0,0,((V148/Q148)-1)*100)</f>
        <v>99.065420560747668</v>
      </c>
    </row>
    <row r="149" spans="12:26" ht="13.5" thickBot="1">
      <c r="L149" s="59" t="s">
        <v>18</v>
      </c>
      <c r="M149" s="74">
        <f t="shared" si="142"/>
        <v>39</v>
      </c>
      <c r="N149" s="75">
        <f t="shared" si="142"/>
        <v>76</v>
      </c>
      <c r="O149" s="171">
        <f t="shared" si="137"/>
        <v>115</v>
      </c>
      <c r="P149" s="82">
        <f>+P97+P123</f>
        <v>0</v>
      </c>
      <c r="Q149" s="174">
        <f t="shared" si="143"/>
        <v>115</v>
      </c>
      <c r="R149" s="74">
        <f t="shared" si="144"/>
        <v>96</v>
      </c>
      <c r="S149" s="75">
        <f t="shared" si="144"/>
        <v>112</v>
      </c>
      <c r="T149" s="171">
        <f t="shared" si="139"/>
        <v>208</v>
      </c>
      <c r="U149" s="82">
        <f>+U97+U123</f>
        <v>0</v>
      </c>
      <c r="V149" s="175">
        <f>T149+U149</f>
        <v>208</v>
      </c>
      <c r="W149" s="77">
        <f t="shared" si="140"/>
        <v>80.869565217391298</v>
      </c>
    </row>
    <row r="150" spans="12:26" ht="14.25" thickTop="1" thickBot="1">
      <c r="L150" s="83" t="s">
        <v>39</v>
      </c>
      <c r="M150" s="79">
        <f>+M147+M148+M149</f>
        <v>100</v>
      </c>
      <c r="N150" s="80">
        <f t="shared" ref="N150:V150" si="145">+N147+N148+N149</f>
        <v>192</v>
      </c>
      <c r="O150" s="170">
        <f t="shared" si="145"/>
        <v>292</v>
      </c>
      <c r="P150" s="79">
        <f t="shared" si="145"/>
        <v>0</v>
      </c>
      <c r="Q150" s="170">
        <f t="shared" si="145"/>
        <v>292</v>
      </c>
      <c r="R150" s="79">
        <f t="shared" si="145"/>
        <v>314</v>
      </c>
      <c r="S150" s="80">
        <f t="shared" si="145"/>
        <v>320</v>
      </c>
      <c r="T150" s="170">
        <f t="shared" si="145"/>
        <v>634</v>
      </c>
      <c r="U150" s="79">
        <f t="shared" si="145"/>
        <v>0</v>
      </c>
      <c r="V150" s="170">
        <f t="shared" si="145"/>
        <v>634</v>
      </c>
      <c r="W150" s="86">
        <f t="shared" si="140"/>
        <v>117.12328767123287</v>
      </c>
    </row>
    <row r="151" spans="12:26" ht="13.5" thickTop="1">
      <c r="L151" s="59" t="s">
        <v>21</v>
      </c>
      <c r="M151" s="74">
        <f t="shared" ref="M151:N153" si="146">+M99+M125</f>
        <v>37</v>
      </c>
      <c r="N151" s="75">
        <f t="shared" si="146"/>
        <v>73</v>
      </c>
      <c r="O151" s="171">
        <f t="shared" si="137"/>
        <v>110</v>
      </c>
      <c r="P151" s="87">
        <f>+P99+P125</f>
        <v>0</v>
      </c>
      <c r="Q151" s="174">
        <f t="shared" si="143"/>
        <v>110</v>
      </c>
      <c r="R151" s="74">
        <f t="shared" ref="R151:S153" si="147">+R99+R125</f>
        <v>99</v>
      </c>
      <c r="S151" s="75">
        <f t="shared" si="147"/>
        <v>126</v>
      </c>
      <c r="T151" s="171">
        <f t="shared" si="139"/>
        <v>225</v>
      </c>
      <c r="U151" s="87">
        <f>+U99+U125</f>
        <v>0</v>
      </c>
      <c r="V151" s="175">
        <f>T151+U151</f>
        <v>225</v>
      </c>
      <c r="W151" s="77">
        <f t="shared" si="140"/>
        <v>104.54545454545455</v>
      </c>
    </row>
    <row r="152" spans="12:26">
      <c r="L152" s="59" t="s">
        <v>22</v>
      </c>
      <c r="M152" s="74">
        <f t="shared" si="146"/>
        <v>91</v>
      </c>
      <c r="N152" s="75">
        <f t="shared" si="146"/>
        <v>50</v>
      </c>
      <c r="O152" s="171">
        <f t="shared" si="137"/>
        <v>141</v>
      </c>
      <c r="P152" s="76">
        <f>+P100+P126</f>
        <v>0</v>
      </c>
      <c r="Q152" s="174">
        <f t="shared" si="143"/>
        <v>141</v>
      </c>
      <c r="R152" s="74">
        <f t="shared" si="147"/>
        <v>94</v>
      </c>
      <c r="S152" s="75">
        <f t="shared" si="147"/>
        <v>110</v>
      </c>
      <c r="T152" s="171">
        <f t="shared" si="139"/>
        <v>204</v>
      </c>
      <c r="U152" s="76">
        <f>+U100+U126</f>
        <v>0</v>
      </c>
      <c r="V152" s="175">
        <f>T152+U152</f>
        <v>204</v>
      </c>
      <c r="W152" s="77">
        <f t="shared" si="140"/>
        <v>44.680851063829799</v>
      </c>
      <c r="X152" s="262"/>
    </row>
    <row r="153" spans="12:26" ht="13.5" thickBot="1">
      <c r="L153" s="59" t="s">
        <v>23</v>
      </c>
      <c r="M153" s="74">
        <f t="shared" si="146"/>
        <v>77</v>
      </c>
      <c r="N153" s="75">
        <f t="shared" si="146"/>
        <v>46</v>
      </c>
      <c r="O153" s="171">
        <f t="shared" si="137"/>
        <v>123</v>
      </c>
      <c r="P153" s="76">
        <f>+P101+P127</f>
        <v>0</v>
      </c>
      <c r="Q153" s="174">
        <f t="shared" si="143"/>
        <v>123</v>
      </c>
      <c r="R153" s="74">
        <f t="shared" si="147"/>
        <v>122</v>
      </c>
      <c r="S153" s="75">
        <f t="shared" si="147"/>
        <v>55</v>
      </c>
      <c r="T153" s="171">
        <f t="shared" si="139"/>
        <v>177</v>
      </c>
      <c r="U153" s="76">
        <f>+U101+U127</f>
        <v>0</v>
      </c>
      <c r="V153" s="175">
        <f>T153+U153</f>
        <v>177</v>
      </c>
      <c r="W153" s="77">
        <f t="shared" si="140"/>
        <v>43.90243902439024</v>
      </c>
    </row>
    <row r="154" spans="12:26" ht="14.25" thickTop="1" thickBot="1">
      <c r="L154" s="78" t="s">
        <v>40</v>
      </c>
      <c r="M154" s="79">
        <f>+M151+M152+M153</f>
        <v>205</v>
      </c>
      <c r="N154" s="80">
        <f t="shared" ref="N154:V154" si="148">+N151+N152+N153</f>
        <v>169</v>
      </c>
      <c r="O154" s="170">
        <f t="shared" si="148"/>
        <v>374</v>
      </c>
      <c r="P154" s="79">
        <f t="shared" si="148"/>
        <v>0</v>
      </c>
      <c r="Q154" s="170">
        <f t="shared" si="148"/>
        <v>374</v>
      </c>
      <c r="R154" s="79">
        <f t="shared" si="148"/>
        <v>315</v>
      </c>
      <c r="S154" s="80">
        <f t="shared" si="148"/>
        <v>291</v>
      </c>
      <c r="T154" s="170">
        <f t="shared" si="148"/>
        <v>606</v>
      </c>
      <c r="U154" s="79">
        <f t="shared" si="148"/>
        <v>0</v>
      </c>
      <c r="V154" s="170">
        <f t="shared" si="148"/>
        <v>606</v>
      </c>
      <c r="W154" s="81">
        <f t="shared" si="140"/>
        <v>62.032085561497333</v>
      </c>
    </row>
    <row r="155" spans="12:26" ht="14.25" thickTop="1" thickBot="1">
      <c r="L155" s="78" t="s">
        <v>62</v>
      </c>
      <c r="M155" s="79">
        <f t="shared" ref="M155:V155" si="149">+M146+M150+M154</f>
        <v>409</v>
      </c>
      <c r="N155" s="80">
        <f t="shared" si="149"/>
        <v>502</v>
      </c>
      <c r="O155" s="170">
        <f t="shared" si="149"/>
        <v>911</v>
      </c>
      <c r="P155" s="79">
        <f t="shared" si="149"/>
        <v>0</v>
      </c>
      <c r="Q155" s="170">
        <f t="shared" si="149"/>
        <v>911</v>
      </c>
      <c r="R155" s="79">
        <f t="shared" si="149"/>
        <v>904</v>
      </c>
      <c r="S155" s="80">
        <f t="shared" si="149"/>
        <v>994</v>
      </c>
      <c r="T155" s="170">
        <f t="shared" si="149"/>
        <v>1898</v>
      </c>
      <c r="U155" s="79">
        <f t="shared" si="149"/>
        <v>0</v>
      </c>
      <c r="V155" s="170">
        <f t="shared" si="149"/>
        <v>1898</v>
      </c>
      <c r="W155" s="81">
        <f>IF(Q155=0,0,((V155/Q155)-1)*100)</f>
        <v>108.34248079034028</v>
      </c>
      <c r="X155" s="284">
        <f>+O155+O233</f>
        <v>911</v>
      </c>
      <c r="Y155" s="261">
        <f>+T155+T233</f>
        <v>2911</v>
      </c>
      <c r="Z155" s="270">
        <f>IF(X155=0,0,(Y155/X155-1))</f>
        <v>2.1953896816684964</v>
      </c>
    </row>
    <row r="156" spans="12:26" ht="14.25" thickTop="1" thickBot="1">
      <c r="L156" s="78" t="s">
        <v>7</v>
      </c>
      <c r="M156" s="79">
        <f t="shared" ref="M156:V156" si="150">+M142+M146+M150+M154</f>
        <v>506</v>
      </c>
      <c r="N156" s="80">
        <f t="shared" si="150"/>
        <v>635</v>
      </c>
      <c r="O156" s="170">
        <f t="shared" si="150"/>
        <v>1141</v>
      </c>
      <c r="P156" s="79">
        <f t="shared" si="150"/>
        <v>0</v>
      </c>
      <c r="Q156" s="170">
        <f t="shared" si="150"/>
        <v>1141</v>
      </c>
      <c r="R156" s="79">
        <f t="shared" si="150"/>
        <v>1191</v>
      </c>
      <c r="S156" s="80">
        <f t="shared" si="150"/>
        <v>1207</v>
      </c>
      <c r="T156" s="170">
        <f t="shared" si="150"/>
        <v>2398</v>
      </c>
      <c r="U156" s="79">
        <f t="shared" si="150"/>
        <v>0</v>
      </c>
      <c r="V156" s="170">
        <f t="shared" si="150"/>
        <v>2398</v>
      </c>
      <c r="W156" s="81">
        <f>IF(Q156=0,0,((V156/Q156)-1)*100)</f>
        <v>110.16652059596845</v>
      </c>
      <c r="X156" s="284">
        <f>+O156+O234</f>
        <v>1141</v>
      </c>
      <c r="Y156" s="261">
        <f>+T156+T234</f>
        <v>3575</v>
      </c>
      <c r="Z156" s="270">
        <f>IF(X156=0,0,(Y156/X156-1))</f>
        <v>2.1332164767747588</v>
      </c>
    </row>
    <row r="157" spans="12:26" ht="14.25" thickTop="1" thickBot="1">
      <c r="L157" s="88" t="s">
        <v>60</v>
      </c>
      <c r="M157" s="56"/>
      <c r="N157" s="56"/>
      <c r="O157" s="56"/>
      <c r="P157" s="56"/>
      <c r="Q157" s="56"/>
      <c r="R157" s="56"/>
      <c r="S157" s="56"/>
      <c r="T157" s="56"/>
      <c r="U157" s="56"/>
      <c r="V157" s="56"/>
      <c r="W157" s="56"/>
    </row>
    <row r="158" spans="12:26" ht="13.5" thickTop="1">
      <c r="L158" s="1326" t="s">
        <v>54</v>
      </c>
      <c r="M158" s="1327"/>
      <c r="N158" s="1327"/>
      <c r="O158" s="1327"/>
      <c r="P158" s="1327"/>
      <c r="Q158" s="1327"/>
      <c r="R158" s="1327"/>
      <c r="S158" s="1327"/>
      <c r="T158" s="1327"/>
      <c r="U158" s="1327"/>
      <c r="V158" s="1327"/>
      <c r="W158" s="1328"/>
    </row>
    <row r="159" spans="12:26" ht="24.75" customHeight="1" thickBot="1">
      <c r="L159" s="1329" t="s">
        <v>51</v>
      </c>
      <c r="M159" s="1330"/>
      <c r="N159" s="1330"/>
      <c r="O159" s="1330"/>
      <c r="P159" s="1330"/>
      <c r="Q159" s="1330"/>
      <c r="R159" s="1330"/>
      <c r="S159" s="1330"/>
      <c r="T159" s="1330"/>
      <c r="U159" s="1330"/>
      <c r="V159" s="1330"/>
      <c r="W159" s="1331"/>
    </row>
    <row r="160" spans="12:26" ht="14.25" thickTop="1" thickBot="1">
      <c r="L160" s="200"/>
      <c r="M160" s="201"/>
      <c r="N160" s="201"/>
      <c r="O160" s="201"/>
      <c r="P160" s="201"/>
      <c r="Q160" s="201"/>
      <c r="R160" s="201"/>
      <c r="S160" s="201"/>
      <c r="T160" s="201"/>
      <c r="U160" s="201"/>
      <c r="V160" s="201"/>
      <c r="W160" s="202" t="s">
        <v>34</v>
      </c>
    </row>
    <row r="161" spans="12:25" ht="14.25" thickTop="1" thickBot="1">
      <c r="L161" s="203"/>
      <c r="M161" s="1353" t="s">
        <v>58</v>
      </c>
      <c r="N161" s="1354"/>
      <c r="O161" s="1354"/>
      <c r="P161" s="1354"/>
      <c r="Q161" s="1354"/>
      <c r="R161" s="204" t="s">
        <v>59</v>
      </c>
      <c r="S161" s="205"/>
      <c r="T161" s="240"/>
      <c r="U161" s="204"/>
      <c r="V161" s="204"/>
      <c r="W161" s="278" t="s">
        <v>2</v>
      </c>
    </row>
    <row r="162" spans="12:25" ht="13.5" thickTop="1">
      <c r="L162" s="206" t="s">
        <v>3</v>
      </c>
      <c r="M162" s="207"/>
      <c r="N162" s="208"/>
      <c r="O162" s="209"/>
      <c r="P162" s="210"/>
      <c r="Q162" s="209"/>
      <c r="R162" s="207"/>
      <c r="S162" s="208"/>
      <c r="T162" s="209"/>
      <c r="U162" s="210"/>
      <c r="V162" s="209"/>
      <c r="W162" s="279" t="s">
        <v>4</v>
      </c>
    </row>
    <row r="163" spans="12:25" ht="13.5" thickBot="1">
      <c r="L163" s="211"/>
      <c r="M163" s="212" t="s">
        <v>35</v>
      </c>
      <c r="N163" s="213" t="s">
        <v>36</v>
      </c>
      <c r="O163" s="214" t="s">
        <v>37</v>
      </c>
      <c r="P163" s="215" t="s">
        <v>32</v>
      </c>
      <c r="Q163" s="214" t="s">
        <v>7</v>
      </c>
      <c r="R163" s="212" t="s">
        <v>35</v>
      </c>
      <c r="S163" s="213" t="s">
        <v>36</v>
      </c>
      <c r="T163" s="214" t="s">
        <v>37</v>
      </c>
      <c r="U163" s="215" t="s">
        <v>32</v>
      </c>
      <c r="V163" s="214" t="s">
        <v>7</v>
      </c>
      <c r="W163" s="280"/>
    </row>
    <row r="164" spans="12:25" ht="5.25" customHeight="1" thickTop="1">
      <c r="L164" s="206"/>
      <c r="M164" s="216"/>
      <c r="N164" s="217"/>
      <c r="O164" s="218"/>
      <c r="P164" s="219"/>
      <c r="Q164" s="218"/>
      <c r="R164" s="216"/>
      <c r="S164" s="217"/>
      <c r="T164" s="218"/>
      <c r="U164" s="219"/>
      <c r="V164" s="218"/>
      <c r="W164" s="220"/>
    </row>
    <row r="165" spans="12:25">
      <c r="L165" s="206" t="s">
        <v>10</v>
      </c>
      <c r="M165" s="221">
        <v>0</v>
      </c>
      <c r="N165" s="222">
        <v>0</v>
      </c>
      <c r="O165" s="223">
        <f>M165+N165</f>
        <v>0</v>
      </c>
      <c r="P165" s="224">
        <v>0</v>
      </c>
      <c r="Q165" s="223">
        <f t="shared" ref="Q165:Q167" si="151">O165+P165</f>
        <v>0</v>
      </c>
      <c r="R165" s="221">
        <v>0</v>
      </c>
      <c r="S165" s="222">
        <v>0</v>
      </c>
      <c r="T165" s="223">
        <f>R165+S165</f>
        <v>0</v>
      </c>
      <c r="U165" s="224">
        <v>0</v>
      </c>
      <c r="V165" s="223">
        <f>T165+U165</f>
        <v>0</v>
      </c>
      <c r="W165" s="225">
        <f>IF(Q165=0,0,((V165/Q165)-1)*100)</f>
        <v>0</v>
      </c>
    </row>
    <row r="166" spans="12:25">
      <c r="L166" s="206" t="s">
        <v>11</v>
      </c>
      <c r="M166" s="221">
        <v>0</v>
      </c>
      <c r="N166" s="222">
        <v>0</v>
      </c>
      <c r="O166" s="223">
        <f>M166+N166</f>
        <v>0</v>
      </c>
      <c r="P166" s="224">
        <v>0</v>
      </c>
      <c r="Q166" s="223">
        <f t="shared" si="151"/>
        <v>0</v>
      </c>
      <c r="R166" s="221">
        <v>0</v>
      </c>
      <c r="S166" s="222">
        <v>0</v>
      </c>
      <c r="T166" s="223">
        <f>R166+S166</f>
        <v>0</v>
      </c>
      <c r="U166" s="224">
        <v>0</v>
      </c>
      <c r="V166" s="223">
        <f>T166+U166</f>
        <v>0</v>
      </c>
      <c r="W166" s="225">
        <f>IF(Q166=0,0,((V166/Q166)-1)*100)</f>
        <v>0</v>
      </c>
    </row>
    <row r="167" spans="12:25" ht="13.5" thickBot="1">
      <c r="L167" s="211" t="s">
        <v>12</v>
      </c>
      <c r="M167" s="221">
        <v>0</v>
      </c>
      <c r="N167" s="222">
        <v>0</v>
      </c>
      <c r="O167" s="223">
        <f>M167+N167</f>
        <v>0</v>
      </c>
      <c r="P167" s="224">
        <v>0</v>
      </c>
      <c r="Q167" s="223">
        <f t="shared" si="151"/>
        <v>0</v>
      </c>
      <c r="R167" s="221">
        <v>0</v>
      </c>
      <c r="S167" s="222">
        <v>0</v>
      </c>
      <c r="T167" s="223">
        <f>R167+S167</f>
        <v>0</v>
      </c>
      <c r="U167" s="224">
        <v>0</v>
      </c>
      <c r="V167" s="223">
        <f>T167+U167</f>
        <v>0</v>
      </c>
      <c r="W167" s="225">
        <f>IF(Q167=0,0,((V167/Q167)-1)*100)</f>
        <v>0</v>
      </c>
    </row>
    <row r="168" spans="12:25" ht="14.25" thickTop="1" thickBot="1">
      <c r="L168" s="226" t="s">
        <v>57</v>
      </c>
      <c r="M168" s="227">
        <f>+M165+M166+M167</f>
        <v>0</v>
      </c>
      <c r="N168" s="228">
        <f t="shared" ref="N168:V168" si="152">+N165+N166+N167</f>
        <v>0</v>
      </c>
      <c r="O168" s="229">
        <f t="shared" si="152"/>
        <v>0</v>
      </c>
      <c r="P168" s="227">
        <f t="shared" si="152"/>
        <v>0</v>
      </c>
      <c r="Q168" s="229">
        <f t="shared" si="152"/>
        <v>0</v>
      </c>
      <c r="R168" s="227">
        <f t="shared" si="152"/>
        <v>0</v>
      </c>
      <c r="S168" s="228">
        <f t="shared" si="152"/>
        <v>0</v>
      </c>
      <c r="T168" s="229">
        <f t="shared" si="152"/>
        <v>0</v>
      </c>
      <c r="U168" s="227">
        <f t="shared" si="152"/>
        <v>0</v>
      </c>
      <c r="V168" s="229">
        <f t="shared" si="152"/>
        <v>0</v>
      </c>
      <c r="W168" s="230">
        <f t="shared" ref="W168:W180" si="153">IF(Q168=0,0,((V168/Q168)-1)*100)</f>
        <v>0</v>
      </c>
    </row>
    <row r="169" spans="12:25" ht="13.5" thickTop="1">
      <c r="L169" s="206" t="s">
        <v>13</v>
      </c>
      <c r="M169" s="221">
        <v>0</v>
      </c>
      <c r="N169" s="222">
        <v>0</v>
      </c>
      <c r="O169" s="223">
        <f>M169+N169</f>
        <v>0</v>
      </c>
      <c r="P169" s="224">
        <v>0</v>
      </c>
      <c r="Q169" s="223">
        <f t="shared" ref="Q169:Q170" si="154">O169+P169</f>
        <v>0</v>
      </c>
      <c r="R169" s="221">
        <v>0</v>
      </c>
      <c r="S169" s="222">
        <v>0</v>
      </c>
      <c r="T169" s="223">
        <f>R169+S169</f>
        <v>0</v>
      </c>
      <c r="U169" s="224">
        <v>0</v>
      </c>
      <c r="V169" s="223">
        <f>T169+U169</f>
        <v>0</v>
      </c>
      <c r="W169" s="225">
        <f t="shared" si="153"/>
        <v>0</v>
      </c>
      <c r="X169" s="261"/>
      <c r="Y169" s="261"/>
    </row>
    <row r="170" spans="12:25">
      <c r="L170" s="206" t="s">
        <v>14</v>
      </c>
      <c r="M170" s="221">
        <v>0</v>
      </c>
      <c r="N170" s="222">
        <v>0</v>
      </c>
      <c r="O170" s="223">
        <f>M170+N170</f>
        <v>0</v>
      </c>
      <c r="P170" s="224">
        <v>0</v>
      </c>
      <c r="Q170" s="223">
        <f t="shared" si="154"/>
        <v>0</v>
      </c>
      <c r="R170" s="221">
        <v>0</v>
      </c>
      <c r="S170" s="222">
        <v>0</v>
      </c>
      <c r="T170" s="223">
        <f>R170+S170</f>
        <v>0</v>
      </c>
      <c r="U170" s="224">
        <v>0</v>
      </c>
      <c r="V170" s="223">
        <f>T170+U170</f>
        <v>0</v>
      </c>
      <c r="W170" s="225">
        <f t="shared" si="153"/>
        <v>0</v>
      </c>
    </row>
    <row r="171" spans="12:25" ht="13.5" thickBot="1">
      <c r="L171" s="206" t="s">
        <v>15</v>
      </c>
      <c r="M171" s="221">
        <v>0</v>
      </c>
      <c r="N171" s="222">
        <v>0</v>
      </c>
      <c r="O171" s="223">
        <f>M171+N171</f>
        <v>0</v>
      </c>
      <c r="P171" s="224">
        <v>0</v>
      </c>
      <c r="Q171" s="223">
        <f>O171+P171</f>
        <v>0</v>
      </c>
      <c r="R171" s="221">
        <v>0</v>
      </c>
      <c r="S171" s="222">
        <v>0</v>
      </c>
      <c r="T171" s="223">
        <f>R171+S171</f>
        <v>0</v>
      </c>
      <c r="U171" s="224">
        <v>0</v>
      </c>
      <c r="V171" s="223">
        <f>T171+U171</f>
        <v>0</v>
      </c>
      <c r="W171" s="225">
        <f>IF(Q171=0,0,((V171/Q171)-1)*100)</f>
        <v>0</v>
      </c>
    </row>
    <row r="172" spans="12:25" ht="14.25" thickTop="1" thickBot="1">
      <c r="L172" s="226" t="s">
        <v>61</v>
      </c>
      <c r="M172" s="227">
        <f>+M169+M170+M171</f>
        <v>0</v>
      </c>
      <c r="N172" s="228">
        <f t="shared" ref="N172:V172" si="155">+N169+N170+N171</f>
        <v>0</v>
      </c>
      <c r="O172" s="229">
        <f t="shared" si="155"/>
        <v>0</v>
      </c>
      <c r="P172" s="227">
        <f t="shared" si="155"/>
        <v>0</v>
      </c>
      <c r="Q172" s="229">
        <f t="shared" si="155"/>
        <v>0</v>
      </c>
      <c r="R172" s="227">
        <f t="shared" si="155"/>
        <v>0</v>
      </c>
      <c r="S172" s="228">
        <f t="shared" si="155"/>
        <v>0</v>
      </c>
      <c r="T172" s="229">
        <f t="shared" si="155"/>
        <v>0</v>
      </c>
      <c r="U172" s="227">
        <f t="shared" si="155"/>
        <v>0</v>
      </c>
      <c r="V172" s="229">
        <f t="shared" si="155"/>
        <v>0</v>
      </c>
      <c r="W172" s="230">
        <f t="shared" ref="W172" si="156">IF(Q172=0,0,((V172/Q172)-1)*100)</f>
        <v>0</v>
      </c>
      <c r="X172" s="261"/>
    </row>
    <row r="173" spans="12:25" ht="13.5" thickTop="1">
      <c r="L173" s="206" t="s">
        <v>16</v>
      </c>
      <c r="M173" s="221">
        <v>0</v>
      </c>
      <c r="N173" s="222">
        <v>0</v>
      </c>
      <c r="O173" s="223">
        <f>SUM(M173:N173)</f>
        <v>0</v>
      </c>
      <c r="P173" s="224">
        <v>0</v>
      </c>
      <c r="Q173" s="223">
        <f t="shared" ref="Q173:Q175" si="157">O173+P173</f>
        <v>0</v>
      </c>
      <c r="R173" s="221">
        <v>0</v>
      </c>
      <c r="S173" s="222">
        <v>0</v>
      </c>
      <c r="T173" s="223">
        <f>SUM(R173:S173)</f>
        <v>0</v>
      </c>
      <c r="U173" s="224">
        <v>0</v>
      </c>
      <c r="V173" s="223">
        <f t="shared" ref="V173" si="158">T173+U173</f>
        <v>0</v>
      </c>
      <c r="W173" s="225">
        <f t="shared" si="153"/>
        <v>0</v>
      </c>
    </row>
    <row r="174" spans="12:25">
      <c r="L174" s="206" t="s">
        <v>17</v>
      </c>
      <c r="M174" s="221">
        <v>0</v>
      </c>
      <c r="N174" s="222">
        <v>0</v>
      </c>
      <c r="O174" s="223">
        <f>SUM(M174:N174)</f>
        <v>0</v>
      </c>
      <c r="P174" s="224">
        <v>0</v>
      </c>
      <c r="Q174" s="223">
        <f>O174+P174</f>
        <v>0</v>
      </c>
      <c r="R174" s="221">
        <v>0</v>
      </c>
      <c r="S174" s="222">
        <v>0</v>
      </c>
      <c r="T174" s="223">
        <f>SUM(R174:S174)</f>
        <v>0</v>
      </c>
      <c r="U174" s="224">
        <v>0</v>
      </c>
      <c r="V174" s="223">
        <f>T174+U174</f>
        <v>0</v>
      </c>
      <c r="W174" s="225">
        <f>IF(Q174=0,0,((V174/Q174)-1)*100)</f>
        <v>0</v>
      </c>
    </row>
    <row r="175" spans="12:25" ht="13.5" thickBot="1">
      <c r="L175" s="206" t="s">
        <v>18</v>
      </c>
      <c r="M175" s="221">
        <v>0</v>
      </c>
      <c r="N175" s="222">
        <v>0</v>
      </c>
      <c r="O175" s="231">
        <f>SUM(M175:N175)</f>
        <v>0</v>
      </c>
      <c r="P175" s="232">
        <v>0</v>
      </c>
      <c r="Q175" s="231">
        <f t="shared" si="157"/>
        <v>0</v>
      </c>
      <c r="R175" s="221">
        <v>0</v>
      </c>
      <c r="S175" s="222">
        <v>0</v>
      </c>
      <c r="T175" s="231">
        <f>SUM(R175:S175)</f>
        <v>0</v>
      </c>
      <c r="U175" s="232">
        <v>0</v>
      </c>
      <c r="V175" s="231">
        <f>T175+U175</f>
        <v>0</v>
      </c>
      <c r="W175" s="225">
        <f t="shared" si="153"/>
        <v>0</v>
      </c>
    </row>
    <row r="176" spans="12:25" ht="14.25" thickTop="1" thickBot="1">
      <c r="L176" s="233" t="s">
        <v>39</v>
      </c>
      <c r="M176" s="234">
        <f>+M173+M174+M175</f>
        <v>0</v>
      </c>
      <c r="N176" s="234">
        <f t="shared" ref="N176:V176" si="159">+N173+N174+N175</f>
        <v>0</v>
      </c>
      <c r="O176" s="235">
        <f t="shared" si="159"/>
        <v>0</v>
      </c>
      <c r="P176" s="236">
        <f t="shared" si="159"/>
        <v>0</v>
      </c>
      <c r="Q176" s="235">
        <f t="shared" si="159"/>
        <v>0</v>
      </c>
      <c r="R176" s="234">
        <f t="shared" si="159"/>
        <v>0</v>
      </c>
      <c r="S176" s="234">
        <f t="shared" si="159"/>
        <v>0</v>
      </c>
      <c r="T176" s="235">
        <f t="shared" si="159"/>
        <v>0</v>
      </c>
      <c r="U176" s="236">
        <f t="shared" si="159"/>
        <v>0</v>
      </c>
      <c r="V176" s="235">
        <f t="shared" si="159"/>
        <v>0</v>
      </c>
      <c r="W176" s="237">
        <f t="shared" si="153"/>
        <v>0</v>
      </c>
    </row>
    <row r="177" spans="9:25" ht="13.5" thickTop="1">
      <c r="L177" s="206" t="s">
        <v>21</v>
      </c>
      <c r="M177" s="221">
        <v>0</v>
      </c>
      <c r="N177" s="222">
        <v>0</v>
      </c>
      <c r="O177" s="231">
        <f>SUM(M177:N177)</f>
        <v>0</v>
      </c>
      <c r="P177" s="238">
        <v>0</v>
      </c>
      <c r="Q177" s="231">
        <f t="shared" ref="Q177:Q179" si="160">O177+P177</f>
        <v>0</v>
      </c>
      <c r="R177" s="221">
        <v>0</v>
      </c>
      <c r="S177" s="222">
        <v>0</v>
      </c>
      <c r="T177" s="231">
        <f>SUM(R177:S177)</f>
        <v>0</v>
      </c>
      <c r="U177" s="238">
        <v>0</v>
      </c>
      <c r="V177" s="231">
        <f>T177+U177</f>
        <v>0</v>
      </c>
      <c r="W177" s="225">
        <f t="shared" si="153"/>
        <v>0</v>
      </c>
    </row>
    <row r="178" spans="9:25">
      <c r="L178" s="206" t="s">
        <v>22</v>
      </c>
      <c r="M178" s="221">
        <v>0</v>
      </c>
      <c r="N178" s="222">
        <v>0</v>
      </c>
      <c r="O178" s="231">
        <f>SUM(M178:N178)</f>
        <v>0</v>
      </c>
      <c r="P178" s="224">
        <v>0</v>
      </c>
      <c r="Q178" s="231">
        <f t="shared" si="160"/>
        <v>0</v>
      </c>
      <c r="R178" s="221">
        <v>0</v>
      </c>
      <c r="S178" s="222">
        <v>0</v>
      </c>
      <c r="T178" s="231">
        <f>SUM(R178:S178)</f>
        <v>0</v>
      </c>
      <c r="U178" s="224">
        <v>0</v>
      </c>
      <c r="V178" s="231">
        <f>T178+U178</f>
        <v>0</v>
      </c>
      <c r="W178" s="225">
        <f t="shared" si="153"/>
        <v>0</v>
      </c>
    </row>
    <row r="179" spans="9:25" ht="13.5" thickBot="1">
      <c r="L179" s="206" t="s">
        <v>23</v>
      </c>
      <c r="M179" s="221">
        <v>0</v>
      </c>
      <c r="N179" s="222">
        <v>0</v>
      </c>
      <c r="O179" s="231">
        <f>SUM(M179:N179)</f>
        <v>0</v>
      </c>
      <c r="P179" s="224">
        <v>0</v>
      </c>
      <c r="Q179" s="231">
        <f t="shared" si="160"/>
        <v>0</v>
      </c>
      <c r="R179" s="221">
        <v>0</v>
      </c>
      <c r="S179" s="222">
        <v>0</v>
      </c>
      <c r="T179" s="231">
        <f>SUM(R179:S179)</f>
        <v>0</v>
      </c>
      <c r="U179" s="224">
        <v>0</v>
      </c>
      <c r="V179" s="231">
        <f>T179+U179</f>
        <v>0</v>
      </c>
      <c r="W179" s="225">
        <f t="shared" si="153"/>
        <v>0</v>
      </c>
    </row>
    <row r="180" spans="9:25" ht="14.25" thickTop="1" thickBot="1">
      <c r="L180" s="226" t="s">
        <v>40</v>
      </c>
      <c r="M180" s="227">
        <f>+M177+M178+M179</f>
        <v>0</v>
      </c>
      <c r="N180" s="228">
        <f t="shared" ref="N180:V180" si="161">+N177+N178+N179</f>
        <v>0</v>
      </c>
      <c r="O180" s="229">
        <f t="shared" si="161"/>
        <v>0</v>
      </c>
      <c r="P180" s="227">
        <f t="shared" si="161"/>
        <v>0</v>
      </c>
      <c r="Q180" s="229">
        <f t="shared" si="161"/>
        <v>0</v>
      </c>
      <c r="R180" s="227">
        <f t="shared" si="161"/>
        <v>0</v>
      </c>
      <c r="S180" s="228">
        <f t="shared" si="161"/>
        <v>0</v>
      </c>
      <c r="T180" s="229">
        <f t="shared" si="161"/>
        <v>0</v>
      </c>
      <c r="U180" s="227">
        <f t="shared" si="161"/>
        <v>0</v>
      </c>
      <c r="V180" s="229">
        <f t="shared" si="161"/>
        <v>0</v>
      </c>
      <c r="W180" s="230">
        <f t="shared" si="153"/>
        <v>0</v>
      </c>
    </row>
    <row r="181" spans="9:25" ht="14.25" thickTop="1" thickBot="1">
      <c r="L181" s="226" t="s">
        <v>62</v>
      </c>
      <c r="M181" s="227">
        <f t="shared" ref="M181:V181" si="162">+M172+M176+M180</f>
        <v>0</v>
      </c>
      <c r="N181" s="228">
        <f t="shared" si="162"/>
        <v>0</v>
      </c>
      <c r="O181" s="229">
        <f t="shared" si="162"/>
        <v>0</v>
      </c>
      <c r="P181" s="227">
        <f t="shared" si="162"/>
        <v>0</v>
      </c>
      <c r="Q181" s="229">
        <f t="shared" si="162"/>
        <v>0</v>
      </c>
      <c r="R181" s="227">
        <f t="shared" si="162"/>
        <v>0</v>
      </c>
      <c r="S181" s="228">
        <f t="shared" si="162"/>
        <v>0</v>
      </c>
      <c r="T181" s="229">
        <f t="shared" si="162"/>
        <v>0</v>
      </c>
      <c r="U181" s="227">
        <f t="shared" si="162"/>
        <v>0</v>
      </c>
      <c r="V181" s="229">
        <f t="shared" si="162"/>
        <v>0</v>
      </c>
      <c r="W181" s="230">
        <f>IF(Q181=0,0,((V181/Q181)-1)*100)</f>
        <v>0</v>
      </c>
    </row>
    <row r="182" spans="9:25" ht="14.25" thickTop="1" thickBot="1">
      <c r="L182" s="226" t="s">
        <v>7</v>
      </c>
      <c r="M182" s="227">
        <f>+M181+M168</f>
        <v>0</v>
      </c>
      <c r="N182" s="228">
        <f t="shared" ref="N182:V182" si="163">+N181+N168</f>
        <v>0</v>
      </c>
      <c r="O182" s="229">
        <f t="shared" si="163"/>
        <v>0</v>
      </c>
      <c r="P182" s="227">
        <f t="shared" si="163"/>
        <v>0</v>
      </c>
      <c r="Q182" s="229">
        <f t="shared" si="163"/>
        <v>0</v>
      </c>
      <c r="R182" s="227">
        <f t="shared" si="163"/>
        <v>0</v>
      </c>
      <c r="S182" s="228">
        <f t="shared" si="163"/>
        <v>0</v>
      </c>
      <c r="T182" s="229">
        <f t="shared" si="163"/>
        <v>0</v>
      </c>
      <c r="U182" s="227">
        <f t="shared" si="163"/>
        <v>0</v>
      </c>
      <c r="V182" s="229">
        <f t="shared" si="163"/>
        <v>0</v>
      </c>
      <c r="W182" s="230">
        <f t="shared" ref="W182" si="164">IF(Q182=0,0,((V182/Q182)-1)*100)</f>
        <v>0</v>
      </c>
    </row>
    <row r="183" spans="9:25" ht="14.25" thickTop="1" thickBot="1">
      <c r="L183" s="239" t="s">
        <v>60</v>
      </c>
      <c r="M183" s="201"/>
      <c r="N183" s="201"/>
      <c r="O183" s="201"/>
      <c r="P183" s="201"/>
      <c r="Q183" s="201"/>
      <c r="R183" s="201"/>
      <c r="S183" s="201"/>
      <c r="T183" s="201"/>
      <c r="U183" s="201"/>
      <c r="V183" s="201"/>
      <c r="W183" s="201"/>
    </row>
    <row r="184" spans="9:25" ht="13.5" thickTop="1">
      <c r="L184" s="1326" t="s">
        <v>55</v>
      </c>
      <c r="M184" s="1327"/>
      <c r="N184" s="1327"/>
      <c r="O184" s="1327"/>
      <c r="P184" s="1327"/>
      <c r="Q184" s="1327"/>
      <c r="R184" s="1327"/>
      <c r="S184" s="1327"/>
      <c r="T184" s="1327"/>
      <c r="U184" s="1327"/>
      <c r="V184" s="1327"/>
      <c r="W184" s="1328"/>
    </row>
    <row r="185" spans="9:25" ht="13.5" thickBot="1">
      <c r="L185" s="1329" t="s">
        <v>52</v>
      </c>
      <c r="M185" s="1330"/>
      <c r="N185" s="1330"/>
      <c r="O185" s="1330"/>
      <c r="P185" s="1330"/>
      <c r="Q185" s="1330"/>
      <c r="R185" s="1330"/>
      <c r="S185" s="1330"/>
      <c r="T185" s="1330"/>
      <c r="U185" s="1330"/>
      <c r="V185" s="1330"/>
      <c r="W185" s="1331"/>
    </row>
    <row r="186" spans="9:25" ht="14.25" thickTop="1" thickBot="1">
      <c r="L186" s="200"/>
      <c r="M186" s="201"/>
      <c r="N186" s="201"/>
      <c r="O186" s="201"/>
      <c r="P186" s="201"/>
      <c r="Q186" s="201"/>
      <c r="R186" s="201"/>
      <c r="S186" s="201"/>
      <c r="T186" s="201"/>
      <c r="U186" s="201"/>
      <c r="V186" s="201"/>
      <c r="W186" s="202" t="s">
        <v>34</v>
      </c>
    </row>
    <row r="187" spans="9:25" ht="14.25" thickTop="1" thickBot="1">
      <c r="L187" s="203"/>
      <c r="M187" s="1353" t="s">
        <v>58</v>
      </c>
      <c r="N187" s="1354"/>
      <c r="O187" s="1354"/>
      <c r="P187" s="1354"/>
      <c r="Q187" s="1354"/>
      <c r="R187" s="204" t="s">
        <v>59</v>
      </c>
      <c r="S187" s="205"/>
      <c r="T187" s="240"/>
      <c r="U187" s="204"/>
      <c r="V187" s="204"/>
      <c r="W187" s="278" t="s">
        <v>2</v>
      </c>
    </row>
    <row r="188" spans="9:25" ht="12" customHeight="1" thickTop="1">
      <c r="L188" s="206" t="s">
        <v>3</v>
      </c>
      <c r="M188" s="207"/>
      <c r="N188" s="208"/>
      <c r="O188" s="209"/>
      <c r="P188" s="210"/>
      <c r="Q188" s="209"/>
      <c r="R188" s="207"/>
      <c r="S188" s="208"/>
      <c r="T188" s="209"/>
      <c r="U188" s="210"/>
      <c r="V188" s="209"/>
      <c r="W188" s="279" t="s">
        <v>4</v>
      </c>
      <c r="X188" s="264"/>
      <c r="Y188" s="264"/>
    </row>
    <row r="189" spans="9:25" s="264" customFormat="1" ht="12" customHeight="1" thickBot="1">
      <c r="I189" s="263"/>
      <c r="L189" s="211"/>
      <c r="M189" s="212" t="s">
        <v>35</v>
      </c>
      <c r="N189" s="213" t="s">
        <v>36</v>
      </c>
      <c r="O189" s="214" t="s">
        <v>37</v>
      </c>
      <c r="P189" s="215" t="s">
        <v>32</v>
      </c>
      <c r="Q189" s="214" t="s">
        <v>7</v>
      </c>
      <c r="R189" s="212" t="s">
        <v>35</v>
      </c>
      <c r="S189" s="213" t="s">
        <v>36</v>
      </c>
      <c r="T189" s="214" t="s">
        <v>37</v>
      </c>
      <c r="U189" s="215" t="s">
        <v>32</v>
      </c>
      <c r="V189" s="214" t="s">
        <v>7</v>
      </c>
      <c r="W189" s="280"/>
      <c r="X189" s="1"/>
      <c r="Y189" s="1"/>
    </row>
    <row r="190" spans="9:25" ht="6" customHeight="1" thickTop="1">
      <c r="L190" s="206"/>
      <c r="M190" s="216"/>
      <c r="N190" s="217"/>
      <c r="O190" s="218"/>
      <c r="P190" s="219"/>
      <c r="Q190" s="218"/>
      <c r="R190" s="216"/>
      <c r="S190" s="217"/>
      <c r="T190" s="218"/>
      <c r="U190" s="219"/>
      <c r="V190" s="218"/>
      <c r="W190" s="220"/>
    </row>
    <row r="191" spans="9:25">
      <c r="L191" s="206" t="s">
        <v>10</v>
      </c>
      <c r="M191" s="221">
        <v>0</v>
      </c>
      <c r="N191" s="255">
        <v>0</v>
      </c>
      <c r="O191" s="223">
        <f>M191+N191</f>
        <v>0</v>
      </c>
      <c r="P191" s="224">
        <v>0</v>
      </c>
      <c r="Q191" s="223">
        <f t="shared" ref="Q191:Q193" si="165">O191+P191</f>
        <v>0</v>
      </c>
      <c r="R191" s="221">
        <v>0</v>
      </c>
      <c r="S191" s="222">
        <v>0</v>
      </c>
      <c r="T191" s="223">
        <f>R191+S191</f>
        <v>0</v>
      </c>
      <c r="U191" s="224">
        <v>0</v>
      </c>
      <c r="V191" s="223">
        <f>T191+U191</f>
        <v>0</v>
      </c>
      <c r="W191" s="225">
        <f>IF(Q191=0,0,((V191/Q191)-1)*100)</f>
        <v>0</v>
      </c>
    </row>
    <row r="192" spans="9:25">
      <c r="L192" s="265" t="s">
        <v>11</v>
      </c>
      <c r="M192" s="274">
        <v>0</v>
      </c>
      <c r="N192" s="269">
        <v>0</v>
      </c>
      <c r="O192" s="266">
        <f>M192+N192</f>
        <v>0</v>
      </c>
      <c r="P192" s="267">
        <v>0</v>
      </c>
      <c r="Q192" s="266">
        <f t="shared" si="165"/>
        <v>0</v>
      </c>
      <c r="R192" s="274">
        <v>20</v>
      </c>
      <c r="S192" s="269">
        <v>34</v>
      </c>
      <c r="T192" s="266">
        <f>R192+S192</f>
        <v>54</v>
      </c>
      <c r="U192" s="267">
        <v>0</v>
      </c>
      <c r="V192" s="266">
        <f>T192+U192</f>
        <v>54</v>
      </c>
      <c r="W192" s="268">
        <f>IF(Q192=0,0,((V192/Q192)-1)*100)</f>
        <v>0</v>
      </c>
    </row>
    <row r="193" spans="12:25" ht="13.5" thickBot="1">
      <c r="L193" s="211" t="s">
        <v>12</v>
      </c>
      <c r="M193" s="275">
        <v>0</v>
      </c>
      <c r="N193" s="222">
        <v>0</v>
      </c>
      <c r="O193" s="223">
        <f>M193+N193</f>
        <v>0</v>
      </c>
      <c r="P193" s="224">
        <v>0</v>
      </c>
      <c r="Q193" s="223">
        <f t="shared" si="165"/>
        <v>0</v>
      </c>
      <c r="R193" s="275">
        <v>54</v>
      </c>
      <c r="S193" s="222">
        <v>56</v>
      </c>
      <c r="T193" s="223">
        <f>R193+S193</f>
        <v>110</v>
      </c>
      <c r="U193" s="224">
        <v>0</v>
      </c>
      <c r="V193" s="223">
        <f>T193+U193</f>
        <v>110</v>
      </c>
      <c r="W193" s="276">
        <f>IF(Q193=0,0,((V193/Q193)-1)*100)</f>
        <v>0</v>
      </c>
    </row>
    <row r="194" spans="12:25" ht="14.25" thickTop="1" thickBot="1">
      <c r="L194" s="226" t="s">
        <v>38</v>
      </c>
      <c r="M194" s="227">
        <f>+M191+M192+M193</f>
        <v>0</v>
      </c>
      <c r="N194" s="228">
        <f t="shared" ref="N194:V194" si="166">+N191+N192+N193</f>
        <v>0</v>
      </c>
      <c r="O194" s="229">
        <f t="shared" si="166"/>
        <v>0</v>
      </c>
      <c r="P194" s="227">
        <f t="shared" si="166"/>
        <v>0</v>
      </c>
      <c r="Q194" s="229">
        <f t="shared" si="166"/>
        <v>0</v>
      </c>
      <c r="R194" s="227">
        <f t="shared" si="166"/>
        <v>74</v>
      </c>
      <c r="S194" s="228">
        <f t="shared" si="166"/>
        <v>90</v>
      </c>
      <c r="T194" s="229">
        <f t="shared" si="166"/>
        <v>164</v>
      </c>
      <c r="U194" s="227">
        <f t="shared" si="166"/>
        <v>0</v>
      </c>
      <c r="V194" s="229">
        <f t="shared" si="166"/>
        <v>164</v>
      </c>
      <c r="W194" s="230">
        <f t="shared" ref="W194:W206" si="167">IF(Q194=0,0,((V194/Q194)-1)*100)</f>
        <v>0</v>
      </c>
      <c r="X194" s="261"/>
      <c r="Y194" s="261"/>
    </row>
    <row r="195" spans="12:25" ht="13.5" thickTop="1">
      <c r="L195" s="206" t="s">
        <v>13</v>
      </c>
      <c r="M195" s="221">
        <v>0</v>
      </c>
      <c r="N195" s="222">
        <v>0</v>
      </c>
      <c r="O195" s="223">
        <f>M195+N195</f>
        <v>0</v>
      </c>
      <c r="P195" s="224">
        <v>0</v>
      </c>
      <c r="Q195" s="223">
        <f t="shared" ref="Q195:Q196" si="168">O195+P195</f>
        <v>0</v>
      </c>
      <c r="R195" s="221">
        <v>63</v>
      </c>
      <c r="S195" s="222">
        <v>74</v>
      </c>
      <c r="T195" s="223">
        <f>R195+S195</f>
        <v>137</v>
      </c>
      <c r="U195" s="224">
        <v>0</v>
      </c>
      <c r="V195" s="223">
        <f>T195+U195</f>
        <v>137</v>
      </c>
      <c r="W195" s="225">
        <f t="shared" si="167"/>
        <v>0</v>
      </c>
    </row>
    <row r="196" spans="12:25">
      <c r="L196" s="206" t="s">
        <v>14</v>
      </c>
      <c r="M196" s="221">
        <v>0</v>
      </c>
      <c r="N196" s="222">
        <v>0</v>
      </c>
      <c r="O196" s="223">
        <f>M196+N196</f>
        <v>0</v>
      </c>
      <c r="P196" s="224">
        <v>0</v>
      </c>
      <c r="Q196" s="223">
        <f t="shared" si="168"/>
        <v>0</v>
      </c>
      <c r="R196" s="221">
        <v>44</v>
      </c>
      <c r="S196" s="222">
        <v>73</v>
      </c>
      <c r="T196" s="223">
        <f>R196+S196</f>
        <v>117</v>
      </c>
      <c r="U196" s="224">
        <v>0</v>
      </c>
      <c r="V196" s="223">
        <f>T196+U196</f>
        <v>117</v>
      </c>
      <c r="W196" s="225">
        <f t="shared" si="167"/>
        <v>0</v>
      </c>
    </row>
    <row r="197" spans="12:25" ht="13.5" thickBot="1">
      <c r="L197" s="206" t="s">
        <v>15</v>
      </c>
      <c r="M197" s="221">
        <v>0</v>
      </c>
      <c r="N197" s="222">
        <v>0</v>
      </c>
      <c r="O197" s="223">
        <f>M197+N197</f>
        <v>0</v>
      </c>
      <c r="P197" s="224">
        <v>0</v>
      </c>
      <c r="Q197" s="223">
        <f>O197+P197</f>
        <v>0</v>
      </c>
      <c r="R197" s="221">
        <v>35</v>
      </c>
      <c r="S197" s="222">
        <v>57</v>
      </c>
      <c r="T197" s="223">
        <f>R197+S197</f>
        <v>92</v>
      </c>
      <c r="U197" s="224">
        <v>0</v>
      </c>
      <c r="V197" s="223">
        <f>T197+U197</f>
        <v>92</v>
      </c>
      <c r="W197" s="225">
        <f>IF(Q197=0,0,((V197/Q197)-1)*100)</f>
        <v>0</v>
      </c>
    </row>
    <row r="198" spans="12:25" ht="14.25" thickTop="1" thickBot="1">
      <c r="L198" s="226" t="s">
        <v>61</v>
      </c>
      <c r="M198" s="227">
        <f>+M195+M196+M197</f>
        <v>0</v>
      </c>
      <c r="N198" s="228">
        <f t="shared" ref="N198:V198" si="169">+N195+N196+N197</f>
        <v>0</v>
      </c>
      <c r="O198" s="229">
        <f t="shared" si="169"/>
        <v>0</v>
      </c>
      <c r="P198" s="227">
        <f t="shared" si="169"/>
        <v>0</v>
      </c>
      <c r="Q198" s="229">
        <f t="shared" si="169"/>
        <v>0</v>
      </c>
      <c r="R198" s="227">
        <f t="shared" si="169"/>
        <v>142</v>
      </c>
      <c r="S198" s="228">
        <f t="shared" si="169"/>
        <v>204</v>
      </c>
      <c r="T198" s="229">
        <f t="shared" si="169"/>
        <v>346</v>
      </c>
      <c r="U198" s="227">
        <f t="shared" si="169"/>
        <v>0</v>
      </c>
      <c r="V198" s="229">
        <f t="shared" si="169"/>
        <v>346</v>
      </c>
      <c r="W198" s="230">
        <f t="shared" ref="W198" si="170">IF(Q198=0,0,((V198/Q198)-1)*100)</f>
        <v>0</v>
      </c>
      <c r="X198" s="261"/>
    </row>
    <row r="199" spans="12:25" ht="13.5" thickTop="1">
      <c r="L199" s="206" t="s">
        <v>16</v>
      </c>
      <c r="M199" s="221">
        <v>0</v>
      </c>
      <c r="N199" s="222">
        <v>0</v>
      </c>
      <c r="O199" s="223">
        <f>SUM(M199:N199)</f>
        <v>0</v>
      </c>
      <c r="P199" s="224">
        <v>0</v>
      </c>
      <c r="Q199" s="223">
        <f t="shared" ref="Q199:Q201" si="171">O199+P199</f>
        <v>0</v>
      </c>
      <c r="R199" s="221">
        <v>35</v>
      </c>
      <c r="S199" s="222">
        <v>57</v>
      </c>
      <c r="T199" s="223">
        <f>SUM(R199:S199)</f>
        <v>92</v>
      </c>
      <c r="U199" s="224">
        <v>0</v>
      </c>
      <c r="V199" s="223">
        <f>T199+U199</f>
        <v>92</v>
      </c>
      <c r="W199" s="225">
        <f t="shared" si="167"/>
        <v>0</v>
      </c>
    </row>
    <row r="200" spans="12:25">
      <c r="L200" s="206" t="s">
        <v>17</v>
      </c>
      <c r="M200" s="221">
        <v>0</v>
      </c>
      <c r="N200" s="222">
        <v>0</v>
      </c>
      <c r="O200" s="223">
        <f>SUM(M200:N200)</f>
        <v>0</v>
      </c>
      <c r="P200" s="224">
        <v>0</v>
      </c>
      <c r="Q200" s="223">
        <f>O200+P200</f>
        <v>0</v>
      </c>
      <c r="R200" s="221">
        <v>33</v>
      </c>
      <c r="S200" s="222">
        <v>49</v>
      </c>
      <c r="T200" s="223">
        <f>SUM(R200:S200)</f>
        <v>82</v>
      </c>
      <c r="U200" s="224">
        <v>0</v>
      </c>
      <c r="V200" s="223">
        <f>T200+U200</f>
        <v>82</v>
      </c>
      <c r="W200" s="225">
        <f>IF(Q200=0,0,((V200/Q200)-1)*100)</f>
        <v>0</v>
      </c>
    </row>
    <row r="201" spans="12:25" ht="13.5" thickBot="1">
      <c r="L201" s="206" t="s">
        <v>18</v>
      </c>
      <c r="M201" s="221">
        <v>0</v>
      </c>
      <c r="N201" s="222">
        <v>0</v>
      </c>
      <c r="O201" s="231">
        <f>SUM(M201:N201)</f>
        <v>0</v>
      </c>
      <c r="P201" s="232">
        <v>0</v>
      </c>
      <c r="Q201" s="231">
        <f t="shared" si="171"/>
        <v>0</v>
      </c>
      <c r="R201" s="221">
        <v>45</v>
      </c>
      <c r="S201" s="222">
        <v>61</v>
      </c>
      <c r="T201" s="231">
        <f>SUM(R201:S201)</f>
        <v>106</v>
      </c>
      <c r="U201" s="232">
        <v>0</v>
      </c>
      <c r="V201" s="231">
        <f>T201+U201</f>
        <v>106</v>
      </c>
      <c r="W201" s="225">
        <f t="shared" si="167"/>
        <v>0</v>
      </c>
    </row>
    <row r="202" spans="12:25" ht="14.25" thickTop="1" thickBot="1">
      <c r="L202" s="233" t="s">
        <v>39</v>
      </c>
      <c r="M202" s="234">
        <f>+M199+M200+M201</f>
        <v>0</v>
      </c>
      <c r="N202" s="234">
        <f t="shared" ref="N202:V202" si="172">+N199+N200+N201</f>
        <v>0</v>
      </c>
      <c r="O202" s="235">
        <f t="shared" si="172"/>
        <v>0</v>
      </c>
      <c r="P202" s="236">
        <f t="shared" si="172"/>
        <v>0</v>
      </c>
      <c r="Q202" s="235">
        <f t="shared" si="172"/>
        <v>0</v>
      </c>
      <c r="R202" s="234">
        <f t="shared" si="172"/>
        <v>113</v>
      </c>
      <c r="S202" s="234">
        <f t="shared" si="172"/>
        <v>167</v>
      </c>
      <c r="T202" s="235">
        <f t="shared" si="172"/>
        <v>280</v>
      </c>
      <c r="U202" s="236">
        <f t="shared" si="172"/>
        <v>0</v>
      </c>
      <c r="V202" s="235">
        <f t="shared" si="172"/>
        <v>280</v>
      </c>
      <c r="W202" s="237">
        <f t="shared" si="167"/>
        <v>0</v>
      </c>
    </row>
    <row r="203" spans="12:25" ht="13.5" thickTop="1">
      <c r="L203" s="206" t="s">
        <v>21</v>
      </c>
      <c r="M203" s="221">
        <v>0</v>
      </c>
      <c r="N203" s="222">
        <v>0</v>
      </c>
      <c r="O203" s="231">
        <f>SUM(M203:N203)</f>
        <v>0</v>
      </c>
      <c r="P203" s="238">
        <v>0</v>
      </c>
      <c r="Q203" s="231">
        <f t="shared" ref="Q203:Q205" si="173">O203+P203</f>
        <v>0</v>
      </c>
      <c r="R203" s="221">
        <v>70</v>
      </c>
      <c r="S203" s="222">
        <v>71</v>
      </c>
      <c r="T203" s="231">
        <f>SUM(R203:S203)</f>
        <v>141</v>
      </c>
      <c r="U203" s="238">
        <v>0</v>
      </c>
      <c r="V203" s="231">
        <f>T203+U203</f>
        <v>141</v>
      </c>
      <c r="W203" s="225">
        <f t="shared" si="167"/>
        <v>0</v>
      </c>
    </row>
    <row r="204" spans="12:25">
      <c r="L204" s="206" t="s">
        <v>22</v>
      </c>
      <c r="M204" s="221">
        <v>0</v>
      </c>
      <c r="N204" s="222">
        <v>0</v>
      </c>
      <c r="O204" s="231">
        <f>SUM(M204:N204)</f>
        <v>0</v>
      </c>
      <c r="P204" s="224">
        <v>0</v>
      </c>
      <c r="Q204" s="231">
        <f t="shared" si="173"/>
        <v>0</v>
      </c>
      <c r="R204" s="221">
        <v>72</v>
      </c>
      <c r="S204" s="222">
        <v>64</v>
      </c>
      <c r="T204" s="231">
        <f>SUM(R204:S204)</f>
        <v>136</v>
      </c>
      <c r="U204" s="224">
        <v>0</v>
      </c>
      <c r="V204" s="231">
        <f>T204+U204</f>
        <v>136</v>
      </c>
      <c r="W204" s="225">
        <f t="shared" si="167"/>
        <v>0</v>
      </c>
    </row>
    <row r="205" spans="12:25" ht="13.5" thickBot="1">
      <c r="L205" s="206" t="s">
        <v>23</v>
      </c>
      <c r="M205" s="221">
        <v>0</v>
      </c>
      <c r="N205" s="222">
        <v>0</v>
      </c>
      <c r="O205" s="231">
        <f>SUM(M205:N205)</f>
        <v>0</v>
      </c>
      <c r="P205" s="224">
        <v>0</v>
      </c>
      <c r="Q205" s="231">
        <f t="shared" si="173"/>
        <v>0</v>
      </c>
      <c r="R205" s="221">
        <v>57</v>
      </c>
      <c r="S205" s="222">
        <v>53</v>
      </c>
      <c r="T205" s="231">
        <f>SUM(R205:S205)</f>
        <v>110</v>
      </c>
      <c r="U205" s="224">
        <v>0</v>
      </c>
      <c r="V205" s="231">
        <f>T205+U205</f>
        <v>110</v>
      </c>
      <c r="W205" s="225">
        <f t="shared" si="167"/>
        <v>0</v>
      </c>
    </row>
    <row r="206" spans="12:25" ht="14.25" thickTop="1" thickBot="1">
      <c r="L206" s="226" t="s">
        <v>40</v>
      </c>
      <c r="M206" s="227">
        <f>+M203+M204+M205</f>
        <v>0</v>
      </c>
      <c r="N206" s="228">
        <f t="shared" ref="N206:V206" si="174">+N203+N204+N205</f>
        <v>0</v>
      </c>
      <c r="O206" s="229">
        <f t="shared" si="174"/>
        <v>0</v>
      </c>
      <c r="P206" s="227">
        <f t="shared" si="174"/>
        <v>0</v>
      </c>
      <c r="Q206" s="229">
        <f t="shared" si="174"/>
        <v>0</v>
      </c>
      <c r="R206" s="227">
        <f t="shared" si="174"/>
        <v>199</v>
      </c>
      <c r="S206" s="228">
        <f t="shared" si="174"/>
        <v>188</v>
      </c>
      <c r="T206" s="229">
        <f t="shared" si="174"/>
        <v>387</v>
      </c>
      <c r="U206" s="227">
        <f t="shared" si="174"/>
        <v>0</v>
      </c>
      <c r="V206" s="229">
        <f t="shared" si="174"/>
        <v>387</v>
      </c>
      <c r="W206" s="230">
        <f t="shared" si="167"/>
        <v>0</v>
      </c>
    </row>
    <row r="207" spans="12:25" ht="14.25" thickTop="1" thickBot="1">
      <c r="L207" s="226" t="s">
        <v>62</v>
      </c>
      <c r="M207" s="227">
        <f t="shared" ref="M207:V207" si="175">+M198+M202+M206</f>
        <v>0</v>
      </c>
      <c r="N207" s="228">
        <f t="shared" si="175"/>
        <v>0</v>
      </c>
      <c r="O207" s="229">
        <f t="shared" si="175"/>
        <v>0</v>
      </c>
      <c r="P207" s="227">
        <f t="shared" si="175"/>
        <v>0</v>
      </c>
      <c r="Q207" s="229">
        <f t="shared" si="175"/>
        <v>0</v>
      </c>
      <c r="R207" s="227">
        <f t="shared" si="175"/>
        <v>454</v>
      </c>
      <c r="S207" s="228">
        <f t="shared" si="175"/>
        <v>559</v>
      </c>
      <c r="T207" s="229">
        <f t="shared" si="175"/>
        <v>1013</v>
      </c>
      <c r="U207" s="227">
        <f t="shared" si="175"/>
        <v>0</v>
      </c>
      <c r="V207" s="229">
        <f t="shared" si="175"/>
        <v>1013</v>
      </c>
      <c r="W207" s="230">
        <f>IF(Q207=0,0,((V207/Q207)-1)*100)</f>
        <v>0</v>
      </c>
    </row>
    <row r="208" spans="12:25" ht="14.25" thickTop="1" thickBot="1">
      <c r="L208" s="226" t="s">
        <v>7</v>
      </c>
      <c r="M208" s="227">
        <f>+M207+M194</f>
        <v>0</v>
      </c>
      <c r="N208" s="228">
        <f t="shared" ref="N208:V208" si="176">+N207+N194</f>
        <v>0</v>
      </c>
      <c r="O208" s="229">
        <f t="shared" si="176"/>
        <v>0</v>
      </c>
      <c r="P208" s="227">
        <f t="shared" si="176"/>
        <v>0</v>
      </c>
      <c r="Q208" s="229">
        <f t="shared" si="176"/>
        <v>0</v>
      </c>
      <c r="R208" s="227">
        <f t="shared" si="176"/>
        <v>528</v>
      </c>
      <c r="S208" s="228">
        <f t="shared" si="176"/>
        <v>649</v>
      </c>
      <c r="T208" s="229">
        <f t="shared" si="176"/>
        <v>1177</v>
      </c>
      <c r="U208" s="227">
        <f t="shared" si="176"/>
        <v>0</v>
      </c>
      <c r="V208" s="229">
        <f t="shared" si="176"/>
        <v>1177</v>
      </c>
      <c r="W208" s="230">
        <f>IF(Q208=0,0,((V208/Q208)-1)*100)</f>
        <v>0</v>
      </c>
    </row>
    <row r="209" spans="12:25" ht="14.25" thickTop="1" thickBot="1">
      <c r="L209" s="239" t="s">
        <v>60</v>
      </c>
      <c r="M209" s="201"/>
      <c r="N209" s="201"/>
      <c r="O209" s="201"/>
      <c r="P209" s="201"/>
      <c r="Q209" s="201"/>
      <c r="R209" s="201"/>
      <c r="S209" s="201"/>
      <c r="T209" s="201"/>
      <c r="U209" s="201"/>
      <c r="V209" s="201"/>
      <c r="W209" s="201"/>
    </row>
    <row r="210" spans="12:25" ht="13.5" thickTop="1">
      <c r="L210" s="1320" t="s">
        <v>56</v>
      </c>
      <c r="M210" s="1321"/>
      <c r="N210" s="1321"/>
      <c r="O210" s="1321"/>
      <c r="P210" s="1321"/>
      <c r="Q210" s="1321"/>
      <c r="R210" s="1321"/>
      <c r="S210" s="1321"/>
      <c r="T210" s="1321"/>
      <c r="U210" s="1321"/>
      <c r="V210" s="1321"/>
      <c r="W210" s="1322"/>
    </row>
    <row r="211" spans="12:25" ht="13.5" thickBot="1">
      <c r="L211" s="1323" t="s">
        <v>53</v>
      </c>
      <c r="M211" s="1324"/>
      <c r="N211" s="1324"/>
      <c r="O211" s="1324"/>
      <c r="P211" s="1324"/>
      <c r="Q211" s="1324"/>
      <c r="R211" s="1324"/>
      <c r="S211" s="1324"/>
      <c r="T211" s="1324"/>
      <c r="U211" s="1324"/>
      <c r="V211" s="1324"/>
      <c r="W211" s="1325"/>
    </row>
    <row r="212" spans="12:25" ht="14.25" thickTop="1" thickBot="1">
      <c r="L212" s="200"/>
      <c r="M212" s="201"/>
      <c r="N212" s="201"/>
      <c r="O212" s="201"/>
      <c r="P212" s="201"/>
      <c r="Q212" s="201"/>
      <c r="R212" s="201"/>
      <c r="S212" s="201"/>
      <c r="T212" s="201"/>
      <c r="U212" s="201"/>
      <c r="V212" s="201"/>
      <c r="W212" s="202" t="s">
        <v>34</v>
      </c>
    </row>
    <row r="213" spans="12:25" ht="12.75" customHeight="1" thickTop="1" thickBot="1">
      <c r="L213" s="203"/>
      <c r="M213" s="1353" t="s">
        <v>58</v>
      </c>
      <c r="N213" s="1354"/>
      <c r="O213" s="1354"/>
      <c r="P213" s="1354"/>
      <c r="Q213" s="1354"/>
      <c r="R213" s="204" t="s">
        <v>59</v>
      </c>
      <c r="S213" s="205"/>
      <c r="T213" s="240"/>
      <c r="U213" s="204"/>
      <c r="V213" s="204"/>
      <c r="W213" s="278" t="s">
        <v>2</v>
      </c>
    </row>
    <row r="214" spans="12:25" ht="13.5" thickTop="1">
      <c r="L214" s="206" t="s">
        <v>3</v>
      </c>
      <c r="M214" s="207"/>
      <c r="N214" s="208"/>
      <c r="O214" s="209"/>
      <c r="P214" s="210"/>
      <c r="Q214" s="242"/>
      <c r="R214" s="207"/>
      <c r="S214" s="208"/>
      <c r="T214" s="209"/>
      <c r="U214" s="210"/>
      <c r="V214" s="277"/>
      <c r="W214" s="279" t="s">
        <v>4</v>
      </c>
    </row>
    <row r="215" spans="12:25" ht="13.5" thickBot="1">
      <c r="L215" s="211"/>
      <c r="M215" s="212" t="s">
        <v>35</v>
      </c>
      <c r="N215" s="213" t="s">
        <v>36</v>
      </c>
      <c r="O215" s="214" t="s">
        <v>37</v>
      </c>
      <c r="P215" s="215" t="s">
        <v>32</v>
      </c>
      <c r="Q215" s="289" t="s">
        <v>7</v>
      </c>
      <c r="R215" s="212" t="s">
        <v>35</v>
      </c>
      <c r="S215" s="213" t="s">
        <v>36</v>
      </c>
      <c r="T215" s="214" t="s">
        <v>37</v>
      </c>
      <c r="U215" s="215" t="s">
        <v>32</v>
      </c>
      <c r="V215" s="288" t="s">
        <v>7</v>
      </c>
      <c r="W215" s="280"/>
    </row>
    <row r="216" spans="12:25" ht="4.5" customHeight="1" thickTop="1">
      <c r="L216" s="206"/>
      <c r="M216" s="216"/>
      <c r="N216" s="217"/>
      <c r="O216" s="218"/>
      <c r="P216" s="219"/>
      <c r="Q216" s="243"/>
      <c r="R216" s="216"/>
      <c r="S216" s="217"/>
      <c r="T216" s="218"/>
      <c r="U216" s="219"/>
      <c r="V216" s="245"/>
      <c r="W216" s="220"/>
    </row>
    <row r="217" spans="12:25">
      <c r="L217" s="206" t="s">
        <v>10</v>
      </c>
      <c r="M217" s="221">
        <f t="shared" ref="M217:N219" si="177">+M165+M191</f>
        <v>0</v>
      </c>
      <c r="N217" s="222">
        <f t="shared" si="177"/>
        <v>0</v>
      </c>
      <c r="O217" s="223">
        <f>M217+N217</f>
        <v>0</v>
      </c>
      <c r="P217" s="224">
        <f>+P165+P191</f>
        <v>0</v>
      </c>
      <c r="Q217" s="244">
        <f t="shared" ref="Q217" si="178">O217+P217</f>
        <v>0</v>
      </c>
      <c r="R217" s="221">
        <f t="shared" ref="R217:S219" si="179">+R165+R191</f>
        <v>0</v>
      </c>
      <c r="S217" s="222">
        <f t="shared" si="179"/>
        <v>0</v>
      </c>
      <c r="T217" s="223">
        <f>R217+S217</f>
        <v>0</v>
      </c>
      <c r="U217" s="224">
        <f>+U165+U191</f>
        <v>0</v>
      </c>
      <c r="V217" s="246">
        <f>T217+U217</f>
        <v>0</v>
      </c>
      <c r="W217" s="225">
        <f>IF(Q217=0,0,((V217/Q217)-1)*100)</f>
        <v>0</v>
      </c>
    </row>
    <row r="218" spans="12:25">
      <c r="L218" s="206" t="s">
        <v>11</v>
      </c>
      <c r="M218" s="221">
        <f t="shared" si="177"/>
        <v>0</v>
      </c>
      <c r="N218" s="222">
        <f t="shared" si="177"/>
        <v>0</v>
      </c>
      <c r="O218" s="223">
        <f t="shared" ref="O218:O219" si="180">M218+N218</f>
        <v>0</v>
      </c>
      <c r="P218" s="224">
        <f>+P166+P192</f>
        <v>0</v>
      </c>
      <c r="Q218" s="244">
        <f>O218+P218</f>
        <v>0</v>
      </c>
      <c r="R218" s="221">
        <f t="shared" si="179"/>
        <v>20</v>
      </c>
      <c r="S218" s="222">
        <f t="shared" si="179"/>
        <v>34</v>
      </c>
      <c r="T218" s="223">
        <f t="shared" ref="T218:T219" si="181">R218+S218</f>
        <v>54</v>
      </c>
      <c r="U218" s="224">
        <f>+U166+U192</f>
        <v>0</v>
      </c>
      <c r="V218" s="246">
        <f>T218+U218</f>
        <v>54</v>
      </c>
      <c r="W218" s="225">
        <f>IF(Q218=0,0,((V218/Q218)-1)*100)</f>
        <v>0</v>
      </c>
    </row>
    <row r="219" spans="12:25" ht="13.5" thickBot="1">
      <c r="L219" s="211" t="s">
        <v>12</v>
      </c>
      <c r="M219" s="221">
        <f t="shared" si="177"/>
        <v>0</v>
      </c>
      <c r="N219" s="222">
        <f t="shared" si="177"/>
        <v>0</v>
      </c>
      <c r="O219" s="223">
        <f t="shared" si="180"/>
        <v>0</v>
      </c>
      <c r="P219" s="224">
        <f>+P167+P193</f>
        <v>0</v>
      </c>
      <c r="Q219" s="244">
        <f>O219+P219</f>
        <v>0</v>
      </c>
      <c r="R219" s="221">
        <f t="shared" si="179"/>
        <v>54</v>
      </c>
      <c r="S219" s="222">
        <f t="shared" si="179"/>
        <v>56</v>
      </c>
      <c r="T219" s="223">
        <f t="shared" si="181"/>
        <v>110</v>
      </c>
      <c r="U219" s="224">
        <f>+U167+U193</f>
        <v>0</v>
      </c>
      <c r="V219" s="246">
        <f>T219+U219</f>
        <v>110</v>
      </c>
      <c r="W219" s="225">
        <f>IF(Q219=0,0,((V219/Q219)-1)*100)</f>
        <v>0</v>
      </c>
      <c r="X219" s="261"/>
      <c r="Y219" s="261"/>
    </row>
    <row r="220" spans="12:25" ht="14.25" thickTop="1" thickBot="1">
      <c r="L220" s="226" t="s">
        <v>38</v>
      </c>
      <c r="M220" s="227">
        <f>+M217+M218+M219</f>
        <v>0</v>
      </c>
      <c r="N220" s="228">
        <f t="shared" ref="N220:V220" si="182">+N217+N218+N219</f>
        <v>0</v>
      </c>
      <c r="O220" s="229">
        <f t="shared" si="182"/>
        <v>0</v>
      </c>
      <c r="P220" s="227">
        <f t="shared" si="182"/>
        <v>0</v>
      </c>
      <c r="Q220" s="229">
        <f t="shared" si="182"/>
        <v>0</v>
      </c>
      <c r="R220" s="227">
        <f t="shared" si="182"/>
        <v>74</v>
      </c>
      <c r="S220" s="228">
        <f t="shared" si="182"/>
        <v>90</v>
      </c>
      <c r="T220" s="229">
        <f t="shared" si="182"/>
        <v>164</v>
      </c>
      <c r="U220" s="227">
        <f t="shared" si="182"/>
        <v>0</v>
      </c>
      <c r="V220" s="229">
        <f t="shared" si="182"/>
        <v>164</v>
      </c>
      <c r="W220" s="230">
        <f t="shared" ref="W220" si="183">IF(Q220=0,0,((V220/Q220)-1)*100)</f>
        <v>0</v>
      </c>
    </row>
    <row r="221" spans="12:25" ht="13.5" thickTop="1">
      <c r="L221" s="206" t="s">
        <v>13</v>
      </c>
      <c r="M221" s="221">
        <f t="shared" ref="M221:N223" si="184">+M169+M195</f>
        <v>0</v>
      </c>
      <c r="N221" s="222">
        <f t="shared" si="184"/>
        <v>0</v>
      </c>
      <c r="O221" s="223">
        <f t="shared" ref="O221:O222" si="185">M221+N221</f>
        <v>0</v>
      </c>
      <c r="P221" s="224">
        <f>+P169+P195</f>
        <v>0</v>
      </c>
      <c r="Q221" s="244">
        <f t="shared" ref="Q221:Q222" si="186">O221+P221</f>
        <v>0</v>
      </c>
      <c r="R221" s="221">
        <f t="shared" ref="R221:S223" si="187">+R169+R195</f>
        <v>63</v>
      </c>
      <c r="S221" s="222">
        <f t="shared" si="187"/>
        <v>74</v>
      </c>
      <c r="T221" s="223">
        <f t="shared" ref="T221:T222" si="188">R221+S221</f>
        <v>137</v>
      </c>
      <c r="U221" s="224">
        <f>+U169+U195</f>
        <v>0</v>
      </c>
      <c r="V221" s="246">
        <f>T221+U221</f>
        <v>137</v>
      </c>
      <c r="W221" s="225">
        <f>IF(Q221=0,0,((V221/Q221)-1)*100)</f>
        <v>0</v>
      </c>
    </row>
    <row r="222" spans="12:25">
      <c r="L222" s="206" t="s">
        <v>14</v>
      </c>
      <c r="M222" s="221">
        <f t="shared" si="184"/>
        <v>0</v>
      </c>
      <c r="N222" s="222">
        <f t="shared" si="184"/>
        <v>0</v>
      </c>
      <c r="O222" s="223">
        <f t="shared" si="185"/>
        <v>0</v>
      </c>
      <c r="P222" s="224">
        <f>+P170+P196</f>
        <v>0</v>
      </c>
      <c r="Q222" s="244">
        <f t="shared" si="186"/>
        <v>0</v>
      </c>
      <c r="R222" s="221">
        <f t="shared" si="187"/>
        <v>44</v>
      </c>
      <c r="S222" s="222">
        <f t="shared" si="187"/>
        <v>73</v>
      </c>
      <c r="T222" s="223">
        <f t="shared" si="188"/>
        <v>117</v>
      </c>
      <c r="U222" s="224">
        <f>+U170+U196</f>
        <v>0</v>
      </c>
      <c r="V222" s="246">
        <f>T222+U222</f>
        <v>117</v>
      </c>
      <c r="W222" s="225">
        <f t="shared" ref="W222:W232" si="189">IF(Q222=0,0,((V222/Q222)-1)*100)</f>
        <v>0</v>
      </c>
    </row>
    <row r="223" spans="12:25" ht="13.5" thickBot="1">
      <c r="L223" s="206" t="s">
        <v>15</v>
      </c>
      <c r="M223" s="221">
        <f t="shared" si="184"/>
        <v>0</v>
      </c>
      <c r="N223" s="222">
        <f t="shared" si="184"/>
        <v>0</v>
      </c>
      <c r="O223" s="223">
        <f>M223+N223</f>
        <v>0</v>
      </c>
      <c r="P223" s="224">
        <f>+P171+P197</f>
        <v>0</v>
      </c>
      <c r="Q223" s="244">
        <f>O223+P223</f>
        <v>0</v>
      </c>
      <c r="R223" s="221">
        <f t="shared" si="187"/>
        <v>35</v>
      </c>
      <c r="S223" s="222">
        <f t="shared" si="187"/>
        <v>57</v>
      </c>
      <c r="T223" s="223">
        <f>R223+S223</f>
        <v>92</v>
      </c>
      <c r="U223" s="224">
        <f>+U171+U197</f>
        <v>0</v>
      </c>
      <c r="V223" s="246">
        <f>T223+U223</f>
        <v>92</v>
      </c>
      <c r="W223" s="225">
        <f>IF(Q223=0,0,((V223/Q223)-1)*100)</f>
        <v>0</v>
      </c>
    </row>
    <row r="224" spans="12:25" ht="14.25" thickTop="1" thickBot="1">
      <c r="L224" s="226" t="s">
        <v>61</v>
      </c>
      <c r="M224" s="227">
        <f>+M221+M222+M223</f>
        <v>0</v>
      </c>
      <c r="N224" s="228">
        <f t="shared" ref="N224:V224" si="190">+N221+N222+N223</f>
        <v>0</v>
      </c>
      <c r="O224" s="229">
        <f t="shared" si="190"/>
        <v>0</v>
      </c>
      <c r="P224" s="227">
        <f t="shared" si="190"/>
        <v>0</v>
      </c>
      <c r="Q224" s="229">
        <f t="shared" si="190"/>
        <v>0</v>
      </c>
      <c r="R224" s="227">
        <f t="shared" si="190"/>
        <v>142</v>
      </c>
      <c r="S224" s="228">
        <f t="shared" si="190"/>
        <v>204</v>
      </c>
      <c r="T224" s="229">
        <f t="shared" si="190"/>
        <v>346</v>
      </c>
      <c r="U224" s="227">
        <f t="shared" si="190"/>
        <v>0</v>
      </c>
      <c r="V224" s="229">
        <f t="shared" si="190"/>
        <v>346</v>
      </c>
      <c r="W224" s="230">
        <f t="shared" ref="W224" si="191">IF(Q224=0,0,((V224/Q224)-1)*100)</f>
        <v>0</v>
      </c>
      <c r="X224" s="261"/>
    </row>
    <row r="225" spans="12:23" ht="13.5" thickTop="1">
      <c r="L225" s="206" t="s">
        <v>16</v>
      </c>
      <c r="M225" s="221">
        <f t="shared" ref="M225:N227" si="192">+M173+M199</f>
        <v>0</v>
      </c>
      <c r="N225" s="222">
        <f t="shared" si="192"/>
        <v>0</v>
      </c>
      <c r="O225" s="223">
        <f t="shared" ref="O225:O227" si="193">M225+N225</f>
        <v>0</v>
      </c>
      <c r="P225" s="224">
        <f>+P173+P199</f>
        <v>0</v>
      </c>
      <c r="Q225" s="244">
        <f t="shared" ref="Q225:Q227" si="194">O225+P225</f>
        <v>0</v>
      </c>
      <c r="R225" s="221">
        <f t="shared" ref="R225:S227" si="195">+R173+R199</f>
        <v>35</v>
      </c>
      <c r="S225" s="222">
        <f t="shared" si="195"/>
        <v>57</v>
      </c>
      <c r="T225" s="223">
        <f t="shared" ref="T225:T227" si="196">R225+S225</f>
        <v>92</v>
      </c>
      <c r="U225" s="224">
        <f>+U173+U199</f>
        <v>0</v>
      </c>
      <c r="V225" s="246">
        <f>T225+U225</f>
        <v>92</v>
      </c>
      <c r="W225" s="225">
        <f t="shared" si="189"/>
        <v>0</v>
      </c>
    </row>
    <row r="226" spans="12:23">
      <c r="L226" s="206" t="s">
        <v>17</v>
      </c>
      <c r="M226" s="221">
        <f t="shared" si="192"/>
        <v>0</v>
      </c>
      <c r="N226" s="222">
        <f t="shared" si="192"/>
        <v>0</v>
      </c>
      <c r="O226" s="223">
        <f>M226+N226</f>
        <v>0</v>
      </c>
      <c r="P226" s="224">
        <f>+P174+P200</f>
        <v>0</v>
      </c>
      <c r="Q226" s="244">
        <f>O226+P226</f>
        <v>0</v>
      </c>
      <c r="R226" s="221">
        <f t="shared" si="195"/>
        <v>33</v>
      </c>
      <c r="S226" s="222">
        <f t="shared" si="195"/>
        <v>49</v>
      </c>
      <c r="T226" s="223">
        <f>R226+S226</f>
        <v>82</v>
      </c>
      <c r="U226" s="224">
        <f>+U174+U200</f>
        <v>0</v>
      </c>
      <c r="V226" s="246">
        <f>T226+U226</f>
        <v>82</v>
      </c>
      <c r="W226" s="225">
        <f>IF(Q226=0,0,((V226/Q226)-1)*100)</f>
        <v>0</v>
      </c>
    </row>
    <row r="227" spans="12:23" ht="13.5" thickBot="1">
      <c r="L227" s="206" t="s">
        <v>18</v>
      </c>
      <c r="M227" s="221">
        <f t="shared" si="192"/>
        <v>0</v>
      </c>
      <c r="N227" s="222">
        <f t="shared" si="192"/>
        <v>0</v>
      </c>
      <c r="O227" s="231">
        <f t="shared" si="193"/>
        <v>0</v>
      </c>
      <c r="P227" s="232">
        <f>+P175+P201</f>
        <v>0</v>
      </c>
      <c r="Q227" s="244">
        <f t="shared" si="194"/>
        <v>0</v>
      </c>
      <c r="R227" s="221">
        <f t="shared" si="195"/>
        <v>45</v>
      </c>
      <c r="S227" s="222">
        <f t="shared" si="195"/>
        <v>61</v>
      </c>
      <c r="T227" s="231">
        <f t="shared" si="196"/>
        <v>106</v>
      </c>
      <c r="U227" s="232">
        <f>+U175+U201</f>
        <v>0</v>
      </c>
      <c r="V227" s="246">
        <f>T227+U227</f>
        <v>106</v>
      </c>
      <c r="W227" s="225">
        <f t="shared" si="189"/>
        <v>0</v>
      </c>
    </row>
    <row r="228" spans="12:23" ht="14.25" thickTop="1" thickBot="1">
      <c r="L228" s="233" t="s">
        <v>39</v>
      </c>
      <c r="M228" s="234">
        <f t="shared" ref="M228:V228" si="197">SUM(M225:M227)</f>
        <v>0</v>
      </c>
      <c r="N228" s="234">
        <f t="shared" si="197"/>
        <v>0</v>
      </c>
      <c r="O228" s="235">
        <f t="shared" si="197"/>
        <v>0</v>
      </c>
      <c r="P228" s="236">
        <f t="shared" si="197"/>
        <v>0</v>
      </c>
      <c r="Q228" s="235">
        <f t="shared" si="197"/>
        <v>0</v>
      </c>
      <c r="R228" s="234">
        <f t="shared" si="197"/>
        <v>113</v>
      </c>
      <c r="S228" s="234">
        <f t="shared" si="197"/>
        <v>167</v>
      </c>
      <c r="T228" s="235">
        <f t="shared" si="197"/>
        <v>280</v>
      </c>
      <c r="U228" s="236">
        <f t="shared" si="197"/>
        <v>0</v>
      </c>
      <c r="V228" s="235">
        <f t="shared" si="197"/>
        <v>280</v>
      </c>
      <c r="W228" s="285">
        <f t="shared" si="189"/>
        <v>0</v>
      </c>
    </row>
    <row r="229" spans="12:23" ht="13.5" thickTop="1">
      <c r="L229" s="206" t="s">
        <v>21</v>
      </c>
      <c r="M229" s="221">
        <f t="shared" ref="M229:N231" si="198">+M177+M203</f>
        <v>0</v>
      </c>
      <c r="N229" s="222">
        <f t="shared" si="198"/>
        <v>0</v>
      </c>
      <c r="O229" s="231">
        <f t="shared" ref="O229:O231" si="199">M229+N229</f>
        <v>0</v>
      </c>
      <c r="P229" s="238">
        <f>+P177+P203</f>
        <v>0</v>
      </c>
      <c r="Q229" s="244">
        <f t="shared" ref="Q229:Q231" si="200">O229+P229</f>
        <v>0</v>
      </c>
      <c r="R229" s="221">
        <f t="shared" ref="R229:S231" si="201">+R177+R203</f>
        <v>70</v>
      </c>
      <c r="S229" s="222">
        <f t="shared" si="201"/>
        <v>71</v>
      </c>
      <c r="T229" s="231">
        <f t="shared" ref="T229:T231" si="202">R229+S229</f>
        <v>141</v>
      </c>
      <c r="U229" s="238">
        <f>+U177+U203</f>
        <v>0</v>
      </c>
      <c r="V229" s="246">
        <f>T229+U229</f>
        <v>141</v>
      </c>
      <c r="W229" s="225">
        <f t="shared" si="189"/>
        <v>0</v>
      </c>
    </row>
    <row r="230" spans="12:23">
      <c r="L230" s="206" t="s">
        <v>22</v>
      </c>
      <c r="M230" s="221">
        <f t="shared" si="198"/>
        <v>0</v>
      </c>
      <c r="N230" s="222">
        <f t="shared" si="198"/>
        <v>0</v>
      </c>
      <c r="O230" s="231">
        <f t="shared" si="199"/>
        <v>0</v>
      </c>
      <c r="P230" s="224">
        <f>+P178+P204</f>
        <v>0</v>
      </c>
      <c r="Q230" s="244">
        <f t="shared" si="200"/>
        <v>0</v>
      </c>
      <c r="R230" s="221">
        <f t="shared" si="201"/>
        <v>72</v>
      </c>
      <c r="S230" s="222">
        <f t="shared" si="201"/>
        <v>64</v>
      </c>
      <c r="T230" s="231">
        <f t="shared" si="202"/>
        <v>136</v>
      </c>
      <c r="U230" s="224">
        <f>+U178+U204</f>
        <v>0</v>
      </c>
      <c r="V230" s="246">
        <f>T230+U230</f>
        <v>136</v>
      </c>
      <c r="W230" s="225">
        <f t="shared" si="189"/>
        <v>0</v>
      </c>
    </row>
    <row r="231" spans="12:23" ht="13.5" thickBot="1">
      <c r="L231" s="206" t="s">
        <v>23</v>
      </c>
      <c r="M231" s="221">
        <f t="shared" si="198"/>
        <v>0</v>
      </c>
      <c r="N231" s="222">
        <f t="shared" si="198"/>
        <v>0</v>
      </c>
      <c r="O231" s="231">
        <f t="shared" si="199"/>
        <v>0</v>
      </c>
      <c r="P231" s="224">
        <f>+P179+P205</f>
        <v>0</v>
      </c>
      <c r="Q231" s="244">
        <f t="shared" si="200"/>
        <v>0</v>
      </c>
      <c r="R231" s="221">
        <f t="shared" si="201"/>
        <v>57</v>
      </c>
      <c r="S231" s="222">
        <f t="shared" si="201"/>
        <v>53</v>
      </c>
      <c r="T231" s="231">
        <f t="shared" si="202"/>
        <v>110</v>
      </c>
      <c r="U231" s="224">
        <f>+U179+U205</f>
        <v>0</v>
      </c>
      <c r="V231" s="246">
        <f>T231+U231</f>
        <v>110</v>
      </c>
      <c r="W231" s="225">
        <f t="shared" si="189"/>
        <v>0</v>
      </c>
    </row>
    <row r="232" spans="12:23" ht="14.25" thickTop="1" thickBot="1">
      <c r="L232" s="226" t="s">
        <v>40</v>
      </c>
      <c r="M232" s="227">
        <f>+M229+M230+M231</f>
        <v>0</v>
      </c>
      <c r="N232" s="228">
        <f t="shared" ref="N232:V232" si="203">+N229+N230+N231</f>
        <v>0</v>
      </c>
      <c r="O232" s="229">
        <f t="shared" si="203"/>
        <v>0</v>
      </c>
      <c r="P232" s="227">
        <f t="shared" si="203"/>
        <v>0</v>
      </c>
      <c r="Q232" s="229">
        <f t="shared" si="203"/>
        <v>0</v>
      </c>
      <c r="R232" s="227">
        <f t="shared" si="203"/>
        <v>199</v>
      </c>
      <c r="S232" s="228">
        <f t="shared" si="203"/>
        <v>188</v>
      </c>
      <c r="T232" s="229">
        <f t="shared" si="203"/>
        <v>387</v>
      </c>
      <c r="U232" s="227">
        <f t="shared" si="203"/>
        <v>0</v>
      </c>
      <c r="V232" s="229">
        <f t="shared" si="203"/>
        <v>387</v>
      </c>
      <c r="W232" s="230">
        <f t="shared" si="189"/>
        <v>0</v>
      </c>
    </row>
    <row r="233" spans="12:23" ht="14.25" thickTop="1" thickBot="1">
      <c r="L233" s="226" t="s">
        <v>62</v>
      </c>
      <c r="M233" s="227">
        <f t="shared" ref="M233:V233" si="204">+M224+M228+M232</f>
        <v>0</v>
      </c>
      <c r="N233" s="228">
        <f t="shared" si="204"/>
        <v>0</v>
      </c>
      <c r="O233" s="229">
        <f t="shared" si="204"/>
        <v>0</v>
      </c>
      <c r="P233" s="227">
        <f t="shared" si="204"/>
        <v>0</v>
      </c>
      <c r="Q233" s="229">
        <f t="shared" si="204"/>
        <v>0</v>
      </c>
      <c r="R233" s="227">
        <f t="shared" si="204"/>
        <v>454</v>
      </c>
      <c r="S233" s="228">
        <f t="shared" si="204"/>
        <v>559</v>
      </c>
      <c r="T233" s="229">
        <f t="shared" si="204"/>
        <v>1013</v>
      </c>
      <c r="U233" s="227">
        <f t="shared" si="204"/>
        <v>0</v>
      </c>
      <c r="V233" s="229">
        <f t="shared" si="204"/>
        <v>1013</v>
      </c>
      <c r="W233" s="230">
        <f>IF(Q233=0,0,((V233/Q233)-1)*100)</f>
        <v>0</v>
      </c>
    </row>
    <row r="234" spans="12:23" ht="14.25" thickTop="1" thickBot="1">
      <c r="L234" s="226" t="s">
        <v>7</v>
      </c>
      <c r="M234" s="227">
        <f>+M233+M220</f>
        <v>0</v>
      </c>
      <c r="N234" s="228">
        <f t="shared" ref="N234:V234" si="205">+N233+N220</f>
        <v>0</v>
      </c>
      <c r="O234" s="229">
        <f t="shared" si="205"/>
        <v>0</v>
      </c>
      <c r="P234" s="227">
        <f t="shared" si="205"/>
        <v>0</v>
      </c>
      <c r="Q234" s="229">
        <f t="shared" si="205"/>
        <v>0</v>
      </c>
      <c r="R234" s="227">
        <f t="shared" si="205"/>
        <v>528</v>
      </c>
      <c r="S234" s="228">
        <f t="shared" si="205"/>
        <v>649</v>
      </c>
      <c r="T234" s="229">
        <f t="shared" si="205"/>
        <v>1177</v>
      </c>
      <c r="U234" s="227">
        <f t="shared" si="205"/>
        <v>0</v>
      </c>
      <c r="V234" s="229">
        <f t="shared" si="205"/>
        <v>1177</v>
      </c>
      <c r="W234" s="230">
        <f>IF(Q234=0,0,((V234/Q234)-1)*100)</f>
        <v>0</v>
      </c>
    </row>
    <row r="235" spans="12:23" ht="13.5" thickTop="1">
      <c r="L235" s="239" t="s">
        <v>60</v>
      </c>
      <c r="M235" s="201"/>
      <c r="N235" s="201"/>
      <c r="O235" s="201"/>
      <c r="P235" s="201"/>
      <c r="Q235" s="201"/>
      <c r="R235" s="201"/>
      <c r="S235" s="201"/>
      <c r="T235" s="201"/>
      <c r="U235" s="201"/>
      <c r="V235" s="201"/>
      <c r="W235" s="201"/>
    </row>
  </sheetData>
  <mergeCells count="39">
    <mergeCell ref="B2:I2"/>
    <mergeCell ref="L2:W2"/>
    <mergeCell ref="B3:I3"/>
    <mergeCell ref="L3:W3"/>
    <mergeCell ref="C5:E5"/>
    <mergeCell ref="F5:H5"/>
    <mergeCell ref="M5:Q5"/>
    <mergeCell ref="R5:V5"/>
    <mergeCell ref="B28:I28"/>
    <mergeCell ref="L28:W28"/>
    <mergeCell ref="B29:I29"/>
    <mergeCell ref="L29:W29"/>
    <mergeCell ref="C31:E31"/>
    <mergeCell ref="F31:H31"/>
    <mergeCell ref="M31:Q31"/>
    <mergeCell ref="R31:V31"/>
    <mergeCell ref="L133:W133"/>
    <mergeCell ref="B54:I54"/>
    <mergeCell ref="L54:W54"/>
    <mergeCell ref="B55:I55"/>
    <mergeCell ref="L55:W55"/>
    <mergeCell ref="C57:E57"/>
    <mergeCell ref="F57:H57"/>
    <mergeCell ref="M57:Q57"/>
    <mergeCell ref="R57:V57"/>
    <mergeCell ref="L80:W80"/>
    <mergeCell ref="L81:W81"/>
    <mergeCell ref="L106:W106"/>
    <mergeCell ref="L107:W107"/>
    <mergeCell ref="L132:W132"/>
    <mergeCell ref="L210:W210"/>
    <mergeCell ref="L211:W211"/>
    <mergeCell ref="M213:Q213"/>
    <mergeCell ref="L158:W158"/>
    <mergeCell ref="L159:W159"/>
    <mergeCell ref="M161:Q161"/>
    <mergeCell ref="L184:W184"/>
    <mergeCell ref="L185:W185"/>
    <mergeCell ref="M187:Q18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24" orientation="portrait" r:id="rId1"/>
  <headerFooter alignWithMargins="0">
    <oddHeader>&amp;LMonthly Air Transport Statistics : Chiang Mai International Airport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AB253"/>
  <sheetViews>
    <sheetView topLeftCell="E76" zoomScaleNormal="100" workbookViewId="0">
      <selection activeCell="S46" sqref="S46"/>
    </sheetView>
  </sheetViews>
  <sheetFormatPr defaultColWidth="9.140625" defaultRowHeight="12.75"/>
  <cols>
    <col min="1" max="1" width="9.140625" style="4"/>
    <col min="2" max="2" width="12.42578125" style="1" customWidth="1"/>
    <col min="3" max="3" width="10.85546875" style="1" customWidth="1"/>
    <col min="4" max="4" width="11.140625" style="1" customWidth="1"/>
    <col min="5" max="5" width="12.42578125" style="1" customWidth="1"/>
    <col min="6" max="6" width="10.85546875" style="1" customWidth="1"/>
    <col min="7" max="7" width="11.140625" style="1" customWidth="1"/>
    <col min="8" max="8" width="12.28515625" style="1" customWidth="1"/>
    <col min="9" max="9" width="9.140625" style="2" bestFit="1" customWidth="1"/>
    <col min="10" max="10" width="7" style="1" customWidth="1"/>
    <col min="11" max="11" width="7" style="4"/>
    <col min="12" max="12" width="13" style="1" customWidth="1"/>
    <col min="13" max="14" width="12.28515625" style="1" customWidth="1"/>
    <col min="15" max="15" width="14.140625" style="1" bestFit="1" customWidth="1"/>
    <col min="16" max="16" width="11" style="1" customWidth="1"/>
    <col min="17" max="17" width="12.140625" style="1" customWidth="1"/>
    <col min="18" max="19" width="12.28515625" style="1" customWidth="1"/>
    <col min="20" max="20" width="14.140625" style="1" bestFit="1" customWidth="1"/>
    <col min="21" max="21" width="11" style="1" customWidth="1"/>
    <col min="22" max="22" width="12.140625" style="1" customWidth="1"/>
    <col min="23" max="23" width="12.140625" style="2" bestFit="1" customWidth="1"/>
    <col min="24" max="24" width="7.42578125" style="2" bestFit="1" customWidth="1"/>
    <col min="25" max="26" width="7.7109375" style="1" bestFit="1" customWidth="1"/>
    <col min="27" max="27" width="9.140625" style="3"/>
    <col min="28" max="16384" width="9.140625" style="1"/>
  </cols>
  <sheetData>
    <row r="1" spans="1:23" ht="13.5" thickBot="1"/>
    <row r="2" spans="1:23" ht="13.5" thickTop="1">
      <c r="B2" s="1335" t="s">
        <v>0</v>
      </c>
      <c r="C2" s="1336"/>
      <c r="D2" s="1336"/>
      <c r="E2" s="1336"/>
      <c r="F2" s="1336"/>
      <c r="G2" s="1336"/>
      <c r="H2" s="1336"/>
      <c r="I2" s="1337"/>
      <c r="J2" s="4"/>
      <c r="L2" s="1344" t="s">
        <v>1</v>
      </c>
      <c r="M2" s="1345"/>
      <c r="N2" s="1345"/>
      <c r="O2" s="1345"/>
      <c r="P2" s="1345"/>
      <c r="Q2" s="1345"/>
      <c r="R2" s="1345"/>
      <c r="S2" s="1345"/>
      <c r="T2" s="1345"/>
      <c r="U2" s="1345"/>
      <c r="V2" s="1345"/>
      <c r="W2" s="1346"/>
    </row>
    <row r="3" spans="1:23" ht="13.5" thickBot="1">
      <c r="B3" s="1338" t="s">
        <v>46</v>
      </c>
      <c r="C3" s="1339"/>
      <c r="D3" s="1339"/>
      <c r="E3" s="1339"/>
      <c r="F3" s="1339"/>
      <c r="G3" s="1339"/>
      <c r="H3" s="1339"/>
      <c r="I3" s="1340"/>
      <c r="J3" s="4"/>
      <c r="L3" s="1347" t="s">
        <v>48</v>
      </c>
      <c r="M3" s="1348"/>
      <c r="N3" s="1348"/>
      <c r="O3" s="1348"/>
      <c r="P3" s="1348"/>
      <c r="Q3" s="1348"/>
      <c r="R3" s="1348"/>
      <c r="S3" s="1348"/>
      <c r="T3" s="1348"/>
      <c r="U3" s="1348"/>
      <c r="V3" s="1348"/>
      <c r="W3" s="1349"/>
    </row>
    <row r="4" spans="1:23" ht="14.25" thickTop="1" thickBot="1">
      <c r="B4" s="92"/>
      <c r="C4" s="93"/>
      <c r="D4" s="93"/>
      <c r="E4" s="93"/>
      <c r="F4" s="93"/>
      <c r="G4" s="93"/>
      <c r="H4" s="93"/>
      <c r="I4" s="94"/>
      <c r="J4" s="4"/>
      <c r="L4" s="51"/>
      <c r="M4" s="52"/>
      <c r="N4" s="52"/>
      <c r="O4" s="52"/>
      <c r="P4" s="52"/>
      <c r="Q4" s="52"/>
      <c r="R4" s="52"/>
      <c r="S4" s="52"/>
      <c r="T4" s="52"/>
      <c r="U4" s="52"/>
      <c r="V4" s="52"/>
      <c r="W4" s="53"/>
    </row>
    <row r="5" spans="1:23" ht="14.25" thickTop="1" thickBot="1">
      <c r="B5" s="95"/>
      <c r="C5" s="1341" t="s">
        <v>64</v>
      </c>
      <c r="D5" s="1342"/>
      <c r="E5" s="1343"/>
      <c r="F5" s="1341" t="s">
        <v>65</v>
      </c>
      <c r="G5" s="1342"/>
      <c r="H5" s="1343"/>
      <c r="I5" s="96" t="s">
        <v>2</v>
      </c>
      <c r="J5" s="4"/>
      <c r="L5" s="11"/>
      <c r="M5" s="1350" t="s">
        <v>64</v>
      </c>
      <c r="N5" s="1351"/>
      <c r="O5" s="1351"/>
      <c r="P5" s="1351"/>
      <c r="Q5" s="1352"/>
      <c r="R5" s="1350" t="s">
        <v>65</v>
      </c>
      <c r="S5" s="1351"/>
      <c r="T5" s="1351"/>
      <c r="U5" s="1351"/>
      <c r="V5" s="1352"/>
      <c r="W5" s="12" t="s">
        <v>2</v>
      </c>
    </row>
    <row r="6" spans="1:23" ht="13.5" thickTop="1">
      <c r="B6" s="97" t="s">
        <v>3</v>
      </c>
      <c r="C6" s="182"/>
      <c r="D6" s="99"/>
      <c r="E6" s="100"/>
      <c r="F6" s="182"/>
      <c r="G6" s="99"/>
      <c r="H6" s="100"/>
      <c r="I6" s="101" t="s">
        <v>4</v>
      </c>
      <c r="J6" s="4"/>
      <c r="L6" s="13" t="s">
        <v>3</v>
      </c>
      <c r="M6" s="19"/>
      <c r="N6" s="15"/>
      <c r="O6" s="16"/>
      <c r="P6" s="17"/>
      <c r="Q6" s="20"/>
      <c r="R6" s="19"/>
      <c r="S6" s="15"/>
      <c r="T6" s="16"/>
      <c r="U6" s="17"/>
      <c r="V6" s="20"/>
      <c r="W6" s="21" t="s">
        <v>4</v>
      </c>
    </row>
    <row r="7" spans="1:23" ht="13.5" thickBot="1">
      <c r="B7" s="102"/>
      <c r="C7" s="183" t="s">
        <v>5</v>
      </c>
      <c r="D7" s="104" t="s">
        <v>6</v>
      </c>
      <c r="E7" s="540" t="s">
        <v>7</v>
      </c>
      <c r="F7" s="183" t="s">
        <v>5</v>
      </c>
      <c r="G7" s="104" t="s">
        <v>6</v>
      </c>
      <c r="H7" s="105" t="s">
        <v>7</v>
      </c>
      <c r="I7" s="106"/>
      <c r="J7" s="4"/>
      <c r="L7" s="22"/>
      <c r="M7" s="27" t="s">
        <v>8</v>
      </c>
      <c r="N7" s="24" t="s">
        <v>9</v>
      </c>
      <c r="O7" s="25" t="s">
        <v>31</v>
      </c>
      <c r="P7" s="26" t="s">
        <v>32</v>
      </c>
      <c r="Q7" s="25" t="s">
        <v>7</v>
      </c>
      <c r="R7" s="27" t="s">
        <v>8</v>
      </c>
      <c r="S7" s="24" t="s">
        <v>9</v>
      </c>
      <c r="T7" s="25" t="s">
        <v>31</v>
      </c>
      <c r="U7" s="26" t="s">
        <v>32</v>
      </c>
      <c r="V7" s="25" t="s">
        <v>7</v>
      </c>
      <c r="W7" s="28"/>
    </row>
    <row r="8" spans="1:23" ht="6" customHeight="1" thickTop="1">
      <c r="B8" s="97"/>
      <c r="C8" s="184"/>
      <c r="D8" s="108"/>
      <c r="E8" s="147"/>
      <c r="F8" s="184"/>
      <c r="G8" s="108"/>
      <c r="H8" s="147"/>
      <c r="I8" s="110"/>
      <c r="J8" s="4"/>
      <c r="L8" s="13"/>
      <c r="M8" s="33"/>
      <c r="N8" s="30"/>
      <c r="O8" s="31"/>
      <c r="P8" s="32"/>
      <c r="Q8" s="34"/>
      <c r="R8" s="33"/>
      <c r="S8" s="30"/>
      <c r="T8" s="31"/>
      <c r="U8" s="32"/>
      <c r="V8" s="34"/>
      <c r="W8" s="35"/>
    </row>
    <row r="9" spans="1:23">
      <c r="A9" s="290" t="str">
        <f>IF(ISERROR(F9/G9)," ",IF(F9/G9&gt;0.5,IF(F9/G9&lt;1.5," ","NOT OK"),"NOT OK"))</f>
        <v xml:space="preserve"> </v>
      </c>
      <c r="B9" s="97" t="s">
        <v>10</v>
      </c>
      <c r="C9" s="179">
        <v>62</v>
      </c>
      <c r="D9" s="302">
        <v>62</v>
      </c>
      <c r="E9" s="142">
        <f>SUM(C9:D9)</f>
        <v>124</v>
      </c>
      <c r="F9" s="179">
        <v>88</v>
      </c>
      <c r="G9" s="302">
        <v>88</v>
      </c>
      <c r="H9" s="142">
        <f>SUM(F9:G9)</f>
        <v>176</v>
      </c>
      <c r="I9" s="114">
        <f>IF(E9=0,0,((H9/E9)-1)*100)</f>
        <v>41.935483870967751</v>
      </c>
      <c r="J9" s="4"/>
      <c r="L9" s="13" t="s">
        <v>10</v>
      </c>
      <c r="M9" s="311">
        <v>9285</v>
      </c>
      <c r="N9" s="309">
        <v>9242</v>
      </c>
      <c r="O9" s="159">
        <f>+M9+N9</f>
        <v>18527</v>
      </c>
      <c r="P9" s="308">
        <v>0</v>
      </c>
      <c r="Q9" s="159">
        <f>O9+P9</f>
        <v>18527</v>
      </c>
      <c r="R9" s="311">
        <v>12441</v>
      </c>
      <c r="S9" s="309">
        <v>12100</v>
      </c>
      <c r="T9" s="159">
        <f>+R9+S9</f>
        <v>24541</v>
      </c>
      <c r="U9" s="308">
        <v>0</v>
      </c>
      <c r="V9" s="159">
        <f>T9+U9</f>
        <v>24541</v>
      </c>
      <c r="W9" s="40">
        <f>IF(Q9=0,0,((V9/Q9)-1)*100)</f>
        <v>32.460732984293195</v>
      </c>
    </row>
    <row r="10" spans="1:23">
      <c r="A10" s="290" t="str">
        <f>IF(ISERROR(F10/G10)," ",IF(F10/G10&gt;0.5,IF(F10/G10&lt;1.5," ","NOT OK"),"NOT OK"))</f>
        <v xml:space="preserve"> </v>
      </c>
      <c r="B10" s="97" t="s">
        <v>11</v>
      </c>
      <c r="C10" s="179">
        <v>60</v>
      </c>
      <c r="D10" s="302">
        <v>60</v>
      </c>
      <c r="E10" s="142">
        <f>SUM(C10:D10)</f>
        <v>120</v>
      </c>
      <c r="F10" s="179">
        <v>107</v>
      </c>
      <c r="G10" s="302">
        <v>108</v>
      </c>
      <c r="H10" s="142">
        <f>SUM(F10:G10)</f>
        <v>215</v>
      </c>
      <c r="I10" s="114">
        <f>IF(E10=0,0,((H10/E10)-1)*100)</f>
        <v>79.166666666666671</v>
      </c>
      <c r="J10" s="4"/>
      <c r="K10" s="6"/>
      <c r="L10" s="13" t="s">
        <v>11</v>
      </c>
      <c r="M10" s="311">
        <v>8715</v>
      </c>
      <c r="N10" s="309">
        <v>8402</v>
      </c>
      <c r="O10" s="159">
        <f t="shared" ref="O10:O11" si="0">+M10+N10</f>
        <v>17117</v>
      </c>
      <c r="P10" s="308">
        <v>0</v>
      </c>
      <c r="Q10" s="159">
        <f>O10+P10</f>
        <v>17117</v>
      </c>
      <c r="R10" s="311">
        <v>13846</v>
      </c>
      <c r="S10" s="309">
        <v>13283</v>
      </c>
      <c r="T10" s="159">
        <f t="shared" ref="T10:T13" si="1">+R10+S10</f>
        <v>27129</v>
      </c>
      <c r="U10" s="308">
        <v>0</v>
      </c>
      <c r="V10" s="159">
        <f>T10+U10</f>
        <v>27129</v>
      </c>
      <c r="W10" s="40">
        <f>IF(Q10=0,0,((V10/Q10)-1)*100)</f>
        <v>58.491558100134377</v>
      </c>
    </row>
    <row r="11" spans="1:23" ht="13.5" thickBot="1">
      <c r="A11" s="290" t="str">
        <f>IF(ISERROR(F11/G11)," ",IF(F11/G11&gt;0.5,IF(F11/G11&lt;1.5," ","NOT OK"),"NOT OK"))</f>
        <v xml:space="preserve"> </v>
      </c>
      <c r="B11" s="102" t="s">
        <v>12</v>
      </c>
      <c r="C11" s="181">
        <v>62</v>
      </c>
      <c r="D11" s="303">
        <v>62</v>
      </c>
      <c r="E11" s="142">
        <f>SUM(C11:D11)</f>
        <v>124</v>
      </c>
      <c r="F11" s="181">
        <v>157</v>
      </c>
      <c r="G11" s="303">
        <v>157</v>
      </c>
      <c r="H11" s="142">
        <f>SUM(F11:G11)</f>
        <v>314</v>
      </c>
      <c r="I11" s="114">
        <f>IF(E11=0,0,((H11/E11)-1)*100)</f>
        <v>153.2258064516129</v>
      </c>
      <c r="J11" s="4"/>
      <c r="K11" s="6"/>
      <c r="L11" s="22" t="s">
        <v>12</v>
      </c>
      <c r="M11" s="311">
        <v>9237</v>
      </c>
      <c r="N11" s="309">
        <v>9299</v>
      </c>
      <c r="O11" s="159">
        <f t="shared" si="0"/>
        <v>18536</v>
      </c>
      <c r="P11" s="310">
        <v>0</v>
      </c>
      <c r="Q11" s="248">
        <f t="shared" ref="Q11" si="2">O11+P11</f>
        <v>18536</v>
      </c>
      <c r="R11" s="311">
        <v>18024</v>
      </c>
      <c r="S11" s="309">
        <v>17977</v>
      </c>
      <c r="T11" s="159">
        <f t="shared" si="1"/>
        <v>36001</v>
      </c>
      <c r="U11" s="310">
        <v>0</v>
      </c>
      <c r="V11" s="248">
        <f t="shared" ref="V11" si="3">T11+U11</f>
        <v>36001</v>
      </c>
      <c r="W11" s="40">
        <f>IF(Q11=0,0,((V11/Q11)-1)*100)</f>
        <v>94.222054380664645</v>
      </c>
    </row>
    <row r="12" spans="1:23" ht="14.25" thickTop="1" thickBot="1">
      <c r="A12" s="290" t="str">
        <f>IF(ISERROR(F12/G12)," ",IF(F12/G12&gt;0.5,IF(F12/G12&lt;1.5," ","NOT OK"),"NOT OK"))</f>
        <v xml:space="preserve"> </v>
      </c>
      <c r="B12" s="117" t="s">
        <v>57</v>
      </c>
      <c r="C12" s="180">
        <f t="shared" ref="C12:E12" si="4">+C9+C10+C11</f>
        <v>184</v>
      </c>
      <c r="D12" s="186">
        <f t="shared" si="4"/>
        <v>184</v>
      </c>
      <c r="E12" s="143">
        <f t="shared" si="4"/>
        <v>368</v>
      </c>
      <c r="F12" s="180">
        <f t="shared" ref="F12:H12" si="5">+F9+F10+F11</f>
        <v>352</v>
      </c>
      <c r="G12" s="186">
        <f t="shared" si="5"/>
        <v>353</v>
      </c>
      <c r="H12" s="143">
        <f t="shared" si="5"/>
        <v>705</v>
      </c>
      <c r="I12" s="121">
        <f>IF(E12=0,0,((H12/E12)-1)*100)</f>
        <v>91.576086956521735</v>
      </c>
      <c r="J12" s="4"/>
      <c r="L12" s="41" t="s">
        <v>57</v>
      </c>
      <c r="M12" s="45">
        <f t="shared" ref="M12:N12" si="6">+M9+M10+M11</f>
        <v>27237</v>
      </c>
      <c r="N12" s="43">
        <f t="shared" si="6"/>
        <v>26943</v>
      </c>
      <c r="O12" s="160">
        <f>+O9+O10+O11</f>
        <v>54180</v>
      </c>
      <c r="P12" s="43">
        <f t="shared" ref="P12:Q12" si="7">+P9+P10+P11</f>
        <v>0</v>
      </c>
      <c r="Q12" s="160">
        <f t="shared" si="7"/>
        <v>54180</v>
      </c>
      <c r="R12" s="45">
        <f t="shared" ref="R12:V12" si="8">+R9+R10+R11</f>
        <v>44311</v>
      </c>
      <c r="S12" s="43">
        <f t="shared" si="8"/>
        <v>43360</v>
      </c>
      <c r="T12" s="160">
        <f>+T9+T10+T11</f>
        <v>87671</v>
      </c>
      <c r="U12" s="43">
        <f t="shared" si="8"/>
        <v>0</v>
      </c>
      <c r="V12" s="160">
        <f t="shared" si="8"/>
        <v>87671</v>
      </c>
      <c r="W12" s="46">
        <f>IF(Q12=0,0,((V12/Q12)-1)*100)</f>
        <v>61.814322628276109</v>
      </c>
    </row>
    <row r="13" spans="1:23" ht="13.5" thickTop="1">
      <c r="A13" s="290" t="str">
        <f t="shared" ref="A13:A69" si="9">IF(ISERROR(F13/G13)," ",IF(F13/G13&gt;0.5,IF(F13/G13&lt;1.5," ","NOT OK"),"NOT OK"))</f>
        <v xml:space="preserve"> </v>
      </c>
      <c r="B13" s="97" t="s">
        <v>13</v>
      </c>
      <c r="C13" s="179">
        <v>59</v>
      </c>
      <c r="D13" s="302">
        <v>59</v>
      </c>
      <c r="E13" s="142">
        <f>SUM(C13:D13)</f>
        <v>118</v>
      </c>
      <c r="F13" s="179">
        <v>156</v>
      </c>
      <c r="G13" s="112">
        <v>156</v>
      </c>
      <c r="H13" s="142">
        <f>SUM(F13:G13)</f>
        <v>312</v>
      </c>
      <c r="I13" s="114">
        <f t="shared" ref="I13" si="10">IF(E13=0,0,((H13/E13)-1)*100)</f>
        <v>164.40677966101697</v>
      </c>
      <c r="J13" s="4"/>
      <c r="L13" s="13" t="s">
        <v>13</v>
      </c>
      <c r="M13" s="311">
        <v>8373</v>
      </c>
      <c r="N13" s="309">
        <v>7399</v>
      </c>
      <c r="O13" s="159">
        <f t="shared" ref="O13" si="11">+M13+N13</f>
        <v>15772</v>
      </c>
      <c r="P13" s="308">
        <v>0</v>
      </c>
      <c r="Q13" s="159">
        <f>O13+P13</f>
        <v>15772</v>
      </c>
      <c r="R13" s="39">
        <v>14531</v>
      </c>
      <c r="S13" s="37">
        <v>14636</v>
      </c>
      <c r="T13" s="159">
        <f t="shared" si="1"/>
        <v>29167</v>
      </c>
      <c r="U13" s="133">
        <v>0</v>
      </c>
      <c r="V13" s="159">
        <f>T13+U13</f>
        <v>29167</v>
      </c>
      <c r="W13" s="40">
        <f t="shared" ref="W13" si="12">IF(Q13=0,0,((V13/Q13)-1)*100)</f>
        <v>84.92898808014202</v>
      </c>
    </row>
    <row r="14" spans="1:23">
      <c r="A14" s="290" t="str">
        <f t="shared" ref="A14:A20" si="13">IF(ISERROR(F14/G14)," ",IF(F14/G14&gt;0.5,IF(F14/G14&lt;1.5," ","NOT OK"),"NOT OK"))</f>
        <v xml:space="preserve"> </v>
      </c>
      <c r="B14" s="97" t="s">
        <v>14</v>
      </c>
      <c r="C14" s="179">
        <v>56</v>
      </c>
      <c r="D14" s="302">
        <v>56</v>
      </c>
      <c r="E14" s="142">
        <f>SUM(C14:D14)</f>
        <v>112</v>
      </c>
      <c r="F14" s="179">
        <v>144</v>
      </c>
      <c r="G14" s="112">
        <v>144</v>
      </c>
      <c r="H14" s="142">
        <f>SUM(F14:G14)</f>
        <v>288</v>
      </c>
      <c r="I14" s="114">
        <f t="shared" ref="I14:I20" si="14">IF(E14=0,0,((H14/E14)-1)*100)</f>
        <v>157.14285714285717</v>
      </c>
      <c r="J14" s="4"/>
      <c r="L14" s="13" t="s">
        <v>14</v>
      </c>
      <c r="M14" s="311">
        <v>8070</v>
      </c>
      <c r="N14" s="309">
        <v>8448</v>
      </c>
      <c r="O14" s="272">
        <f>+M14+N14</f>
        <v>16518</v>
      </c>
      <c r="P14" s="308">
        <v>0</v>
      </c>
      <c r="Q14" s="159">
        <f>O14+P14</f>
        <v>16518</v>
      </c>
      <c r="R14" s="39">
        <v>14107</v>
      </c>
      <c r="S14" s="37">
        <v>13964</v>
      </c>
      <c r="T14" s="159">
        <f>+R14+S14</f>
        <v>28071</v>
      </c>
      <c r="U14" s="133">
        <v>0</v>
      </c>
      <c r="V14" s="159">
        <f>T14+U14</f>
        <v>28071</v>
      </c>
      <c r="W14" s="40">
        <f t="shared" ref="W14:W20" si="15">IF(Q14=0,0,((V14/Q14)-1)*100)</f>
        <v>69.941881583726854</v>
      </c>
    </row>
    <row r="15" spans="1:23" ht="13.5" thickBot="1">
      <c r="A15" s="291" t="str">
        <f t="shared" si="13"/>
        <v xml:space="preserve"> </v>
      </c>
      <c r="B15" s="97" t="s">
        <v>15</v>
      </c>
      <c r="C15" s="179">
        <v>62</v>
      </c>
      <c r="D15" s="302">
        <v>62</v>
      </c>
      <c r="E15" s="142">
        <f>SUM(C15:D15)</f>
        <v>124</v>
      </c>
      <c r="F15" s="179">
        <v>152</v>
      </c>
      <c r="G15" s="302">
        <v>152</v>
      </c>
      <c r="H15" s="142">
        <f>SUM(F15:G15)</f>
        <v>304</v>
      </c>
      <c r="I15" s="114">
        <f t="shared" si="14"/>
        <v>145.16129032258064</v>
      </c>
      <c r="J15" s="7"/>
      <c r="L15" s="13" t="s">
        <v>15</v>
      </c>
      <c r="M15" s="311">
        <v>9359</v>
      </c>
      <c r="N15" s="309">
        <v>9414</v>
      </c>
      <c r="O15" s="159">
        <f>+M15+N15</f>
        <v>18773</v>
      </c>
      <c r="P15" s="308">
        <v>0</v>
      </c>
      <c r="Q15" s="159">
        <f>O15+P15</f>
        <v>18773</v>
      </c>
      <c r="R15" s="311">
        <v>15370</v>
      </c>
      <c r="S15" s="309">
        <v>15581</v>
      </c>
      <c r="T15" s="159">
        <f>+R15+S15</f>
        <v>30951</v>
      </c>
      <c r="U15" s="308">
        <v>0</v>
      </c>
      <c r="V15" s="159">
        <f>T15+U15</f>
        <v>30951</v>
      </c>
      <c r="W15" s="40">
        <f t="shared" si="15"/>
        <v>64.869759761359404</v>
      </c>
    </row>
    <row r="16" spans="1:23" ht="14.25" thickTop="1" thickBot="1">
      <c r="A16" s="290" t="str">
        <f t="shared" si="13"/>
        <v xml:space="preserve"> </v>
      </c>
      <c r="B16" s="117" t="s">
        <v>61</v>
      </c>
      <c r="C16" s="180">
        <f>+C13+C14+C15</f>
        <v>177</v>
      </c>
      <c r="D16" s="186">
        <f t="shared" ref="D16:H16" si="16">+D13+D14+D15</f>
        <v>177</v>
      </c>
      <c r="E16" s="143">
        <f t="shared" si="16"/>
        <v>354</v>
      </c>
      <c r="F16" s="180">
        <f t="shared" si="16"/>
        <v>452</v>
      </c>
      <c r="G16" s="186">
        <f t="shared" si="16"/>
        <v>452</v>
      </c>
      <c r="H16" s="143">
        <f t="shared" si="16"/>
        <v>904</v>
      </c>
      <c r="I16" s="121">
        <f t="shared" si="14"/>
        <v>155.36723163841808</v>
      </c>
      <c r="J16" s="4"/>
      <c r="L16" s="41" t="s">
        <v>61</v>
      </c>
      <c r="M16" s="45">
        <f>+M13+M14+M15</f>
        <v>25802</v>
      </c>
      <c r="N16" s="43">
        <f t="shared" ref="N16:V16" si="17">+N13+N14+N15</f>
        <v>25261</v>
      </c>
      <c r="O16" s="160">
        <f t="shared" si="17"/>
        <v>51063</v>
      </c>
      <c r="P16" s="43">
        <f t="shared" si="17"/>
        <v>0</v>
      </c>
      <c r="Q16" s="160">
        <f t="shared" si="17"/>
        <v>51063</v>
      </c>
      <c r="R16" s="45">
        <f t="shared" si="17"/>
        <v>44008</v>
      </c>
      <c r="S16" s="43">
        <f t="shared" si="17"/>
        <v>44181</v>
      </c>
      <c r="T16" s="160">
        <f t="shared" si="17"/>
        <v>88189</v>
      </c>
      <c r="U16" s="43">
        <f t="shared" si="17"/>
        <v>0</v>
      </c>
      <c r="V16" s="160">
        <f t="shared" si="17"/>
        <v>88189</v>
      </c>
      <c r="W16" s="46">
        <f t="shared" si="15"/>
        <v>72.706264810136489</v>
      </c>
    </row>
    <row r="17" spans="1:28" ht="13.5" thickTop="1">
      <c r="A17" s="290" t="str">
        <f t="shared" si="13"/>
        <v xml:space="preserve"> </v>
      </c>
      <c r="B17" s="97" t="s">
        <v>16</v>
      </c>
      <c r="C17" s="124">
        <v>60</v>
      </c>
      <c r="D17" s="185">
        <v>60</v>
      </c>
      <c r="E17" s="142">
        <f t="shared" ref="E17" si="18">SUM(C17:D17)</f>
        <v>120</v>
      </c>
      <c r="F17" s="124">
        <v>136</v>
      </c>
      <c r="G17" s="185">
        <v>136</v>
      </c>
      <c r="H17" s="142">
        <f t="shared" ref="H17" si="19">SUM(F17:G17)</f>
        <v>272</v>
      </c>
      <c r="I17" s="114">
        <f t="shared" si="14"/>
        <v>126.66666666666666</v>
      </c>
      <c r="J17" s="7"/>
      <c r="L17" s="13" t="s">
        <v>16</v>
      </c>
      <c r="M17" s="311">
        <v>9205</v>
      </c>
      <c r="N17" s="309">
        <v>9081</v>
      </c>
      <c r="O17" s="159">
        <f>+M17+N17</f>
        <v>18286</v>
      </c>
      <c r="P17" s="308">
        <v>0</v>
      </c>
      <c r="Q17" s="159">
        <f>O17+P17</f>
        <v>18286</v>
      </c>
      <c r="R17" s="39">
        <v>12967</v>
      </c>
      <c r="S17" s="37">
        <v>12641</v>
      </c>
      <c r="T17" s="159">
        <f>+R17+S17</f>
        <v>25608</v>
      </c>
      <c r="U17" s="133">
        <v>0</v>
      </c>
      <c r="V17" s="159">
        <f>T17+U17</f>
        <v>25608</v>
      </c>
      <c r="W17" s="40">
        <f t="shared" si="15"/>
        <v>40.041561850596082</v>
      </c>
    </row>
    <row r="18" spans="1:28" ht="13.5" thickBot="1">
      <c r="A18" s="290" t="str">
        <f t="shared" ref="A18" si="20">IF(ISERROR(F18/G18)," ",IF(F18/G18&gt;0.5,IF(F18/G18&lt;1.5," ","NOT OK"),"NOT OK"))</f>
        <v xml:space="preserve"> </v>
      </c>
      <c r="B18" s="97" t="s">
        <v>17</v>
      </c>
      <c r="C18" s="124">
        <v>62</v>
      </c>
      <c r="D18" s="185">
        <v>62</v>
      </c>
      <c r="E18" s="142">
        <f>SUM(C18:D18)</f>
        <v>124</v>
      </c>
      <c r="F18" s="124">
        <v>124</v>
      </c>
      <c r="G18" s="185">
        <v>124</v>
      </c>
      <c r="H18" s="142">
        <f>SUM(F18:G18)</f>
        <v>248</v>
      </c>
      <c r="I18" s="114">
        <f t="shared" ref="I18" si="21">IF(E18=0,0,((H18/E18)-1)*100)</f>
        <v>100</v>
      </c>
      <c r="L18" s="13" t="s">
        <v>17</v>
      </c>
      <c r="M18" s="311">
        <v>9594</v>
      </c>
      <c r="N18" s="309">
        <v>9387</v>
      </c>
      <c r="O18" s="159">
        <f t="shared" ref="O18" si="22">+M18+N18</f>
        <v>18981</v>
      </c>
      <c r="P18" s="308">
        <v>0</v>
      </c>
      <c r="Q18" s="159">
        <f>O18+P18</f>
        <v>18981</v>
      </c>
      <c r="R18" s="39">
        <v>12443</v>
      </c>
      <c r="S18" s="37">
        <v>11987</v>
      </c>
      <c r="T18" s="159">
        <f>+R18+S18</f>
        <v>24430</v>
      </c>
      <c r="U18" s="133">
        <v>0</v>
      </c>
      <c r="V18" s="159">
        <f>T18+U18</f>
        <v>24430</v>
      </c>
      <c r="W18" s="40">
        <f t="shared" ref="W18" si="23">IF(Q18=0,0,((V18/Q18)-1)*100)</f>
        <v>28.707655023444502</v>
      </c>
    </row>
    <row r="19" spans="1:28" ht="14.25" thickTop="1" thickBot="1">
      <c r="A19" s="290" t="str">
        <f t="shared" si="13"/>
        <v xml:space="preserve"> </v>
      </c>
      <c r="B19" s="117" t="s">
        <v>66</v>
      </c>
      <c r="C19" s="118">
        <f>+C16+C17+C18</f>
        <v>299</v>
      </c>
      <c r="D19" s="119">
        <f t="shared" ref="D19:H19" si="24">+D16+D17+D18</f>
        <v>299</v>
      </c>
      <c r="E19" s="554">
        <f t="shared" si="24"/>
        <v>598</v>
      </c>
      <c r="F19" s="118">
        <f t="shared" si="24"/>
        <v>712</v>
      </c>
      <c r="G19" s="120">
        <f t="shared" si="24"/>
        <v>712</v>
      </c>
      <c r="H19" s="271">
        <f t="shared" si="24"/>
        <v>1424</v>
      </c>
      <c r="I19" s="121">
        <f t="shared" si="14"/>
        <v>138.12709030100336</v>
      </c>
      <c r="J19" s="4"/>
      <c r="L19" s="41" t="s">
        <v>66</v>
      </c>
      <c r="M19" s="42">
        <f>+M16+M17+M18</f>
        <v>44601</v>
      </c>
      <c r="N19" s="42">
        <f t="shared" ref="N19:V19" si="25">+N16+N17+N18</f>
        <v>43729</v>
      </c>
      <c r="O19" s="324">
        <f t="shared" si="25"/>
        <v>88330</v>
      </c>
      <c r="P19" s="42">
        <f t="shared" si="25"/>
        <v>0</v>
      </c>
      <c r="Q19" s="324">
        <f t="shared" si="25"/>
        <v>88330</v>
      </c>
      <c r="R19" s="42">
        <f t="shared" si="25"/>
        <v>69418</v>
      </c>
      <c r="S19" s="42">
        <f t="shared" si="25"/>
        <v>68809</v>
      </c>
      <c r="T19" s="324">
        <f t="shared" si="25"/>
        <v>138227</v>
      </c>
      <c r="U19" s="42">
        <f t="shared" si="25"/>
        <v>0</v>
      </c>
      <c r="V19" s="324">
        <f t="shared" si="25"/>
        <v>138227</v>
      </c>
      <c r="W19" s="46">
        <f t="shared" si="15"/>
        <v>56.489301483074826</v>
      </c>
      <c r="X19" s="1"/>
      <c r="AA19" s="1"/>
    </row>
    <row r="20" spans="1:28" ht="14.25" thickTop="1" thickBot="1">
      <c r="A20" s="290" t="str">
        <f t="shared" si="13"/>
        <v xml:space="preserve"> </v>
      </c>
      <c r="B20" s="117" t="s">
        <v>67</v>
      </c>
      <c r="C20" s="118">
        <f>+C12+C16+C17+C18</f>
        <v>483</v>
      </c>
      <c r="D20" s="120">
        <f t="shared" ref="D20:H20" si="26">+D12+D16+D17+D18</f>
        <v>483</v>
      </c>
      <c r="E20" s="271">
        <f t="shared" si="26"/>
        <v>966</v>
      </c>
      <c r="F20" s="118">
        <f t="shared" si="26"/>
        <v>1064</v>
      </c>
      <c r="G20" s="120">
        <f t="shared" si="26"/>
        <v>1065</v>
      </c>
      <c r="H20" s="271">
        <f t="shared" si="26"/>
        <v>2129</v>
      </c>
      <c r="I20" s="121">
        <f t="shared" si="14"/>
        <v>120.39337474120084</v>
      </c>
      <c r="J20" s="4"/>
      <c r="L20" s="41" t="s">
        <v>67</v>
      </c>
      <c r="M20" s="45">
        <f>+M12+M16+M17+M18</f>
        <v>71838</v>
      </c>
      <c r="N20" s="45">
        <f t="shared" ref="N20:V20" si="27">+N12+N16+N17+N18</f>
        <v>70672</v>
      </c>
      <c r="O20" s="555">
        <f t="shared" si="27"/>
        <v>142510</v>
      </c>
      <c r="P20" s="45">
        <f t="shared" si="27"/>
        <v>0</v>
      </c>
      <c r="Q20" s="555">
        <f t="shared" si="27"/>
        <v>142510</v>
      </c>
      <c r="R20" s="45">
        <f t="shared" si="27"/>
        <v>113729</v>
      </c>
      <c r="S20" s="45">
        <f t="shared" si="27"/>
        <v>112169</v>
      </c>
      <c r="T20" s="555">
        <f t="shared" si="27"/>
        <v>225898</v>
      </c>
      <c r="U20" s="45">
        <f t="shared" si="27"/>
        <v>0</v>
      </c>
      <c r="V20" s="555">
        <f t="shared" si="27"/>
        <v>225898</v>
      </c>
      <c r="W20" s="46">
        <f t="shared" si="15"/>
        <v>58.513788506069744</v>
      </c>
      <c r="X20" s="5"/>
      <c r="Y20" s="4"/>
      <c r="Z20" s="4"/>
      <c r="AA20" s="296"/>
      <c r="AB20" s="260"/>
    </row>
    <row r="21" spans="1:28" ht="14.25" thickTop="1" thickBot="1">
      <c r="A21" s="292" t="str">
        <f>IF(ISERROR(F21/G21)," ",IF(F21/G21&gt;0.5,IF(F21/G21&lt;1.5," ","NOT OK"),"NOT OK"))</f>
        <v xml:space="preserve"> </v>
      </c>
      <c r="B21" s="97" t="s">
        <v>18</v>
      </c>
      <c r="C21" s="124">
        <v>76</v>
      </c>
      <c r="D21" s="185">
        <v>76</v>
      </c>
      <c r="E21" s="142">
        <f>SUM(C21:D21)</f>
        <v>152</v>
      </c>
      <c r="F21" s="124"/>
      <c r="G21" s="185"/>
      <c r="H21" s="142"/>
      <c r="I21" s="114"/>
      <c r="J21" s="8"/>
      <c r="L21" s="13" t="s">
        <v>18</v>
      </c>
      <c r="M21" s="311">
        <v>10694</v>
      </c>
      <c r="N21" s="309">
        <v>10289</v>
      </c>
      <c r="O21" s="159">
        <f>+M21+N21</f>
        <v>20983</v>
      </c>
      <c r="P21" s="308">
        <v>0</v>
      </c>
      <c r="Q21" s="159">
        <f>O21+P21</f>
        <v>20983</v>
      </c>
      <c r="R21" s="39"/>
      <c r="S21" s="37"/>
      <c r="T21" s="159"/>
      <c r="U21" s="133"/>
      <c r="V21" s="159"/>
      <c r="W21" s="40"/>
    </row>
    <row r="22" spans="1:28" ht="15.75" customHeight="1" thickTop="1" thickBot="1">
      <c r="A22" s="9" t="str">
        <f>IF(ISERROR(F22/G22)," ",IF(F22/G22&gt;0.5,IF(F22/G22&lt;1.5," ","NOT OK"),"NOT OK"))</f>
        <v xml:space="preserve"> </v>
      </c>
      <c r="B22" s="126" t="s">
        <v>19</v>
      </c>
      <c r="C22" s="180">
        <f t="shared" ref="C22:E22" si="28">+C17+C18+C21</f>
        <v>198</v>
      </c>
      <c r="D22" s="186">
        <f t="shared" si="28"/>
        <v>198</v>
      </c>
      <c r="E22" s="143">
        <f t="shared" si="28"/>
        <v>396</v>
      </c>
      <c r="F22" s="180"/>
      <c r="G22" s="186"/>
      <c r="H22" s="143"/>
      <c r="I22" s="121"/>
      <c r="J22" s="9"/>
      <c r="K22" s="10"/>
      <c r="L22" s="47" t="s">
        <v>19</v>
      </c>
      <c r="M22" s="48">
        <f t="shared" ref="M22:Q22" si="29">+M17+M18+M21</f>
        <v>29493</v>
      </c>
      <c r="N22" s="49">
        <f t="shared" si="29"/>
        <v>28757</v>
      </c>
      <c r="O22" s="161">
        <f t="shared" si="29"/>
        <v>58250</v>
      </c>
      <c r="P22" s="49">
        <f t="shared" si="29"/>
        <v>0</v>
      </c>
      <c r="Q22" s="161">
        <f t="shared" si="29"/>
        <v>58250</v>
      </c>
      <c r="R22" s="48"/>
      <c r="S22" s="49"/>
      <c r="T22" s="161"/>
      <c r="U22" s="49"/>
      <c r="V22" s="161"/>
      <c r="W22" s="50"/>
    </row>
    <row r="23" spans="1:28" ht="13.5" thickTop="1">
      <c r="A23" s="290" t="str">
        <f>IF(ISERROR(F23/G23)," ",IF(F23/G23&gt;0.5,IF(F23/G23&lt;1.5," ","NOT OK"),"NOT OK"))</f>
        <v xml:space="preserve"> </v>
      </c>
      <c r="B23" s="97" t="s">
        <v>20</v>
      </c>
      <c r="C23" s="179">
        <v>93</v>
      </c>
      <c r="D23" s="302">
        <v>93</v>
      </c>
      <c r="E23" s="151">
        <f>SUM(C23:D23)</f>
        <v>186</v>
      </c>
      <c r="F23" s="179"/>
      <c r="G23" s="112"/>
      <c r="H23" s="151"/>
      <c r="I23" s="114"/>
      <c r="J23" s="4"/>
      <c r="L23" s="13" t="s">
        <v>21</v>
      </c>
      <c r="M23" s="311">
        <v>12369</v>
      </c>
      <c r="N23" s="309">
        <v>12519</v>
      </c>
      <c r="O23" s="159">
        <f>+M23+N23</f>
        <v>24888</v>
      </c>
      <c r="P23" s="308">
        <v>0</v>
      </c>
      <c r="Q23" s="159">
        <f>O23+P23</f>
        <v>24888</v>
      </c>
      <c r="R23" s="39"/>
      <c r="S23" s="37"/>
      <c r="T23" s="159"/>
      <c r="U23" s="133"/>
      <c r="V23" s="159"/>
      <c r="W23" s="40"/>
    </row>
    <row r="24" spans="1:28">
      <c r="A24" s="290" t="str">
        <f t="shared" ref="A24" si="30">IF(ISERROR(F24/G24)," ",IF(F24/G24&gt;0.5,IF(F24/G24&lt;1.5," ","NOT OK"),"NOT OK"))</f>
        <v xml:space="preserve"> </v>
      </c>
      <c r="B24" s="97" t="s">
        <v>22</v>
      </c>
      <c r="C24" s="179">
        <v>92</v>
      </c>
      <c r="D24" s="302">
        <v>92</v>
      </c>
      <c r="E24" s="142">
        <f t="shared" ref="E24" si="31">SUM(C24:D24)</f>
        <v>184</v>
      </c>
      <c r="F24" s="179"/>
      <c r="G24" s="302"/>
      <c r="H24" s="142"/>
      <c r="I24" s="114"/>
      <c r="J24" s="4"/>
      <c r="L24" s="13" t="s">
        <v>22</v>
      </c>
      <c r="M24" s="311">
        <v>12933</v>
      </c>
      <c r="N24" s="309">
        <v>12306</v>
      </c>
      <c r="O24" s="159">
        <f t="shared" ref="O24" si="32">+M24+N24</f>
        <v>25239</v>
      </c>
      <c r="P24" s="308">
        <v>0</v>
      </c>
      <c r="Q24" s="159">
        <f>O24+P24</f>
        <v>25239</v>
      </c>
      <c r="R24" s="311"/>
      <c r="S24" s="309"/>
      <c r="T24" s="159"/>
      <c r="U24" s="308"/>
      <c r="V24" s="159"/>
      <c r="W24" s="40"/>
    </row>
    <row r="25" spans="1:28" ht="13.5" thickBot="1">
      <c r="A25" s="290" t="str">
        <f>IF(ISERROR(F25/G25)," ",IF(F25/G25&gt;0.5,IF(F25/G25&lt;1.5," ","NOT OK"),"NOT OK"))</f>
        <v xml:space="preserve"> </v>
      </c>
      <c r="B25" s="97" t="s">
        <v>23</v>
      </c>
      <c r="C25" s="179">
        <v>88</v>
      </c>
      <c r="D25" s="302">
        <v>88</v>
      </c>
      <c r="E25" s="146">
        <f>SUM(C25:D25)</f>
        <v>176</v>
      </c>
      <c r="F25" s="179"/>
      <c r="G25" s="112"/>
      <c r="H25" s="146"/>
      <c r="I25" s="130"/>
      <c r="J25" s="4"/>
      <c r="L25" s="13" t="s">
        <v>23</v>
      </c>
      <c r="M25" s="311">
        <v>11122</v>
      </c>
      <c r="N25" s="309">
        <v>10857</v>
      </c>
      <c r="O25" s="159">
        <f>+M25+N25</f>
        <v>21979</v>
      </c>
      <c r="P25" s="308">
        <v>0</v>
      </c>
      <c r="Q25" s="159">
        <f>O25+P25</f>
        <v>21979</v>
      </c>
      <c r="R25" s="39"/>
      <c r="S25" s="37"/>
      <c r="T25" s="159"/>
      <c r="U25" s="133"/>
      <c r="V25" s="159"/>
      <c r="W25" s="40"/>
    </row>
    <row r="26" spans="1:28" ht="14.25" thickTop="1" thickBot="1">
      <c r="A26" s="290" t="str">
        <f>IF(ISERROR(F26/G26)," ",IF(F26/G26&gt;0.5,IF(F26/G26&lt;1.5," ","NOT OK"),"NOT OK"))</f>
        <v xml:space="preserve"> </v>
      </c>
      <c r="B26" s="117" t="s">
        <v>40</v>
      </c>
      <c r="C26" s="180">
        <f t="shared" ref="C26:E26" si="33">+C23+C24+C25</f>
        <v>273</v>
      </c>
      <c r="D26" s="180">
        <f t="shared" si="33"/>
        <v>273</v>
      </c>
      <c r="E26" s="180">
        <f t="shared" si="33"/>
        <v>546</v>
      </c>
      <c r="F26" s="180"/>
      <c r="G26" s="180"/>
      <c r="H26" s="180"/>
      <c r="I26" s="121"/>
      <c r="J26" s="4"/>
      <c r="L26" s="326" t="s">
        <v>40</v>
      </c>
      <c r="M26" s="45">
        <f t="shared" ref="M26:Q26" si="34">+M23+M24+M25</f>
        <v>36424</v>
      </c>
      <c r="N26" s="43">
        <f t="shared" si="34"/>
        <v>35682</v>
      </c>
      <c r="O26" s="160">
        <f t="shared" si="34"/>
        <v>72106</v>
      </c>
      <c r="P26" s="43">
        <f t="shared" si="34"/>
        <v>0</v>
      </c>
      <c r="Q26" s="160">
        <f t="shared" si="34"/>
        <v>72106</v>
      </c>
      <c r="R26" s="45"/>
      <c r="S26" s="43"/>
      <c r="T26" s="160"/>
      <c r="U26" s="43"/>
      <c r="V26" s="160"/>
      <c r="W26" s="46"/>
    </row>
    <row r="27" spans="1:28" ht="14.25" thickTop="1" thickBot="1">
      <c r="A27" s="290" t="str">
        <f>IF(ISERROR(F27/G27)," ",IF(F27/G27&gt;0.5,IF(F27/G27&lt;1.5," ","NOT OK"),"NOT OK"))</f>
        <v xml:space="preserve"> </v>
      </c>
      <c r="B27" s="117" t="s">
        <v>62</v>
      </c>
      <c r="C27" s="118">
        <f t="shared" ref="C27:E27" si="35">+C16+C22+C26</f>
        <v>648</v>
      </c>
      <c r="D27" s="118">
        <f t="shared" si="35"/>
        <v>648</v>
      </c>
      <c r="E27" s="118">
        <f t="shared" si="35"/>
        <v>1296</v>
      </c>
      <c r="F27" s="118"/>
      <c r="G27" s="118"/>
      <c r="H27" s="118"/>
      <c r="I27" s="121"/>
      <c r="J27" s="4"/>
      <c r="L27" s="326" t="s">
        <v>62</v>
      </c>
      <c r="M27" s="42">
        <f t="shared" ref="M27:Q27" si="36">+M16+M22+M26</f>
        <v>91719</v>
      </c>
      <c r="N27" s="42">
        <f t="shared" si="36"/>
        <v>89700</v>
      </c>
      <c r="O27" s="324">
        <f t="shared" si="36"/>
        <v>181419</v>
      </c>
      <c r="P27" s="42">
        <f t="shared" si="36"/>
        <v>0</v>
      </c>
      <c r="Q27" s="325">
        <f t="shared" si="36"/>
        <v>181419</v>
      </c>
      <c r="R27" s="42"/>
      <c r="S27" s="42"/>
      <c r="T27" s="324"/>
      <c r="U27" s="42"/>
      <c r="V27" s="325"/>
      <c r="W27" s="46"/>
      <c r="X27" s="1"/>
      <c r="AA27" s="1"/>
    </row>
    <row r="28" spans="1:28" ht="14.25" thickTop="1" thickBot="1">
      <c r="A28" s="290" t="str">
        <f>IF(ISERROR(F28/G28)," ",IF(F28/G28&gt;0.5,IF(F28/G28&lt;1.5," ","NOT OK"),"NOT OK"))</f>
        <v xml:space="preserve"> </v>
      </c>
      <c r="B28" s="117" t="s">
        <v>63</v>
      </c>
      <c r="C28" s="180">
        <f t="shared" ref="C28:E28" si="37">+C12+C16+C22+C26</f>
        <v>832</v>
      </c>
      <c r="D28" s="180">
        <f t="shared" si="37"/>
        <v>832</v>
      </c>
      <c r="E28" s="180">
        <f t="shared" si="37"/>
        <v>1664</v>
      </c>
      <c r="F28" s="180"/>
      <c r="G28" s="180"/>
      <c r="H28" s="180"/>
      <c r="I28" s="121"/>
      <c r="J28" s="4"/>
      <c r="L28" s="326" t="s">
        <v>63</v>
      </c>
      <c r="M28" s="45">
        <f t="shared" ref="M28:Q28" si="38">+M12+M16+M22+M26</f>
        <v>118956</v>
      </c>
      <c r="N28" s="43">
        <f t="shared" si="38"/>
        <v>116643</v>
      </c>
      <c r="O28" s="160">
        <f t="shared" si="38"/>
        <v>235599</v>
      </c>
      <c r="P28" s="43">
        <f t="shared" si="38"/>
        <v>0</v>
      </c>
      <c r="Q28" s="160">
        <f t="shared" si="38"/>
        <v>235599</v>
      </c>
      <c r="R28" s="45"/>
      <c r="S28" s="43"/>
      <c r="T28" s="160"/>
      <c r="U28" s="43"/>
      <c r="V28" s="160"/>
      <c r="W28" s="46"/>
    </row>
    <row r="29" spans="1:28" ht="14.25" thickTop="1" thickBot="1">
      <c r="B29" s="131" t="s">
        <v>60</v>
      </c>
      <c r="C29" s="93"/>
      <c r="D29" s="93"/>
      <c r="E29" s="1430"/>
      <c r="F29" s="93"/>
      <c r="G29" s="93"/>
      <c r="H29" s="93"/>
      <c r="I29" s="93"/>
      <c r="J29" s="93"/>
      <c r="L29" s="54" t="s">
        <v>60</v>
      </c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</row>
    <row r="30" spans="1:28" ht="13.5" thickTop="1">
      <c r="B30" s="1335" t="s">
        <v>25</v>
      </c>
      <c r="C30" s="1336"/>
      <c r="D30" s="1336"/>
      <c r="E30" s="1336"/>
      <c r="F30" s="1336"/>
      <c r="G30" s="1336"/>
      <c r="H30" s="1336"/>
      <c r="I30" s="1337"/>
      <c r="J30" s="4"/>
      <c r="L30" s="1344" t="s">
        <v>26</v>
      </c>
      <c r="M30" s="1345"/>
      <c r="N30" s="1345"/>
      <c r="O30" s="1345"/>
      <c r="P30" s="1345"/>
      <c r="Q30" s="1345"/>
      <c r="R30" s="1345"/>
      <c r="S30" s="1345"/>
      <c r="T30" s="1345"/>
      <c r="U30" s="1345"/>
      <c r="V30" s="1345"/>
      <c r="W30" s="1346"/>
    </row>
    <row r="31" spans="1:28" ht="13.5" thickBot="1">
      <c r="B31" s="1338" t="s">
        <v>47</v>
      </c>
      <c r="C31" s="1339"/>
      <c r="D31" s="1339"/>
      <c r="E31" s="1339"/>
      <c r="F31" s="1339"/>
      <c r="G31" s="1339"/>
      <c r="H31" s="1339"/>
      <c r="I31" s="1340"/>
      <c r="J31" s="4"/>
      <c r="L31" s="1347" t="s">
        <v>49</v>
      </c>
      <c r="M31" s="1348"/>
      <c r="N31" s="1348"/>
      <c r="O31" s="1348"/>
      <c r="P31" s="1348"/>
      <c r="Q31" s="1348"/>
      <c r="R31" s="1348"/>
      <c r="S31" s="1348"/>
      <c r="T31" s="1348"/>
      <c r="U31" s="1348"/>
      <c r="V31" s="1348"/>
      <c r="W31" s="1349"/>
    </row>
    <row r="32" spans="1:28" ht="14.25" thickTop="1" thickBot="1">
      <c r="B32" s="92"/>
      <c r="C32" s="93"/>
      <c r="D32" s="93"/>
      <c r="E32" s="93"/>
      <c r="F32" s="93"/>
      <c r="G32" s="93"/>
      <c r="H32" s="93"/>
      <c r="I32" s="94"/>
      <c r="J32" s="4"/>
      <c r="L32" s="51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3"/>
    </row>
    <row r="33" spans="1:28" ht="14.25" thickTop="1" thickBot="1">
      <c r="B33" s="95"/>
      <c r="C33" s="1341" t="s">
        <v>64</v>
      </c>
      <c r="D33" s="1342"/>
      <c r="E33" s="1343"/>
      <c r="F33" s="1341" t="s">
        <v>65</v>
      </c>
      <c r="G33" s="1342"/>
      <c r="H33" s="1343"/>
      <c r="I33" s="96" t="s">
        <v>2</v>
      </c>
      <c r="J33" s="4"/>
      <c r="L33" s="11"/>
      <c r="M33" s="1350" t="s">
        <v>64</v>
      </c>
      <c r="N33" s="1351"/>
      <c r="O33" s="1351"/>
      <c r="P33" s="1351"/>
      <c r="Q33" s="1352"/>
      <c r="R33" s="1350" t="s">
        <v>65</v>
      </c>
      <c r="S33" s="1351"/>
      <c r="T33" s="1351"/>
      <c r="U33" s="1351"/>
      <c r="V33" s="1352"/>
      <c r="W33" s="12" t="s">
        <v>2</v>
      </c>
    </row>
    <row r="34" spans="1:28" ht="13.5" thickTop="1">
      <c r="B34" s="97" t="s">
        <v>3</v>
      </c>
      <c r="C34" s="98"/>
      <c r="D34" s="99"/>
      <c r="E34" s="100"/>
      <c r="F34" s="98"/>
      <c r="G34" s="99"/>
      <c r="H34" s="100"/>
      <c r="I34" s="101" t="s">
        <v>4</v>
      </c>
      <c r="J34" s="4"/>
      <c r="L34" s="13" t="s">
        <v>3</v>
      </c>
      <c r="M34" s="19"/>
      <c r="N34" s="15"/>
      <c r="O34" s="16"/>
      <c r="P34" s="17"/>
      <c r="Q34" s="20"/>
      <c r="R34" s="19"/>
      <c r="S34" s="15"/>
      <c r="T34" s="16"/>
      <c r="U34" s="17"/>
      <c r="V34" s="20"/>
      <c r="W34" s="21" t="s">
        <v>4</v>
      </c>
    </row>
    <row r="35" spans="1:28" ht="13.5" thickBot="1">
      <c r="B35" s="102"/>
      <c r="C35" s="103" t="s">
        <v>5</v>
      </c>
      <c r="D35" s="104" t="s">
        <v>6</v>
      </c>
      <c r="E35" s="540" t="s">
        <v>7</v>
      </c>
      <c r="F35" s="103" t="s">
        <v>5</v>
      </c>
      <c r="G35" s="104" t="s">
        <v>6</v>
      </c>
      <c r="H35" s="105" t="s">
        <v>7</v>
      </c>
      <c r="I35" s="106"/>
      <c r="J35" s="4"/>
      <c r="L35" s="22"/>
      <c r="M35" s="27" t="s">
        <v>8</v>
      </c>
      <c r="N35" s="24" t="s">
        <v>9</v>
      </c>
      <c r="O35" s="25" t="s">
        <v>31</v>
      </c>
      <c r="P35" s="26" t="s">
        <v>32</v>
      </c>
      <c r="Q35" s="25" t="s">
        <v>7</v>
      </c>
      <c r="R35" s="27" t="s">
        <v>8</v>
      </c>
      <c r="S35" s="24" t="s">
        <v>9</v>
      </c>
      <c r="T35" s="25" t="s">
        <v>31</v>
      </c>
      <c r="U35" s="26" t="s">
        <v>32</v>
      </c>
      <c r="V35" s="25" t="s">
        <v>7</v>
      </c>
      <c r="W35" s="28"/>
    </row>
    <row r="36" spans="1:28" ht="5.25" customHeight="1" thickTop="1">
      <c r="B36" s="97"/>
      <c r="C36" s="107"/>
      <c r="D36" s="108"/>
      <c r="E36" s="109"/>
      <c r="F36" s="107"/>
      <c r="G36" s="108"/>
      <c r="H36" s="109"/>
      <c r="I36" s="110"/>
      <c r="J36" s="4"/>
      <c r="L36" s="13"/>
      <c r="M36" s="33"/>
      <c r="N36" s="30"/>
      <c r="O36" s="31"/>
      <c r="P36" s="32"/>
      <c r="Q36" s="34"/>
      <c r="R36" s="33"/>
      <c r="S36" s="30"/>
      <c r="T36" s="31"/>
      <c r="U36" s="32"/>
      <c r="V36" s="34"/>
      <c r="W36" s="35"/>
    </row>
    <row r="37" spans="1:28">
      <c r="A37" s="4" t="str">
        <f>IF(ISERROR(F37/G37)," ",IF(F37/G37&gt;0.5,IF(F37/G37&lt;1.5," ","NOT OK"),"NOT OK"))</f>
        <v xml:space="preserve"> </v>
      </c>
      <c r="B37" s="97" t="s">
        <v>10</v>
      </c>
      <c r="C37" s="304">
        <v>882</v>
      </c>
      <c r="D37" s="305">
        <v>883</v>
      </c>
      <c r="E37" s="148">
        <f t="shared" ref="E37:E39" si="39">SUM(C37:D37)</f>
        <v>1765</v>
      </c>
      <c r="F37" s="304">
        <v>822</v>
      </c>
      <c r="G37" s="305">
        <v>823</v>
      </c>
      <c r="H37" s="148">
        <f t="shared" ref="H37:H39" si="40">SUM(F37:G37)</f>
        <v>1645</v>
      </c>
      <c r="I37" s="114">
        <f t="shared" ref="I37:I39" si="41">IF(E37=0,0,((H37/E37)-1)*100)</f>
        <v>-6.7988668555240768</v>
      </c>
      <c r="J37" s="4"/>
      <c r="K37" s="6"/>
      <c r="L37" s="13" t="s">
        <v>10</v>
      </c>
      <c r="M37" s="311">
        <v>134814</v>
      </c>
      <c r="N37" s="309">
        <v>140217</v>
      </c>
      <c r="O37" s="159">
        <f>+M37+N37</f>
        <v>275031</v>
      </c>
      <c r="P37" s="308">
        <v>0</v>
      </c>
      <c r="Q37" s="159">
        <f>O37+P37</f>
        <v>275031</v>
      </c>
      <c r="R37" s="311">
        <v>134655</v>
      </c>
      <c r="S37" s="309">
        <v>136337</v>
      </c>
      <c r="T37" s="159">
        <f>+R37+S37</f>
        <v>270992</v>
      </c>
      <c r="U37" s="308">
        <v>0</v>
      </c>
      <c r="V37" s="159">
        <f>T37+U37</f>
        <v>270992</v>
      </c>
      <c r="W37" s="40">
        <f t="shared" ref="W37:W39" si="42">IF(Q37=0,0,((V37/Q37)-1)*100)</f>
        <v>-1.4685617257690908</v>
      </c>
    </row>
    <row r="38" spans="1:28">
      <c r="A38" s="4" t="str">
        <f>IF(ISERROR(F38/G38)," ",IF(F38/G38&gt;0.5,IF(F38/G38&lt;1.5," ","NOT OK"),"NOT OK"))</f>
        <v xml:space="preserve"> </v>
      </c>
      <c r="B38" s="97" t="s">
        <v>11</v>
      </c>
      <c r="C38" s="304">
        <v>879</v>
      </c>
      <c r="D38" s="305">
        <v>879</v>
      </c>
      <c r="E38" s="148">
        <f t="shared" si="39"/>
        <v>1758</v>
      </c>
      <c r="F38" s="304">
        <v>854</v>
      </c>
      <c r="G38" s="305">
        <v>852</v>
      </c>
      <c r="H38" s="148">
        <f t="shared" si="40"/>
        <v>1706</v>
      </c>
      <c r="I38" s="114">
        <f t="shared" si="41"/>
        <v>-2.9579067121729197</v>
      </c>
      <c r="J38" s="4"/>
      <c r="K38" s="6"/>
      <c r="L38" s="13" t="s">
        <v>11</v>
      </c>
      <c r="M38" s="311">
        <v>126129</v>
      </c>
      <c r="N38" s="309">
        <v>130342</v>
      </c>
      <c r="O38" s="159">
        <f t="shared" ref="O38:O39" si="43">+M38+N38</f>
        <v>256471</v>
      </c>
      <c r="P38" s="308">
        <v>0</v>
      </c>
      <c r="Q38" s="159">
        <f>O38+P38</f>
        <v>256471</v>
      </c>
      <c r="R38" s="311">
        <v>137495</v>
      </c>
      <c r="S38" s="309">
        <v>140398</v>
      </c>
      <c r="T38" s="159">
        <f t="shared" ref="T38:T41" si="44">+R38+S38</f>
        <v>277893</v>
      </c>
      <c r="U38" s="308">
        <v>108</v>
      </c>
      <c r="V38" s="159">
        <f>T38+U38</f>
        <v>278001</v>
      </c>
      <c r="W38" s="40">
        <f t="shared" si="42"/>
        <v>8.3947112928947085</v>
      </c>
    </row>
    <row r="39" spans="1:28" ht="13.5" thickBot="1">
      <c r="A39" s="4" t="str">
        <f>IF(ISERROR(F39/G39)," ",IF(F39/G39&gt;0.5,IF(F39/G39&lt;1.5," ","NOT OK"),"NOT OK"))</f>
        <v xml:space="preserve"> </v>
      </c>
      <c r="B39" s="102" t="s">
        <v>12</v>
      </c>
      <c r="C39" s="306">
        <v>924</v>
      </c>
      <c r="D39" s="307">
        <v>924</v>
      </c>
      <c r="E39" s="148">
        <f t="shared" si="39"/>
        <v>1848</v>
      </c>
      <c r="F39" s="306">
        <v>890</v>
      </c>
      <c r="G39" s="307">
        <v>889</v>
      </c>
      <c r="H39" s="148">
        <f t="shared" si="40"/>
        <v>1779</v>
      </c>
      <c r="I39" s="114">
        <f t="shared" si="41"/>
        <v>-3.7337662337662336</v>
      </c>
      <c r="J39" s="4"/>
      <c r="K39" s="6"/>
      <c r="L39" s="22" t="s">
        <v>12</v>
      </c>
      <c r="M39" s="311">
        <v>146498</v>
      </c>
      <c r="N39" s="309">
        <v>140910</v>
      </c>
      <c r="O39" s="159">
        <f t="shared" si="43"/>
        <v>287408</v>
      </c>
      <c r="P39" s="310">
        <v>0</v>
      </c>
      <c r="Q39" s="159">
        <f t="shared" ref="Q39" si="45">O39+P39</f>
        <v>287408</v>
      </c>
      <c r="R39" s="311">
        <v>148701</v>
      </c>
      <c r="S39" s="309">
        <v>145188</v>
      </c>
      <c r="T39" s="159">
        <f t="shared" si="44"/>
        <v>293889</v>
      </c>
      <c r="U39" s="310">
        <v>0</v>
      </c>
      <c r="V39" s="159">
        <f t="shared" ref="V39" si="46">T39+U39</f>
        <v>293889</v>
      </c>
      <c r="W39" s="40">
        <f t="shared" si="42"/>
        <v>2.2549824639536808</v>
      </c>
    </row>
    <row r="40" spans="1:28" ht="14.25" thickTop="1" thickBot="1">
      <c r="A40" s="4" t="str">
        <f>IF(ISERROR(F40/G40)," ",IF(F40/G40&gt;0.5,IF(F40/G40&lt;1.5," ","NOT OK"),"NOT OK"))</f>
        <v xml:space="preserve"> </v>
      </c>
      <c r="B40" s="117" t="s">
        <v>57</v>
      </c>
      <c r="C40" s="180">
        <f t="shared" ref="C40:E40" si="47">+C37+C38+C39</f>
        <v>2685</v>
      </c>
      <c r="D40" s="186">
        <f t="shared" si="47"/>
        <v>2686</v>
      </c>
      <c r="E40" s="143">
        <f t="shared" si="47"/>
        <v>5371</v>
      </c>
      <c r="F40" s="180">
        <f t="shared" ref="F40:H40" si="48">+F37+F38+F39</f>
        <v>2566</v>
      </c>
      <c r="G40" s="186">
        <f t="shared" si="48"/>
        <v>2564</v>
      </c>
      <c r="H40" s="143">
        <f t="shared" si="48"/>
        <v>5130</v>
      </c>
      <c r="I40" s="121">
        <f>IF(E40=0,0,((H40/E40)-1)*100)</f>
        <v>-4.4870601377769548</v>
      </c>
      <c r="J40" s="4"/>
      <c r="L40" s="41" t="s">
        <v>57</v>
      </c>
      <c r="M40" s="45">
        <f t="shared" ref="M40:N40" si="49">+M37+M38+M39</f>
        <v>407441</v>
      </c>
      <c r="N40" s="43">
        <f t="shared" si="49"/>
        <v>411469</v>
      </c>
      <c r="O40" s="160">
        <f>+O37+O38+O39</f>
        <v>818910</v>
      </c>
      <c r="P40" s="43">
        <f t="shared" ref="P40:Q40" si="50">+P37+P38+P39</f>
        <v>0</v>
      </c>
      <c r="Q40" s="160">
        <f t="shared" si="50"/>
        <v>818910</v>
      </c>
      <c r="R40" s="45">
        <f t="shared" ref="R40:V40" si="51">+R37+R38+R39</f>
        <v>420851</v>
      </c>
      <c r="S40" s="43">
        <f t="shared" si="51"/>
        <v>421923</v>
      </c>
      <c r="T40" s="160">
        <f>+T37+T38+T39</f>
        <v>842774</v>
      </c>
      <c r="U40" s="43">
        <f t="shared" si="51"/>
        <v>108</v>
      </c>
      <c r="V40" s="160">
        <f t="shared" si="51"/>
        <v>842882</v>
      </c>
      <c r="W40" s="46">
        <f>IF(Q40=0,0,((V40/Q40)-1)*100)</f>
        <v>2.9273058089411608</v>
      </c>
    </row>
    <row r="41" spans="1:28" ht="13.5" thickTop="1">
      <c r="A41" s="4" t="str">
        <f t="shared" si="9"/>
        <v xml:space="preserve"> </v>
      </c>
      <c r="B41" s="97" t="s">
        <v>13</v>
      </c>
      <c r="C41" s="304">
        <v>910</v>
      </c>
      <c r="D41" s="305">
        <v>910</v>
      </c>
      <c r="E41" s="148">
        <f t="shared" ref="E41" si="52">SUM(C41:D41)</f>
        <v>1820</v>
      </c>
      <c r="F41" s="111">
        <v>873</v>
      </c>
      <c r="G41" s="113">
        <v>873</v>
      </c>
      <c r="H41" s="148">
        <f t="shared" ref="H41" si="53">SUM(F41:G41)</f>
        <v>1746</v>
      </c>
      <c r="I41" s="114">
        <f t="shared" ref="I41" si="54">IF(E41=0,0,((H41/E41)-1)*100)</f>
        <v>-4.0659340659340621</v>
      </c>
      <c r="L41" s="13" t="s">
        <v>13</v>
      </c>
      <c r="M41" s="311">
        <v>143823</v>
      </c>
      <c r="N41" s="309">
        <v>148159</v>
      </c>
      <c r="O41" s="159">
        <f t="shared" ref="O41" si="55">+M41+N41</f>
        <v>291982</v>
      </c>
      <c r="P41" s="310">
        <v>0</v>
      </c>
      <c r="Q41" s="162">
        <f>O41+P41</f>
        <v>291982</v>
      </c>
      <c r="R41" s="39">
        <v>141704</v>
      </c>
      <c r="S41" s="37">
        <v>144130</v>
      </c>
      <c r="T41" s="159">
        <f t="shared" si="44"/>
        <v>285834</v>
      </c>
      <c r="U41" s="38">
        <v>0</v>
      </c>
      <c r="V41" s="162">
        <f>T41+U41</f>
        <v>285834</v>
      </c>
      <c r="W41" s="40">
        <f t="shared" ref="W41" si="56">IF(Q41=0,0,((V41/Q41)-1)*100)</f>
        <v>-2.1056092498852652</v>
      </c>
    </row>
    <row r="42" spans="1:28">
      <c r="A42" s="4" t="str">
        <f t="shared" ref="A42:A45" si="57">IF(ISERROR(F42/G42)," ",IF(F42/G42&gt;0.5,IF(F42/G42&lt;1.5," ","NOT OK"),"NOT OK"))</f>
        <v xml:space="preserve"> </v>
      </c>
      <c r="B42" s="97" t="s">
        <v>14</v>
      </c>
      <c r="C42" s="304">
        <v>838</v>
      </c>
      <c r="D42" s="305">
        <v>838</v>
      </c>
      <c r="E42" s="148">
        <f>SUM(C42:D42)</f>
        <v>1676</v>
      </c>
      <c r="F42" s="111">
        <v>765</v>
      </c>
      <c r="G42" s="113">
        <v>766</v>
      </c>
      <c r="H42" s="148">
        <f>SUM(F42:G42)</f>
        <v>1531</v>
      </c>
      <c r="I42" s="114">
        <f t="shared" ref="I42:I45" si="58">IF(E42=0,0,((H42/E42)-1)*100)</f>
        <v>-8.6515513126491648</v>
      </c>
      <c r="J42" s="4"/>
      <c r="L42" s="13" t="s">
        <v>14</v>
      </c>
      <c r="M42" s="311">
        <v>133735</v>
      </c>
      <c r="N42" s="309">
        <v>131701</v>
      </c>
      <c r="O42" s="159">
        <f>+M42+N42</f>
        <v>265436</v>
      </c>
      <c r="P42" s="310">
        <v>0</v>
      </c>
      <c r="Q42" s="162">
        <f>O42+P42</f>
        <v>265436</v>
      </c>
      <c r="R42" s="39">
        <v>130946</v>
      </c>
      <c r="S42" s="37">
        <v>130731</v>
      </c>
      <c r="T42" s="159">
        <f>+R42+S42</f>
        <v>261677</v>
      </c>
      <c r="U42" s="38">
        <v>0</v>
      </c>
      <c r="V42" s="162">
        <f>T42+U42</f>
        <v>261677</v>
      </c>
      <c r="W42" s="40">
        <f t="shared" ref="W42:W45" si="59">IF(Q42=0,0,((V42/Q42)-1)*100)</f>
        <v>-1.4161605810816935</v>
      </c>
    </row>
    <row r="43" spans="1:28" ht="13.5" thickBot="1">
      <c r="A43" s="4" t="str">
        <f t="shared" si="57"/>
        <v xml:space="preserve"> </v>
      </c>
      <c r="B43" s="97" t="s">
        <v>15</v>
      </c>
      <c r="C43" s="304">
        <v>955</v>
      </c>
      <c r="D43" s="305">
        <v>955</v>
      </c>
      <c r="E43" s="148">
        <f>SUM(C43:D43)</f>
        <v>1910</v>
      </c>
      <c r="F43" s="304">
        <v>886</v>
      </c>
      <c r="G43" s="305">
        <v>886</v>
      </c>
      <c r="H43" s="148">
        <f>SUM(F43:G43)</f>
        <v>1772</v>
      </c>
      <c r="I43" s="114">
        <f t="shared" si="58"/>
        <v>-7.2251308900523554</v>
      </c>
      <c r="J43" s="4"/>
      <c r="L43" s="13" t="s">
        <v>15</v>
      </c>
      <c r="M43" s="311">
        <v>155119</v>
      </c>
      <c r="N43" s="309">
        <v>154386</v>
      </c>
      <c r="O43" s="159">
        <f>+M43+N43</f>
        <v>309505</v>
      </c>
      <c r="P43" s="310">
        <v>0</v>
      </c>
      <c r="Q43" s="162">
        <f>O43+P43</f>
        <v>309505</v>
      </c>
      <c r="R43" s="311">
        <v>152782</v>
      </c>
      <c r="S43" s="309">
        <v>152917</v>
      </c>
      <c r="T43" s="159">
        <f>+R43+S43</f>
        <v>305699</v>
      </c>
      <c r="U43" s="310">
        <v>0</v>
      </c>
      <c r="V43" s="162">
        <f>T43+U43</f>
        <v>305699</v>
      </c>
      <c r="W43" s="40">
        <f t="shared" si="59"/>
        <v>-1.2297054974879207</v>
      </c>
    </row>
    <row r="44" spans="1:28" ht="14.25" thickTop="1" thickBot="1">
      <c r="A44" s="290" t="str">
        <f t="shared" si="57"/>
        <v xml:space="preserve"> </v>
      </c>
      <c r="B44" s="117" t="s">
        <v>61</v>
      </c>
      <c r="C44" s="180">
        <f>+C41+C42+C43</f>
        <v>2703</v>
      </c>
      <c r="D44" s="186">
        <f t="shared" ref="D44" si="60">+D41+D42+D43</f>
        <v>2703</v>
      </c>
      <c r="E44" s="143">
        <f t="shared" ref="E44" si="61">+E41+E42+E43</f>
        <v>5406</v>
      </c>
      <c r="F44" s="180">
        <f t="shared" ref="F44" si="62">+F41+F42+F43</f>
        <v>2524</v>
      </c>
      <c r="G44" s="186">
        <f t="shared" ref="G44" si="63">+G41+G42+G43</f>
        <v>2525</v>
      </c>
      <c r="H44" s="143">
        <f t="shared" ref="H44" si="64">+H41+H42+H43</f>
        <v>5049</v>
      </c>
      <c r="I44" s="121">
        <f t="shared" si="58"/>
        <v>-6.6037735849056585</v>
      </c>
      <c r="J44" s="4"/>
      <c r="L44" s="41" t="s">
        <v>61</v>
      </c>
      <c r="M44" s="45">
        <f>+M41+M42+M43</f>
        <v>432677</v>
      </c>
      <c r="N44" s="43">
        <f t="shared" ref="N44" si="65">+N41+N42+N43</f>
        <v>434246</v>
      </c>
      <c r="O44" s="160">
        <f t="shared" ref="O44" si="66">+O41+O42+O43</f>
        <v>866923</v>
      </c>
      <c r="P44" s="43">
        <f t="shared" ref="P44" si="67">+P41+P42+P43</f>
        <v>0</v>
      </c>
      <c r="Q44" s="160">
        <f t="shared" ref="Q44" si="68">+Q41+Q42+Q43</f>
        <v>866923</v>
      </c>
      <c r="R44" s="45">
        <f t="shared" ref="R44" si="69">+R41+R42+R43</f>
        <v>425432</v>
      </c>
      <c r="S44" s="43">
        <f t="shared" ref="S44" si="70">+S41+S42+S43</f>
        <v>427778</v>
      </c>
      <c r="T44" s="160">
        <f t="shared" ref="T44" si="71">+T41+T42+T43</f>
        <v>853210</v>
      </c>
      <c r="U44" s="43">
        <f t="shared" ref="U44" si="72">+U41+U42+U43</f>
        <v>0</v>
      </c>
      <c r="V44" s="160">
        <f t="shared" ref="V44" si="73">+V41+V42+V43</f>
        <v>853210</v>
      </c>
      <c r="W44" s="46">
        <f t="shared" si="59"/>
        <v>-1.5818013825910748</v>
      </c>
    </row>
    <row r="45" spans="1:28" ht="13.5" thickTop="1">
      <c r="A45" s="4" t="str">
        <f t="shared" si="57"/>
        <v xml:space="preserve"> </v>
      </c>
      <c r="B45" s="97" t="s">
        <v>16</v>
      </c>
      <c r="C45" s="123">
        <v>922</v>
      </c>
      <c r="D45" s="125">
        <v>922</v>
      </c>
      <c r="E45" s="148">
        <f t="shared" ref="E45" si="74">SUM(C45:D45)</f>
        <v>1844</v>
      </c>
      <c r="F45" s="123">
        <v>882</v>
      </c>
      <c r="G45" s="125">
        <v>882</v>
      </c>
      <c r="H45" s="148">
        <f t="shared" ref="H45" si="75">SUM(F45:G45)</f>
        <v>1764</v>
      </c>
      <c r="I45" s="114">
        <f t="shared" si="58"/>
        <v>-4.3383947939262484</v>
      </c>
      <c r="J45" s="7"/>
      <c r="L45" s="13" t="s">
        <v>16</v>
      </c>
      <c r="M45" s="311">
        <v>151179</v>
      </c>
      <c r="N45" s="309">
        <v>151238</v>
      </c>
      <c r="O45" s="159">
        <f>+M45+N45</f>
        <v>302417</v>
      </c>
      <c r="P45" s="308">
        <v>0</v>
      </c>
      <c r="Q45" s="250">
        <f>O45+P45</f>
        <v>302417</v>
      </c>
      <c r="R45" s="39">
        <v>144915</v>
      </c>
      <c r="S45" s="37">
        <v>147096</v>
      </c>
      <c r="T45" s="159">
        <f>+R45+S45</f>
        <v>292011</v>
      </c>
      <c r="U45" s="133">
        <v>0</v>
      </c>
      <c r="V45" s="250">
        <f>T45+U45</f>
        <v>292011</v>
      </c>
      <c r="W45" s="40">
        <f t="shared" si="59"/>
        <v>-3.4409441268182683</v>
      </c>
    </row>
    <row r="46" spans="1:28" ht="13.5" thickBot="1">
      <c r="A46" s="4" t="str">
        <f t="shared" ref="A46:A48" si="76">IF(ISERROR(F46/G46)," ",IF(F46/G46&gt;0.5,IF(F46/G46&lt;1.5," ","NOT OK"),"NOT OK"))</f>
        <v xml:space="preserve"> </v>
      </c>
      <c r="B46" s="97" t="s">
        <v>17</v>
      </c>
      <c r="C46" s="123">
        <v>946</v>
      </c>
      <c r="D46" s="125">
        <v>946</v>
      </c>
      <c r="E46" s="148">
        <f>SUM(C46:D46)</f>
        <v>1892</v>
      </c>
      <c r="F46" s="123">
        <v>866</v>
      </c>
      <c r="G46" s="125">
        <v>866</v>
      </c>
      <c r="H46" s="148">
        <f>SUM(F46:G46)</f>
        <v>1732</v>
      </c>
      <c r="I46" s="114">
        <f t="shared" ref="I46:I48" si="77">IF(E46=0,0,((H46/E46)-1)*100)</f>
        <v>-8.4566596194503134</v>
      </c>
      <c r="J46" s="4"/>
      <c r="L46" s="13" t="s">
        <v>17</v>
      </c>
      <c r="M46" s="311">
        <v>144599</v>
      </c>
      <c r="N46" s="309">
        <v>145758</v>
      </c>
      <c r="O46" s="159">
        <f t="shared" ref="O46" si="78">+M46+N46</f>
        <v>290357</v>
      </c>
      <c r="P46" s="308">
        <v>0</v>
      </c>
      <c r="Q46" s="159">
        <f>O46+P46</f>
        <v>290357</v>
      </c>
      <c r="R46" s="39">
        <v>139857</v>
      </c>
      <c r="S46" s="37">
        <v>138833</v>
      </c>
      <c r="T46" s="159">
        <f>+R46+S46</f>
        <v>278690</v>
      </c>
      <c r="U46" s="133">
        <v>0</v>
      </c>
      <c r="V46" s="159">
        <f>T46+U46</f>
        <v>278690</v>
      </c>
      <c r="W46" s="40">
        <f t="shared" ref="W46:W48" si="79">IF(Q46=0,0,((V46/Q46)-1)*100)</f>
        <v>-4.0181569585028054</v>
      </c>
    </row>
    <row r="47" spans="1:28" ht="14.25" thickTop="1" thickBot="1">
      <c r="A47" s="290" t="str">
        <f t="shared" si="76"/>
        <v xml:space="preserve"> </v>
      </c>
      <c r="B47" s="117" t="s">
        <v>66</v>
      </c>
      <c r="C47" s="118">
        <f>+C44+C45+C46</f>
        <v>4571</v>
      </c>
      <c r="D47" s="119">
        <f t="shared" ref="D47" si="80">+D44+D45+D46</f>
        <v>4571</v>
      </c>
      <c r="E47" s="554">
        <f t="shared" ref="E47" si="81">+E44+E45+E46</f>
        <v>9142</v>
      </c>
      <c r="F47" s="118">
        <f t="shared" ref="F47" si="82">+F44+F45+F46</f>
        <v>4272</v>
      </c>
      <c r="G47" s="120">
        <f t="shared" ref="G47" si="83">+G44+G45+G46</f>
        <v>4273</v>
      </c>
      <c r="H47" s="271">
        <f t="shared" ref="H47" si="84">+H44+H45+H46</f>
        <v>8545</v>
      </c>
      <c r="I47" s="121">
        <f t="shared" si="77"/>
        <v>-6.5302997155983427</v>
      </c>
      <c r="J47" s="4"/>
      <c r="L47" s="41" t="s">
        <v>66</v>
      </c>
      <c r="M47" s="42">
        <f>+M44+M45+M46</f>
        <v>728455</v>
      </c>
      <c r="N47" s="42">
        <f t="shared" ref="N47" si="85">+N44+N45+N46</f>
        <v>731242</v>
      </c>
      <c r="O47" s="324">
        <f t="shared" ref="O47" si="86">+O44+O45+O46</f>
        <v>1459697</v>
      </c>
      <c r="P47" s="42">
        <f t="shared" ref="P47" si="87">+P44+P45+P46</f>
        <v>0</v>
      </c>
      <c r="Q47" s="324">
        <f t="shared" ref="Q47" si="88">+Q44+Q45+Q46</f>
        <v>1459697</v>
      </c>
      <c r="R47" s="42">
        <f t="shared" ref="R47" si="89">+R44+R45+R46</f>
        <v>710204</v>
      </c>
      <c r="S47" s="42">
        <f t="shared" ref="S47" si="90">+S44+S45+S46</f>
        <v>713707</v>
      </c>
      <c r="T47" s="324">
        <f t="shared" ref="T47" si="91">+T44+T45+T46</f>
        <v>1423911</v>
      </c>
      <c r="U47" s="42">
        <f t="shared" ref="U47" si="92">+U44+U45+U46</f>
        <v>0</v>
      </c>
      <c r="V47" s="324">
        <f t="shared" ref="V47" si="93">+V44+V45+V46</f>
        <v>1423911</v>
      </c>
      <c r="W47" s="46">
        <f t="shared" si="79"/>
        <v>-2.4516046823416127</v>
      </c>
      <c r="X47" s="1"/>
      <c r="AA47" s="1"/>
    </row>
    <row r="48" spans="1:28" ht="14.25" thickTop="1" thickBot="1">
      <c r="A48" s="290" t="str">
        <f t="shared" si="76"/>
        <v xml:space="preserve"> </v>
      </c>
      <c r="B48" s="117" t="s">
        <v>67</v>
      </c>
      <c r="C48" s="118">
        <f>+C40+C44+C45+C46</f>
        <v>7256</v>
      </c>
      <c r="D48" s="120">
        <f t="shared" ref="D48:H48" si="94">+D40+D44+D45+D46</f>
        <v>7257</v>
      </c>
      <c r="E48" s="271">
        <f t="shared" si="94"/>
        <v>14513</v>
      </c>
      <c r="F48" s="118">
        <f t="shared" si="94"/>
        <v>6838</v>
      </c>
      <c r="G48" s="120">
        <f t="shared" si="94"/>
        <v>6837</v>
      </c>
      <c r="H48" s="271">
        <f t="shared" si="94"/>
        <v>13675</v>
      </c>
      <c r="I48" s="121">
        <f t="shared" si="77"/>
        <v>-5.774133535450976</v>
      </c>
      <c r="J48" s="4"/>
      <c r="L48" s="41" t="s">
        <v>67</v>
      </c>
      <c r="M48" s="45">
        <f>+M40+M44+M45+M46</f>
        <v>1135896</v>
      </c>
      <c r="N48" s="45">
        <f t="shared" ref="N48:V48" si="95">+N40+N44+N45+N46</f>
        <v>1142711</v>
      </c>
      <c r="O48" s="555">
        <f t="shared" si="95"/>
        <v>2278607</v>
      </c>
      <c r="P48" s="45">
        <f t="shared" si="95"/>
        <v>0</v>
      </c>
      <c r="Q48" s="555">
        <f t="shared" si="95"/>
        <v>2278607</v>
      </c>
      <c r="R48" s="45">
        <f t="shared" si="95"/>
        <v>1131055</v>
      </c>
      <c r="S48" s="45">
        <f t="shared" si="95"/>
        <v>1135630</v>
      </c>
      <c r="T48" s="555">
        <f t="shared" si="95"/>
        <v>2266685</v>
      </c>
      <c r="U48" s="45">
        <f t="shared" si="95"/>
        <v>108</v>
      </c>
      <c r="V48" s="555">
        <f t="shared" si="95"/>
        <v>2266793</v>
      </c>
      <c r="W48" s="46">
        <f t="shared" si="79"/>
        <v>-0.51847466456479419</v>
      </c>
      <c r="X48" s="5"/>
      <c r="Y48" s="4"/>
      <c r="Z48" s="4"/>
      <c r="AA48" s="296"/>
      <c r="AB48" s="260"/>
    </row>
    <row r="49" spans="1:27" ht="14.25" thickTop="1" thickBot="1">
      <c r="A49" s="4" t="str">
        <f>IF(ISERROR(F49/G49)," ",IF(F49/G49&gt;0.5,IF(F49/G49&lt;1.5," ","NOT OK"),"NOT OK"))</f>
        <v xml:space="preserve"> </v>
      </c>
      <c r="B49" s="97" t="s">
        <v>18</v>
      </c>
      <c r="C49" s="123">
        <v>906</v>
      </c>
      <c r="D49" s="125">
        <v>906</v>
      </c>
      <c r="E49" s="148">
        <f>SUM(C49:D49)</f>
        <v>1812</v>
      </c>
      <c r="F49" s="123"/>
      <c r="G49" s="125"/>
      <c r="H49" s="148"/>
      <c r="I49" s="114"/>
      <c r="J49" s="4"/>
      <c r="L49" s="13" t="s">
        <v>18</v>
      </c>
      <c r="M49" s="311">
        <v>135703</v>
      </c>
      <c r="N49" s="309">
        <v>134389</v>
      </c>
      <c r="O49" s="159">
        <f>+M49+N49</f>
        <v>270092</v>
      </c>
      <c r="P49" s="308">
        <v>0</v>
      </c>
      <c r="Q49" s="159">
        <f>O49+P49</f>
        <v>270092</v>
      </c>
      <c r="R49" s="39"/>
      <c r="S49" s="37"/>
      <c r="T49" s="159"/>
      <c r="U49" s="133"/>
      <c r="V49" s="159"/>
      <c r="W49" s="40"/>
    </row>
    <row r="50" spans="1:27" ht="15.75" customHeight="1" thickTop="1" thickBot="1">
      <c r="A50" s="9" t="str">
        <f>IF(ISERROR(F50/G50)," ",IF(F50/G50&gt;0.5,IF(F50/G50&lt;1.5," ","NOT OK"),"NOT OK"))</f>
        <v xml:space="preserve"> </v>
      </c>
      <c r="B50" s="126" t="s">
        <v>19</v>
      </c>
      <c r="C50" s="180">
        <f t="shared" ref="C50:E50" si="96">+C45+C46+C49</f>
        <v>2774</v>
      </c>
      <c r="D50" s="186">
        <f t="shared" si="96"/>
        <v>2774</v>
      </c>
      <c r="E50" s="143">
        <f t="shared" si="96"/>
        <v>5548</v>
      </c>
      <c r="F50" s="180"/>
      <c r="G50" s="186"/>
      <c r="H50" s="143"/>
      <c r="I50" s="121"/>
      <c r="J50" s="9"/>
      <c r="K50" s="10"/>
      <c r="L50" s="47" t="s">
        <v>19</v>
      </c>
      <c r="M50" s="48">
        <f t="shared" ref="M50:Q50" si="97">+M45+M46+M49</f>
        <v>431481</v>
      </c>
      <c r="N50" s="49">
        <f t="shared" si="97"/>
        <v>431385</v>
      </c>
      <c r="O50" s="161">
        <f t="shared" si="97"/>
        <v>862866</v>
      </c>
      <c r="P50" s="49">
        <f t="shared" si="97"/>
        <v>0</v>
      </c>
      <c r="Q50" s="161">
        <f t="shared" si="97"/>
        <v>862866</v>
      </c>
      <c r="R50" s="48"/>
      <c r="S50" s="49"/>
      <c r="T50" s="161"/>
      <c r="U50" s="49"/>
      <c r="V50" s="161"/>
      <c r="W50" s="50"/>
    </row>
    <row r="51" spans="1:27" ht="13.5" thickTop="1">
      <c r="A51" s="4" t="str">
        <f>IF(ISERROR(F51/G51)," ",IF(F51/G51&gt;0.5,IF(F51/G51&lt;1.5," ","NOT OK"),"NOT OK"))</f>
        <v xml:space="preserve"> </v>
      </c>
      <c r="B51" s="97" t="s">
        <v>20</v>
      </c>
      <c r="C51" s="304">
        <v>907</v>
      </c>
      <c r="D51" s="305">
        <v>905</v>
      </c>
      <c r="E51" s="151">
        <f>SUM(C51:D51)</f>
        <v>1812</v>
      </c>
      <c r="F51" s="111"/>
      <c r="G51" s="113"/>
      <c r="H51" s="151"/>
      <c r="I51" s="114"/>
      <c r="J51" s="4"/>
      <c r="L51" s="13" t="s">
        <v>21</v>
      </c>
      <c r="M51" s="311">
        <v>137133</v>
      </c>
      <c r="N51" s="309">
        <v>137185</v>
      </c>
      <c r="O51" s="159">
        <f>+M51+N51</f>
        <v>274318</v>
      </c>
      <c r="P51" s="308">
        <v>0</v>
      </c>
      <c r="Q51" s="159">
        <f>O51+P51</f>
        <v>274318</v>
      </c>
      <c r="R51" s="39"/>
      <c r="S51" s="37"/>
      <c r="T51" s="159"/>
      <c r="U51" s="133"/>
      <c r="V51" s="159"/>
      <c r="W51" s="40"/>
    </row>
    <row r="52" spans="1:27">
      <c r="A52" s="4" t="str">
        <f t="shared" ref="A52" si="98">IF(ISERROR(F52/G52)," ",IF(F52/G52&gt;0.5,IF(F52/G52&lt;1.5," ","NOT OK"),"NOT OK"))</f>
        <v xml:space="preserve"> </v>
      </c>
      <c r="B52" s="97" t="s">
        <v>22</v>
      </c>
      <c r="C52" s="304">
        <v>899</v>
      </c>
      <c r="D52" s="305">
        <v>900</v>
      </c>
      <c r="E52" s="142">
        <f t="shared" ref="E52:E53" si="99">SUM(C52:D52)</f>
        <v>1799</v>
      </c>
      <c r="F52" s="304"/>
      <c r="G52" s="305"/>
      <c r="H52" s="142"/>
      <c r="I52" s="114"/>
      <c r="J52" s="4"/>
      <c r="L52" s="13" t="s">
        <v>22</v>
      </c>
      <c r="M52" s="311">
        <v>139538</v>
      </c>
      <c r="N52" s="309">
        <v>138587</v>
      </c>
      <c r="O52" s="159">
        <f t="shared" ref="O52" si="100">+M52+N52</f>
        <v>278125</v>
      </c>
      <c r="P52" s="308">
        <v>0</v>
      </c>
      <c r="Q52" s="159">
        <f>O52+P52</f>
        <v>278125</v>
      </c>
      <c r="R52" s="311"/>
      <c r="S52" s="309"/>
      <c r="T52" s="159"/>
      <c r="U52" s="308"/>
      <c r="V52" s="159"/>
      <c r="W52" s="40"/>
    </row>
    <row r="53" spans="1:27" ht="13.5" thickBot="1">
      <c r="A53" s="4" t="str">
        <f>IF(ISERROR(F53/G53)," ",IF(F53/G53&gt;0.5,IF(F53/G53&lt;1.5," ","NOT OK"),"NOT OK"))</f>
        <v xml:space="preserve"> </v>
      </c>
      <c r="B53" s="97" t="s">
        <v>23</v>
      </c>
      <c r="C53" s="304">
        <v>826</v>
      </c>
      <c r="D53" s="129">
        <v>826</v>
      </c>
      <c r="E53" s="146">
        <f t="shared" si="99"/>
        <v>1652</v>
      </c>
      <c r="F53" s="111"/>
      <c r="G53" s="129"/>
      <c r="H53" s="146"/>
      <c r="I53" s="130"/>
      <c r="J53" s="4"/>
      <c r="L53" s="13" t="s">
        <v>23</v>
      </c>
      <c r="M53" s="311">
        <v>132915</v>
      </c>
      <c r="N53" s="309">
        <v>131842</v>
      </c>
      <c r="O53" s="159">
        <f>+M53+N53</f>
        <v>264757</v>
      </c>
      <c r="P53" s="308">
        <v>0</v>
      </c>
      <c r="Q53" s="248">
        <f>O53+P53</f>
        <v>264757</v>
      </c>
      <c r="R53" s="39"/>
      <c r="S53" s="37"/>
      <c r="T53" s="159"/>
      <c r="U53" s="133"/>
      <c r="V53" s="248"/>
      <c r="W53" s="40"/>
    </row>
    <row r="54" spans="1:27" ht="14.25" thickTop="1" thickBot="1">
      <c r="A54" s="290" t="str">
        <f>IF(ISERROR(F54/G54)," ",IF(F54/G54&gt;0.5,IF(F54/G54&lt;1.5," ","NOT OK"),"NOT OK"))</f>
        <v xml:space="preserve"> </v>
      </c>
      <c r="B54" s="117" t="s">
        <v>40</v>
      </c>
      <c r="C54" s="180">
        <f t="shared" ref="C54:E54" si="101">+C51+C52+C53</f>
        <v>2632</v>
      </c>
      <c r="D54" s="180">
        <f t="shared" si="101"/>
        <v>2631</v>
      </c>
      <c r="E54" s="180">
        <f t="shared" si="101"/>
        <v>5263</v>
      </c>
      <c r="F54" s="180"/>
      <c r="G54" s="180"/>
      <c r="H54" s="180"/>
      <c r="I54" s="121"/>
      <c r="J54" s="4"/>
      <c r="L54" s="326" t="s">
        <v>40</v>
      </c>
      <c r="M54" s="45">
        <f t="shared" ref="M54:Q54" si="102">+M51+M52+M53</f>
        <v>409586</v>
      </c>
      <c r="N54" s="43">
        <f t="shared" si="102"/>
        <v>407614</v>
      </c>
      <c r="O54" s="160">
        <f t="shared" si="102"/>
        <v>817200</v>
      </c>
      <c r="P54" s="43">
        <f t="shared" si="102"/>
        <v>0</v>
      </c>
      <c r="Q54" s="160">
        <f t="shared" si="102"/>
        <v>817200</v>
      </c>
      <c r="R54" s="45"/>
      <c r="S54" s="43"/>
      <c r="T54" s="160"/>
      <c r="U54" s="43"/>
      <c r="V54" s="160"/>
      <c r="W54" s="46"/>
    </row>
    <row r="55" spans="1:27" ht="14.25" thickTop="1" thickBot="1">
      <c r="A55" s="290" t="str">
        <f>IF(ISERROR(F55/G55)," ",IF(F55/G55&gt;0.5,IF(F55/G55&lt;1.5," ","NOT OK"),"NOT OK"))</f>
        <v xml:space="preserve"> </v>
      </c>
      <c r="B55" s="117" t="s">
        <v>62</v>
      </c>
      <c r="C55" s="118">
        <f t="shared" ref="C55:E55" si="103">+C44+C50+C54</f>
        <v>8109</v>
      </c>
      <c r="D55" s="118">
        <f t="shared" si="103"/>
        <v>8108</v>
      </c>
      <c r="E55" s="118">
        <f t="shared" si="103"/>
        <v>16217</v>
      </c>
      <c r="F55" s="118"/>
      <c r="G55" s="118"/>
      <c r="H55" s="118"/>
      <c r="I55" s="121"/>
      <c r="J55" s="4"/>
      <c r="L55" s="326" t="s">
        <v>62</v>
      </c>
      <c r="M55" s="42">
        <f t="shared" ref="M55:Q55" si="104">+M44+M50+M54</f>
        <v>1273744</v>
      </c>
      <c r="N55" s="42">
        <f t="shared" si="104"/>
        <v>1273245</v>
      </c>
      <c r="O55" s="324">
        <f t="shared" si="104"/>
        <v>2546989</v>
      </c>
      <c r="P55" s="42">
        <f t="shared" si="104"/>
        <v>0</v>
      </c>
      <c r="Q55" s="325">
        <f t="shared" si="104"/>
        <v>2546989</v>
      </c>
      <c r="R55" s="42"/>
      <c r="S55" s="42"/>
      <c r="T55" s="324"/>
      <c r="U55" s="42"/>
      <c r="V55" s="325"/>
      <c r="W55" s="46"/>
      <c r="X55" s="1"/>
      <c r="AA55" s="1"/>
    </row>
    <row r="56" spans="1:27" ht="14.25" thickTop="1" thickBot="1">
      <c r="A56" s="290" t="str">
        <f>IF(ISERROR(F56/G56)," ",IF(F56/G56&gt;0.5,IF(F56/G56&lt;1.5," ","NOT OK"),"NOT OK"))</f>
        <v xml:space="preserve"> </v>
      </c>
      <c r="B56" s="117" t="s">
        <v>63</v>
      </c>
      <c r="C56" s="180">
        <f t="shared" ref="C56:E56" si="105">+C40+C44+C50+C54</f>
        <v>10794</v>
      </c>
      <c r="D56" s="180">
        <f t="shared" si="105"/>
        <v>10794</v>
      </c>
      <c r="E56" s="180">
        <f t="shared" si="105"/>
        <v>21588</v>
      </c>
      <c r="F56" s="180"/>
      <c r="G56" s="180"/>
      <c r="H56" s="180"/>
      <c r="I56" s="121"/>
      <c r="J56" s="4"/>
      <c r="L56" s="326" t="s">
        <v>63</v>
      </c>
      <c r="M56" s="45">
        <f t="shared" ref="M56:Q56" si="106">+M40+M44+M50+M54</f>
        <v>1681185</v>
      </c>
      <c r="N56" s="43">
        <f t="shared" si="106"/>
        <v>1684714</v>
      </c>
      <c r="O56" s="160">
        <f t="shared" si="106"/>
        <v>3365899</v>
      </c>
      <c r="P56" s="43">
        <f t="shared" si="106"/>
        <v>0</v>
      </c>
      <c r="Q56" s="160">
        <f t="shared" si="106"/>
        <v>3365899</v>
      </c>
      <c r="R56" s="45"/>
      <c r="S56" s="43"/>
      <c r="T56" s="160"/>
      <c r="U56" s="43"/>
      <c r="V56" s="160"/>
      <c r="W56" s="46"/>
    </row>
    <row r="57" spans="1:27" ht="14.25" thickTop="1" thickBot="1">
      <c r="B57" s="131" t="s">
        <v>60</v>
      </c>
      <c r="C57" s="93"/>
      <c r="D57" s="93"/>
      <c r="E57" s="93"/>
      <c r="F57" s="93"/>
      <c r="G57" s="93"/>
      <c r="H57" s="93"/>
      <c r="I57" s="93"/>
      <c r="J57" s="4"/>
      <c r="L57" s="54" t="s">
        <v>60</v>
      </c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</row>
    <row r="58" spans="1:27" ht="13.5" thickTop="1">
      <c r="B58" s="1335" t="s">
        <v>27</v>
      </c>
      <c r="C58" s="1336"/>
      <c r="D58" s="1336"/>
      <c r="E58" s="1336"/>
      <c r="F58" s="1336"/>
      <c r="G58" s="1336"/>
      <c r="H58" s="1336"/>
      <c r="I58" s="1337"/>
      <c r="J58" s="4"/>
      <c r="L58" s="1344" t="s">
        <v>28</v>
      </c>
      <c r="M58" s="1345"/>
      <c r="N58" s="1345"/>
      <c r="O58" s="1345"/>
      <c r="P58" s="1345"/>
      <c r="Q58" s="1345"/>
      <c r="R58" s="1345"/>
      <c r="S58" s="1345"/>
      <c r="T58" s="1345"/>
      <c r="U58" s="1345"/>
      <c r="V58" s="1345"/>
      <c r="W58" s="1346"/>
    </row>
    <row r="59" spans="1:27" ht="13.5" thickBot="1">
      <c r="B59" s="1338" t="s">
        <v>30</v>
      </c>
      <c r="C59" s="1339"/>
      <c r="D59" s="1339"/>
      <c r="E59" s="1339"/>
      <c r="F59" s="1339"/>
      <c r="G59" s="1339"/>
      <c r="H59" s="1339"/>
      <c r="I59" s="1340"/>
      <c r="J59" s="4"/>
      <c r="L59" s="1347" t="s">
        <v>50</v>
      </c>
      <c r="M59" s="1348"/>
      <c r="N59" s="1348"/>
      <c r="O59" s="1348"/>
      <c r="P59" s="1348"/>
      <c r="Q59" s="1348"/>
      <c r="R59" s="1348"/>
      <c r="S59" s="1348"/>
      <c r="T59" s="1348"/>
      <c r="U59" s="1348"/>
      <c r="V59" s="1348"/>
      <c r="W59" s="1349"/>
    </row>
    <row r="60" spans="1:27" ht="14.25" thickTop="1" thickBot="1">
      <c r="B60" s="92"/>
      <c r="C60" s="93"/>
      <c r="D60" s="93"/>
      <c r="E60" s="93"/>
      <c r="F60" s="93"/>
      <c r="G60" s="93"/>
      <c r="H60" s="93"/>
      <c r="I60" s="94"/>
      <c r="J60" s="4"/>
      <c r="L60" s="51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3"/>
    </row>
    <row r="61" spans="1:27" ht="14.25" thickTop="1" thickBot="1">
      <c r="B61" s="95"/>
      <c r="C61" s="1341" t="s">
        <v>64</v>
      </c>
      <c r="D61" s="1342"/>
      <c r="E61" s="1343"/>
      <c r="F61" s="1341" t="s">
        <v>65</v>
      </c>
      <c r="G61" s="1342"/>
      <c r="H61" s="1343"/>
      <c r="I61" s="96" t="s">
        <v>2</v>
      </c>
      <c r="J61" s="4"/>
      <c r="L61" s="11"/>
      <c r="M61" s="1350" t="s">
        <v>64</v>
      </c>
      <c r="N61" s="1351"/>
      <c r="O61" s="1351"/>
      <c r="P61" s="1351"/>
      <c r="Q61" s="1352"/>
      <c r="R61" s="1350" t="s">
        <v>65</v>
      </c>
      <c r="S61" s="1351"/>
      <c r="T61" s="1351"/>
      <c r="U61" s="1351"/>
      <c r="V61" s="1352"/>
      <c r="W61" s="12" t="s">
        <v>2</v>
      </c>
    </row>
    <row r="62" spans="1:27" ht="13.5" thickTop="1">
      <c r="B62" s="97" t="s">
        <v>3</v>
      </c>
      <c r="C62" s="98"/>
      <c r="D62" s="99"/>
      <c r="E62" s="100"/>
      <c r="F62" s="98"/>
      <c r="G62" s="99"/>
      <c r="H62" s="100"/>
      <c r="I62" s="101" t="s">
        <v>4</v>
      </c>
      <c r="J62" s="4"/>
      <c r="L62" s="13" t="s">
        <v>3</v>
      </c>
      <c r="M62" s="19"/>
      <c r="N62" s="15"/>
      <c r="O62" s="16"/>
      <c r="P62" s="17"/>
      <c r="Q62" s="20"/>
      <c r="R62" s="19"/>
      <c r="S62" s="15"/>
      <c r="T62" s="16"/>
      <c r="U62" s="17"/>
      <c r="V62" s="20"/>
      <c r="W62" s="21" t="s">
        <v>4</v>
      </c>
    </row>
    <row r="63" spans="1:27" ht="13.5" thickBot="1">
      <c r="B63" s="102" t="s">
        <v>29</v>
      </c>
      <c r="C63" s="103" t="s">
        <v>5</v>
      </c>
      <c r="D63" s="104" t="s">
        <v>6</v>
      </c>
      <c r="E63" s="540" t="s">
        <v>7</v>
      </c>
      <c r="F63" s="103" t="s">
        <v>5</v>
      </c>
      <c r="G63" s="104" t="s">
        <v>6</v>
      </c>
      <c r="H63" s="105" t="s">
        <v>7</v>
      </c>
      <c r="I63" s="106"/>
      <c r="J63" s="4"/>
      <c r="L63" s="22"/>
      <c r="M63" s="27" t="s">
        <v>8</v>
      </c>
      <c r="N63" s="24" t="s">
        <v>9</v>
      </c>
      <c r="O63" s="25" t="s">
        <v>31</v>
      </c>
      <c r="P63" s="26" t="s">
        <v>32</v>
      </c>
      <c r="Q63" s="25" t="s">
        <v>7</v>
      </c>
      <c r="R63" s="27" t="s">
        <v>8</v>
      </c>
      <c r="S63" s="24" t="s">
        <v>9</v>
      </c>
      <c r="T63" s="25" t="s">
        <v>31</v>
      </c>
      <c r="U63" s="26" t="s">
        <v>32</v>
      </c>
      <c r="V63" s="25" t="s">
        <v>7</v>
      </c>
      <c r="W63" s="28"/>
    </row>
    <row r="64" spans="1:27" ht="5.25" customHeight="1" thickTop="1">
      <c r="B64" s="97"/>
      <c r="C64" s="107"/>
      <c r="D64" s="108"/>
      <c r="E64" s="109"/>
      <c r="F64" s="107"/>
      <c r="G64" s="108"/>
      <c r="H64" s="109"/>
      <c r="I64" s="110"/>
      <c r="J64" s="4"/>
      <c r="L64" s="13"/>
      <c r="M64" s="33"/>
      <c r="N64" s="30"/>
      <c r="O64" s="31"/>
      <c r="P64" s="32"/>
      <c r="Q64" s="34"/>
      <c r="R64" s="33"/>
      <c r="S64" s="30"/>
      <c r="T64" s="31"/>
      <c r="U64" s="32"/>
      <c r="V64" s="34"/>
      <c r="W64" s="35"/>
    </row>
    <row r="65" spans="1:28">
      <c r="A65" s="4" t="str">
        <f>IF(ISERROR(F65/G65)," ",IF(F65/G65&gt;0.5,IF(F65/G65&lt;1.5," ","NOT OK"),"NOT OK"))</f>
        <v xml:space="preserve"> </v>
      </c>
      <c r="B65" s="97" t="s">
        <v>10</v>
      </c>
      <c r="C65" s="304">
        <f t="shared" ref="C65:H67" si="107">+C9+C37</f>
        <v>944</v>
      </c>
      <c r="D65" s="305">
        <f t="shared" si="107"/>
        <v>945</v>
      </c>
      <c r="E65" s="148">
        <f t="shared" si="107"/>
        <v>1889</v>
      </c>
      <c r="F65" s="111">
        <f t="shared" si="107"/>
        <v>910</v>
      </c>
      <c r="G65" s="113">
        <f t="shared" si="107"/>
        <v>911</v>
      </c>
      <c r="H65" s="148">
        <f t="shared" si="107"/>
        <v>1821</v>
      </c>
      <c r="I65" s="114">
        <f t="shared" ref="I65:I67" si="108">IF(E65=0,0,((H65/E65)-1)*100)</f>
        <v>-3.5997882477501353</v>
      </c>
      <c r="J65" s="4"/>
      <c r="K65" s="6"/>
      <c r="L65" s="13" t="s">
        <v>10</v>
      </c>
      <c r="M65" s="311">
        <f t="shared" ref="M65:N67" si="109">+M9+M37</f>
        <v>144099</v>
      </c>
      <c r="N65" s="309">
        <f t="shared" si="109"/>
        <v>149459</v>
      </c>
      <c r="O65" s="159">
        <f>SUM(M65:N65)</f>
        <v>293558</v>
      </c>
      <c r="P65" s="310">
        <f>P9+P37</f>
        <v>0</v>
      </c>
      <c r="Q65" s="159">
        <f>+O65+P65</f>
        <v>293558</v>
      </c>
      <c r="R65" s="39">
        <f t="shared" ref="R65:S67" si="110">+R9+R37</f>
        <v>147096</v>
      </c>
      <c r="S65" s="37">
        <f t="shared" si="110"/>
        <v>148437</v>
      </c>
      <c r="T65" s="159">
        <f>SUM(R65:S65)</f>
        <v>295533</v>
      </c>
      <c r="U65" s="38">
        <f>U9+U37</f>
        <v>0</v>
      </c>
      <c r="V65" s="159">
        <f>+T65+U65</f>
        <v>295533</v>
      </c>
      <c r="W65" s="40">
        <f t="shared" ref="W65:W67" si="111">IF(Q65=0,0,((V65/Q65)-1)*100)</f>
        <v>0.67278016610006208</v>
      </c>
    </row>
    <row r="66" spans="1:28">
      <c r="A66" s="4" t="str">
        <f>IF(ISERROR(F66/G66)," ",IF(F66/G66&gt;0.5,IF(F66/G66&lt;1.5," ","NOT OK"),"NOT OK"))</f>
        <v xml:space="preserve"> </v>
      </c>
      <c r="B66" s="97" t="s">
        <v>11</v>
      </c>
      <c r="C66" s="304">
        <f t="shared" si="107"/>
        <v>939</v>
      </c>
      <c r="D66" s="305">
        <f t="shared" si="107"/>
        <v>939</v>
      </c>
      <c r="E66" s="148">
        <f t="shared" si="107"/>
        <v>1878</v>
      </c>
      <c r="F66" s="111">
        <f t="shared" si="107"/>
        <v>961</v>
      </c>
      <c r="G66" s="113">
        <f t="shared" si="107"/>
        <v>960</v>
      </c>
      <c r="H66" s="148">
        <f t="shared" si="107"/>
        <v>1921</v>
      </c>
      <c r="I66" s="114">
        <f t="shared" si="108"/>
        <v>2.289669861554855</v>
      </c>
      <c r="J66" s="4"/>
      <c r="K66" s="6"/>
      <c r="L66" s="13" t="s">
        <v>11</v>
      </c>
      <c r="M66" s="311">
        <f t="shared" si="109"/>
        <v>134844</v>
      </c>
      <c r="N66" s="309">
        <f t="shared" si="109"/>
        <v>138744</v>
      </c>
      <c r="O66" s="159">
        <f t="shared" ref="O66:O67" si="112">SUM(M66:N66)</f>
        <v>273588</v>
      </c>
      <c r="P66" s="310">
        <f>P10+P38</f>
        <v>0</v>
      </c>
      <c r="Q66" s="159">
        <f>+O66+P66</f>
        <v>273588</v>
      </c>
      <c r="R66" s="39">
        <f t="shared" si="110"/>
        <v>151341</v>
      </c>
      <c r="S66" s="37">
        <f t="shared" si="110"/>
        <v>153681</v>
      </c>
      <c r="T66" s="159">
        <f t="shared" ref="T66:T67" si="113">SUM(R66:S66)</f>
        <v>305022</v>
      </c>
      <c r="U66" s="38">
        <f>U10+U38</f>
        <v>108</v>
      </c>
      <c r="V66" s="159">
        <f>+T66+U66</f>
        <v>305130</v>
      </c>
      <c r="W66" s="40">
        <f t="shared" si="111"/>
        <v>11.529014430457485</v>
      </c>
    </row>
    <row r="67" spans="1:28" ht="13.5" thickBot="1">
      <c r="A67" s="4" t="str">
        <f>IF(ISERROR(F67/G67)," ",IF(F67/G67&gt;0.5,IF(F67/G67&lt;1.5," ","NOT OK"),"NOT OK"))</f>
        <v xml:space="preserve"> </v>
      </c>
      <c r="B67" s="102" t="s">
        <v>12</v>
      </c>
      <c r="C67" s="306">
        <f t="shared" si="107"/>
        <v>986</v>
      </c>
      <c r="D67" s="307">
        <f t="shared" si="107"/>
        <v>986</v>
      </c>
      <c r="E67" s="148">
        <f t="shared" si="107"/>
        <v>1972</v>
      </c>
      <c r="F67" s="115">
        <f t="shared" si="107"/>
        <v>1047</v>
      </c>
      <c r="G67" s="116">
        <f t="shared" si="107"/>
        <v>1046</v>
      </c>
      <c r="H67" s="148">
        <f t="shared" si="107"/>
        <v>2093</v>
      </c>
      <c r="I67" s="114">
        <f t="shared" si="108"/>
        <v>6.1359026369168346</v>
      </c>
      <c r="J67" s="4"/>
      <c r="K67" s="6"/>
      <c r="L67" s="22" t="s">
        <v>12</v>
      </c>
      <c r="M67" s="311">
        <f t="shared" si="109"/>
        <v>155735</v>
      </c>
      <c r="N67" s="309">
        <f t="shared" si="109"/>
        <v>150209</v>
      </c>
      <c r="O67" s="159">
        <f t="shared" si="112"/>
        <v>305944</v>
      </c>
      <c r="P67" s="310">
        <f>P11+P39</f>
        <v>0</v>
      </c>
      <c r="Q67" s="159">
        <f>+O67+P67</f>
        <v>305944</v>
      </c>
      <c r="R67" s="39">
        <f t="shared" si="110"/>
        <v>166725</v>
      </c>
      <c r="S67" s="37">
        <f t="shared" si="110"/>
        <v>163165</v>
      </c>
      <c r="T67" s="159">
        <f t="shared" si="113"/>
        <v>329890</v>
      </c>
      <c r="U67" s="38">
        <f>U11+U39</f>
        <v>0</v>
      </c>
      <c r="V67" s="159">
        <f>+T67+U67</f>
        <v>329890</v>
      </c>
      <c r="W67" s="40">
        <f t="shared" si="111"/>
        <v>7.826922574065831</v>
      </c>
    </row>
    <row r="68" spans="1:28" ht="14.25" thickTop="1" thickBot="1">
      <c r="A68" s="4" t="str">
        <f>IF(ISERROR(F68/G68)," ",IF(F68/G68&gt;0.5,IF(F68/G68&lt;1.5," ","NOT OK"),"NOT OK"))</f>
        <v xml:space="preserve"> </v>
      </c>
      <c r="B68" s="117" t="s">
        <v>57</v>
      </c>
      <c r="C68" s="180">
        <f t="shared" ref="C68:E68" si="114">+C65+C66+C67</f>
        <v>2869</v>
      </c>
      <c r="D68" s="186">
        <f t="shared" si="114"/>
        <v>2870</v>
      </c>
      <c r="E68" s="143">
        <f t="shared" si="114"/>
        <v>5739</v>
      </c>
      <c r="F68" s="180">
        <f t="shared" ref="F68:H68" si="115">+F65+F66+F67</f>
        <v>2918</v>
      </c>
      <c r="G68" s="186">
        <f t="shared" si="115"/>
        <v>2917</v>
      </c>
      <c r="H68" s="143">
        <f t="shared" si="115"/>
        <v>5835</v>
      </c>
      <c r="I68" s="121">
        <f>IF(E68=0,0,((H68/E68)-1)*100)</f>
        <v>1.6727652901202372</v>
      </c>
      <c r="J68" s="4"/>
      <c r="L68" s="41" t="s">
        <v>57</v>
      </c>
      <c r="M68" s="45">
        <f t="shared" ref="M68:Q68" si="116">+M65+M66+M67</f>
        <v>434678</v>
      </c>
      <c r="N68" s="43">
        <f t="shared" si="116"/>
        <v>438412</v>
      </c>
      <c r="O68" s="160">
        <f t="shared" si="116"/>
        <v>873090</v>
      </c>
      <c r="P68" s="43">
        <f t="shared" si="116"/>
        <v>0</v>
      </c>
      <c r="Q68" s="160">
        <f t="shared" si="116"/>
        <v>873090</v>
      </c>
      <c r="R68" s="45">
        <f t="shared" ref="R68:V68" si="117">+R65+R66+R67</f>
        <v>465162</v>
      </c>
      <c r="S68" s="43">
        <f t="shared" si="117"/>
        <v>465283</v>
      </c>
      <c r="T68" s="160">
        <f t="shared" si="117"/>
        <v>930445</v>
      </c>
      <c r="U68" s="43">
        <f t="shared" si="117"/>
        <v>108</v>
      </c>
      <c r="V68" s="160">
        <f t="shared" si="117"/>
        <v>930553</v>
      </c>
      <c r="W68" s="46">
        <f>IF(Q68=0,0,((V68/Q68)-1)*100)</f>
        <v>6.5815666197070133</v>
      </c>
    </row>
    <row r="69" spans="1:28" ht="13.5" thickTop="1">
      <c r="A69" s="4" t="str">
        <f t="shared" si="9"/>
        <v xml:space="preserve"> </v>
      </c>
      <c r="B69" s="97" t="s">
        <v>13</v>
      </c>
      <c r="C69" s="304">
        <f t="shared" ref="C69:H71" si="118">+C13+C41</f>
        <v>969</v>
      </c>
      <c r="D69" s="305">
        <f t="shared" si="118"/>
        <v>969</v>
      </c>
      <c r="E69" s="148">
        <f t="shared" si="118"/>
        <v>1938</v>
      </c>
      <c r="F69" s="111">
        <f t="shared" si="118"/>
        <v>1029</v>
      </c>
      <c r="G69" s="113">
        <f t="shared" si="118"/>
        <v>1029</v>
      </c>
      <c r="H69" s="148">
        <f t="shared" si="118"/>
        <v>2058</v>
      </c>
      <c r="I69" s="114">
        <f t="shared" ref="I69" si="119">IF(E69=0,0,((H69/E69)-1)*100)</f>
        <v>6.1919504643962897</v>
      </c>
      <c r="J69" s="4"/>
      <c r="L69" s="13" t="s">
        <v>13</v>
      </c>
      <c r="M69" s="311">
        <f t="shared" ref="M69:N71" si="120">+M13+M41</f>
        <v>152196</v>
      </c>
      <c r="N69" s="309">
        <f t="shared" si="120"/>
        <v>155558</v>
      </c>
      <c r="O69" s="159">
        <f t="shared" ref="O69" si="121">SUM(M69:N69)</f>
        <v>307754</v>
      </c>
      <c r="P69" s="310">
        <f>P13+P41</f>
        <v>0</v>
      </c>
      <c r="Q69" s="162">
        <f>+O69+P69</f>
        <v>307754</v>
      </c>
      <c r="R69" s="39">
        <f t="shared" ref="R69:S71" si="122">+R13+R41</f>
        <v>156235</v>
      </c>
      <c r="S69" s="37">
        <f t="shared" si="122"/>
        <v>158766</v>
      </c>
      <c r="T69" s="159">
        <f t="shared" ref="T69" si="123">SUM(R69:S69)</f>
        <v>315001</v>
      </c>
      <c r="U69" s="38">
        <f>U13+U41</f>
        <v>0</v>
      </c>
      <c r="V69" s="162">
        <f>+T69+U69</f>
        <v>315001</v>
      </c>
      <c r="W69" s="40">
        <f t="shared" ref="W69" si="124">IF(Q69=0,0,((V69/Q69)-1)*100)</f>
        <v>2.3548028620261618</v>
      </c>
      <c r="Y69" s="261"/>
    </row>
    <row r="70" spans="1:28">
      <c r="A70" s="4" t="str">
        <f t="shared" ref="A70:A73" si="125">IF(ISERROR(F70/G70)," ",IF(F70/G70&gt;0.5,IF(F70/G70&lt;1.5," ","NOT OK"),"NOT OK"))</f>
        <v xml:space="preserve"> </v>
      </c>
      <c r="B70" s="97" t="s">
        <v>14</v>
      </c>
      <c r="C70" s="304">
        <f t="shared" si="118"/>
        <v>894</v>
      </c>
      <c r="D70" s="305">
        <f t="shared" si="118"/>
        <v>894</v>
      </c>
      <c r="E70" s="148">
        <f t="shared" si="118"/>
        <v>1788</v>
      </c>
      <c r="F70" s="111">
        <f t="shared" si="118"/>
        <v>909</v>
      </c>
      <c r="G70" s="113">
        <f t="shared" si="118"/>
        <v>910</v>
      </c>
      <c r="H70" s="148">
        <f t="shared" si="118"/>
        <v>1819</v>
      </c>
      <c r="I70" s="114">
        <f t="shared" ref="I70:I73" si="126">IF(E70=0,0,((H70/E70)-1)*100)</f>
        <v>1.7337807606264022</v>
      </c>
      <c r="J70" s="4"/>
      <c r="L70" s="13" t="s">
        <v>14</v>
      </c>
      <c r="M70" s="311">
        <f t="shared" si="120"/>
        <v>141805</v>
      </c>
      <c r="N70" s="309">
        <f t="shared" si="120"/>
        <v>140149</v>
      </c>
      <c r="O70" s="159">
        <f>SUM(M70:N70)</f>
        <v>281954</v>
      </c>
      <c r="P70" s="310">
        <f>P14+P42</f>
        <v>0</v>
      </c>
      <c r="Q70" s="162">
        <f>+O70+P70</f>
        <v>281954</v>
      </c>
      <c r="R70" s="39">
        <f t="shared" si="122"/>
        <v>145053</v>
      </c>
      <c r="S70" s="37">
        <f t="shared" si="122"/>
        <v>144695</v>
      </c>
      <c r="T70" s="159">
        <f>SUM(R70:S70)</f>
        <v>289748</v>
      </c>
      <c r="U70" s="38">
        <f>U14+U42</f>
        <v>0</v>
      </c>
      <c r="V70" s="162">
        <f>+T70+U70</f>
        <v>289748</v>
      </c>
      <c r="W70" s="40">
        <f t="shared" ref="W70:W73" si="127">IF(Q70=0,0,((V70/Q70)-1)*100)</f>
        <v>2.7642806982699275</v>
      </c>
    </row>
    <row r="71" spans="1:28" ht="13.5" thickBot="1">
      <c r="A71" s="4" t="str">
        <f t="shared" si="125"/>
        <v xml:space="preserve"> </v>
      </c>
      <c r="B71" s="97" t="s">
        <v>15</v>
      </c>
      <c r="C71" s="304">
        <f t="shared" si="118"/>
        <v>1017</v>
      </c>
      <c r="D71" s="305">
        <f t="shared" si="118"/>
        <v>1017</v>
      </c>
      <c r="E71" s="148">
        <f t="shared" si="118"/>
        <v>2034</v>
      </c>
      <c r="F71" s="304">
        <f t="shared" si="118"/>
        <v>1038</v>
      </c>
      <c r="G71" s="305">
        <f t="shared" si="118"/>
        <v>1038</v>
      </c>
      <c r="H71" s="148">
        <f t="shared" si="118"/>
        <v>2076</v>
      </c>
      <c r="I71" s="114">
        <f t="shared" si="126"/>
        <v>2.0648967551622377</v>
      </c>
      <c r="J71" s="4"/>
      <c r="L71" s="13" t="s">
        <v>15</v>
      </c>
      <c r="M71" s="311">
        <f t="shared" si="120"/>
        <v>164478</v>
      </c>
      <c r="N71" s="309">
        <f t="shared" si="120"/>
        <v>163800</v>
      </c>
      <c r="O71" s="159">
        <f>SUM(M71:N71)</f>
        <v>328278</v>
      </c>
      <c r="P71" s="310">
        <f>P15+P43</f>
        <v>0</v>
      </c>
      <c r="Q71" s="162">
        <f>+O71+P71</f>
        <v>328278</v>
      </c>
      <c r="R71" s="311">
        <f t="shared" si="122"/>
        <v>168152</v>
      </c>
      <c r="S71" s="309">
        <f t="shared" si="122"/>
        <v>168498</v>
      </c>
      <c r="T71" s="159">
        <f>SUM(R71:S71)</f>
        <v>336650</v>
      </c>
      <c r="U71" s="310">
        <f>U15+U43</f>
        <v>0</v>
      </c>
      <c r="V71" s="162">
        <f>+T71+U71</f>
        <v>336650</v>
      </c>
      <c r="W71" s="40">
        <f t="shared" si="127"/>
        <v>2.5502775086968965</v>
      </c>
    </row>
    <row r="72" spans="1:28" ht="14.25" thickTop="1" thickBot="1">
      <c r="A72" s="290" t="str">
        <f t="shared" si="125"/>
        <v xml:space="preserve"> </v>
      </c>
      <c r="B72" s="117" t="s">
        <v>61</v>
      </c>
      <c r="C72" s="180">
        <f>+C69+C70+C71</f>
        <v>2880</v>
      </c>
      <c r="D72" s="186">
        <f t="shared" ref="D72" si="128">+D69+D70+D71</f>
        <v>2880</v>
      </c>
      <c r="E72" s="143">
        <f t="shared" ref="E72" si="129">+E69+E70+E71</f>
        <v>5760</v>
      </c>
      <c r="F72" s="180">
        <f t="shared" ref="F72" si="130">+F69+F70+F71</f>
        <v>2976</v>
      </c>
      <c r="G72" s="186">
        <f t="shared" ref="G72" si="131">+G69+G70+G71</f>
        <v>2977</v>
      </c>
      <c r="H72" s="143">
        <f t="shared" ref="H72" si="132">+H69+H70+H71</f>
        <v>5953</v>
      </c>
      <c r="I72" s="121">
        <f t="shared" si="126"/>
        <v>3.3506944444444464</v>
      </c>
      <c r="J72" s="4"/>
      <c r="L72" s="41" t="s">
        <v>61</v>
      </c>
      <c r="M72" s="45">
        <f>+M69+M70+M71</f>
        <v>458479</v>
      </c>
      <c r="N72" s="43">
        <f t="shared" ref="N72" si="133">+N69+N70+N71</f>
        <v>459507</v>
      </c>
      <c r="O72" s="160">
        <f t="shared" ref="O72" si="134">+O69+O70+O71</f>
        <v>917986</v>
      </c>
      <c r="P72" s="43">
        <f t="shared" ref="P72" si="135">+P69+P70+P71</f>
        <v>0</v>
      </c>
      <c r="Q72" s="160">
        <f t="shared" ref="Q72" si="136">+Q69+Q70+Q71</f>
        <v>917986</v>
      </c>
      <c r="R72" s="45">
        <f t="shared" ref="R72" si="137">+R69+R70+R71</f>
        <v>469440</v>
      </c>
      <c r="S72" s="43">
        <f t="shared" ref="S72" si="138">+S69+S70+S71</f>
        <v>471959</v>
      </c>
      <c r="T72" s="160">
        <f t="shared" ref="T72" si="139">+T69+T70+T71</f>
        <v>941399</v>
      </c>
      <c r="U72" s="43">
        <f t="shared" ref="U72" si="140">+U69+U70+U71</f>
        <v>0</v>
      </c>
      <c r="V72" s="160">
        <f t="shared" ref="V72" si="141">+V69+V70+V71</f>
        <v>941399</v>
      </c>
      <c r="W72" s="46">
        <f t="shared" si="127"/>
        <v>2.5504746259746858</v>
      </c>
    </row>
    <row r="73" spans="1:28" ht="13.5" thickTop="1">
      <c r="A73" s="4" t="str">
        <f t="shared" si="125"/>
        <v xml:space="preserve"> </v>
      </c>
      <c r="B73" s="97" t="s">
        <v>16</v>
      </c>
      <c r="C73" s="123">
        <f t="shared" ref="C73:H74" si="142">+C17+C45</f>
        <v>982</v>
      </c>
      <c r="D73" s="125">
        <f t="shared" si="142"/>
        <v>982</v>
      </c>
      <c r="E73" s="148">
        <f t="shared" si="142"/>
        <v>1964</v>
      </c>
      <c r="F73" s="123">
        <f t="shared" si="142"/>
        <v>1018</v>
      </c>
      <c r="G73" s="125">
        <f t="shared" si="142"/>
        <v>1018</v>
      </c>
      <c r="H73" s="148">
        <f t="shared" si="142"/>
        <v>2036</v>
      </c>
      <c r="I73" s="114">
        <f t="shared" si="126"/>
        <v>3.6659877800407248</v>
      </c>
      <c r="J73" s="7"/>
      <c r="L73" s="13" t="s">
        <v>16</v>
      </c>
      <c r="M73" s="311">
        <f>+M17+M45</f>
        <v>160384</v>
      </c>
      <c r="N73" s="309">
        <f>+N17+N45</f>
        <v>160319</v>
      </c>
      <c r="O73" s="159">
        <f t="shared" ref="O73" si="143">SUM(M73:N73)</f>
        <v>320703</v>
      </c>
      <c r="P73" s="310">
        <f>P17+P45</f>
        <v>0</v>
      </c>
      <c r="Q73" s="162">
        <f>+O73+P73</f>
        <v>320703</v>
      </c>
      <c r="R73" s="39">
        <f>+R17+R45</f>
        <v>157882</v>
      </c>
      <c r="S73" s="37">
        <f>+S17+S45</f>
        <v>159737</v>
      </c>
      <c r="T73" s="159">
        <f t="shared" ref="T73" si="144">SUM(R73:S73)</f>
        <v>317619</v>
      </c>
      <c r="U73" s="38">
        <f>U17+U45</f>
        <v>0</v>
      </c>
      <c r="V73" s="162">
        <f>+T73+U73</f>
        <v>317619</v>
      </c>
      <c r="W73" s="40">
        <f t="shared" si="127"/>
        <v>-0.96163740283066179</v>
      </c>
      <c r="Y73" s="261"/>
    </row>
    <row r="74" spans="1:28" ht="13.5" thickBot="1">
      <c r="A74" s="4" t="str">
        <f t="shared" ref="A74:A76" si="145">IF(ISERROR(F74/G74)," ",IF(F74/G74&gt;0.5,IF(F74/G74&lt;1.5," ","NOT OK"),"NOT OK"))</f>
        <v xml:space="preserve"> </v>
      </c>
      <c r="B74" s="97" t="s">
        <v>17</v>
      </c>
      <c r="C74" s="123">
        <f t="shared" si="142"/>
        <v>1008</v>
      </c>
      <c r="D74" s="125">
        <f t="shared" si="142"/>
        <v>1008</v>
      </c>
      <c r="E74" s="148">
        <f t="shared" si="142"/>
        <v>2016</v>
      </c>
      <c r="F74" s="123">
        <f t="shared" si="142"/>
        <v>990</v>
      </c>
      <c r="G74" s="125">
        <f t="shared" si="142"/>
        <v>990</v>
      </c>
      <c r="H74" s="148">
        <f t="shared" si="142"/>
        <v>1980</v>
      </c>
      <c r="I74" s="114">
        <f t="shared" ref="I74:I76" si="146">IF(E74=0,0,((H74/E74)-1)*100)</f>
        <v>-1.7857142857142905</v>
      </c>
      <c r="J74" s="4"/>
      <c r="L74" s="13" t="s">
        <v>17</v>
      </c>
      <c r="M74" s="311">
        <f>+M18+M46</f>
        <v>154193</v>
      </c>
      <c r="N74" s="309">
        <f>+N18+N46</f>
        <v>155145</v>
      </c>
      <c r="O74" s="159">
        <f>SUM(M74:N74)</f>
        <v>309338</v>
      </c>
      <c r="P74" s="308">
        <f>P18+P46</f>
        <v>0</v>
      </c>
      <c r="Q74" s="159">
        <f>+O74+P74</f>
        <v>309338</v>
      </c>
      <c r="R74" s="39">
        <f>+R18+R46</f>
        <v>152300</v>
      </c>
      <c r="S74" s="37">
        <f>+S18+S46</f>
        <v>150820</v>
      </c>
      <c r="T74" s="159">
        <f>SUM(R74:S74)</f>
        <v>303120</v>
      </c>
      <c r="U74" s="133">
        <f>U18+U46</f>
        <v>0</v>
      </c>
      <c r="V74" s="159">
        <f>+T74+U74</f>
        <v>303120</v>
      </c>
      <c r="W74" s="40">
        <f t="shared" ref="W74:W76" si="147">IF(Q74=0,0,((V74/Q74)-1)*100)</f>
        <v>-2.0100989855756479</v>
      </c>
      <c r="Y74" s="261"/>
    </row>
    <row r="75" spans="1:28" ht="14.25" thickTop="1" thickBot="1">
      <c r="A75" s="290" t="str">
        <f t="shared" si="145"/>
        <v xml:space="preserve"> </v>
      </c>
      <c r="B75" s="117" t="s">
        <v>66</v>
      </c>
      <c r="C75" s="118">
        <f>+C72+C73+C74</f>
        <v>4870</v>
      </c>
      <c r="D75" s="119">
        <f t="shared" ref="D75" si="148">+D72+D73+D74</f>
        <v>4870</v>
      </c>
      <c r="E75" s="554">
        <f t="shared" ref="E75" si="149">+E72+E73+E74</f>
        <v>9740</v>
      </c>
      <c r="F75" s="118">
        <f t="shared" ref="F75" si="150">+F72+F73+F74</f>
        <v>4984</v>
      </c>
      <c r="G75" s="120">
        <f t="shared" ref="G75" si="151">+G72+G73+G74</f>
        <v>4985</v>
      </c>
      <c r="H75" s="271">
        <f t="shared" ref="H75" si="152">+H72+H73+H74</f>
        <v>9969</v>
      </c>
      <c r="I75" s="121">
        <f t="shared" si="146"/>
        <v>2.3511293634496999</v>
      </c>
      <c r="J75" s="4"/>
      <c r="L75" s="41" t="s">
        <v>66</v>
      </c>
      <c r="M75" s="42">
        <f>+M72+M73+M74</f>
        <v>773056</v>
      </c>
      <c r="N75" s="42">
        <f t="shared" ref="N75" si="153">+N72+N73+N74</f>
        <v>774971</v>
      </c>
      <c r="O75" s="324">
        <f t="shared" ref="O75" si="154">+O72+O73+O74</f>
        <v>1548027</v>
      </c>
      <c r="P75" s="42">
        <f t="shared" ref="P75" si="155">+P72+P73+P74</f>
        <v>0</v>
      </c>
      <c r="Q75" s="324">
        <f t="shared" ref="Q75" si="156">+Q72+Q73+Q74</f>
        <v>1548027</v>
      </c>
      <c r="R75" s="42">
        <f t="shared" ref="R75" si="157">+R72+R73+R74</f>
        <v>779622</v>
      </c>
      <c r="S75" s="42">
        <f t="shared" ref="S75" si="158">+S72+S73+S74</f>
        <v>782516</v>
      </c>
      <c r="T75" s="324">
        <f t="shared" ref="T75" si="159">+T72+T73+T74</f>
        <v>1562138</v>
      </c>
      <c r="U75" s="42">
        <f t="shared" ref="U75" si="160">+U72+U73+U74</f>
        <v>0</v>
      </c>
      <c r="V75" s="324">
        <f t="shared" ref="V75" si="161">+V72+V73+V74</f>
        <v>1562138</v>
      </c>
      <c r="W75" s="46">
        <f t="shared" si="147"/>
        <v>0.91154740841083992</v>
      </c>
      <c r="X75" s="1"/>
      <c r="AA75" s="1"/>
    </row>
    <row r="76" spans="1:28" ht="14.25" thickTop="1" thickBot="1">
      <c r="A76" s="290" t="str">
        <f t="shared" si="145"/>
        <v xml:space="preserve"> </v>
      </c>
      <c r="B76" s="117" t="s">
        <v>67</v>
      </c>
      <c r="C76" s="118">
        <f>+C68+C72+C73+C74</f>
        <v>7739</v>
      </c>
      <c r="D76" s="120">
        <f t="shared" ref="D76:H76" si="162">+D68+D72+D73+D74</f>
        <v>7740</v>
      </c>
      <c r="E76" s="271">
        <f t="shared" si="162"/>
        <v>15479</v>
      </c>
      <c r="F76" s="118">
        <f t="shared" si="162"/>
        <v>7902</v>
      </c>
      <c r="G76" s="120">
        <f t="shared" si="162"/>
        <v>7902</v>
      </c>
      <c r="H76" s="271">
        <f t="shared" si="162"/>
        <v>15804</v>
      </c>
      <c r="I76" s="121">
        <f t="shared" si="146"/>
        <v>2.0996188384262648</v>
      </c>
      <c r="J76" s="4"/>
      <c r="L76" s="41" t="s">
        <v>67</v>
      </c>
      <c r="M76" s="45">
        <f>+M68+M72+M73+M74</f>
        <v>1207734</v>
      </c>
      <c r="N76" s="45">
        <f t="shared" ref="N76:V76" si="163">+N68+N72+N73+N74</f>
        <v>1213383</v>
      </c>
      <c r="O76" s="555">
        <f t="shared" si="163"/>
        <v>2421117</v>
      </c>
      <c r="P76" s="45">
        <f t="shared" si="163"/>
        <v>0</v>
      </c>
      <c r="Q76" s="555">
        <f t="shared" si="163"/>
        <v>2421117</v>
      </c>
      <c r="R76" s="45">
        <f t="shared" si="163"/>
        <v>1244784</v>
      </c>
      <c r="S76" s="45">
        <f t="shared" si="163"/>
        <v>1247799</v>
      </c>
      <c r="T76" s="555">
        <f t="shared" si="163"/>
        <v>2492583</v>
      </c>
      <c r="U76" s="45">
        <f t="shared" si="163"/>
        <v>108</v>
      </c>
      <c r="V76" s="555">
        <f t="shared" si="163"/>
        <v>2492691</v>
      </c>
      <c r="W76" s="46">
        <f t="shared" si="147"/>
        <v>2.9562387939120693</v>
      </c>
      <c r="X76" s="5"/>
      <c r="Y76" s="4"/>
      <c r="Z76" s="4"/>
      <c r="AA76" s="296"/>
      <c r="AB76" s="260"/>
    </row>
    <row r="77" spans="1:28" ht="14.25" thickTop="1" thickBot="1">
      <c r="A77" s="4" t="str">
        <f>IF(ISERROR(F77/G77)," ",IF(F77/G77&gt;0.5,IF(F77/G77&lt;1.5," ","NOT OK"),"NOT OK"))</f>
        <v xml:space="preserve"> </v>
      </c>
      <c r="B77" s="97" t="s">
        <v>18</v>
      </c>
      <c r="C77" s="123">
        <f t="shared" ref="C77:E77" si="164">+C21+C49</f>
        <v>982</v>
      </c>
      <c r="D77" s="125">
        <f t="shared" si="164"/>
        <v>982</v>
      </c>
      <c r="E77" s="148">
        <f t="shared" si="164"/>
        <v>1964</v>
      </c>
      <c r="F77" s="123"/>
      <c r="G77" s="125"/>
      <c r="H77" s="148"/>
      <c r="I77" s="114"/>
      <c r="J77" s="4"/>
      <c r="L77" s="13" t="s">
        <v>18</v>
      </c>
      <c r="M77" s="311">
        <f>+M21+M49</f>
        <v>146397</v>
      </c>
      <c r="N77" s="309">
        <f>+N21+N49</f>
        <v>144678</v>
      </c>
      <c r="O77" s="159">
        <f>SUM(M77:N77)</f>
        <v>291075</v>
      </c>
      <c r="P77" s="308">
        <f>P21+P49</f>
        <v>0</v>
      </c>
      <c r="Q77" s="159">
        <f>+O77+P77</f>
        <v>291075</v>
      </c>
      <c r="R77" s="39"/>
      <c r="S77" s="37"/>
      <c r="T77" s="159"/>
      <c r="U77" s="133"/>
      <c r="V77" s="159"/>
      <c r="W77" s="40"/>
    </row>
    <row r="78" spans="1:28" ht="15.75" customHeight="1" thickTop="1" thickBot="1">
      <c r="A78" s="9" t="str">
        <f>IF(ISERROR(F78/G78)," ",IF(F78/G78&gt;0.5,IF(F78/G78&lt;1.5," ","NOT OK"),"NOT OK"))</f>
        <v xml:space="preserve"> </v>
      </c>
      <c r="B78" s="126" t="s">
        <v>19</v>
      </c>
      <c r="C78" s="180">
        <f t="shared" ref="C78:E78" si="165">+C73+C74+C77</f>
        <v>2972</v>
      </c>
      <c r="D78" s="186">
        <f t="shared" si="165"/>
        <v>2972</v>
      </c>
      <c r="E78" s="143">
        <f t="shared" si="165"/>
        <v>5944</v>
      </c>
      <c r="F78" s="180"/>
      <c r="G78" s="186"/>
      <c r="H78" s="143"/>
      <c r="I78" s="121"/>
      <c r="J78" s="9"/>
      <c r="K78" s="10"/>
      <c r="L78" s="47" t="s">
        <v>19</v>
      </c>
      <c r="M78" s="48">
        <f t="shared" ref="M78:Q78" si="166">+M73+M74+M77</f>
        <v>460974</v>
      </c>
      <c r="N78" s="49">
        <f t="shared" si="166"/>
        <v>460142</v>
      </c>
      <c r="O78" s="161">
        <f t="shared" si="166"/>
        <v>921116</v>
      </c>
      <c r="P78" s="49">
        <f t="shared" si="166"/>
        <v>0</v>
      </c>
      <c r="Q78" s="161">
        <f t="shared" si="166"/>
        <v>921116</v>
      </c>
      <c r="R78" s="48"/>
      <c r="S78" s="49"/>
      <c r="T78" s="161"/>
      <c r="U78" s="49"/>
      <c r="V78" s="161"/>
      <c r="W78" s="50"/>
    </row>
    <row r="79" spans="1:28" ht="13.5" thickTop="1">
      <c r="A79" s="4" t="str">
        <f>IF(ISERROR(F79/G79)," ",IF(F79/G79&gt;0.5,IF(F79/G79&lt;1.5," ","NOT OK"),"NOT OK"))</f>
        <v xml:space="preserve"> </v>
      </c>
      <c r="B79" s="97" t="s">
        <v>21</v>
      </c>
      <c r="C79" s="304">
        <f t="shared" ref="C79:E81" si="167">+C23+C51</f>
        <v>1000</v>
      </c>
      <c r="D79" s="305">
        <f t="shared" si="167"/>
        <v>998</v>
      </c>
      <c r="E79" s="151">
        <f t="shared" si="167"/>
        <v>1998</v>
      </c>
      <c r="F79" s="111"/>
      <c r="G79" s="113"/>
      <c r="H79" s="151"/>
      <c r="I79" s="114"/>
      <c r="J79" s="4"/>
      <c r="L79" s="13" t="s">
        <v>21</v>
      </c>
      <c r="M79" s="311">
        <f t="shared" ref="M79:N81" si="168">+M23+M51</f>
        <v>149502</v>
      </c>
      <c r="N79" s="309">
        <f t="shared" si="168"/>
        <v>149704</v>
      </c>
      <c r="O79" s="159">
        <f>SUM(M79:N79)</f>
        <v>299206</v>
      </c>
      <c r="P79" s="308">
        <f>P23+P51</f>
        <v>0</v>
      </c>
      <c r="Q79" s="159">
        <f>+O79+P79</f>
        <v>299206</v>
      </c>
      <c r="R79" s="39"/>
      <c r="S79" s="37"/>
      <c r="T79" s="159"/>
      <c r="U79" s="133"/>
      <c r="V79" s="159"/>
      <c r="W79" s="40"/>
    </row>
    <row r="80" spans="1:28">
      <c r="A80" s="4" t="str">
        <f t="shared" ref="A80" si="169">IF(ISERROR(F80/G80)," ",IF(F80/G80&gt;0.5,IF(F80/G80&lt;1.5," ","NOT OK"),"NOT OK"))</f>
        <v xml:space="preserve"> </v>
      </c>
      <c r="B80" s="97" t="s">
        <v>22</v>
      </c>
      <c r="C80" s="304">
        <f t="shared" si="167"/>
        <v>991</v>
      </c>
      <c r="D80" s="305">
        <f t="shared" si="167"/>
        <v>992</v>
      </c>
      <c r="E80" s="142">
        <f t="shared" si="167"/>
        <v>1983</v>
      </c>
      <c r="F80" s="304"/>
      <c r="G80" s="305"/>
      <c r="H80" s="142"/>
      <c r="I80" s="114"/>
      <c r="J80" s="4"/>
      <c r="L80" s="13" t="s">
        <v>22</v>
      </c>
      <c r="M80" s="311">
        <f t="shared" si="168"/>
        <v>152471</v>
      </c>
      <c r="N80" s="309">
        <f t="shared" si="168"/>
        <v>150893</v>
      </c>
      <c r="O80" s="159">
        <f t="shared" ref="O80:O81" si="170">SUM(M80:N80)</f>
        <v>303364</v>
      </c>
      <c r="P80" s="308">
        <f>P24+P52</f>
        <v>0</v>
      </c>
      <c r="Q80" s="159">
        <f>+O80+P80</f>
        <v>303364</v>
      </c>
      <c r="R80" s="311"/>
      <c r="S80" s="309"/>
      <c r="T80" s="159"/>
      <c r="U80" s="308"/>
      <c r="V80" s="159"/>
      <c r="W80" s="40"/>
    </row>
    <row r="81" spans="1:27" ht="13.5" thickBot="1">
      <c r="A81" s="4" t="str">
        <f t="shared" ref="A81" si="171">IF(ISERROR(F81/G81)," ",IF(F81/G81&gt;0.5,IF(F81/G81&lt;1.5," ","NOT OK"),"NOT OK"))</f>
        <v xml:space="preserve"> </v>
      </c>
      <c r="B81" s="97" t="s">
        <v>23</v>
      </c>
      <c r="C81" s="304">
        <f t="shared" si="167"/>
        <v>914</v>
      </c>
      <c r="D81" s="129">
        <f t="shared" si="167"/>
        <v>914</v>
      </c>
      <c r="E81" s="146">
        <f t="shared" si="167"/>
        <v>1828</v>
      </c>
      <c r="F81" s="111"/>
      <c r="G81" s="129"/>
      <c r="H81" s="146"/>
      <c r="I81" s="130"/>
      <c r="J81" s="4"/>
      <c r="L81" s="13" t="s">
        <v>23</v>
      </c>
      <c r="M81" s="311">
        <f t="shared" si="168"/>
        <v>144037</v>
      </c>
      <c r="N81" s="309">
        <f t="shared" si="168"/>
        <v>142699</v>
      </c>
      <c r="O81" s="159">
        <f t="shared" si="170"/>
        <v>286736</v>
      </c>
      <c r="P81" s="310">
        <f>P25+P53</f>
        <v>0</v>
      </c>
      <c r="Q81" s="159">
        <f>+O81+P81</f>
        <v>286736</v>
      </c>
      <c r="R81" s="39"/>
      <c r="S81" s="37"/>
      <c r="T81" s="159"/>
      <c r="U81" s="38"/>
      <c r="V81" s="159"/>
      <c r="W81" s="40"/>
    </row>
    <row r="82" spans="1:27" ht="14.25" thickTop="1" thickBot="1">
      <c r="A82" s="290" t="str">
        <f>IF(ISERROR(F82/G82)," ",IF(F82/G82&gt;0.5,IF(F82/G82&lt;1.5," ","NOT OK"),"NOT OK"))</f>
        <v xml:space="preserve"> </v>
      </c>
      <c r="B82" s="117" t="s">
        <v>40</v>
      </c>
      <c r="C82" s="180">
        <f t="shared" ref="C82:E82" si="172">+C79+C80+C81</f>
        <v>2905</v>
      </c>
      <c r="D82" s="180">
        <f t="shared" si="172"/>
        <v>2904</v>
      </c>
      <c r="E82" s="180">
        <f t="shared" si="172"/>
        <v>5809</v>
      </c>
      <c r="F82" s="180"/>
      <c r="G82" s="180"/>
      <c r="H82" s="180"/>
      <c r="I82" s="121"/>
      <c r="J82" s="4"/>
      <c r="L82" s="326" t="s">
        <v>40</v>
      </c>
      <c r="M82" s="45">
        <f t="shared" ref="M82:Q82" si="173">+M79+M80+M81</f>
        <v>446010</v>
      </c>
      <c r="N82" s="43">
        <f t="shared" si="173"/>
        <v>443296</v>
      </c>
      <c r="O82" s="160">
        <f t="shared" si="173"/>
        <v>889306</v>
      </c>
      <c r="P82" s="43">
        <f t="shared" si="173"/>
        <v>0</v>
      </c>
      <c r="Q82" s="160">
        <f t="shared" si="173"/>
        <v>889306</v>
      </c>
      <c r="R82" s="45"/>
      <c r="S82" s="43"/>
      <c r="T82" s="160"/>
      <c r="U82" s="43"/>
      <c r="V82" s="160"/>
      <c r="W82" s="46"/>
    </row>
    <row r="83" spans="1:27" ht="14.25" thickTop="1" thickBot="1">
      <c r="A83" s="290" t="str">
        <f>IF(ISERROR(F83/G83)," ",IF(F83/G83&gt;0.5,IF(F83/G83&lt;1.5," ","NOT OK"),"NOT OK"))</f>
        <v xml:space="preserve"> </v>
      </c>
      <c r="B83" s="117" t="s">
        <v>62</v>
      </c>
      <c r="C83" s="118">
        <f t="shared" ref="C83:E83" si="174">+C72+C78+C82</f>
        <v>8757</v>
      </c>
      <c r="D83" s="118">
        <f t="shared" si="174"/>
        <v>8756</v>
      </c>
      <c r="E83" s="118">
        <f t="shared" si="174"/>
        <v>17513</v>
      </c>
      <c r="F83" s="118"/>
      <c r="G83" s="118"/>
      <c r="H83" s="118"/>
      <c r="I83" s="121"/>
      <c r="J83" s="4"/>
      <c r="L83" s="326" t="s">
        <v>62</v>
      </c>
      <c r="M83" s="42">
        <f t="shared" ref="M83:Q83" si="175">+M72+M78+M82</f>
        <v>1365463</v>
      </c>
      <c r="N83" s="42">
        <f t="shared" si="175"/>
        <v>1362945</v>
      </c>
      <c r="O83" s="324">
        <f t="shared" si="175"/>
        <v>2728408</v>
      </c>
      <c r="P83" s="42">
        <f t="shared" si="175"/>
        <v>0</v>
      </c>
      <c r="Q83" s="325">
        <f t="shared" si="175"/>
        <v>2728408</v>
      </c>
      <c r="R83" s="42"/>
      <c r="S83" s="42"/>
      <c r="T83" s="324"/>
      <c r="U83" s="42"/>
      <c r="V83" s="325"/>
      <c r="W83" s="46"/>
      <c r="X83" s="1"/>
      <c r="AA83" s="1"/>
    </row>
    <row r="84" spans="1:27" ht="14.25" thickTop="1" thickBot="1">
      <c r="A84" s="290" t="str">
        <f>IF(ISERROR(F84/G84)," ",IF(F84/G84&gt;0.5,IF(F84/G84&lt;1.5," ","NOT OK"),"NOT OK"))</f>
        <v xml:space="preserve"> </v>
      </c>
      <c r="B84" s="117" t="s">
        <v>63</v>
      </c>
      <c r="C84" s="180">
        <f t="shared" ref="C84:E84" si="176">+C68+C72+C78+C82</f>
        <v>11626</v>
      </c>
      <c r="D84" s="180">
        <f t="shared" si="176"/>
        <v>11626</v>
      </c>
      <c r="E84" s="180">
        <f t="shared" si="176"/>
        <v>23252</v>
      </c>
      <c r="F84" s="180"/>
      <c r="G84" s="180"/>
      <c r="H84" s="180"/>
      <c r="I84" s="121"/>
      <c r="J84" s="4"/>
      <c r="L84" s="326" t="s">
        <v>63</v>
      </c>
      <c r="M84" s="45">
        <f t="shared" ref="M84:Q84" si="177">+M68+M72+M78+M82</f>
        <v>1800141</v>
      </c>
      <c r="N84" s="43">
        <f t="shared" si="177"/>
        <v>1801357</v>
      </c>
      <c r="O84" s="160">
        <f t="shared" si="177"/>
        <v>3601498</v>
      </c>
      <c r="P84" s="43">
        <f t="shared" si="177"/>
        <v>0</v>
      </c>
      <c r="Q84" s="160">
        <f t="shared" si="177"/>
        <v>3601498</v>
      </c>
      <c r="R84" s="45"/>
      <c r="S84" s="43"/>
      <c r="T84" s="160"/>
      <c r="U84" s="43"/>
      <c r="V84" s="160"/>
      <c r="W84" s="46"/>
    </row>
    <row r="85" spans="1:27" ht="14.25" thickTop="1" thickBot="1">
      <c r="B85" s="131" t="s">
        <v>60</v>
      </c>
      <c r="C85" s="93"/>
      <c r="D85" s="93"/>
      <c r="E85" s="93"/>
      <c r="F85" s="93"/>
      <c r="G85" s="93"/>
      <c r="H85" s="93"/>
      <c r="I85" s="93"/>
      <c r="J85" s="93"/>
      <c r="L85" s="54" t="s">
        <v>60</v>
      </c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</row>
    <row r="86" spans="1:27" ht="13.5" thickTop="1">
      <c r="L86" s="1332" t="s">
        <v>33</v>
      </c>
      <c r="M86" s="1333"/>
      <c r="N86" s="1333"/>
      <c r="O86" s="1333"/>
      <c r="P86" s="1333"/>
      <c r="Q86" s="1333"/>
      <c r="R86" s="1333"/>
      <c r="S86" s="1333"/>
      <c r="T86" s="1333"/>
      <c r="U86" s="1333"/>
      <c r="V86" s="1333"/>
      <c r="W86" s="1334"/>
    </row>
    <row r="87" spans="1:27" ht="13.5" thickBot="1">
      <c r="L87" s="1317" t="s">
        <v>43</v>
      </c>
      <c r="M87" s="1318"/>
      <c r="N87" s="1318"/>
      <c r="O87" s="1318"/>
      <c r="P87" s="1318"/>
      <c r="Q87" s="1318"/>
      <c r="R87" s="1318"/>
      <c r="S87" s="1318"/>
      <c r="T87" s="1318"/>
      <c r="U87" s="1318"/>
      <c r="V87" s="1318"/>
      <c r="W87" s="1319"/>
    </row>
    <row r="88" spans="1:27" ht="14.25" thickTop="1" thickBot="1">
      <c r="L88" s="55"/>
      <c r="M88" s="56"/>
      <c r="N88" s="56"/>
      <c r="O88" s="56"/>
      <c r="P88" s="56"/>
      <c r="Q88" s="56"/>
      <c r="R88" s="56"/>
      <c r="S88" s="56"/>
      <c r="T88" s="56"/>
      <c r="U88" s="56"/>
      <c r="V88" s="56"/>
      <c r="W88" s="57" t="s">
        <v>34</v>
      </c>
    </row>
    <row r="89" spans="1:27" ht="14.25" thickTop="1" thickBot="1">
      <c r="L89" s="58"/>
      <c r="M89" s="178" t="s">
        <v>64</v>
      </c>
      <c r="N89" s="177"/>
      <c r="O89" s="178"/>
      <c r="P89" s="176"/>
      <c r="Q89" s="177"/>
      <c r="R89" s="176" t="s">
        <v>65</v>
      </c>
      <c r="S89" s="177"/>
      <c r="T89" s="178"/>
      <c r="U89" s="176"/>
      <c r="V89" s="176"/>
      <c r="W89" s="281" t="s">
        <v>2</v>
      </c>
    </row>
    <row r="90" spans="1:27" ht="13.5" thickTop="1">
      <c r="L90" s="59" t="s">
        <v>3</v>
      </c>
      <c r="M90" s="60"/>
      <c r="N90" s="61"/>
      <c r="O90" s="62"/>
      <c r="P90" s="63"/>
      <c r="Q90" s="62"/>
      <c r="R90" s="60"/>
      <c r="S90" s="61"/>
      <c r="T90" s="62"/>
      <c r="U90" s="63"/>
      <c r="V90" s="62"/>
      <c r="W90" s="282" t="s">
        <v>4</v>
      </c>
    </row>
    <row r="91" spans="1:27" ht="13.5" thickBot="1">
      <c r="L91" s="64"/>
      <c r="M91" s="65" t="s">
        <v>35</v>
      </c>
      <c r="N91" s="66" t="s">
        <v>36</v>
      </c>
      <c r="O91" s="67" t="s">
        <v>37</v>
      </c>
      <c r="P91" s="68" t="s">
        <v>32</v>
      </c>
      <c r="Q91" s="67" t="s">
        <v>7</v>
      </c>
      <c r="R91" s="65" t="s">
        <v>35</v>
      </c>
      <c r="S91" s="66" t="s">
        <v>36</v>
      </c>
      <c r="T91" s="67" t="s">
        <v>37</v>
      </c>
      <c r="U91" s="68" t="s">
        <v>32</v>
      </c>
      <c r="V91" s="67" t="s">
        <v>7</v>
      </c>
      <c r="W91" s="280"/>
    </row>
    <row r="92" spans="1:27" ht="6" customHeight="1" thickTop="1">
      <c r="L92" s="59"/>
      <c r="M92" s="69"/>
      <c r="N92" s="70"/>
      <c r="O92" s="194"/>
      <c r="P92" s="189"/>
      <c r="Q92" s="71"/>
      <c r="R92" s="69"/>
      <c r="S92" s="70"/>
      <c r="T92" s="194"/>
      <c r="U92" s="189"/>
      <c r="V92" s="71"/>
      <c r="W92" s="73"/>
    </row>
    <row r="93" spans="1:27">
      <c r="A93" s="293"/>
      <c r="L93" s="59" t="s">
        <v>10</v>
      </c>
      <c r="M93" s="313">
        <v>0</v>
      </c>
      <c r="N93" s="314">
        <v>0</v>
      </c>
      <c r="O93" s="169">
        <f>+M93+N93</f>
        <v>0</v>
      </c>
      <c r="P93" s="190">
        <v>0</v>
      </c>
      <c r="Q93" s="169">
        <f>O93+P93</f>
        <v>0</v>
      </c>
      <c r="R93" s="313">
        <v>0</v>
      </c>
      <c r="S93" s="314">
        <v>0</v>
      </c>
      <c r="T93" s="169">
        <f>+R93+S93</f>
        <v>0</v>
      </c>
      <c r="U93" s="190">
        <v>0</v>
      </c>
      <c r="V93" s="169">
        <f>T93+U93</f>
        <v>0</v>
      </c>
      <c r="W93" s="1022">
        <f>IF(Q93=0,0,((V93/Q93)-1)*100)</f>
        <v>0</v>
      </c>
      <c r="Y93" s="261"/>
      <c r="Z93" s="261"/>
    </row>
    <row r="94" spans="1:27">
      <c r="A94" s="293"/>
      <c r="L94" s="59" t="s">
        <v>11</v>
      </c>
      <c r="M94" s="313">
        <v>0</v>
      </c>
      <c r="N94" s="314">
        <v>0</v>
      </c>
      <c r="O94" s="169">
        <f t="shared" ref="O94:O97" si="178">+M94+N94</f>
        <v>0</v>
      </c>
      <c r="P94" s="190">
        <v>0</v>
      </c>
      <c r="Q94" s="169">
        <f>O94+P94</f>
        <v>0</v>
      </c>
      <c r="R94" s="313">
        <v>0</v>
      </c>
      <c r="S94" s="314">
        <v>0</v>
      </c>
      <c r="T94" s="169">
        <f t="shared" ref="T94:T97" si="179">+R94+S94</f>
        <v>0</v>
      </c>
      <c r="U94" s="190">
        <v>0</v>
      </c>
      <c r="V94" s="169">
        <f>T94+U94</f>
        <v>0</v>
      </c>
      <c r="W94" s="1022">
        <f>IF(Q94=0,0,((V94/Q94)-1)*100)</f>
        <v>0</v>
      </c>
    </row>
    <row r="95" spans="1:27" ht="13.5" thickBot="1">
      <c r="A95" s="293"/>
      <c r="L95" s="64" t="s">
        <v>12</v>
      </c>
      <c r="M95" s="313">
        <v>0</v>
      </c>
      <c r="N95" s="314">
        <v>0</v>
      </c>
      <c r="O95" s="197">
        <f t="shared" si="178"/>
        <v>0</v>
      </c>
      <c r="P95" s="190">
        <v>0</v>
      </c>
      <c r="Q95" s="169">
        <f>O95+P95</f>
        <v>0</v>
      </c>
      <c r="R95" s="313">
        <v>0</v>
      </c>
      <c r="S95" s="314">
        <v>0</v>
      </c>
      <c r="T95" s="197">
        <f t="shared" si="179"/>
        <v>0</v>
      </c>
      <c r="U95" s="190">
        <v>0</v>
      </c>
      <c r="V95" s="169">
        <f>T95+U95</f>
        <v>0</v>
      </c>
      <c r="W95" s="1022">
        <f>IF(Q95=0,0,((V95/Q95)-1)*100)</f>
        <v>0</v>
      </c>
    </row>
    <row r="96" spans="1:27" ht="14.25" thickTop="1" thickBot="1">
      <c r="A96" s="293"/>
      <c r="L96" s="78" t="s">
        <v>57</v>
      </c>
      <c r="M96" s="79">
        <f t="shared" ref="M96:N96" si="180">+M93+M94+M95</f>
        <v>0</v>
      </c>
      <c r="N96" s="187">
        <f t="shared" si="180"/>
        <v>0</v>
      </c>
      <c r="O96" s="195">
        <f t="shared" si="178"/>
        <v>0</v>
      </c>
      <c r="P96" s="80">
        <f t="shared" ref="P96:Q96" si="181">+P93+P94+P95</f>
        <v>0</v>
      </c>
      <c r="Q96" s="170">
        <f t="shared" si="181"/>
        <v>0</v>
      </c>
      <c r="R96" s="79">
        <f t="shared" ref="R96:V96" si="182">+R93+R94+R95</f>
        <v>0</v>
      </c>
      <c r="S96" s="187">
        <f t="shared" si="182"/>
        <v>0</v>
      </c>
      <c r="T96" s="195">
        <f t="shared" si="179"/>
        <v>0</v>
      </c>
      <c r="U96" s="80">
        <f t="shared" si="182"/>
        <v>0</v>
      </c>
      <c r="V96" s="170">
        <f t="shared" si="182"/>
        <v>0</v>
      </c>
      <c r="W96" s="1023">
        <f t="shared" ref="W96" si="183">IF(Q96=0,0,((V96/Q96)-1)*100)</f>
        <v>0</v>
      </c>
      <c r="Y96" s="261"/>
      <c r="Z96" s="261"/>
    </row>
    <row r="97" spans="1:28" ht="13.5" thickTop="1">
      <c r="A97" s="293"/>
      <c r="L97" s="59" t="s">
        <v>13</v>
      </c>
      <c r="M97" s="313">
        <v>0</v>
      </c>
      <c r="N97" s="314">
        <v>0</v>
      </c>
      <c r="O97" s="169">
        <f t="shared" si="178"/>
        <v>0</v>
      </c>
      <c r="P97" s="190">
        <v>0</v>
      </c>
      <c r="Q97" s="169">
        <f>O97+P97</f>
        <v>0</v>
      </c>
      <c r="R97" s="74">
        <v>0</v>
      </c>
      <c r="S97" s="75">
        <v>0</v>
      </c>
      <c r="T97" s="169">
        <f t="shared" si="179"/>
        <v>0</v>
      </c>
      <c r="U97" s="190">
        <v>0</v>
      </c>
      <c r="V97" s="169">
        <f>T97+U97</f>
        <v>0</v>
      </c>
      <c r="W97" s="1022">
        <f t="shared" ref="W97" si="184">IF(Q97=0,0,((V97/Q97)-1)*100)</f>
        <v>0</v>
      </c>
      <c r="X97" s="546"/>
      <c r="Y97" s="547"/>
      <c r="Z97" s="547"/>
      <c r="AA97" s="548"/>
    </row>
    <row r="98" spans="1:28">
      <c r="A98" s="293"/>
      <c r="L98" s="59" t="s">
        <v>14</v>
      </c>
      <c r="M98" s="313">
        <v>0</v>
      </c>
      <c r="N98" s="314">
        <v>0</v>
      </c>
      <c r="O98" s="169">
        <f>+M98+N98</f>
        <v>0</v>
      </c>
      <c r="P98" s="190">
        <v>0</v>
      </c>
      <c r="Q98" s="169">
        <f>O98+P98</f>
        <v>0</v>
      </c>
      <c r="R98" s="74">
        <v>0</v>
      </c>
      <c r="S98" s="75">
        <v>0</v>
      </c>
      <c r="T98" s="169">
        <f>+R98+S98</f>
        <v>0</v>
      </c>
      <c r="U98" s="190">
        <v>0</v>
      </c>
      <c r="V98" s="169">
        <f>T98+U98</f>
        <v>0</v>
      </c>
      <c r="W98" s="1022">
        <f>IF(Q98=0,0,((V98/Q98)-1)*100)</f>
        <v>0</v>
      </c>
      <c r="Y98" s="261"/>
      <c r="Z98" s="261"/>
    </row>
    <row r="99" spans="1:28" ht="13.5" thickBot="1">
      <c r="A99" s="293"/>
      <c r="L99" s="59" t="s">
        <v>15</v>
      </c>
      <c r="M99" s="313">
        <v>0</v>
      </c>
      <c r="N99" s="314">
        <v>0</v>
      </c>
      <c r="O99" s="169">
        <f>+M99+N99</f>
        <v>0</v>
      </c>
      <c r="P99" s="190">
        <v>0</v>
      </c>
      <c r="Q99" s="169">
        <f>O99+P99</f>
        <v>0</v>
      </c>
      <c r="R99" s="313">
        <v>0</v>
      </c>
      <c r="S99" s="314">
        <v>0</v>
      </c>
      <c r="T99" s="169">
        <f>+R99+S99</f>
        <v>0</v>
      </c>
      <c r="U99" s="190">
        <v>0</v>
      </c>
      <c r="V99" s="169">
        <f>T99+U99</f>
        <v>0</v>
      </c>
      <c r="W99" s="1022">
        <f>IF(Q99=0,0,((V99/Q99)-1)*100)</f>
        <v>0</v>
      </c>
      <c r="Y99" s="261"/>
      <c r="Z99" s="261"/>
    </row>
    <row r="100" spans="1:28" ht="14.25" thickTop="1" thickBot="1">
      <c r="A100" s="293"/>
      <c r="L100" s="78" t="s">
        <v>61</v>
      </c>
      <c r="M100" s="79">
        <f>+M97+M98+M99</f>
        <v>0</v>
      </c>
      <c r="N100" s="187">
        <f t="shared" ref="N100:V100" si="185">+N97+N98+N99</f>
        <v>0</v>
      </c>
      <c r="O100" s="195">
        <f t="shared" si="185"/>
        <v>0</v>
      </c>
      <c r="P100" s="80">
        <f t="shared" si="185"/>
        <v>0</v>
      </c>
      <c r="Q100" s="170">
        <f t="shared" si="185"/>
        <v>0</v>
      </c>
      <c r="R100" s="79">
        <f t="shared" si="185"/>
        <v>0</v>
      </c>
      <c r="S100" s="187">
        <f t="shared" si="185"/>
        <v>0</v>
      </c>
      <c r="T100" s="195">
        <f t="shared" si="185"/>
        <v>0</v>
      </c>
      <c r="U100" s="80">
        <f t="shared" si="185"/>
        <v>0</v>
      </c>
      <c r="V100" s="170">
        <f t="shared" si="185"/>
        <v>0</v>
      </c>
      <c r="W100" s="1023">
        <f t="shared" ref="W100" si="186">IF(Q100=0,0,((V100/Q100)-1)*100)</f>
        <v>0</v>
      </c>
      <c r="Y100" s="261"/>
      <c r="Z100" s="261"/>
    </row>
    <row r="101" spans="1:28" ht="13.5" thickTop="1">
      <c r="A101" s="293"/>
      <c r="L101" s="59" t="s">
        <v>16</v>
      </c>
      <c r="M101" s="313">
        <v>0</v>
      </c>
      <c r="N101" s="314">
        <v>0</v>
      </c>
      <c r="O101" s="169">
        <f>+M101+N101</f>
        <v>0</v>
      </c>
      <c r="P101" s="190">
        <v>0</v>
      </c>
      <c r="Q101" s="169">
        <f>O101+P101</f>
        <v>0</v>
      </c>
      <c r="R101" s="74">
        <v>0</v>
      </c>
      <c r="S101" s="75">
        <v>0</v>
      </c>
      <c r="T101" s="169">
        <f>+R101+S101</f>
        <v>0</v>
      </c>
      <c r="U101" s="190">
        <v>0</v>
      </c>
      <c r="V101" s="169">
        <f>T101+U101</f>
        <v>0</v>
      </c>
      <c r="W101" s="1022">
        <f>IF(Q101=0,0,((V101/Q101)-1)*100)</f>
        <v>0</v>
      </c>
      <c r="Y101" s="261"/>
      <c r="Z101" s="261"/>
    </row>
    <row r="102" spans="1:28" ht="13.5" thickBot="1">
      <c r="A102" s="293"/>
      <c r="L102" s="59" t="s">
        <v>17</v>
      </c>
      <c r="M102" s="313">
        <v>0</v>
      </c>
      <c r="N102" s="314">
        <v>0</v>
      </c>
      <c r="O102" s="169">
        <f t="shared" ref="O102" si="187">+M102+N102</f>
        <v>0</v>
      </c>
      <c r="P102" s="190">
        <v>0</v>
      </c>
      <c r="Q102" s="169">
        <f>O102+P102</f>
        <v>0</v>
      </c>
      <c r="R102" s="74">
        <v>2</v>
      </c>
      <c r="S102" s="75">
        <v>0</v>
      </c>
      <c r="T102" s="169">
        <f>+R102+S102</f>
        <v>2</v>
      </c>
      <c r="U102" s="190">
        <v>0</v>
      </c>
      <c r="V102" s="169">
        <f>T102+U102</f>
        <v>2</v>
      </c>
      <c r="W102" s="1022">
        <f t="shared" ref="W102" si="188">IF(Q102=0,0,((V102/Q102)-1)*100)</f>
        <v>0</v>
      </c>
      <c r="Y102" s="261"/>
      <c r="Z102" s="261"/>
    </row>
    <row r="103" spans="1:28" ht="14.25" thickTop="1" thickBot="1">
      <c r="A103" s="293"/>
      <c r="L103" s="78" t="s">
        <v>66</v>
      </c>
      <c r="M103" s="79">
        <f>+M100+M101+M102</f>
        <v>0</v>
      </c>
      <c r="N103" s="80">
        <f t="shared" ref="N103:V103" si="189">+N100+N101+N102</f>
        <v>0</v>
      </c>
      <c r="O103" s="164">
        <f t="shared" si="189"/>
        <v>0</v>
      </c>
      <c r="P103" s="79">
        <f t="shared" si="189"/>
        <v>0</v>
      </c>
      <c r="Q103" s="164">
        <f t="shared" si="189"/>
        <v>0</v>
      </c>
      <c r="R103" s="79">
        <f t="shared" si="189"/>
        <v>2</v>
      </c>
      <c r="S103" s="80">
        <f t="shared" si="189"/>
        <v>0</v>
      </c>
      <c r="T103" s="164">
        <f t="shared" si="189"/>
        <v>2</v>
      </c>
      <c r="U103" s="79">
        <f t="shared" si="189"/>
        <v>0</v>
      </c>
      <c r="V103" s="164">
        <f t="shared" si="189"/>
        <v>2</v>
      </c>
      <c r="W103" s="1023">
        <f t="shared" ref="W103" si="190">IF(Q103=0,0,((V103/Q103)-1)*100)</f>
        <v>0</v>
      </c>
      <c r="Y103" s="261"/>
      <c r="Z103" s="261"/>
    </row>
    <row r="104" spans="1:28" ht="14.25" thickTop="1" thickBot="1">
      <c r="A104" s="293"/>
      <c r="L104" s="78" t="s">
        <v>67</v>
      </c>
      <c r="M104" s="79">
        <f>+M96+M100+M101+M102</f>
        <v>0</v>
      </c>
      <c r="N104" s="80">
        <f t="shared" ref="N104:V104" si="191">+N96+N100+N101+N102</f>
        <v>0</v>
      </c>
      <c r="O104" s="164">
        <f t="shared" si="191"/>
        <v>0</v>
      </c>
      <c r="P104" s="79">
        <f t="shared" si="191"/>
        <v>0</v>
      </c>
      <c r="Q104" s="164">
        <f t="shared" si="191"/>
        <v>0</v>
      </c>
      <c r="R104" s="79">
        <f t="shared" si="191"/>
        <v>2</v>
      </c>
      <c r="S104" s="80">
        <f t="shared" si="191"/>
        <v>0</v>
      </c>
      <c r="T104" s="164">
        <f t="shared" si="191"/>
        <v>2</v>
      </c>
      <c r="U104" s="79">
        <f t="shared" si="191"/>
        <v>0</v>
      </c>
      <c r="V104" s="164">
        <f t="shared" si="191"/>
        <v>2</v>
      </c>
      <c r="W104" s="1023">
        <f>IF(Q104=0,0,((V104/Q104)-1)*100)</f>
        <v>0</v>
      </c>
      <c r="Y104" s="261"/>
      <c r="Z104" s="261"/>
      <c r="AB104" s="260"/>
    </row>
    <row r="105" spans="1:28" ht="14.25" thickTop="1" thickBot="1">
      <c r="A105" s="293"/>
      <c r="L105" s="59" t="s">
        <v>18</v>
      </c>
      <c r="M105" s="313">
        <v>0</v>
      </c>
      <c r="N105" s="314">
        <v>0</v>
      </c>
      <c r="O105" s="169">
        <f>+M105+N105</f>
        <v>0</v>
      </c>
      <c r="P105" s="191">
        <v>0</v>
      </c>
      <c r="Q105" s="171">
        <f>O105+P105</f>
        <v>0</v>
      </c>
      <c r="R105" s="74"/>
      <c r="S105" s="75"/>
      <c r="T105" s="169"/>
      <c r="U105" s="191"/>
      <c r="V105" s="171"/>
      <c r="W105" s="77"/>
      <c r="Y105" s="261"/>
      <c r="Z105" s="261"/>
    </row>
    <row r="106" spans="1:28" ht="14.25" thickTop="1" thickBot="1">
      <c r="A106" s="293" t="str">
        <f>IF(ISERROR(F106/G106)," ",IF(F106/G106&gt;0.5,IF(F106/G106&lt;1.5," ","NOT OK"),"NOT OK"))</f>
        <v xml:space="preserve"> </v>
      </c>
      <c r="L106" s="83" t="s">
        <v>19</v>
      </c>
      <c r="M106" s="84">
        <f t="shared" ref="M106:Q106" si="192">+M101+M102+M105</f>
        <v>0</v>
      </c>
      <c r="N106" s="188">
        <f t="shared" si="192"/>
        <v>0</v>
      </c>
      <c r="O106" s="196">
        <f t="shared" si="192"/>
        <v>0</v>
      </c>
      <c r="P106" s="192">
        <f t="shared" si="192"/>
        <v>0</v>
      </c>
      <c r="Q106" s="172">
        <f t="shared" si="192"/>
        <v>0</v>
      </c>
      <c r="R106" s="84"/>
      <c r="S106" s="188"/>
      <c r="T106" s="196"/>
      <c r="U106" s="192"/>
      <c r="V106" s="172"/>
      <c r="W106" s="86"/>
      <c r="Y106" s="261"/>
      <c r="Z106" s="261"/>
    </row>
    <row r="107" spans="1:28" ht="13.5" thickTop="1">
      <c r="A107" s="293"/>
      <c r="L107" s="59" t="s">
        <v>21</v>
      </c>
      <c r="M107" s="313">
        <v>0</v>
      </c>
      <c r="N107" s="314">
        <v>0</v>
      </c>
      <c r="O107" s="169">
        <f>+M107+N107</f>
        <v>0</v>
      </c>
      <c r="P107" s="193">
        <v>0</v>
      </c>
      <c r="Q107" s="171">
        <f>O107+P107</f>
        <v>0</v>
      </c>
      <c r="R107" s="74"/>
      <c r="S107" s="75"/>
      <c r="T107" s="169"/>
      <c r="U107" s="193"/>
      <c r="V107" s="171"/>
      <c r="W107" s="77"/>
    </row>
    <row r="108" spans="1:28">
      <c r="A108" s="293"/>
      <c r="L108" s="59" t="s">
        <v>22</v>
      </c>
      <c r="M108" s="313">
        <v>0</v>
      </c>
      <c r="N108" s="314">
        <v>0</v>
      </c>
      <c r="O108" s="169">
        <f t="shared" ref="O108" si="193">+M108+N108</f>
        <v>0</v>
      </c>
      <c r="P108" s="190">
        <v>0</v>
      </c>
      <c r="Q108" s="171">
        <f>O108+P108</f>
        <v>0</v>
      </c>
      <c r="R108" s="313"/>
      <c r="S108" s="314"/>
      <c r="T108" s="169"/>
      <c r="U108" s="190"/>
      <c r="V108" s="171"/>
      <c r="W108" s="77"/>
    </row>
    <row r="109" spans="1:28" ht="13.5" thickBot="1">
      <c r="A109" s="294"/>
      <c r="L109" s="59" t="s">
        <v>23</v>
      </c>
      <c r="M109" s="313">
        <v>0</v>
      </c>
      <c r="N109" s="314">
        <v>0</v>
      </c>
      <c r="O109" s="169">
        <f>+M109+N109</f>
        <v>0</v>
      </c>
      <c r="P109" s="190">
        <v>0</v>
      </c>
      <c r="Q109" s="171">
        <f>O109+P109</f>
        <v>0</v>
      </c>
      <c r="R109" s="74"/>
      <c r="S109" s="75"/>
      <c r="T109" s="169"/>
      <c r="U109" s="190"/>
      <c r="V109" s="171"/>
      <c r="W109" s="77"/>
    </row>
    <row r="110" spans="1:28" ht="14.25" thickTop="1" thickBot="1">
      <c r="A110" s="293"/>
      <c r="L110" s="78" t="s">
        <v>40</v>
      </c>
      <c r="M110" s="79">
        <f t="shared" ref="M110:Q110" si="194">+M107+M108+M109</f>
        <v>0</v>
      </c>
      <c r="N110" s="187">
        <f t="shared" si="194"/>
        <v>0</v>
      </c>
      <c r="O110" s="195">
        <f t="shared" si="194"/>
        <v>0</v>
      </c>
      <c r="P110" s="80">
        <f t="shared" si="194"/>
        <v>0</v>
      </c>
      <c r="Q110" s="170">
        <f t="shared" si="194"/>
        <v>0</v>
      </c>
      <c r="R110" s="79"/>
      <c r="S110" s="187"/>
      <c r="T110" s="195"/>
      <c r="U110" s="80"/>
      <c r="V110" s="170"/>
      <c r="W110" s="81"/>
    </row>
    <row r="111" spans="1:28" ht="14.25" thickTop="1" thickBot="1">
      <c r="A111" s="293" t="str">
        <f>IF(ISERROR(F111/G111)," ",IF(F111/G111&gt;0.5,IF(F111/G111&lt;1.5," ","NOT OK"),"NOT OK"))</f>
        <v xml:space="preserve"> </v>
      </c>
      <c r="L111" s="78" t="s">
        <v>62</v>
      </c>
      <c r="M111" s="79">
        <f t="shared" ref="M111:Q111" si="195">+M100+M106+M110</f>
        <v>0</v>
      </c>
      <c r="N111" s="80">
        <f t="shared" si="195"/>
        <v>0</v>
      </c>
      <c r="O111" s="164">
        <f t="shared" si="195"/>
        <v>0</v>
      </c>
      <c r="P111" s="79">
        <f t="shared" si="195"/>
        <v>0</v>
      </c>
      <c r="Q111" s="164">
        <f t="shared" si="195"/>
        <v>0</v>
      </c>
      <c r="R111" s="79"/>
      <c r="S111" s="80"/>
      <c r="T111" s="164"/>
      <c r="U111" s="79"/>
      <c r="V111" s="164"/>
      <c r="W111" s="81"/>
      <c r="Y111" s="261"/>
      <c r="Z111" s="261"/>
    </row>
    <row r="112" spans="1:28" ht="14.25" thickTop="1" thickBot="1">
      <c r="A112" s="293"/>
      <c r="L112" s="78" t="s">
        <v>63</v>
      </c>
      <c r="M112" s="79">
        <f t="shared" ref="M112:Q112" si="196">+M96+M100+M106+M110</f>
        <v>0</v>
      </c>
      <c r="N112" s="187">
        <f t="shared" si="196"/>
        <v>0</v>
      </c>
      <c r="O112" s="195">
        <f t="shared" si="196"/>
        <v>0</v>
      </c>
      <c r="P112" s="80">
        <f t="shared" si="196"/>
        <v>0</v>
      </c>
      <c r="Q112" s="170">
        <f t="shared" si="196"/>
        <v>0</v>
      </c>
      <c r="R112" s="79"/>
      <c r="S112" s="187"/>
      <c r="T112" s="195"/>
      <c r="U112" s="80"/>
      <c r="V112" s="170"/>
      <c r="W112" s="81"/>
      <c r="Y112" s="261"/>
      <c r="Z112" s="261"/>
    </row>
    <row r="113" spans="1:27" ht="14.25" thickTop="1" thickBot="1">
      <c r="A113" s="293"/>
      <c r="L113" s="88" t="s">
        <v>60</v>
      </c>
      <c r="M113" s="56"/>
      <c r="N113" s="56"/>
      <c r="O113" s="56"/>
      <c r="P113" s="56"/>
      <c r="Q113" s="56"/>
      <c r="R113" s="56"/>
      <c r="S113" s="56"/>
      <c r="T113" s="56"/>
      <c r="U113" s="56"/>
      <c r="V113" s="56"/>
      <c r="W113" s="56"/>
      <c r="X113" s="56"/>
    </row>
    <row r="114" spans="1:27" ht="13.5" thickTop="1">
      <c r="L114" s="1332" t="s">
        <v>41</v>
      </c>
      <c r="M114" s="1333"/>
      <c r="N114" s="1333"/>
      <c r="O114" s="1333"/>
      <c r="P114" s="1333"/>
      <c r="Q114" s="1333"/>
      <c r="R114" s="1333"/>
      <c r="S114" s="1333"/>
      <c r="T114" s="1333"/>
      <c r="U114" s="1333"/>
      <c r="V114" s="1333"/>
      <c r="W114" s="1334"/>
    </row>
    <row r="115" spans="1:27" ht="13.5" thickBot="1">
      <c r="L115" s="1317" t="s">
        <v>44</v>
      </c>
      <c r="M115" s="1318"/>
      <c r="N115" s="1318"/>
      <c r="O115" s="1318"/>
      <c r="P115" s="1318"/>
      <c r="Q115" s="1318"/>
      <c r="R115" s="1318"/>
      <c r="S115" s="1318"/>
      <c r="T115" s="1318"/>
      <c r="U115" s="1318"/>
      <c r="V115" s="1318"/>
      <c r="W115" s="1319"/>
    </row>
    <row r="116" spans="1:27" ht="14.25" thickTop="1" thickBot="1">
      <c r="L116" s="55"/>
      <c r="M116" s="56"/>
      <c r="N116" s="56"/>
      <c r="O116" s="56"/>
      <c r="P116" s="56"/>
      <c r="Q116" s="56"/>
      <c r="R116" s="56"/>
      <c r="S116" s="56"/>
      <c r="T116" s="56"/>
      <c r="U116" s="56"/>
      <c r="V116" s="56"/>
      <c r="W116" s="57" t="s">
        <v>34</v>
      </c>
    </row>
    <row r="117" spans="1:27" ht="14.25" thickTop="1" thickBot="1">
      <c r="L117" s="58"/>
      <c r="M117" s="178" t="s">
        <v>64</v>
      </c>
      <c r="N117" s="177"/>
      <c r="O117" s="178"/>
      <c r="P117" s="176"/>
      <c r="Q117" s="177"/>
      <c r="R117" s="176" t="s">
        <v>65</v>
      </c>
      <c r="S117" s="177"/>
      <c r="T117" s="178"/>
      <c r="U117" s="176"/>
      <c r="V117" s="176"/>
      <c r="W117" s="281" t="s">
        <v>2</v>
      </c>
    </row>
    <row r="118" spans="1:27" ht="13.5" thickTop="1">
      <c r="L118" s="59" t="s">
        <v>3</v>
      </c>
      <c r="M118" s="251"/>
      <c r="N118" s="61"/>
      <c r="O118" s="62"/>
      <c r="P118" s="63"/>
      <c r="Q118" s="62"/>
      <c r="R118" s="251"/>
      <c r="S118" s="61"/>
      <c r="T118" s="62"/>
      <c r="U118" s="63"/>
      <c r="V118" s="62"/>
      <c r="W118" s="282" t="s">
        <v>4</v>
      </c>
    </row>
    <row r="119" spans="1:27" ht="13.5" thickBot="1">
      <c r="L119" s="64"/>
      <c r="M119" s="252" t="s">
        <v>35</v>
      </c>
      <c r="N119" s="66" t="s">
        <v>36</v>
      </c>
      <c r="O119" s="67" t="s">
        <v>37</v>
      </c>
      <c r="P119" s="68" t="s">
        <v>32</v>
      </c>
      <c r="Q119" s="67" t="s">
        <v>7</v>
      </c>
      <c r="R119" s="252" t="s">
        <v>35</v>
      </c>
      <c r="S119" s="66" t="s">
        <v>36</v>
      </c>
      <c r="T119" s="67" t="s">
        <v>37</v>
      </c>
      <c r="U119" s="68" t="s">
        <v>32</v>
      </c>
      <c r="V119" s="67" t="s">
        <v>7</v>
      </c>
      <c r="W119" s="283"/>
    </row>
    <row r="120" spans="1:27" ht="7.5" customHeight="1" thickTop="1">
      <c r="L120" s="59"/>
      <c r="M120" s="253"/>
      <c r="N120" s="70"/>
      <c r="O120" s="71"/>
      <c r="P120" s="72"/>
      <c r="Q120" s="71"/>
      <c r="R120" s="253"/>
      <c r="S120" s="70"/>
      <c r="T120" s="71"/>
      <c r="U120" s="72"/>
      <c r="V120" s="71"/>
      <c r="W120" s="73"/>
    </row>
    <row r="121" spans="1:27">
      <c r="L121" s="59" t="s">
        <v>10</v>
      </c>
      <c r="M121" s="254">
        <v>185</v>
      </c>
      <c r="N121" s="314">
        <v>55</v>
      </c>
      <c r="O121" s="169">
        <f>+M121+N121</f>
        <v>240</v>
      </c>
      <c r="P121" s="312">
        <v>0</v>
      </c>
      <c r="Q121" s="169">
        <f>O121+P121</f>
        <v>240</v>
      </c>
      <c r="R121" s="254">
        <v>250</v>
      </c>
      <c r="S121" s="314">
        <v>101</v>
      </c>
      <c r="T121" s="169">
        <f>+R121+S121</f>
        <v>351</v>
      </c>
      <c r="U121" s="312">
        <v>0</v>
      </c>
      <c r="V121" s="169">
        <f>T121+U121</f>
        <v>351</v>
      </c>
      <c r="W121" s="77">
        <f>IF(Q121=0,0,((V121/Q121)-1)*100)</f>
        <v>46.249999999999993</v>
      </c>
    </row>
    <row r="122" spans="1:27">
      <c r="L122" s="59" t="s">
        <v>11</v>
      </c>
      <c r="M122" s="254">
        <v>212</v>
      </c>
      <c r="N122" s="314">
        <v>58</v>
      </c>
      <c r="O122" s="169">
        <f t="shared" ref="O122:O123" si="197">+M122+N122</f>
        <v>270</v>
      </c>
      <c r="P122" s="312">
        <v>0</v>
      </c>
      <c r="Q122" s="169">
        <f>O122+P122</f>
        <v>270</v>
      </c>
      <c r="R122" s="254">
        <v>242</v>
      </c>
      <c r="S122" s="314">
        <v>151</v>
      </c>
      <c r="T122" s="169">
        <f t="shared" ref="T122:T123" si="198">+R122+S122</f>
        <v>393</v>
      </c>
      <c r="U122" s="312">
        <v>0</v>
      </c>
      <c r="V122" s="169">
        <f>T122+U122</f>
        <v>393</v>
      </c>
      <c r="W122" s="77">
        <f>IF(Q122=0,0,((V122/Q122)-1)*100)</f>
        <v>45.55555555555555</v>
      </c>
    </row>
    <row r="123" spans="1:27" ht="13.5" thickBot="1">
      <c r="L123" s="64" t="s">
        <v>12</v>
      </c>
      <c r="M123" s="254">
        <v>264</v>
      </c>
      <c r="N123" s="314">
        <v>87</v>
      </c>
      <c r="O123" s="169">
        <f t="shared" si="197"/>
        <v>351</v>
      </c>
      <c r="P123" s="312">
        <v>0</v>
      </c>
      <c r="Q123" s="169">
        <f>O123+P123</f>
        <v>351</v>
      </c>
      <c r="R123" s="254">
        <v>285</v>
      </c>
      <c r="S123" s="314">
        <v>230</v>
      </c>
      <c r="T123" s="169">
        <f t="shared" si="198"/>
        <v>515</v>
      </c>
      <c r="U123" s="312">
        <v>0</v>
      </c>
      <c r="V123" s="169">
        <f>T123+U123</f>
        <v>515</v>
      </c>
      <c r="W123" s="77">
        <f>IF(Q123=0,0,((V123/Q123)-1)*100)</f>
        <v>46.723646723646731</v>
      </c>
    </row>
    <row r="124" spans="1:27" ht="14.25" thickTop="1" thickBot="1">
      <c r="L124" s="78" t="s">
        <v>38</v>
      </c>
      <c r="M124" s="80">
        <f t="shared" ref="M124:Q124" si="199">+M121+M122+M123</f>
        <v>661</v>
      </c>
      <c r="N124" s="187">
        <f t="shared" si="199"/>
        <v>200</v>
      </c>
      <c r="O124" s="195">
        <f t="shared" si="199"/>
        <v>861</v>
      </c>
      <c r="P124" s="80">
        <f t="shared" si="199"/>
        <v>0</v>
      </c>
      <c r="Q124" s="170">
        <f t="shared" si="199"/>
        <v>861</v>
      </c>
      <c r="R124" s="80">
        <f t="shared" ref="R124:V124" si="200">+R121+R122+R123</f>
        <v>777</v>
      </c>
      <c r="S124" s="187">
        <f t="shared" si="200"/>
        <v>482</v>
      </c>
      <c r="T124" s="195">
        <f t="shared" si="200"/>
        <v>1259</v>
      </c>
      <c r="U124" s="80">
        <f t="shared" si="200"/>
        <v>0</v>
      </c>
      <c r="V124" s="170">
        <f t="shared" si="200"/>
        <v>1259</v>
      </c>
      <c r="W124" s="81">
        <f t="shared" ref="W124" si="201">IF(Q124=0,0,((V124/Q124)-1)*100)</f>
        <v>46.225319396051098</v>
      </c>
      <c r="Y124" s="261"/>
      <c r="Z124" s="261"/>
    </row>
    <row r="125" spans="1:27" ht="13.5" thickTop="1">
      <c r="L125" s="59" t="s">
        <v>13</v>
      </c>
      <c r="M125" s="254">
        <v>364</v>
      </c>
      <c r="N125" s="314">
        <v>106</v>
      </c>
      <c r="O125" s="169">
        <f>M125+N125</f>
        <v>470</v>
      </c>
      <c r="P125" s="312">
        <v>0</v>
      </c>
      <c r="Q125" s="169">
        <f>O125+P125</f>
        <v>470</v>
      </c>
      <c r="R125" s="254">
        <v>312</v>
      </c>
      <c r="S125" s="75">
        <v>159</v>
      </c>
      <c r="T125" s="169">
        <f>R125+S125</f>
        <v>471</v>
      </c>
      <c r="U125" s="76">
        <v>0</v>
      </c>
      <c r="V125" s="169">
        <f>T125+U125</f>
        <v>471</v>
      </c>
      <c r="W125" s="77">
        <f t="shared" ref="W125" si="202">IF(Q125=0,0,((V125/Q125)-1)*100)</f>
        <v>0.21276595744681437</v>
      </c>
      <c r="X125" s="546"/>
      <c r="Y125" s="547"/>
      <c r="Z125" s="547"/>
      <c r="AA125" s="548"/>
    </row>
    <row r="126" spans="1:27">
      <c r="L126" s="59" t="s">
        <v>14</v>
      </c>
      <c r="M126" s="254">
        <v>313</v>
      </c>
      <c r="N126" s="314">
        <v>100</v>
      </c>
      <c r="O126" s="169">
        <f>M126+N126</f>
        <v>413</v>
      </c>
      <c r="P126" s="312">
        <v>0</v>
      </c>
      <c r="Q126" s="169">
        <f>O126+P126</f>
        <v>413</v>
      </c>
      <c r="R126" s="254">
        <v>314</v>
      </c>
      <c r="S126" s="75">
        <v>173</v>
      </c>
      <c r="T126" s="169">
        <f>R126+S126</f>
        <v>487</v>
      </c>
      <c r="U126" s="76">
        <v>0</v>
      </c>
      <c r="V126" s="169">
        <f>T126+U126</f>
        <v>487</v>
      </c>
      <c r="W126" s="77">
        <f>IF(Q126=0,0,((V126/Q126)-1)*100)</f>
        <v>17.9176755447942</v>
      </c>
      <c r="Y126" s="261"/>
      <c r="Z126" s="261"/>
    </row>
    <row r="127" spans="1:27" ht="13.5" thickBot="1">
      <c r="L127" s="59" t="s">
        <v>15</v>
      </c>
      <c r="M127" s="254">
        <v>301</v>
      </c>
      <c r="N127" s="314">
        <v>136</v>
      </c>
      <c r="O127" s="169">
        <f>M127+N127</f>
        <v>437</v>
      </c>
      <c r="P127" s="312">
        <v>0</v>
      </c>
      <c r="Q127" s="169">
        <f>O127+P127</f>
        <v>437</v>
      </c>
      <c r="R127" s="254">
        <v>295</v>
      </c>
      <c r="S127" s="314">
        <v>140</v>
      </c>
      <c r="T127" s="169">
        <f>R127+S127</f>
        <v>435</v>
      </c>
      <c r="U127" s="312">
        <v>0</v>
      </c>
      <c r="V127" s="169">
        <f>T127+U127</f>
        <v>435</v>
      </c>
      <c r="W127" s="77">
        <f>IF(Q127=0,0,((V127/Q127)-1)*100)</f>
        <v>-0.45766590389015871</v>
      </c>
      <c r="Y127" s="261"/>
      <c r="Z127" s="261"/>
    </row>
    <row r="128" spans="1:27" ht="14.25" thickTop="1" thickBot="1">
      <c r="A128" s="293"/>
      <c r="L128" s="78" t="s">
        <v>61</v>
      </c>
      <c r="M128" s="79">
        <f>+M125+M126+M127</f>
        <v>978</v>
      </c>
      <c r="N128" s="187">
        <f t="shared" ref="N128" si="203">+N125+N126+N127</f>
        <v>342</v>
      </c>
      <c r="O128" s="195">
        <f t="shared" ref="O128" si="204">+O125+O126+O127</f>
        <v>1320</v>
      </c>
      <c r="P128" s="80">
        <f t="shared" ref="P128" si="205">+P125+P126+P127</f>
        <v>0</v>
      </c>
      <c r="Q128" s="170">
        <f t="shared" ref="Q128" si="206">+Q125+Q126+Q127</f>
        <v>1320</v>
      </c>
      <c r="R128" s="79">
        <f t="shared" ref="R128" si="207">+R125+R126+R127</f>
        <v>921</v>
      </c>
      <c r="S128" s="187">
        <f t="shared" ref="S128" si="208">+S125+S126+S127</f>
        <v>472</v>
      </c>
      <c r="T128" s="195">
        <f t="shared" ref="T128" si="209">+T125+T126+T127</f>
        <v>1393</v>
      </c>
      <c r="U128" s="80">
        <f t="shared" ref="U128" si="210">+U125+U126+U127</f>
        <v>0</v>
      </c>
      <c r="V128" s="170">
        <f t="shared" ref="V128" si="211">+V125+V126+V127</f>
        <v>1393</v>
      </c>
      <c r="W128" s="81">
        <f t="shared" ref="W128" si="212">IF(Q128=0,0,((V128/Q128)-1)*100)</f>
        <v>5.5303030303030409</v>
      </c>
      <c r="Y128" s="261"/>
      <c r="Z128" s="261"/>
    </row>
    <row r="129" spans="1:28" ht="13.5" thickTop="1">
      <c r="L129" s="59" t="s">
        <v>16</v>
      </c>
      <c r="M129" s="254">
        <v>226</v>
      </c>
      <c r="N129" s="314">
        <v>122</v>
      </c>
      <c r="O129" s="169">
        <f>SUM(M129:N129)</f>
        <v>348</v>
      </c>
      <c r="P129" s="312">
        <v>0</v>
      </c>
      <c r="Q129" s="169">
        <f>O129+P129</f>
        <v>348</v>
      </c>
      <c r="R129" s="254">
        <v>194</v>
      </c>
      <c r="S129" s="75">
        <v>109</v>
      </c>
      <c r="T129" s="169">
        <f>SUM(R129:S129)</f>
        <v>303</v>
      </c>
      <c r="U129" s="76">
        <v>0</v>
      </c>
      <c r="V129" s="169">
        <f>T129+U129</f>
        <v>303</v>
      </c>
      <c r="W129" s="77">
        <f>IF(Q129=0,0,((V129/Q129)-1)*100)</f>
        <v>-12.931034482758619</v>
      </c>
      <c r="Y129" s="261"/>
      <c r="Z129" s="261"/>
    </row>
    <row r="130" spans="1:28" ht="13.5" thickBot="1">
      <c r="L130" s="59" t="s">
        <v>17</v>
      </c>
      <c r="M130" s="254">
        <v>235</v>
      </c>
      <c r="N130" s="314">
        <v>122</v>
      </c>
      <c r="O130" s="169">
        <f>SUM(M130:N130)</f>
        <v>357</v>
      </c>
      <c r="P130" s="312">
        <v>0</v>
      </c>
      <c r="Q130" s="169">
        <f>O130+P130</f>
        <v>357</v>
      </c>
      <c r="R130" s="254">
        <v>167</v>
      </c>
      <c r="S130" s="75">
        <v>98</v>
      </c>
      <c r="T130" s="169">
        <f>SUM(R130:S130)</f>
        <v>265</v>
      </c>
      <c r="U130" s="76">
        <v>0</v>
      </c>
      <c r="V130" s="169">
        <f>T130+U130</f>
        <v>265</v>
      </c>
      <c r="W130" s="77">
        <f t="shared" ref="W130:W131" si="213">IF(Q130=0,0,((V130/Q130)-1)*100)</f>
        <v>-25.770308123249297</v>
      </c>
      <c r="Y130" s="261"/>
      <c r="Z130" s="261"/>
    </row>
    <row r="131" spans="1:28" ht="14.25" thickTop="1" thickBot="1">
      <c r="A131" s="293"/>
      <c r="L131" s="78" t="s">
        <v>66</v>
      </c>
      <c r="M131" s="79">
        <f>+M128+M129+M130</f>
        <v>1439</v>
      </c>
      <c r="N131" s="80">
        <f t="shared" ref="N131" si="214">+N128+N129+N130</f>
        <v>586</v>
      </c>
      <c r="O131" s="164">
        <f t="shared" ref="O131" si="215">+O128+O129+O130</f>
        <v>2025</v>
      </c>
      <c r="P131" s="79">
        <f t="shared" ref="P131" si="216">+P128+P129+P130</f>
        <v>0</v>
      </c>
      <c r="Q131" s="164">
        <f t="shared" ref="Q131" si="217">+Q128+Q129+Q130</f>
        <v>2025</v>
      </c>
      <c r="R131" s="79">
        <f t="shared" ref="R131" si="218">+R128+R129+R130</f>
        <v>1282</v>
      </c>
      <c r="S131" s="80">
        <f t="shared" ref="S131" si="219">+S128+S129+S130</f>
        <v>679</v>
      </c>
      <c r="T131" s="164">
        <f t="shared" ref="T131" si="220">+T128+T129+T130</f>
        <v>1961</v>
      </c>
      <c r="U131" s="79">
        <f t="shared" ref="U131" si="221">+U128+U129+U130</f>
        <v>0</v>
      </c>
      <c r="V131" s="164">
        <f t="shared" ref="V131" si="222">+V128+V129+V130</f>
        <v>1961</v>
      </c>
      <c r="W131" s="81">
        <f t="shared" si="213"/>
        <v>-3.1604938271604932</v>
      </c>
      <c r="Y131" s="261"/>
      <c r="Z131" s="261"/>
    </row>
    <row r="132" spans="1:28" ht="14.25" thickTop="1" thickBot="1">
      <c r="A132" s="293"/>
      <c r="L132" s="78" t="s">
        <v>67</v>
      </c>
      <c r="M132" s="79">
        <f>+M124+M128+M129+M130</f>
        <v>2100</v>
      </c>
      <c r="N132" s="80">
        <f t="shared" ref="N132:V132" si="223">+N124+N128+N129+N130</f>
        <v>786</v>
      </c>
      <c r="O132" s="164">
        <f t="shared" si="223"/>
        <v>2886</v>
      </c>
      <c r="P132" s="79">
        <f t="shared" si="223"/>
        <v>0</v>
      </c>
      <c r="Q132" s="164">
        <f t="shared" si="223"/>
        <v>2886</v>
      </c>
      <c r="R132" s="79">
        <f t="shared" si="223"/>
        <v>2059</v>
      </c>
      <c r="S132" s="80">
        <f t="shared" si="223"/>
        <v>1161</v>
      </c>
      <c r="T132" s="164">
        <f t="shared" si="223"/>
        <v>3220</v>
      </c>
      <c r="U132" s="79">
        <f t="shared" si="223"/>
        <v>0</v>
      </c>
      <c r="V132" s="164">
        <f t="shared" si="223"/>
        <v>3220</v>
      </c>
      <c r="W132" s="81">
        <f>IF(Q132=0,0,((V132/Q132)-1)*100)</f>
        <v>11.573111573111582</v>
      </c>
      <c r="Y132" s="261"/>
      <c r="Z132" s="261"/>
      <c r="AB132" s="260"/>
    </row>
    <row r="133" spans="1:28" ht="14.25" thickTop="1" thickBot="1">
      <c r="L133" s="59" t="s">
        <v>18</v>
      </c>
      <c r="M133" s="254">
        <v>271</v>
      </c>
      <c r="N133" s="314">
        <v>86</v>
      </c>
      <c r="O133" s="171">
        <f>SUM(M133:N133)</f>
        <v>357</v>
      </c>
      <c r="P133" s="82">
        <v>0</v>
      </c>
      <c r="Q133" s="171">
        <f>O133+P133</f>
        <v>357</v>
      </c>
      <c r="R133" s="254"/>
      <c r="S133" s="75"/>
      <c r="T133" s="171"/>
      <c r="U133" s="82"/>
      <c r="V133" s="171"/>
      <c r="W133" s="77"/>
      <c r="Y133" s="261"/>
      <c r="Z133" s="261"/>
    </row>
    <row r="134" spans="1:28" ht="14.25" thickTop="1" thickBot="1">
      <c r="A134" s="293"/>
      <c r="L134" s="83" t="s">
        <v>19</v>
      </c>
      <c r="M134" s="84">
        <f t="shared" ref="M134:Q134" si="224">+M129+M130+M133</f>
        <v>732</v>
      </c>
      <c r="N134" s="188">
        <f t="shared" si="224"/>
        <v>330</v>
      </c>
      <c r="O134" s="196">
        <f t="shared" si="224"/>
        <v>1062</v>
      </c>
      <c r="P134" s="192">
        <f t="shared" si="224"/>
        <v>0</v>
      </c>
      <c r="Q134" s="172">
        <f t="shared" si="224"/>
        <v>1062</v>
      </c>
      <c r="R134" s="84"/>
      <c r="S134" s="188"/>
      <c r="T134" s="196"/>
      <c r="U134" s="192"/>
      <c r="V134" s="172"/>
      <c r="W134" s="86"/>
      <c r="Y134" s="261"/>
      <c r="Z134" s="261"/>
    </row>
    <row r="135" spans="1:28" ht="13.5" thickTop="1">
      <c r="A135" s="295"/>
      <c r="K135" s="295"/>
      <c r="L135" s="59" t="s">
        <v>21</v>
      </c>
      <c r="M135" s="254">
        <v>276</v>
      </c>
      <c r="N135" s="314">
        <v>94</v>
      </c>
      <c r="O135" s="171">
        <f>SUM(M135:N135)</f>
        <v>370</v>
      </c>
      <c r="P135" s="87">
        <v>0</v>
      </c>
      <c r="Q135" s="171">
        <f>O135+P135</f>
        <v>370</v>
      </c>
      <c r="R135" s="254"/>
      <c r="S135" s="75"/>
      <c r="T135" s="171"/>
      <c r="U135" s="87"/>
      <c r="V135" s="171"/>
      <c r="W135" s="77"/>
    </row>
    <row r="136" spans="1:28">
      <c r="A136" s="295"/>
      <c r="K136" s="295"/>
      <c r="L136" s="59" t="s">
        <v>22</v>
      </c>
      <c r="M136" s="254">
        <v>284</v>
      </c>
      <c r="N136" s="314">
        <v>98</v>
      </c>
      <c r="O136" s="171">
        <f>SUM(M136:N136)</f>
        <v>382</v>
      </c>
      <c r="P136" s="312">
        <v>0</v>
      </c>
      <c r="Q136" s="171">
        <f>O136+P136</f>
        <v>382</v>
      </c>
      <c r="R136" s="254"/>
      <c r="S136" s="314"/>
      <c r="T136" s="171"/>
      <c r="U136" s="312"/>
      <c r="V136" s="171"/>
      <c r="W136" s="77"/>
    </row>
    <row r="137" spans="1:28" ht="13.5" thickBot="1">
      <c r="A137" s="295"/>
      <c r="K137" s="295"/>
      <c r="L137" s="59" t="s">
        <v>23</v>
      </c>
      <c r="M137" s="254">
        <v>242</v>
      </c>
      <c r="N137" s="314">
        <v>98</v>
      </c>
      <c r="O137" s="171">
        <f>SUM(M137:N137)</f>
        <v>340</v>
      </c>
      <c r="P137" s="312">
        <v>0</v>
      </c>
      <c r="Q137" s="171">
        <f>O137+P137</f>
        <v>340</v>
      </c>
      <c r="R137" s="254"/>
      <c r="S137" s="75"/>
      <c r="T137" s="171"/>
      <c r="U137" s="76"/>
      <c r="V137" s="171"/>
      <c r="W137" s="77"/>
    </row>
    <row r="138" spans="1:28" ht="14.25" thickTop="1" thickBot="1">
      <c r="A138" s="293"/>
      <c r="L138" s="78" t="s">
        <v>40</v>
      </c>
      <c r="M138" s="79">
        <f t="shared" ref="M138:Q138" si="225">+M135+M136+M137</f>
        <v>802</v>
      </c>
      <c r="N138" s="187">
        <f t="shared" si="225"/>
        <v>290</v>
      </c>
      <c r="O138" s="195">
        <f t="shared" si="225"/>
        <v>1092</v>
      </c>
      <c r="P138" s="80">
        <f t="shared" si="225"/>
        <v>0</v>
      </c>
      <c r="Q138" s="170">
        <f t="shared" si="225"/>
        <v>1092</v>
      </c>
      <c r="R138" s="79"/>
      <c r="S138" s="187"/>
      <c r="T138" s="195"/>
      <c r="U138" s="80"/>
      <c r="V138" s="170"/>
      <c r="W138" s="81"/>
    </row>
    <row r="139" spans="1:28" ht="14.25" thickTop="1" thickBot="1">
      <c r="A139" s="293" t="str">
        <f>IF(ISERROR(F139/G139)," ",IF(F139/G139&gt;0.5,IF(F139/G139&lt;1.5," ","NOT OK"),"NOT OK"))</f>
        <v xml:space="preserve"> </v>
      </c>
      <c r="L139" s="78" t="s">
        <v>62</v>
      </c>
      <c r="M139" s="79">
        <f t="shared" ref="M139:Q139" si="226">+M128+M134+M138</f>
        <v>2512</v>
      </c>
      <c r="N139" s="80">
        <f t="shared" si="226"/>
        <v>962</v>
      </c>
      <c r="O139" s="164">
        <f t="shared" si="226"/>
        <v>3474</v>
      </c>
      <c r="P139" s="79">
        <f t="shared" si="226"/>
        <v>0</v>
      </c>
      <c r="Q139" s="164">
        <f t="shared" si="226"/>
        <v>3474</v>
      </c>
      <c r="R139" s="79"/>
      <c r="S139" s="80"/>
      <c r="T139" s="164"/>
      <c r="U139" s="79"/>
      <c r="V139" s="164"/>
      <c r="W139" s="81"/>
      <c r="Y139" s="261"/>
      <c r="Z139" s="261"/>
    </row>
    <row r="140" spans="1:28" ht="14.25" thickTop="1" thickBot="1">
      <c r="A140" s="293"/>
      <c r="L140" s="78" t="s">
        <v>63</v>
      </c>
      <c r="M140" s="79">
        <f t="shared" ref="M140:Q140" si="227">+M124+M128+M134+M138</f>
        <v>3173</v>
      </c>
      <c r="N140" s="187">
        <f t="shared" si="227"/>
        <v>1162</v>
      </c>
      <c r="O140" s="195">
        <f t="shared" si="227"/>
        <v>4335</v>
      </c>
      <c r="P140" s="80">
        <f t="shared" si="227"/>
        <v>0</v>
      </c>
      <c r="Q140" s="170">
        <f t="shared" si="227"/>
        <v>4335</v>
      </c>
      <c r="R140" s="79"/>
      <c r="S140" s="187"/>
      <c r="T140" s="195"/>
      <c r="U140" s="80"/>
      <c r="V140" s="170"/>
      <c r="W140" s="81"/>
      <c r="Y140" s="261"/>
      <c r="Z140" s="261"/>
    </row>
    <row r="141" spans="1:28" ht="14.25" thickTop="1" thickBot="1">
      <c r="L141" s="88" t="s">
        <v>60</v>
      </c>
      <c r="M141" s="56"/>
      <c r="N141" s="56"/>
      <c r="O141" s="56"/>
      <c r="P141" s="56"/>
      <c r="Q141" s="56"/>
      <c r="R141" s="56"/>
      <c r="S141" s="56"/>
      <c r="T141" s="56"/>
      <c r="U141" s="56"/>
      <c r="V141" s="56"/>
      <c r="W141" s="56"/>
      <c r="X141" s="56"/>
    </row>
    <row r="142" spans="1:28" ht="13.5" thickTop="1">
      <c r="L142" s="1332" t="s">
        <v>42</v>
      </c>
      <c r="M142" s="1333"/>
      <c r="N142" s="1333"/>
      <c r="O142" s="1333"/>
      <c r="P142" s="1333"/>
      <c r="Q142" s="1333"/>
      <c r="R142" s="1333"/>
      <c r="S142" s="1333"/>
      <c r="T142" s="1333"/>
      <c r="U142" s="1333"/>
      <c r="V142" s="1333"/>
      <c r="W142" s="1334"/>
    </row>
    <row r="143" spans="1:28" ht="13.5" thickBot="1">
      <c r="L143" s="1317" t="s">
        <v>45</v>
      </c>
      <c r="M143" s="1318"/>
      <c r="N143" s="1318"/>
      <c r="O143" s="1318"/>
      <c r="P143" s="1318"/>
      <c r="Q143" s="1318"/>
      <c r="R143" s="1318"/>
      <c r="S143" s="1318"/>
      <c r="T143" s="1318"/>
      <c r="U143" s="1318"/>
      <c r="V143" s="1318"/>
      <c r="W143" s="1319"/>
    </row>
    <row r="144" spans="1:28" ht="14.25" thickTop="1" thickBot="1">
      <c r="L144" s="55"/>
      <c r="M144" s="56"/>
      <c r="N144" s="56"/>
      <c r="O144" s="56"/>
      <c r="P144" s="56"/>
      <c r="Q144" s="56"/>
      <c r="R144" s="56"/>
      <c r="S144" s="56"/>
      <c r="T144" s="56"/>
      <c r="U144" s="56"/>
      <c r="V144" s="56"/>
      <c r="W144" s="57" t="s">
        <v>34</v>
      </c>
    </row>
    <row r="145" spans="1:28" ht="14.25" thickTop="1" thickBot="1">
      <c r="L145" s="58"/>
      <c r="M145" s="178" t="s">
        <v>64</v>
      </c>
      <c r="N145" s="177"/>
      <c r="O145" s="178"/>
      <c r="P145" s="176"/>
      <c r="Q145" s="177"/>
      <c r="R145" s="176" t="s">
        <v>65</v>
      </c>
      <c r="S145" s="177"/>
      <c r="T145" s="178"/>
      <c r="U145" s="176"/>
      <c r="V145" s="176"/>
      <c r="W145" s="281" t="s">
        <v>2</v>
      </c>
    </row>
    <row r="146" spans="1:28" ht="13.5" thickTop="1">
      <c r="L146" s="59" t="s">
        <v>3</v>
      </c>
      <c r="M146" s="60"/>
      <c r="N146" s="61"/>
      <c r="O146" s="62"/>
      <c r="P146" s="63"/>
      <c r="Q146" s="89"/>
      <c r="R146" s="60"/>
      <c r="S146" s="61"/>
      <c r="T146" s="62"/>
      <c r="U146" s="63"/>
      <c r="V146" s="89"/>
      <c r="W146" s="282" t="s">
        <v>4</v>
      </c>
    </row>
    <row r="147" spans="1:28" ht="13.5" thickBot="1">
      <c r="L147" s="64"/>
      <c r="M147" s="65" t="s">
        <v>35</v>
      </c>
      <c r="N147" s="66" t="s">
        <v>36</v>
      </c>
      <c r="O147" s="67" t="s">
        <v>37</v>
      </c>
      <c r="P147" s="68" t="s">
        <v>32</v>
      </c>
      <c r="Q147" s="541" t="s">
        <v>7</v>
      </c>
      <c r="R147" s="65" t="s">
        <v>35</v>
      </c>
      <c r="S147" s="66" t="s">
        <v>36</v>
      </c>
      <c r="T147" s="67" t="s">
        <v>37</v>
      </c>
      <c r="U147" s="68" t="s">
        <v>32</v>
      </c>
      <c r="V147" s="90" t="s">
        <v>7</v>
      </c>
      <c r="W147" s="283"/>
    </row>
    <row r="148" spans="1:28" ht="5.25" customHeight="1" thickTop="1">
      <c r="L148" s="59"/>
      <c r="M148" s="69"/>
      <c r="N148" s="70"/>
      <c r="O148" s="71"/>
      <c r="P148" s="72"/>
      <c r="Q148" s="135"/>
      <c r="R148" s="69"/>
      <c r="S148" s="70"/>
      <c r="T148" s="71"/>
      <c r="U148" s="72"/>
      <c r="V148" s="135"/>
      <c r="W148" s="73"/>
    </row>
    <row r="149" spans="1:28">
      <c r="L149" s="59" t="s">
        <v>10</v>
      </c>
      <c r="M149" s="313">
        <f>M93+M121</f>
        <v>185</v>
      </c>
      <c r="N149" s="314">
        <f>N121+N93</f>
        <v>55</v>
      </c>
      <c r="O149" s="169">
        <f>M149+N149</f>
        <v>240</v>
      </c>
      <c r="P149" s="312">
        <f>+P93+P121</f>
        <v>0</v>
      </c>
      <c r="Q149" s="175">
        <f>O149+P149</f>
        <v>240</v>
      </c>
      <c r="R149" s="74">
        <f>R93+R121</f>
        <v>250</v>
      </c>
      <c r="S149" s="75">
        <f>S121+S93</f>
        <v>101</v>
      </c>
      <c r="T149" s="169">
        <f>R149+S149</f>
        <v>351</v>
      </c>
      <c r="U149" s="76">
        <f>+U93+U121</f>
        <v>0</v>
      </c>
      <c r="V149" s="175">
        <f>T149+U149</f>
        <v>351</v>
      </c>
      <c r="W149" s="77">
        <f>IF(Q149=0,0,((V149/Q149)-1)*100)</f>
        <v>46.249999999999993</v>
      </c>
      <c r="Z149" s="261"/>
    </row>
    <row r="150" spans="1:28">
      <c r="L150" s="59" t="s">
        <v>11</v>
      </c>
      <c r="M150" s="313">
        <f>+M94+M122</f>
        <v>212</v>
      </c>
      <c r="N150" s="314">
        <f>+N94+N122</f>
        <v>58</v>
      </c>
      <c r="O150" s="169">
        <f>M150+N150</f>
        <v>270</v>
      </c>
      <c r="P150" s="312">
        <f>+P94+P122</f>
        <v>0</v>
      </c>
      <c r="Q150" s="175">
        <f>O150+P150</f>
        <v>270</v>
      </c>
      <c r="R150" s="74">
        <f>+R94+R122</f>
        <v>242</v>
      </c>
      <c r="S150" s="75">
        <f>+S94+S122</f>
        <v>151</v>
      </c>
      <c r="T150" s="169">
        <f>R150+S150</f>
        <v>393</v>
      </c>
      <c r="U150" s="76">
        <f>+U94+U122</f>
        <v>0</v>
      </c>
      <c r="V150" s="175">
        <f>T150+U150</f>
        <v>393</v>
      </c>
      <c r="W150" s="77">
        <f>IF(Q150=0,0,((V150/Q150)-1)*100)</f>
        <v>45.55555555555555</v>
      </c>
      <c r="Z150" s="261"/>
    </row>
    <row r="151" spans="1:28" ht="13.5" thickBot="1">
      <c r="L151" s="64" t="s">
        <v>12</v>
      </c>
      <c r="M151" s="313">
        <f>+M95+M123</f>
        <v>264</v>
      </c>
      <c r="N151" s="314">
        <f>+N95+N123</f>
        <v>87</v>
      </c>
      <c r="O151" s="169">
        <f>M151+N151</f>
        <v>351</v>
      </c>
      <c r="P151" s="312">
        <f>+P95+P123</f>
        <v>0</v>
      </c>
      <c r="Q151" s="175">
        <f>O151+P151</f>
        <v>351</v>
      </c>
      <c r="R151" s="74">
        <f>+R95+R123</f>
        <v>285</v>
      </c>
      <c r="S151" s="75">
        <f>+S95+S123</f>
        <v>230</v>
      </c>
      <c r="T151" s="169">
        <f>R151+S151</f>
        <v>515</v>
      </c>
      <c r="U151" s="76">
        <f>+U95+U123</f>
        <v>0</v>
      </c>
      <c r="V151" s="175">
        <f>T151+U151</f>
        <v>515</v>
      </c>
      <c r="W151" s="77">
        <f>IF(Q151=0,0,((V151/Q151)-1)*100)</f>
        <v>46.723646723646731</v>
      </c>
      <c r="Z151" s="261"/>
    </row>
    <row r="152" spans="1:28" ht="14.25" thickTop="1" thickBot="1">
      <c r="L152" s="78" t="s">
        <v>38</v>
      </c>
      <c r="M152" s="79">
        <f t="shared" ref="M152:Q152" si="228">+M149+M150+M151</f>
        <v>661</v>
      </c>
      <c r="N152" s="187">
        <f t="shared" si="228"/>
        <v>200</v>
      </c>
      <c r="O152" s="195">
        <f t="shared" si="228"/>
        <v>861</v>
      </c>
      <c r="P152" s="80">
        <f t="shared" si="228"/>
        <v>0</v>
      </c>
      <c r="Q152" s="170">
        <f t="shared" si="228"/>
        <v>861</v>
      </c>
      <c r="R152" s="79">
        <f t="shared" ref="R152:V152" si="229">+R149+R150+R151</f>
        <v>777</v>
      </c>
      <c r="S152" s="187">
        <f t="shared" si="229"/>
        <v>482</v>
      </c>
      <c r="T152" s="195">
        <f t="shared" si="229"/>
        <v>1259</v>
      </c>
      <c r="U152" s="80">
        <f t="shared" si="229"/>
        <v>0</v>
      </c>
      <c r="V152" s="170">
        <f t="shared" si="229"/>
        <v>1259</v>
      </c>
      <c r="W152" s="81">
        <f t="shared" ref="W152" si="230">IF(Q152=0,0,((V152/Q152)-1)*100)</f>
        <v>46.225319396051098</v>
      </c>
      <c r="Y152" s="261"/>
      <c r="Z152" s="261"/>
    </row>
    <row r="153" spans="1:28" ht="13.5" thickTop="1">
      <c r="L153" s="59" t="s">
        <v>13</v>
      </c>
      <c r="M153" s="313">
        <f t="shared" ref="M153:N155" si="231">+M97+M125</f>
        <v>364</v>
      </c>
      <c r="N153" s="314">
        <f t="shared" si="231"/>
        <v>106</v>
      </c>
      <c r="O153" s="169">
        <f t="shared" ref="O153" si="232">M153+N153</f>
        <v>470</v>
      </c>
      <c r="P153" s="312">
        <f>+P97+P125</f>
        <v>0</v>
      </c>
      <c r="Q153" s="175">
        <f>O153+P153</f>
        <v>470</v>
      </c>
      <c r="R153" s="74">
        <f t="shared" ref="R153:S155" si="233">+R97+R125</f>
        <v>312</v>
      </c>
      <c r="S153" s="75">
        <f t="shared" si="233"/>
        <v>159</v>
      </c>
      <c r="T153" s="169">
        <f t="shared" ref="T153" si="234">R153+S153</f>
        <v>471</v>
      </c>
      <c r="U153" s="76">
        <f>+U97+U125</f>
        <v>0</v>
      </c>
      <c r="V153" s="175">
        <f>T153+U153</f>
        <v>471</v>
      </c>
      <c r="W153" s="77">
        <f>IF(Q153=0,0,((V153/Q153)-1)*100)</f>
        <v>0.21276595744681437</v>
      </c>
      <c r="X153" s="546"/>
      <c r="Y153" s="547"/>
      <c r="Z153" s="547"/>
      <c r="AA153" s="548"/>
    </row>
    <row r="154" spans="1:28">
      <c r="L154" s="59" t="s">
        <v>14</v>
      </c>
      <c r="M154" s="313">
        <f t="shared" si="231"/>
        <v>313</v>
      </c>
      <c r="N154" s="314">
        <f t="shared" si="231"/>
        <v>100</v>
      </c>
      <c r="O154" s="169">
        <f>M154+N154</f>
        <v>413</v>
      </c>
      <c r="P154" s="312">
        <f>+P98+P126</f>
        <v>0</v>
      </c>
      <c r="Q154" s="175">
        <f>O154+P154</f>
        <v>413</v>
      </c>
      <c r="R154" s="74">
        <f t="shared" si="233"/>
        <v>314</v>
      </c>
      <c r="S154" s="75">
        <f t="shared" si="233"/>
        <v>173</v>
      </c>
      <c r="T154" s="169">
        <f>R154+S154</f>
        <v>487</v>
      </c>
      <c r="U154" s="76">
        <f>+U98+U126</f>
        <v>0</v>
      </c>
      <c r="V154" s="175">
        <f>T154+U154</f>
        <v>487</v>
      </c>
      <c r="W154" s="77">
        <f>IF(Q154=0,0,((V154/Q154)-1)*100)</f>
        <v>17.9176755447942</v>
      </c>
      <c r="Y154" s="261"/>
      <c r="Z154" s="261"/>
      <c r="AB154" s="261"/>
    </row>
    <row r="155" spans="1:28" ht="13.5" thickBot="1">
      <c r="L155" s="59" t="s">
        <v>15</v>
      </c>
      <c r="M155" s="313">
        <f t="shared" si="231"/>
        <v>301</v>
      </c>
      <c r="N155" s="314">
        <f t="shared" si="231"/>
        <v>136</v>
      </c>
      <c r="O155" s="169">
        <f>M155+N155</f>
        <v>437</v>
      </c>
      <c r="P155" s="312">
        <f>+P99+P127</f>
        <v>0</v>
      </c>
      <c r="Q155" s="175">
        <f>O155+P155</f>
        <v>437</v>
      </c>
      <c r="R155" s="313">
        <f t="shared" si="233"/>
        <v>295</v>
      </c>
      <c r="S155" s="314">
        <f t="shared" si="233"/>
        <v>140</v>
      </c>
      <c r="T155" s="169">
        <f>R155+S155</f>
        <v>435</v>
      </c>
      <c r="U155" s="312">
        <f>+U99+U127</f>
        <v>0</v>
      </c>
      <c r="V155" s="175">
        <f>T155+U155</f>
        <v>435</v>
      </c>
      <c r="W155" s="77">
        <f>IF(Q155=0,0,((V155/Q155)-1)*100)</f>
        <v>-0.45766590389015871</v>
      </c>
      <c r="Y155" s="261"/>
      <c r="Z155" s="261"/>
    </row>
    <row r="156" spans="1:28" ht="14.25" thickTop="1" thickBot="1">
      <c r="A156" s="293"/>
      <c r="L156" s="78" t="s">
        <v>61</v>
      </c>
      <c r="M156" s="79">
        <f>+M153+M154+M155</f>
        <v>978</v>
      </c>
      <c r="N156" s="187">
        <f t="shared" ref="N156" si="235">+N153+N154+N155</f>
        <v>342</v>
      </c>
      <c r="O156" s="195">
        <f t="shared" ref="O156" si="236">+O153+O154+O155</f>
        <v>1320</v>
      </c>
      <c r="P156" s="80">
        <f t="shared" ref="P156" si="237">+P153+P154+P155</f>
        <v>0</v>
      </c>
      <c r="Q156" s="170">
        <f t="shared" ref="Q156" si="238">+Q153+Q154+Q155</f>
        <v>1320</v>
      </c>
      <c r="R156" s="79">
        <f t="shared" ref="R156" si="239">+R153+R154+R155</f>
        <v>921</v>
      </c>
      <c r="S156" s="187">
        <f t="shared" ref="S156" si="240">+S153+S154+S155</f>
        <v>472</v>
      </c>
      <c r="T156" s="195">
        <f t="shared" ref="T156" si="241">+T153+T154+T155</f>
        <v>1393</v>
      </c>
      <c r="U156" s="80">
        <f t="shared" ref="U156" si="242">+U153+U154+U155</f>
        <v>0</v>
      </c>
      <c r="V156" s="170">
        <f t="shared" ref="V156" si="243">+V153+V154+V155</f>
        <v>1393</v>
      </c>
      <c r="W156" s="81">
        <f t="shared" ref="W156" si="244">IF(Q156=0,0,((V156/Q156)-1)*100)</f>
        <v>5.5303030303030409</v>
      </c>
      <c r="Y156" s="261"/>
      <c r="Z156" s="261"/>
    </row>
    <row r="157" spans="1:28" ht="13.5" thickTop="1">
      <c r="L157" s="59" t="s">
        <v>16</v>
      </c>
      <c r="M157" s="313">
        <f>+M101+M129</f>
        <v>226</v>
      </c>
      <c r="N157" s="314">
        <f>+N101+N129</f>
        <v>122</v>
      </c>
      <c r="O157" s="169">
        <f t="shared" ref="O157" si="245">M157+N157</f>
        <v>348</v>
      </c>
      <c r="P157" s="312">
        <f>+P101+P129</f>
        <v>0</v>
      </c>
      <c r="Q157" s="175">
        <f t="shared" ref="Q157" si="246">O157+P157</f>
        <v>348</v>
      </c>
      <c r="R157" s="74">
        <f>+R101+R129</f>
        <v>194</v>
      </c>
      <c r="S157" s="75">
        <f>+S101+S129</f>
        <v>109</v>
      </c>
      <c r="T157" s="169">
        <f t="shared" ref="T157" si="247">R157+S157</f>
        <v>303</v>
      </c>
      <c r="U157" s="76">
        <f>+U101+U129</f>
        <v>0</v>
      </c>
      <c r="V157" s="175">
        <f t="shared" ref="V157" si="248">T157+U157</f>
        <v>303</v>
      </c>
      <c r="W157" s="77">
        <f t="shared" ref="W157" si="249">IF(Q157=0,0,((V157/Q157)-1)*100)</f>
        <v>-12.931034482758619</v>
      </c>
      <c r="Y157" s="261"/>
      <c r="Z157" s="261"/>
    </row>
    <row r="158" spans="1:28" ht="13.5" thickBot="1">
      <c r="L158" s="59" t="s">
        <v>17</v>
      </c>
      <c r="M158" s="313">
        <f>+M102+M130</f>
        <v>235</v>
      </c>
      <c r="N158" s="314">
        <f>+N102+N130</f>
        <v>122</v>
      </c>
      <c r="O158" s="169">
        <f>M158+N158</f>
        <v>357</v>
      </c>
      <c r="P158" s="312">
        <f>+P102+P130</f>
        <v>0</v>
      </c>
      <c r="Q158" s="175">
        <f>O158+P158</f>
        <v>357</v>
      </c>
      <c r="R158" s="74">
        <f>+R102+R130</f>
        <v>169</v>
      </c>
      <c r="S158" s="75">
        <f>+S102+S130</f>
        <v>98</v>
      </c>
      <c r="T158" s="169">
        <f>R158+S158</f>
        <v>267</v>
      </c>
      <c r="U158" s="76">
        <f>+U102+U130</f>
        <v>0</v>
      </c>
      <c r="V158" s="175">
        <f>T158+U158</f>
        <v>267</v>
      </c>
      <c r="W158" s="77">
        <f t="shared" ref="W158:W159" si="250">IF(Q158=0,0,((V158/Q158)-1)*100)</f>
        <v>-25.210084033613445</v>
      </c>
      <c r="Y158" s="261"/>
      <c r="Z158" s="261"/>
    </row>
    <row r="159" spans="1:28" ht="14.25" thickTop="1" thickBot="1">
      <c r="A159" s="293"/>
      <c r="L159" s="78" t="s">
        <v>66</v>
      </c>
      <c r="M159" s="79">
        <f>+M156+M157+M158</f>
        <v>1439</v>
      </c>
      <c r="N159" s="80">
        <f t="shared" ref="N159" si="251">+N156+N157+N158</f>
        <v>586</v>
      </c>
      <c r="O159" s="164">
        <f t="shared" ref="O159" si="252">+O156+O157+O158</f>
        <v>2025</v>
      </c>
      <c r="P159" s="79">
        <f t="shared" ref="P159" si="253">+P156+P157+P158</f>
        <v>0</v>
      </c>
      <c r="Q159" s="164">
        <f t="shared" ref="Q159" si="254">+Q156+Q157+Q158</f>
        <v>2025</v>
      </c>
      <c r="R159" s="79">
        <f t="shared" ref="R159" si="255">+R156+R157+R158</f>
        <v>1284</v>
      </c>
      <c r="S159" s="80">
        <f t="shared" ref="S159" si="256">+S156+S157+S158</f>
        <v>679</v>
      </c>
      <c r="T159" s="164">
        <f t="shared" ref="T159" si="257">+T156+T157+T158</f>
        <v>1963</v>
      </c>
      <c r="U159" s="79">
        <f t="shared" ref="U159" si="258">+U156+U157+U158</f>
        <v>0</v>
      </c>
      <c r="V159" s="164">
        <f t="shared" ref="V159" si="259">+V156+V157+V158</f>
        <v>1963</v>
      </c>
      <c r="W159" s="81">
        <f t="shared" si="250"/>
        <v>-3.0617283950617247</v>
      </c>
      <c r="Y159" s="261"/>
      <c r="Z159" s="261"/>
    </row>
    <row r="160" spans="1:28" ht="14.25" thickTop="1" thickBot="1">
      <c r="A160" s="293"/>
      <c r="L160" s="78" t="s">
        <v>67</v>
      </c>
      <c r="M160" s="79">
        <f>+M152+M156+M157+M158</f>
        <v>2100</v>
      </c>
      <c r="N160" s="80">
        <f t="shared" ref="N160:V160" si="260">+N152+N156+N157+N158</f>
        <v>786</v>
      </c>
      <c r="O160" s="164">
        <f t="shared" si="260"/>
        <v>2886</v>
      </c>
      <c r="P160" s="79">
        <f t="shared" si="260"/>
        <v>0</v>
      </c>
      <c r="Q160" s="164">
        <f t="shared" si="260"/>
        <v>2886</v>
      </c>
      <c r="R160" s="79">
        <f t="shared" si="260"/>
        <v>2061</v>
      </c>
      <c r="S160" s="80">
        <f t="shared" si="260"/>
        <v>1161</v>
      </c>
      <c r="T160" s="164">
        <f t="shared" si="260"/>
        <v>3222</v>
      </c>
      <c r="U160" s="79">
        <f t="shared" si="260"/>
        <v>0</v>
      </c>
      <c r="V160" s="164">
        <f t="shared" si="260"/>
        <v>3222</v>
      </c>
      <c r="W160" s="81">
        <f>IF(Q160=0,0,((V160/Q160)-1)*100)</f>
        <v>11.642411642411643</v>
      </c>
      <c r="Y160" s="261"/>
      <c r="Z160" s="261"/>
      <c r="AB160" s="260"/>
    </row>
    <row r="161" spans="1:26" ht="14.25" thickTop="1" thickBot="1">
      <c r="L161" s="59" t="s">
        <v>18</v>
      </c>
      <c r="M161" s="313">
        <f>+M105+M133</f>
        <v>271</v>
      </c>
      <c r="N161" s="314">
        <f>+N105+N133</f>
        <v>86</v>
      </c>
      <c r="O161" s="171">
        <f>M161+N161</f>
        <v>357</v>
      </c>
      <c r="P161" s="82">
        <f>+P105+P133</f>
        <v>0</v>
      </c>
      <c r="Q161" s="175">
        <f>O161+P161</f>
        <v>357</v>
      </c>
      <c r="R161" s="74"/>
      <c r="S161" s="75"/>
      <c r="T161" s="171"/>
      <c r="U161" s="82"/>
      <c r="V161" s="175"/>
      <c r="W161" s="77"/>
      <c r="Y161" s="261"/>
      <c r="Z161" s="261"/>
    </row>
    <row r="162" spans="1:26" ht="14.25" thickTop="1" thickBot="1">
      <c r="A162" s="293"/>
      <c r="L162" s="83" t="s">
        <v>19</v>
      </c>
      <c r="M162" s="84">
        <f t="shared" ref="M162:Q162" si="261">+M157+M158+M161</f>
        <v>732</v>
      </c>
      <c r="N162" s="188">
        <f t="shared" si="261"/>
        <v>330</v>
      </c>
      <c r="O162" s="196">
        <f t="shared" si="261"/>
        <v>1062</v>
      </c>
      <c r="P162" s="192">
        <f t="shared" si="261"/>
        <v>0</v>
      </c>
      <c r="Q162" s="172">
        <f t="shared" si="261"/>
        <v>1062</v>
      </c>
      <c r="R162" s="84"/>
      <c r="S162" s="188"/>
      <c r="T162" s="196"/>
      <c r="U162" s="192"/>
      <c r="V162" s="172"/>
      <c r="W162" s="86"/>
      <c r="Y162" s="261"/>
      <c r="Z162" s="261"/>
    </row>
    <row r="163" spans="1:26" ht="13.5" thickTop="1">
      <c r="A163" s="293"/>
      <c r="L163" s="59" t="s">
        <v>21</v>
      </c>
      <c r="M163" s="313">
        <f t="shared" ref="M163:N165" si="262">+M107+M135</f>
        <v>276</v>
      </c>
      <c r="N163" s="314">
        <f t="shared" si="262"/>
        <v>94</v>
      </c>
      <c r="O163" s="171">
        <f>M163+N163</f>
        <v>370</v>
      </c>
      <c r="P163" s="87">
        <f>+P107+P135</f>
        <v>0</v>
      </c>
      <c r="Q163" s="175">
        <f>O163+P163</f>
        <v>370</v>
      </c>
      <c r="R163" s="74"/>
      <c r="S163" s="75"/>
      <c r="T163" s="171"/>
      <c r="U163" s="87"/>
      <c r="V163" s="175"/>
      <c r="W163" s="77"/>
    </row>
    <row r="164" spans="1:26">
      <c r="A164" s="293"/>
      <c r="L164" s="59" t="s">
        <v>22</v>
      </c>
      <c r="M164" s="313">
        <f t="shared" si="262"/>
        <v>284</v>
      </c>
      <c r="N164" s="314">
        <f t="shared" si="262"/>
        <v>98</v>
      </c>
      <c r="O164" s="171">
        <f t="shared" ref="O164:O165" si="263">M164+N164</f>
        <v>382</v>
      </c>
      <c r="P164" s="312">
        <f>+P108+P136</f>
        <v>0</v>
      </c>
      <c r="Q164" s="175">
        <f t="shared" ref="Q164:Q165" si="264">O164+P164</f>
        <v>382</v>
      </c>
      <c r="R164" s="313"/>
      <c r="S164" s="314"/>
      <c r="T164" s="171"/>
      <c r="U164" s="312"/>
      <c r="V164" s="175"/>
      <c r="W164" s="77"/>
    </row>
    <row r="165" spans="1:26" ht="13.5" thickBot="1">
      <c r="A165" s="295"/>
      <c r="K165" s="295"/>
      <c r="L165" s="59" t="s">
        <v>23</v>
      </c>
      <c r="M165" s="313">
        <f t="shared" si="262"/>
        <v>242</v>
      </c>
      <c r="N165" s="314">
        <f t="shared" si="262"/>
        <v>98</v>
      </c>
      <c r="O165" s="171">
        <f t="shared" si="263"/>
        <v>340</v>
      </c>
      <c r="P165" s="312">
        <f>+P109+P137</f>
        <v>0</v>
      </c>
      <c r="Q165" s="175">
        <f t="shared" si="264"/>
        <v>340</v>
      </c>
      <c r="R165" s="74"/>
      <c r="S165" s="75"/>
      <c r="T165" s="171"/>
      <c r="U165" s="76"/>
      <c r="V165" s="175"/>
      <c r="W165" s="77"/>
    </row>
    <row r="166" spans="1:26" ht="14.25" thickTop="1" thickBot="1">
      <c r="A166" s="293"/>
      <c r="L166" s="78" t="s">
        <v>40</v>
      </c>
      <c r="M166" s="79">
        <f t="shared" ref="M166:Q166" si="265">+M163+M164+M165</f>
        <v>802</v>
      </c>
      <c r="N166" s="187">
        <f t="shared" si="265"/>
        <v>290</v>
      </c>
      <c r="O166" s="195">
        <f t="shared" si="265"/>
        <v>1092</v>
      </c>
      <c r="P166" s="80">
        <f t="shared" si="265"/>
        <v>0</v>
      </c>
      <c r="Q166" s="170">
        <f t="shared" si="265"/>
        <v>1092</v>
      </c>
      <c r="R166" s="79"/>
      <c r="S166" s="187"/>
      <c r="T166" s="195"/>
      <c r="U166" s="80"/>
      <c r="V166" s="170"/>
      <c r="W166" s="81"/>
    </row>
    <row r="167" spans="1:26" ht="14.25" thickTop="1" thickBot="1">
      <c r="A167" s="293" t="str">
        <f>IF(ISERROR(F167/G167)," ",IF(F167/G167&gt;0.5,IF(F167/G167&lt;1.5," ","NOT OK"),"NOT OK"))</f>
        <v xml:space="preserve"> </v>
      </c>
      <c r="L167" s="78" t="s">
        <v>62</v>
      </c>
      <c r="M167" s="79">
        <f t="shared" ref="M167:Q167" si="266">+M156+M162+M166</f>
        <v>2512</v>
      </c>
      <c r="N167" s="80">
        <f t="shared" si="266"/>
        <v>962</v>
      </c>
      <c r="O167" s="164">
        <f t="shared" si="266"/>
        <v>3474</v>
      </c>
      <c r="P167" s="79">
        <f t="shared" si="266"/>
        <v>0</v>
      </c>
      <c r="Q167" s="164">
        <f t="shared" si="266"/>
        <v>3474</v>
      </c>
      <c r="R167" s="79"/>
      <c r="S167" s="80"/>
      <c r="T167" s="164"/>
      <c r="U167" s="79"/>
      <c r="V167" s="164"/>
      <c r="W167" s="81"/>
      <c r="Y167" s="261"/>
      <c r="Z167" s="261"/>
    </row>
    <row r="168" spans="1:26" ht="14.25" thickTop="1" thickBot="1">
      <c r="A168" s="293"/>
      <c r="L168" s="78" t="s">
        <v>63</v>
      </c>
      <c r="M168" s="79">
        <f t="shared" ref="M168:Q168" si="267">+M152+M156+M162+M166</f>
        <v>3173</v>
      </c>
      <c r="N168" s="187">
        <f t="shared" si="267"/>
        <v>1162</v>
      </c>
      <c r="O168" s="195">
        <f t="shared" si="267"/>
        <v>4335</v>
      </c>
      <c r="P168" s="80">
        <f t="shared" si="267"/>
        <v>0</v>
      </c>
      <c r="Q168" s="170">
        <f t="shared" si="267"/>
        <v>4335</v>
      </c>
      <c r="R168" s="79"/>
      <c r="S168" s="187"/>
      <c r="T168" s="195"/>
      <c r="U168" s="80"/>
      <c r="V168" s="170"/>
      <c r="W168" s="81"/>
      <c r="Y168" s="261"/>
      <c r="Z168" s="261"/>
    </row>
    <row r="169" spans="1:26" ht="14.25" thickTop="1" thickBot="1">
      <c r="L169" s="88" t="s">
        <v>60</v>
      </c>
      <c r="M169" s="56"/>
      <c r="N169" s="56"/>
      <c r="O169" s="56"/>
      <c r="P169" s="56"/>
      <c r="Q169" s="56"/>
      <c r="R169" s="56"/>
      <c r="S169" s="56"/>
      <c r="T169" s="56"/>
      <c r="U169" s="56"/>
      <c r="V169" s="56"/>
      <c r="W169" s="56"/>
      <c r="X169" s="56"/>
    </row>
    <row r="170" spans="1:26" ht="13.5" thickTop="1">
      <c r="L170" s="1326" t="s">
        <v>54</v>
      </c>
      <c r="M170" s="1327"/>
      <c r="N170" s="1327"/>
      <c r="O170" s="1327"/>
      <c r="P170" s="1327"/>
      <c r="Q170" s="1327"/>
      <c r="R170" s="1327"/>
      <c r="S170" s="1327"/>
      <c r="T170" s="1327"/>
      <c r="U170" s="1327"/>
      <c r="V170" s="1327"/>
      <c r="W170" s="1328"/>
    </row>
    <row r="171" spans="1:26" ht="24.75" customHeight="1" thickBot="1">
      <c r="L171" s="1329" t="s">
        <v>51</v>
      </c>
      <c r="M171" s="1330"/>
      <c r="N171" s="1330"/>
      <c r="O171" s="1330"/>
      <c r="P171" s="1330"/>
      <c r="Q171" s="1330"/>
      <c r="R171" s="1330"/>
      <c r="S171" s="1330"/>
      <c r="T171" s="1330"/>
      <c r="U171" s="1330"/>
      <c r="V171" s="1330"/>
      <c r="W171" s="1331"/>
    </row>
    <row r="172" spans="1:26" ht="14.25" thickTop="1" thickBot="1">
      <c r="L172" s="200"/>
      <c r="M172" s="201"/>
      <c r="N172" s="201"/>
      <c r="O172" s="201"/>
      <c r="P172" s="201"/>
      <c r="Q172" s="201"/>
      <c r="R172" s="201"/>
      <c r="S172" s="201"/>
      <c r="T172" s="201"/>
      <c r="U172" s="201"/>
      <c r="V172" s="201"/>
      <c r="W172" s="202" t="s">
        <v>34</v>
      </c>
    </row>
    <row r="173" spans="1:26" ht="14.25" thickTop="1" thickBot="1">
      <c r="L173" s="203"/>
      <c r="M173" s="240" t="s">
        <v>64</v>
      </c>
      <c r="N173" s="205"/>
      <c r="O173" s="240"/>
      <c r="P173" s="204"/>
      <c r="Q173" s="205"/>
      <c r="R173" s="204" t="s">
        <v>65</v>
      </c>
      <c r="S173" s="205"/>
      <c r="T173" s="240"/>
      <c r="U173" s="204"/>
      <c r="V173" s="204"/>
      <c r="W173" s="278" t="s">
        <v>2</v>
      </c>
    </row>
    <row r="174" spans="1:26" ht="13.5" thickTop="1">
      <c r="L174" s="206" t="s">
        <v>3</v>
      </c>
      <c r="M174" s="207"/>
      <c r="N174" s="208"/>
      <c r="O174" s="209"/>
      <c r="P174" s="210"/>
      <c r="Q174" s="209"/>
      <c r="R174" s="207"/>
      <c r="S174" s="208"/>
      <c r="T174" s="209"/>
      <c r="U174" s="210"/>
      <c r="V174" s="209"/>
      <c r="W174" s="279" t="s">
        <v>4</v>
      </c>
    </row>
    <row r="175" spans="1:26" ht="13.5" thickBot="1">
      <c r="L175" s="211"/>
      <c r="M175" s="212" t="s">
        <v>35</v>
      </c>
      <c r="N175" s="213" t="s">
        <v>36</v>
      </c>
      <c r="O175" s="214" t="s">
        <v>37</v>
      </c>
      <c r="P175" s="215" t="s">
        <v>32</v>
      </c>
      <c r="Q175" s="214" t="s">
        <v>7</v>
      </c>
      <c r="R175" s="212" t="s">
        <v>35</v>
      </c>
      <c r="S175" s="213" t="s">
        <v>36</v>
      </c>
      <c r="T175" s="214" t="s">
        <v>37</v>
      </c>
      <c r="U175" s="215" t="s">
        <v>32</v>
      </c>
      <c r="V175" s="214" t="s">
        <v>7</v>
      </c>
      <c r="W175" s="280"/>
    </row>
    <row r="176" spans="1:26" ht="5.25" customHeight="1" thickTop="1">
      <c r="L176" s="206"/>
      <c r="M176" s="216"/>
      <c r="N176" s="217"/>
      <c r="O176" s="218"/>
      <c r="P176" s="219"/>
      <c r="Q176" s="218"/>
      <c r="R176" s="216"/>
      <c r="S176" s="217"/>
      <c r="T176" s="218"/>
      <c r="U176" s="219"/>
      <c r="V176" s="218"/>
      <c r="W176" s="220"/>
    </row>
    <row r="177" spans="1:27">
      <c r="L177" s="206" t="s">
        <v>10</v>
      </c>
      <c r="M177" s="315">
        <v>0</v>
      </c>
      <c r="N177" s="316">
        <v>0</v>
      </c>
      <c r="O177" s="317">
        <f>+M177+N177</f>
        <v>0</v>
      </c>
      <c r="P177" s="318">
        <v>0</v>
      </c>
      <c r="Q177" s="317">
        <f t="shared" ref="Q177" si="268">O177+P177</f>
        <v>0</v>
      </c>
      <c r="R177" s="315">
        <v>0</v>
      </c>
      <c r="S177" s="316">
        <v>0</v>
      </c>
      <c r="T177" s="317">
        <f>+R177+S177</f>
        <v>0</v>
      </c>
      <c r="U177" s="318">
        <v>0</v>
      </c>
      <c r="V177" s="223">
        <f t="shared" ref="V177:V179" si="269">T177+U177</f>
        <v>0</v>
      </c>
      <c r="W177" s="1020">
        <f>IF(Q177=0,0,((V177/Q177)-1)*100)</f>
        <v>0</v>
      </c>
    </row>
    <row r="178" spans="1:27">
      <c r="L178" s="206" t="s">
        <v>11</v>
      </c>
      <c r="M178" s="315">
        <v>0</v>
      </c>
      <c r="N178" s="316">
        <v>0</v>
      </c>
      <c r="O178" s="317">
        <f t="shared" ref="O178:O179" si="270">+M178+N178</f>
        <v>0</v>
      </c>
      <c r="P178" s="318">
        <v>0</v>
      </c>
      <c r="Q178" s="317">
        <f>O178+P178</f>
        <v>0</v>
      </c>
      <c r="R178" s="315">
        <v>0</v>
      </c>
      <c r="S178" s="316">
        <v>0</v>
      </c>
      <c r="T178" s="317">
        <f t="shared" ref="T178:T179" si="271">+R178+S178</f>
        <v>0</v>
      </c>
      <c r="U178" s="318">
        <v>0</v>
      </c>
      <c r="V178" s="223">
        <f>T178+U178</f>
        <v>0</v>
      </c>
      <c r="W178" s="1020">
        <f>IF(Q178=0,0,((V178/Q178)-1)*100)</f>
        <v>0</v>
      </c>
    </row>
    <row r="179" spans="1:27" ht="13.5" thickBot="1">
      <c r="L179" s="211" t="s">
        <v>12</v>
      </c>
      <c r="M179" s="315">
        <v>0</v>
      </c>
      <c r="N179" s="316">
        <v>0</v>
      </c>
      <c r="O179" s="317">
        <f t="shared" si="270"/>
        <v>0</v>
      </c>
      <c r="P179" s="318">
        <v>0</v>
      </c>
      <c r="Q179" s="317">
        <f t="shared" ref="Q179" si="272">O179+P179</f>
        <v>0</v>
      </c>
      <c r="R179" s="315">
        <v>0</v>
      </c>
      <c r="S179" s="316">
        <v>0</v>
      </c>
      <c r="T179" s="317">
        <f t="shared" si="271"/>
        <v>0</v>
      </c>
      <c r="U179" s="318">
        <v>0</v>
      </c>
      <c r="V179" s="223">
        <f t="shared" si="269"/>
        <v>0</v>
      </c>
      <c r="W179" s="1020">
        <f>IF(Q179=0,0,((V179/Q179)-1)*100)</f>
        <v>0</v>
      </c>
    </row>
    <row r="180" spans="1:27" ht="14.25" thickTop="1" thickBot="1">
      <c r="L180" s="226" t="s">
        <v>57</v>
      </c>
      <c r="M180" s="227">
        <f t="shared" ref="M180:Q180" si="273">+M177+M178+M179</f>
        <v>0</v>
      </c>
      <c r="N180" s="228">
        <f t="shared" si="273"/>
        <v>0</v>
      </c>
      <c r="O180" s="229">
        <f t="shared" si="273"/>
        <v>0</v>
      </c>
      <c r="P180" s="227">
        <f t="shared" si="273"/>
        <v>0</v>
      </c>
      <c r="Q180" s="229">
        <f t="shared" si="273"/>
        <v>0</v>
      </c>
      <c r="R180" s="227">
        <f t="shared" ref="R180:V180" si="274">+R177+R178+R179</f>
        <v>0</v>
      </c>
      <c r="S180" s="228">
        <f t="shared" si="274"/>
        <v>0</v>
      </c>
      <c r="T180" s="229">
        <f t="shared" si="274"/>
        <v>0</v>
      </c>
      <c r="U180" s="227">
        <f t="shared" si="274"/>
        <v>0</v>
      </c>
      <c r="V180" s="229">
        <f t="shared" si="274"/>
        <v>0</v>
      </c>
      <c r="W180" s="1021">
        <f t="shared" ref="W180" si="275">IF(Q180=0,0,((V180/Q180)-1)*100)</f>
        <v>0</v>
      </c>
    </row>
    <row r="181" spans="1:27" ht="13.5" thickTop="1">
      <c r="L181" s="206" t="s">
        <v>13</v>
      </c>
      <c r="M181" s="315">
        <v>0</v>
      </c>
      <c r="N181" s="316">
        <v>0</v>
      </c>
      <c r="O181" s="317">
        <f>M181+N181</f>
        <v>0</v>
      </c>
      <c r="P181" s="318">
        <v>0</v>
      </c>
      <c r="Q181" s="317">
        <f>O181+P181</f>
        <v>0</v>
      </c>
      <c r="R181" s="221">
        <v>0</v>
      </c>
      <c r="S181" s="222">
        <v>0</v>
      </c>
      <c r="T181" s="223">
        <f>R181+S181</f>
        <v>0</v>
      </c>
      <c r="U181" s="224">
        <v>0</v>
      </c>
      <c r="V181" s="223">
        <f>T181+U181</f>
        <v>0</v>
      </c>
      <c r="W181" s="1020">
        <f t="shared" ref="W181" si="276">IF(Q181=0,0,((V181/Q181)-1)*100)</f>
        <v>0</v>
      </c>
    </row>
    <row r="182" spans="1:27">
      <c r="L182" s="206" t="s">
        <v>14</v>
      </c>
      <c r="M182" s="315">
        <v>0</v>
      </c>
      <c r="N182" s="316">
        <v>0</v>
      </c>
      <c r="O182" s="317">
        <f>M182+N182</f>
        <v>0</v>
      </c>
      <c r="P182" s="318">
        <v>0</v>
      </c>
      <c r="Q182" s="317">
        <f>O182+P182</f>
        <v>0</v>
      </c>
      <c r="R182" s="221">
        <v>0</v>
      </c>
      <c r="S182" s="222">
        <v>0</v>
      </c>
      <c r="T182" s="223">
        <f>R182+S182</f>
        <v>0</v>
      </c>
      <c r="U182" s="224">
        <v>0</v>
      </c>
      <c r="V182" s="223">
        <f>T182+U182</f>
        <v>0</v>
      </c>
      <c r="W182" s="1020">
        <f>IF(Q182=0,0,((V182/Q182)-1)*100)</f>
        <v>0</v>
      </c>
    </row>
    <row r="183" spans="1:27" ht="13.5" thickBot="1">
      <c r="L183" s="206" t="s">
        <v>15</v>
      </c>
      <c r="M183" s="315">
        <v>0</v>
      </c>
      <c r="N183" s="316">
        <v>0</v>
      </c>
      <c r="O183" s="317">
        <f>M183+N183</f>
        <v>0</v>
      </c>
      <c r="P183" s="318">
        <v>0</v>
      </c>
      <c r="Q183" s="317">
        <f>O183+P183</f>
        <v>0</v>
      </c>
      <c r="R183" s="315">
        <v>0</v>
      </c>
      <c r="S183" s="316">
        <v>0</v>
      </c>
      <c r="T183" s="317">
        <f>R183+S183</f>
        <v>0</v>
      </c>
      <c r="U183" s="318">
        <v>0</v>
      </c>
      <c r="V183" s="317">
        <f>T183+U183</f>
        <v>0</v>
      </c>
      <c r="W183" s="1020">
        <f>IF(Q183=0,0,((V183/Q183)-1)*100)</f>
        <v>0</v>
      </c>
    </row>
    <row r="184" spans="1:27" ht="14.25" thickTop="1" thickBot="1">
      <c r="L184" s="226" t="s">
        <v>61</v>
      </c>
      <c r="M184" s="227">
        <f>+M181+M182+M183</f>
        <v>0</v>
      </c>
      <c r="N184" s="228">
        <f t="shared" ref="N184:V184" si="277">+N181+N182+N183</f>
        <v>0</v>
      </c>
      <c r="O184" s="229">
        <f t="shared" si="277"/>
        <v>0</v>
      </c>
      <c r="P184" s="227">
        <f t="shared" si="277"/>
        <v>0</v>
      </c>
      <c r="Q184" s="229">
        <f t="shared" si="277"/>
        <v>0</v>
      </c>
      <c r="R184" s="227">
        <f t="shared" si="277"/>
        <v>0</v>
      </c>
      <c r="S184" s="228">
        <f t="shared" si="277"/>
        <v>0</v>
      </c>
      <c r="T184" s="229">
        <f t="shared" si="277"/>
        <v>0</v>
      </c>
      <c r="U184" s="227">
        <f t="shared" si="277"/>
        <v>0</v>
      </c>
      <c r="V184" s="229">
        <f t="shared" si="277"/>
        <v>0</v>
      </c>
      <c r="W184" s="1021">
        <f t="shared" ref="W184" si="278">IF(Q184=0,0,((V184/Q184)-1)*100)</f>
        <v>0</v>
      </c>
    </row>
    <row r="185" spans="1:27" ht="13.5" thickTop="1">
      <c r="L185" s="206" t="s">
        <v>16</v>
      </c>
      <c r="M185" s="315">
        <v>0</v>
      </c>
      <c r="N185" s="316">
        <v>0</v>
      </c>
      <c r="O185" s="317">
        <f>SUM(M185:N185)</f>
        <v>0</v>
      </c>
      <c r="P185" s="318">
        <v>0</v>
      </c>
      <c r="Q185" s="317">
        <f t="shared" ref="Q185" si="279">O185+P185</f>
        <v>0</v>
      </c>
      <c r="R185" s="221">
        <v>0</v>
      </c>
      <c r="S185" s="222">
        <v>0</v>
      </c>
      <c r="T185" s="223">
        <f>SUM(R185:S185)</f>
        <v>0</v>
      </c>
      <c r="U185" s="224">
        <v>0</v>
      </c>
      <c r="V185" s="223">
        <f t="shared" ref="V185" si="280">T185+U185</f>
        <v>0</v>
      </c>
      <c r="W185" s="1020">
        <f>IF(Q185=0,0,((V185/Q185)-1)*100)</f>
        <v>0</v>
      </c>
    </row>
    <row r="186" spans="1:27" ht="13.5" thickBot="1">
      <c r="L186" s="206" t="s">
        <v>17</v>
      </c>
      <c r="M186" s="315">
        <v>0</v>
      </c>
      <c r="N186" s="316">
        <v>0</v>
      </c>
      <c r="O186" s="317">
        <f>SUM(M186:N186)</f>
        <v>0</v>
      </c>
      <c r="P186" s="318">
        <v>0</v>
      </c>
      <c r="Q186" s="317">
        <f>O186+P186</f>
        <v>0</v>
      </c>
      <c r="R186" s="221">
        <v>0</v>
      </c>
      <c r="S186" s="222">
        <v>0</v>
      </c>
      <c r="T186" s="223">
        <f>SUM(R186:S186)</f>
        <v>0</v>
      </c>
      <c r="U186" s="224">
        <v>0</v>
      </c>
      <c r="V186" s="223">
        <f>T186+U186</f>
        <v>0</v>
      </c>
      <c r="W186" s="1020">
        <f t="shared" ref="W186" si="281">IF(Q186=0,0,((V186/Q186)-1)*100)</f>
        <v>0</v>
      </c>
    </row>
    <row r="187" spans="1:27" ht="14.25" thickTop="1" thickBot="1">
      <c r="L187" s="226" t="s">
        <v>66</v>
      </c>
      <c r="M187" s="227">
        <f>+M184+M185+M186</f>
        <v>0</v>
      </c>
      <c r="N187" s="228">
        <f t="shared" ref="N187:V187" si="282">+N184+N185+N186</f>
        <v>0</v>
      </c>
      <c r="O187" s="229">
        <f t="shared" si="282"/>
        <v>0</v>
      </c>
      <c r="P187" s="227">
        <f t="shared" si="282"/>
        <v>0</v>
      </c>
      <c r="Q187" s="229">
        <f t="shared" si="282"/>
        <v>0</v>
      </c>
      <c r="R187" s="227">
        <f t="shared" si="282"/>
        <v>0</v>
      </c>
      <c r="S187" s="228">
        <f t="shared" si="282"/>
        <v>0</v>
      </c>
      <c r="T187" s="229">
        <f t="shared" si="282"/>
        <v>0</v>
      </c>
      <c r="U187" s="227">
        <f t="shared" si="282"/>
        <v>0</v>
      </c>
      <c r="V187" s="229">
        <f t="shared" si="282"/>
        <v>0</v>
      </c>
      <c r="W187" s="1021">
        <f t="shared" ref="W187" si="283">IF(Q187=0,0,((V187/Q187)-1)*100)</f>
        <v>0</v>
      </c>
      <c r="X187" s="1"/>
      <c r="AA187" s="1"/>
    </row>
    <row r="188" spans="1:27" ht="14.25" thickTop="1" thickBot="1">
      <c r="L188" s="226" t="s">
        <v>67</v>
      </c>
      <c r="M188" s="227">
        <f>+M180+M184+M185+M186</f>
        <v>0</v>
      </c>
      <c r="N188" s="228">
        <f t="shared" ref="N188:V188" si="284">+N180+N184+N185+N186</f>
        <v>0</v>
      </c>
      <c r="O188" s="229">
        <f t="shared" si="284"/>
        <v>0</v>
      </c>
      <c r="P188" s="227">
        <f t="shared" si="284"/>
        <v>0</v>
      </c>
      <c r="Q188" s="229">
        <f t="shared" si="284"/>
        <v>0</v>
      </c>
      <c r="R188" s="227">
        <f t="shared" si="284"/>
        <v>0</v>
      </c>
      <c r="S188" s="228">
        <f t="shared" si="284"/>
        <v>0</v>
      </c>
      <c r="T188" s="229">
        <f t="shared" si="284"/>
        <v>0</v>
      </c>
      <c r="U188" s="227">
        <f t="shared" si="284"/>
        <v>0</v>
      </c>
      <c r="V188" s="229">
        <f t="shared" si="284"/>
        <v>0</v>
      </c>
      <c r="W188" s="1021">
        <f>IF(Q188=0,0,((V188/Q188)-1)*100)</f>
        <v>0</v>
      </c>
      <c r="X188" s="5"/>
      <c r="Y188" s="4"/>
      <c r="Z188" s="4"/>
      <c r="AA188" s="296"/>
    </row>
    <row r="189" spans="1:27" ht="14.25" thickTop="1" thickBot="1">
      <c r="L189" s="206" t="s">
        <v>18</v>
      </c>
      <c r="M189" s="315">
        <v>0</v>
      </c>
      <c r="N189" s="316">
        <v>0</v>
      </c>
      <c r="O189" s="231">
        <f>SUM(M189:N189)</f>
        <v>0</v>
      </c>
      <c r="P189" s="232">
        <v>0</v>
      </c>
      <c r="Q189" s="231">
        <f>O189+P189</f>
        <v>0</v>
      </c>
      <c r="R189" s="221"/>
      <c r="S189" s="222"/>
      <c r="T189" s="231"/>
      <c r="U189" s="232"/>
      <c r="V189" s="231"/>
      <c r="W189" s="225"/>
    </row>
    <row r="190" spans="1:27" ht="14.25" thickTop="1" thickBot="1">
      <c r="L190" s="233" t="s">
        <v>19</v>
      </c>
      <c r="M190" s="234">
        <f t="shared" ref="M190:Q190" si="285">+M185+M186+M189</f>
        <v>0</v>
      </c>
      <c r="N190" s="234">
        <f t="shared" si="285"/>
        <v>0</v>
      </c>
      <c r="O190" s="235">
        <f t="shared" si="285"/>
        <v>0</v>
      </c>
      <c r="P190" s="236">
        <f t="shared" si="285"/>
        <v>0</v>
      </c>
      <c r="Q190" s="235">
        <f t="shared" si="285"/>
        <v>0</v>
      </c>
      <c r="R190" s="234"/>
      <c r="S190" s="234"/>
      <c r="T190" s="235"/>
      <c r="U190" s="236"/>
      <c r="V190" s="235"/>
      <c r="W190" s="237"/>
    </row>
    <row r="191" spans="1:27" ht="13.5" thickTop="1">
      <c r="A191" s="295"/>
      <c r="K191" s="295"/>
      <c r="L191" s="206" t="s">
        <v>21</v>
      </c>
      <c r="M191" s="315">
        <v>0</v>
      </c>
      <c r="N191" s="316">
        <v>0</v>
      </c>
      <c r="O191" s="231">
        <f>SUM(M191:N191)</f>
        <v>0</v>
      </c>
      <c r="P191" s="238">
        <v>0</v>
      </c>
      <c r="Q191" s="231">
        <f>O191+P191</f>
        <v>0</v>
      </c>
      <c r="R191" s="221"/>
      <c r="S191" s="222"/>
      <c r="T191" s="231"/>
      <c r="U191" s="238"/>
      <c r="V191" s="231"/>
      <c r="W191" s="225"/>
    </row>
    <row r="192" spans="1:27">
      <c r="A192" s="295"/>
      <c r="K192" s="295"/>
      <c r="L192" s="206" t="s">
        <v>22</v>
      </c>
      <c r="M192" s="315">
        <v>0</v>
      </c>
      <c r="N192" s="316">
        <v>0</v>
      </c>
      <c r="O192" s="231">
        <f>SUM(M192:N192)</f>
        <v>0</v>
      </c>
      <c r="P192" s="318">
        <v>0</v>
      </c>
      <c r="Q192" s="231">
        <f>O192+P192</f>
        <v>0</v>
      </c>
      <c r="R192" s="315"/>
      <c r="S192" s="316"/>
      <c r="T192" s="231"/>
      <c r="U192" s="318"/>
      <c r="V192" s="231"/>
      <c r="W192" s="225"/>
    </row>
    <row r="193" spans="1:27" ht="13.5" thickBot="1">
      <c r="A193" s="295"/>
      <c r="K193" s="295"/>
      <c r="L193" s="206" t="s">
        <v>23</v>
      </c>
      <c r="M193" s="315">
        <v>0</v>
      </c>
      <c r="N193" s="316">
        <v>0</v>
      </c>
      <c r="O193" s="231">
        <f>SUM(M193:N193)</f>
        <v>0</v>
      </c>
      <c r="P193" s="318">
        <v>0</v>
      </c>
      <c r="Q193" s="231">
        <f>O193+P193</f>
        <v>0</v>
      </c>
      <c r="R193" s="221"/>
      <c r="S193" s="222"/>
      <c r="T193" s="231"/>
      <c r="U193" s="224"/>
      <c r="V193" s="231"/>
      <c r="W193" s="225"/>
    </row>
    <row r="194" spans="1:27" ht="14.25" thickTop="1" thickBot="1">
      <c r="L194" s="226" t="s">
        <v>40</v>
      </c>
      <c r="M194" s="227">
        <f t="shared" ref="M194:Q194" si="286">+M191+M192+M193</f>
        <v>0</v>
      </c>
      <c r="N194" s="228">
        <f t="shared" si="286"/>
        <v>0</v>
      </c>
      <c r="O194" s="229">
        <f t="shared" si="286"/>
        <v>0</v>
      </c>
      <c r="P194" s="227">
        <f t="shared" si="286"/>
        <v>0</v>
      </c>
      <c r="Q194" s="229">
        <f t="shared" si="286"/>
        <v>0</v>
      </c>
      <c r="R194" s="227"/>
      <c r="S194" s="228"/>
      <c r="T194" s="229"/>
      <c r="U194" s="227"/>
      <c r="V194" s="229"/>
      <c r="W194" s="230"/>
    </row>
    <row r="195" spans="1:27" ht="14.25" thickTop="1" thickBot="1">
      <c r="L195" s="226" t="s">
        <v>62</v>
      </c>
      <c r="M195" s="227">
        <f t="shared" ref="M195:Q195" si="287">+M184+M190+M194</f>
        <v>0</v>
      </c>
      <c r="N195" s="228">
        <f t="shared" si="287"/>
        <v>0</v>
      </c>
      <c r="O195" s="229">
        <f t="shared" si="287"/>
        <v>0</v>
      </c>
      <c r="P195" s="227">
        <f t="shared" si="287"/>
        <v>0</v>
      </c>
      <c r="Q195" s="229">
        <f t="shared" si="287"/>
        <v>0</v>
      </c>
      <c r="R195" s="227"/>
      <c r="S195" s="228"/>
      <c r="T195" s="229"/>
      <c r="U195" s="227"/>
      <c r="V195" s="229"/>
      <c r="W195" s="230"/>
      <c r="X195" s="1"/>
      <c r="AA195" s="1"/>
    </row>
    <row r="196" spans="1:27" ht="14.25" thickTop="1" thickBot="1">
      <c r="L196" s="226" t="s">
        <v>63</v>
      </c>
      <c r="M196" s="227">
        <f t="shared" ref="M196:Q196" si="288">+M180+M184+M190+M194</f>
        <v>0</v>
      </c>
      <c r="N196" s="228">
        <f t="shared" si="288"/>
        <v>0</v>
      </c>
      <c r="O196" s="229">
        <f t="shared" si="288"/>
        <v>0</v>
      </c>
      <c r="P196" s="227">
        <f t="shared" si="288"/>
        <v>0</v>
      </c>
      <c r="Q196" s="229">
        <f t="shared" si="288"/>
        <v>0</v>
      </c>
      <c r="R196" s="227"/>
      <c r="S196" s="228"/>
      <c r="T196" s="229"/>
      <c r="U196" s="227"/>
      <c r="V196" s="229"/>
      <c r="W196" s="230"/>
    </row>
    <row r="197" spans="1:27" ht="14.25" thickTop="1" thickBot="1">
      <c r="L197" s="239" t="s">
        <v>60</v>
      </c>
      <c r="M197" s="201"/>
      <c r="N197" s="201"/>
      <c r="O197" s="201"/>
      <c r="P197" s="201"/>
      <c r="Q197" s="201"/>
      <c r="R197" s="201"/>
      <c r="S197" s="201"/>
      <c r="T197" s="201"/>
      <c r="U197" s="201"/>
      <c r="V197" s="201"/>
      <c r="W197" s="201"/>
      <c r="X197" s="201"/>
      <c r="Y197" s="201"/>
    </row>
    <row r="198" spans="1:27" ht="13.5" thickTop="1">
      <c r="L198" s="1326" t="s">
        <v>55</v>
      </c>
      <c r="M198" s="1327"/>
      <c r="N198" s="1327"/>
      <c r="O198" s="1327"/>
      <c r="P198" s="1327"/>
      <c r="Q198" s="1327"/>
      <c r="R198" s="1327"/>
      <c r="S198" s="1327"/>
      <c r="T198" s="1327"/>
      <c r="U198" s="1327"/>
      <c r="V198" s="1327"/>
      <c r="W198" s="1328"/>
    </row>
    <row r="199" spans="1:27" ht="13.5" thickBot="1">
      <c r="L199" s="1329" t="s">
        <v>52</v>
      </c>
      <c r="M199" s="1330"/>
      <c r="N199" s="1330"/>
      <c r="O199" s="1330"/>
      <c r="P199" s="1330"/>
      <c r="Q199" s="1330"/>
      <c r="R199" s="1330"/>
      <c r="S199" s="1330"/>
      <c r="T199" s="1330"/>
      <c r="U199" s="1330"/>
      <c r="V199" s="1330"/>
      <c r="W199" s="1331"/>
    </row>
    <row r="200" spans="1:27" ht="14.25" thickTop="1" thickBot="1">
      <c r="L200" s="200"/>
      <c r="M200" s="201"/>
      <c r="N200" s="201"/>
      <c r="O200" s="201"/>
      <c r="P200" s="201"/>
      <c r="Q200" s="201"/>
      <c r="R200" s="201"/>
      <c r="S200" s="201"/>
      <c r="T200" s="201"/>
      <c r="U200" s="201"/>
      <c r="V200" s="201"/>
      <c r="W200" s="202" t="s">
        <v>34</v>
      </c>
    </row>
    <row r="201" spans="1:27" ht="14.25" thickTop="1" thickBot="1">
      <c r="L201" s="203"/>
      <c r="M201" s="240" t="s">
        <v>64</v>
      </c>
      <c r="N201" s="205"/>
      <c r="O201" s="240"/>
      <c r="P201" s="204"/>
      <c r="Q201" s="205"/>
      <c r="R201" s="204" t="s">
        <v>65</v>
      </c>
      <c r="S201" s="205"/>
      <c r="T201" s="240"/>
      <c r="U201" s="204"/>
      <c r="V201" s="204"/>
      <c r="W201" s="278" t="s">
        <v>2</v>
      </c>
    </row>
    <row r="202" spans="1:27" ht="13.5" thickTop="1">
      <c r="L202" s="206" t="s">
        <v>3</v>
      </c>
      <c r="M202" s="207"/>
      <c r="N202" s="208"/>
      <c r="O202" s="209"/>
      <c r="P202" s="210"/>
      <c r="Q202" s="209"/>
      <c r="R202" s="207"/>
      <c r="S202" s="208"/>
      <c r="T202" s="209"/>
      <c r="U202" s="210"/>
      <c r="V202" s="209"/>
      <c r="W202" s="279" t="s">
        <v>4</v>
      </c>
    </row>
    <row r="203" spans="1:27" ht="13.5" thickBot="1">
      <c r="L203" s="211"/>
      <c r="M203" s="212" t="s">
        <v>35</v>
      </c>
      <c r="N203" s="213" t="s">
        <v>36</v>
      </c>
      <c r="O203" s="214" t="s">
        <v>37</v>
      </c>
      <c r="P203" s="215" t="s">
        <v>32</v>
      </c>
      <c r="Q203" s="214" t="s">
        <v>7</v>
      </c>
      <c r="R203" s="212" t="s">
        <v>35</v>
      </c>
      <c r="S203" s="213" t="s">
        <v>36</v>
      </c>
      <c r="T203" s="214" t="s">
        <v>37</v>
      </c>
      <c r="U203" s="215" t="s">
        <v>32</v>
      </c>
      <c r="V203" s="214" t="s">
        <v>7</v>
      </c>
      <c r="W203" s="280"/>
    </row>
    <row r="204" spans="1:27" ht="6" customHeight="1" thickTop="1">
      <c r="L204" s="206"/>
      <c r="M204" s="216"/>
      <c r="N204" s="217"/>
      <c r="O204" s="218"/>
      <c r="P204" s="219"/>
      <c r="Q204" s="218"/>
      <c r="R204" s="216"/>
      <c r="S204" s="217"/>
      <c r="T204" s="218"/>
      <c r="U204" s="219"/>
      <c r="V204" s="218"/>
      <c r="W204" s="220"/>
    </row>
    <row r="205" spans="1:27">
      <c r="L205" s="206" t="s">
        <v>10</v>
      </c>
      <c r="M205" s="315">
        <v>131</v>
      </c>
      <c r="N205" s="316">
        <v>111</v>
      </c>
      <c r="O205" s="317">
        <f>+M205+N205</f>
        <v>242</v>
      </c>
      <c r="P205" s="255">
        <v>0</v>
      </c>
      <c r="Q205" s="317">
        <f>O205+P205</f>
        <v>242</v>
      </c>
      <c r="R205" s="315">
        <v>0</v>
      </c>
      <c r="S205" s="316">
        <v>0</v>
      </c>
      <c r="T205" s="317">
        <f>+R205+S205</f>
        <v>0</v>
      </c>
      <c r="U205" s="255">
        <v>0</v>
      </c>
      <c r="V205" s="223">
        <f>T205+U205</f>
        <v>0</v>
      </c>
      <c r="W205" s="225">
        <f>IF(Q205=0,0,((V205/Q205)-1)*100)</f>
        <v>-100</v>
      </c>
    </row>
    <row r="206" spans="1:27">
      <c r="L206" s="206" t="s">
        <v>11</v>
      </c>
      <c r="M206" s="315">
        <v>164</v>
      </c>
      <c r="N206" s="316">
        <v>100</v>
      </c>
      <c r="O206" s="317">
        <f t="shared" ref="O206:O207" si="289">+M206+N206</f>
        <v>264</v>
      </c>
      <c r="P206" s="255">
        <v>0</v>
      </c>
      <c r="Q206" s="317">
        <f>O206+P206</f>
        <v>264</v>
      </c>
      <c r="R206" s="315">
        <v>1</v>
      </c>
      <c r="S206" s="316">
        <v>0</v>
      </c>
      <c r="T206" s="317">
        <f t="shared" ref="T206:T207" si="290">+R206+S206</f>
        <v>1</v>
      </c>
      <c r="U206" s="255">
        <v>0</v>
      </c>
      <c r="V206" s="223">
        <f>T206+U206</f>
        <v>1</v>
      </c>
      <c r="W206" s="225">
        <f>IF(Q206=0,0,((V206/Q206)-1)*100)</f>
        <v>-99.621212121212125</v>
      </c>
    </row>
    <row r="207" spans="1:27" ht="13.5" thickBot="1">
      <c r="L207" s="211" t="s">
        <v>12</v>
      </c>
      <c r="M207" s="315">
        <v>159</v>
      </c>
      <c r="N207" s="316">
        <v>93</v>
      </c>
      <c r="O207" s="247">
        <f t="shared" si="289"/>
        <v>252</v>
      </c>
      <c r="P207" s="255">
        <v>0</v>
      </c>
      <c r="Q207" s="317">
        <f t="shared" ref="Q207" si="291">O207+P207</f>
        <v>252</v>
      </c>
      <c r="R207" s="315">
        <v>1</v>
      </c>
      <c r="S207" s="316">
        <v>0</v>
      </c>
      <c r="T207" s="247">
        <f t="shared" si="290"/>
        <v>1</v>
      </c>
      <c r="U207" s="255">
        <v>0</v>
      </c>
      <c r="V207" s="223">
        <f t="shared" ref="V207" si="292">T207+U207</f>
        <v>1</v>
      </c>
      <c r="W207" s="225">
        <f>IF(Q207=0,0,((V207/Q207)-1)*100)</f>
        <v>-99.603174603174608</v>
      </c>
    </row>
    <row r="208" spans="1:27" ht="14.25" thickTop="1" thickBot="1">
      <c r="L208" s="226" t="s">
        <v>38</v>
      </c>
      <c r="M208" s="227">
        <f t="shared" ref="M208:Q208" si="293">+M205+M206+M207</f>
        <v>454</v>
      </c>
      <c r="N208" s="228">
        <f t="shared" si="293"/>
        <v>304</v>
      </c>
      <c r="O208" s="229">
        <f t="shared" si="293"/>
        <v>758</v>
      </c>
      <c r="P208" s="227">
        <f t="shared" si="293"/>
        <v>0</v>
      </c>
      <c r="Q208" s="229">
        <f t="shared" si="293"/>
        <v>758</v>
      </c>
      <c r="R208" s="227">
        <f t="shared" ref="R208:V208" si="294">+R205+R206+R207</f>
        <v>2</v>
      </c>
      <c r="S208" s="228">
        <f t="shared" si="294"/>
        <v>0</v>
      </c>
      <c r="T208" s="229">
        <f t="shared" si="294"/>
        <v>2</v>
      </c>
      <c r="U208" s="227">
        <f t="shared" si="294"/>
        <v>0</v>
      </c>
      <c r="V208" s="229">
        <f t="shared" si="294"/>
        <v>2</v>
      </c>
      <c r="W208" s="230">
        <f t="shared" ref="W208" si="295">IF(Q208=0,0,((V208/Q208)-1)*100)</f>
        <v>-99.736147757255935</v>
      </c>
    </row>
    <row r="209" spans="1:27" ht="13.5" thickTop="1">
      <c r="L209" s="206" t="s">
        <v>13</v>
      </c>
      <c r="M209" s="315">
        <v>150</v>
      </c>
      <c r="N209" s="316">
        <v>89</v>
      </c>
      <c r="O209" s="317">
        <f>M209+N209</f>
        <v>239</v>
      </c>
      <c r="P209" s="255">
        <v>0</v>
      </c>
      <c r="Q209" s="317">
        <f>O209+P209</f>
        <v>239</v>
      </c>
      <c r="R209" s="221">
        <v>0</v>
      </c>
      <c r="S209" s="222">
        <v>0</v>
      </c>
      <c r="T209" s="317">
        <f>R209+S209</f>
        <v>0</v>
      </c>
      <c r="U209" s="255">
        <v>0</v>
      </c>
      <c r="V209" s="223">
        <f>T209+U209</f>
        <v>0</v>
      </c>
      <c r="W209" s="225">
        <f t="shared" ref="W209" si="296">IF(Q209=0,0,((V209/Q209)-1)*100)</f>
        <v>-100</v>
      </c>
    </row>
    <row r="210" spans="1:27">
      <c r="L210" s="206" t="s">
        <v>14</v>
      </c>
      <c r="M210" s="315">
        <v>150</v>
      </c>
      <c r="N210" s="316">
        <v>90</v>
      </c>
      <c r="O210" s="317">
        <f>M210+N210</f>
        <v>240</v>
      </c>
      <c r="P210" s="255">
        <v>0</v>
      </c>
      <c r="Q210" s="317">
        <f>O210+P210</f>
        <v>240</v>
      </c>
      <c r="R210" s="221">
        <v>0</v>
      </c>
      <c r="S210" s="222">
        <v>0</v>
      </c>
      <c r="T210" s="317">
        <f>R210+S210</f>
        <v>0</v>
      </c>
      <c r="U210" s="255">
        <v>0</v>
      </c>
      <c r="V210" s="223">
        <f>T210+U210</f>
        <v>0</v>
      </c>
      <c r="W210" s="225">
        <f>IF(Q210=0,0,((V210/Q210)-1)*100)</f>
        <v>-100</v>
      </c>
    </row>
    <row r="211" spans="1:27" ht="13.5" thickBot="1">
      <c r="L211" s="206" t="s">
        <v>15</v>
      </c>
      <c r="M211" s="315">
        <v>167</v>
      </c>
      <c r="N211" s="316">
        <v>99</v>
      </c>
      <c r="O211" s="317">
        <f>M211+N211</f>
        <v>266</v>
      </c>
      <c r="P211" s="255">
        <v>0</v>
      </c>
      <c r="Q211" s="317">
        <f>O211+P211</f>
        <v>266</v>
      </c>
      <c r="R211" s="315">
        <v>0</v>
      </c>
      <c r="S211" s="316">
        <v>0</v>
      </c>
      <c r="T211" s="317">
        <f>R211+S211</f>
        <v>0</v>
      </c>
      <c r="U211" s="255">
        <v>0</v>
      </c>
      <c r="V211" s="317">
        <f>T211+U211</f>
        <v>0</v>
      </c>
      <c r="W211" s="225">
        <f>IF(Q211=0,0,((V211/Q211)-1)*100)</f>
        <v>-100</v>
      </c>
    </row>
    <row r="212" spans="1:27" ht="14.25" thickTop="1" thickBot="1">
      <c r="L212" s="226" t="s">
        <v>61</v>
      </c>
      <c r="M212" s="227">
        <f>+M209+M210+M211</f>
        <v>467</v>
      </c>
      <c r="N212" s="228">
        <f t="shared" ref="N212" si="297">+N209+N210+N211</f>
        <v>278</v>
      </c>
      <c r="O212" s="229">
        <f t="shared" ref="O212" si="298">+O209+O210+O211</f>
        <v>745</v>
      </c>
      <c r="P212" s="227">
        <f t="shared" ref="P212" si="299">+P209+P210+P211</f>
        <v>0</v>
      </c>
      <c r="Q212" s="229">
        <f t="shared" ref="Q212" si="300">+Q209+Q210+Q211</f>
        <v>745</v>
      </c>
      <c r="R212" s="227">
        <f t="shared" ref="R212" si="301">+R209+R210+R211</f>
        <v>0</v>
      </c>
      <c r="S212" s="228">
        <f t="shared" ref="S212" si="302">+S209+S210+S211</f>
        <v>0</v>
      </c>
      <c r="T212" s="229">
        <f t="shared" ref="T212" si="303">+T209+T210+T211</f>
        <v>0</v>
      </c>
      <c r="U212" s="227">
        <f t="shared" ref="U212" si="304">+U209+U210+U211</f>
        <v>0</v>
      </c>
      <c r="V212" s="229">
        <f t="shared" ref="V212" si="305">+V209+V210+V211</f>
        <v>0</v>
      </c>
      <c r="W212" s="230">
        <f t="shared" ref="W212" si="306">IF(Q212=0,0,((V212/Q212)-1)*100)</f>
        <v>-100</v>
      </c>
    </row>
    <row r="213" spans="1:27" ht="13.5" thickTop="1">
      <c r="L213" s="206" t="s">
        <v>16</v>
      </c>
      <c r="M213" s="315">
        <v>131</v>
      </c>
      <c r="N213" s="316">
        <v>89</v>
      </c>
      <c r="O213" s="317">
        <f>SUM(M213:N213)</f>
        <v>220</v>
      </c>
      <c r="P213" s="255">
        <v>0</v>
      </c>
      <c r="Q213" s="317">
        <f>O213+P213</f>
        <v>220</v>
      </c>
      <c r="R213" s="221">
        <v>0</v>
      </c>
      <c r="S213" s="222">
        <v>0</v>
      </c>
      <c r="T213" s="317">
        <f>SUM(R213:S213)</f>
        <v>0</v>
      </c>
      <c r="U213" s="255">
        <v>0</v>
      </c>
      <c r="V213" s="223">
        <f>T213+U213</f>
        <v>0</v>
      </c>
      <c r="W213" s="225">
        <f>IF(Q213=0,0,((V213/Q213)-1)*100)</f>
        <v>-100</v>
      </c>
    </row>
    <row r="214" spans="1:27" ht="13.5" thickBot="1">
      <c r="L214" s="206" t="s">
        <v>17</v>
      </c>
      <c r="M214" s="315">
        <v>136</v>
      </c>
      <c r="N214" s="316">
        <v>104</v>
      </c>
      <c r="O214" s="317">
        <f>SUM(M214:N214)</f>
        <v>240</v>
      </c>
      <c r="P214" s="255">
        <v>0</v>
      </c>
      <c r="Q214" s="317">
        <f>O214+P214</f>
        <v>240</v>
      </c>
      <c r="R214" s="221">
        <v>0</v>
      </c>
      <c r="S214" s="222">
        <v>0</v>
      </c>
      <c r="T214" s="317">
        <f>SUM(R214:S214)</f>
        <v>0</v>
      </c>
      <c r="U214" s="255">
        <v>0</v>
      </c>
      <c r="V214" s="223">
        <f>T214+U214</f>
        <v>0</v>
      </c>
      <c r="W214" s="225">
        <f t="shared" ref="W214:W215" si="307">IF(Q214=0,0,((V214/Q214)-1)*100)</f>
        <v>-100</v>
      </c>
    </row>
    <row r="215" spans="1:27" ht="14.25" thickTop="1" thickBot="1">
      <c r="L215" s="226" t="s">
        <v>66</v>
      </c>
      <c r="M215" s="227">
        <f>+M212+M213+M214</f>
        <v>734</v>
      </c>
      <c r="N215" s="228">
        <f t="shared" ref="N215" si="308">+N212+N213+N214</f>
        <v>471</v>
      </c>
      <c r="O215" s="229">
        <f t="shared" ref="O215" si="309">+O212+O213+O214</f>
        <v>1205</v>
      </c>
      <c r="P215" s="227">
        <f t="shared" ref="P215" si="310">+P212+P213+P214</f>
        <v>0</v>
      </c>
      <c r="Q215" s="229">
        <f t="shared" ref="Q215" si="311">+Q212+Q213+Q214</f>
        <v>1205</v>
      </c>
      <c r="R215" s="227">
        <f t="shared" ref="R215" si="312">+R212+R213+R214</f>
        <v>0</v>
      </c>
      <c r="S215" s="228">
        <f t="shared" ref="S215" si="313">+S212+S213+S214</f>
        <v>0</v>
      </c>
      <c r="T215" s="229">
        <f t="shared" ref="T215" si="314">+T212+T213+T214</f>
        <v>0</v>
      </c>
      <c r="U215" s="227">
        <f t="shared" ref="U215" si="315">+U212+U213+U214</f>
        <v>0</v>
      </c>
      <c r="V215" s="229">
        <f t="shared" ref="V215" si="316">+V212+V213+V214</f>
        <v>0</v>
      </c>
      <c r="W215" s="230">
        <f t="shared" si="307"/>
        <v>-100</v>
      </c>
      <c r="X215" s="1"/>
      <c r="AA215" s="1"/>
    </row>
    <row r="216" spans="1:27" ht="14.25" thickTop="1" thickBot="1">
      <c r="L216" s="226" t="s">
        <v>67</v>
      </c>
      <c r="M216" s="227">
        <f>+M208+M212+M213+M214</f>
        <v>1188</v>
      </c>
      <c r="N216" s="228">
        <f t="shared" ref="N216:V216" si="317">+N208+N212+N213+N214</f>
        <v>775</v>
      </c>
      <c r="O216" s="229">
        <f t="shared" si="317"/>
        <v>1963</v>
      </c>
      <c r="P216" s="227">
        <f t="shared" si="317"/>
        <v>0</v>
      </c>
      <c r="Q216" s="229">
        <f t="shared" si="317"/>
        <v>1963</v>
      </c>
      <c r="R216" s="227">
        <f t="shared" si="317"/>
        <v>2</v>
      </c>
      <c r="S216" s="228">
        <f t="shared" si="317"/>
        <v>0</v>
      </c>
      <c r="T216" s="229">
        <f t="shared" si="317"/>
        <v>2</v>
      </c>
      <c r="U216" s="227">
        <f t="shared" si="317"/>
        <v>0</v>
      </c>
      <c r="V216" s="229">
        <f t="shared" si="317"/>
        <v>2</v>
      </c>
      <c r="W216" s="230">
        <f>IF(Q216=0,0,((V216/Q216)-1)*100)</f>
        <v>-99.898115129903204</v>
      </c>
      <c r="X216" s="5"/>
      <c r="Y216" s="4"/>
      <c r="Z216" s="4"/>
      <c r="AA216" s="296"/>
    </row>
    <row r="217" spans="1:27" ht="14.25" thickTop="1" thickBot="1">
      <c r="L217" s="206" t="s">
        <v>18</v>
      </c>
      <c r="M217" s="315">
        <v>142</v>
      </c>
      <c r="N217" s="316">
        <v>94</v>
      </c>
      <c r="O217" s="317">
        <f>SUM(M217:N217)</f>
        <v>236</v>
      </c>
      <c r="P217" s="256">
        <v>0</v>
      </c>
      <c r="Q217" s="231">
        <f>O217+P217</f>
        <v>236</v>
      </c>
      <c r="R217" s="221"/>
      <c r="S217" s="222"/>
      <c r="T217" s="317"/>
      <c r="U217" s="256"/>
      <c r="V217" s="231"/>
      <c r="W217" s="225"/>
    </row>
    <row r="218" spans="1:27" ht="14.25" thickTop="1" thickBot="1">
      <c r="L218" s="233" t="s">
        <v>19</v>
      </c>
      <c r="M218" s="234">
        <f t="shared" ref="M218:Q218" si="318">+M213+M214+M217</f>
        <v>409</v>
      </c>
      <c r="N218" s="234">
        <f t="shared" si="318"/>
        <v>287</v>
      </c>
      <c r="O218" s="235">
        <f t="shared" si="318"/>
        <v>696</v>
      </c>
      <c r="P218" s="236">
        <f t="shared" si="318"/>
        <v>0</v>
      </c>
      <c r="Q218" s="235">
        <f t="shared" si="318"/>
        <v>696</v>
      </c>
      <c r="R218" s="234"/>
      <c r="S218" s="234"/>
      <c r="T218" s="235"/>
      <c r="U218" s="236"/>
      <c r="V218" s="235"/>
      <c r="W218" s="237"/>
    </row>
    <row r="219" spans="1:27" ht="13.5" thickTop="1">
      <c r="A219" s="295"/>
      <c r="K219" s="295"/>
      <c r="L219" s="206" t="s">
        <v>21</v>
      </c>
      <c r="M219" s="315">
        <v>137</v>
      </c>
      <c r="N219" s="316">
        <v>95</v>
      </c>
      <c r="O219" s="317">
        <f>SUM(M219:N219)</f>
        <v>232</v>
      </c>
      <c r="P219" s="257">
        <v>0</v>
      </c>
      <c r="Q219" s="231">
        <f>O219+P219</f>
        <v>232</v>
      </c>
      <c r="R219" s="221"/>
      <c r="S219" s="222"/>
      <c r="T219" s="317"/>
      <c r="U219" s="257"/>
      <c r="V219" s="231"/>
      <c r="W219" s="225"/>
    </row>
    <row r="220" spans="1:27">
      <c r="A220" s="295"/>
      <c r="K220" s="295"/>
      <c r="L220" s="206" t="s">
        <v>22</v>
      </c>
      <c r="M220" s="315">
        <v>164</v>
      </c>
      <c r="N220" s="316">
        <v>97</v>
      </c>
      <c r="O220" s="317">
        <f>SUM(M220:N220)</f>
        <v>261</v>
      </c>
      <c r="P220" s="255">
        <v>0</v>
      </c>
      <c r="Q220" s="231">
        <f>O220+P220</f>
        <v>261</v>
      </c>
      <c r="R220" s="315"/>
      <c r="S220" s="316"/>
      <c r="T220" s="317"/>
      <c r="U220" s="255"/>
      <c r="V220" s="231"/>
      <c r="W220" s="225"/>
    </row>
    <row r="221" spans="1:27" ht="13.5" thickBot="1">
      <c r="A221" s="295"/>
      <c r="K221" s="295"/>
      <c r="L221" s="206" t="s">
        <v>23</v>
      </c>
      <c r="M221" s="315">
        <v>41</v>
      </c>
      <c r="N221" s="316">
        <v>26</v>
      </c>
      <c r="O221" s="317">
        <f>SUM(M221:N221)</f>
        <v>67</v>
      </c>
      <c r="P221" s="255">
        <v>0</v>
      </c>
      <c r="Q221" s="231">
        <f>O221+P221</f>
        <v>67</v>
      </c>
      <c r="R221" s="221"/>
      <c r="S221" s="222"/>
      <c r="T221" s="317"/>
      <c r="U221" s="255"/>
      <c r="V221" s="231"/>
      <c r="W221" s="225"/>
    </row>
    <row r="222" spans="1:27" ht="14.25" thickTop="1" thickBot="1">
      <c r="L222" s="226" t="s">
        <v>40</v>
      </c>
      <c r="M222" s="227">
        <f t="shared" ref="M222:Q222" si="319">+M219+M220+M221</f>
        <v>342</v>
      </c>
      <c r="N222" s="228">
        <f t="shared" si="319"/>
        <v>218</v>
      </c>
      <c r="O222" s="229">
        <f t="shared" si="319"/>
        <v>560</v>
      </c>
      <c r="P222" s="227">
        <f t="shared" si="319"/>
        <v>0</v>
      </c>
      <c r="Q222" s="229">
        <f t="shared" si="319"/>
        <v>560</v>
      </c>
      <c r="R222" s="227"/>
      <c r="S222" s="228"/>
      <c r="T222" s="229"/>
      <c r="U222" s="227"/>
      <c r="V222" s="229"/>
      <c r="W222" s="230"/>
    </row>
    <row r="223" spans="1:27" ht="14.25" thickTop="1" thickBot="1">
      <c r="L223" s="226" t="s">
        <v>62</v>
      </c>
      <c r="M223" s="227">
        <f t="shared" ref="M223:Q223" si="320">+M212+M218+M222</f>
        <v>1218</v>
      </c>
      <c r="N223" s="228">
        <f t="shared" si="320"/>
        <v>783</v>
      </c>
      <c r="O223" s="229">
        <f t="shared" si="320"/>
        <v>2001</v>
      </c>
      <c r="P223" s="227">
        <f t="shared" si="320"/>
        <v>0</v>
      </c>
      <c r="Q223" s="229">
        <f t="shared" si="320"/>
        <v>2001</v>
      </c>
      <c r="R223" s="227"/>
      <c r="S223" s="228"/>
      <c r="T223" s="229"/>
      <c r="U223" s="227"/>
      <c r="V223" s="229"/>
      <c r="W223" s="230"/>
      <c r="X223" s="1"/>
      <c r="AA223" s="1"/>
    </row>
    <row r="224" spans="1:27" ht="14.25" thickTop="1" thickBot="1">
      <c r="L224" s="226" t="s">
        <v>63</v>
      </c>
      <c r="M224" s="227">
        <f t="shared" ref="M224:Q224" si="321">+M208+M212+M218+M222</f>
        <v>1672</v>
      </c>
      <c r="N224" s="228">
        <f t="shared" si="321"/>
        <v>1087</v>
      </c>
      <c r="O224" s="229">
        <f t="shared" si="321"/>
        <v>2759</v>
      </c>
      <c r="P224" s="227">
        <f t="shared" si="321"/>
        <v>0</v>
      </c>
      <c r="Q224" s="229">
        <f t="shared" si="321"/>
        <v>2759</v>
      </c>
      <c r="R224" s="227"/>
      <c r="S224" s="228"/>
      <c r="T224" s="229"/>
      <c r="U224" s="227"/>
      <c r="V224" s="229"/>
      <c r="W224" s="230"/>
    </row>
    <row r="225" spans="12:25" ht="14.25" thickTop="1" thickBot="1">
      <c r="L225" s="239" t="s">
        <v>60</v>
      </c>
      <c r="M225" s="201"/>
      <c r="N225" s="201"/>
      <c r="O225" s="201"/>
      <c r="P225" s="201"/>
      <c r="Q225" s="201"/>
      <c r="R225" s="201"/>
      <c r="S225" s="201"/>
      <c r="T225" s="201"/>
      <c r="U225" s="201"/>
      <c r="V225" s="201"/>
      <c r="W225" s="201"/>
      <c r="X225" s="201"/>
      <c r="Y225" s="201"/>
    </row>
    <row r="226" spans="12:25" ht="13.5" thickTop="1">
      <c r="L226" s="1320" t="s">
        <v>56</v>
      </c>
      <c r="M226" s="1321"/>
      <c r="N226" s="1321"/>
      <c r="O226" s="1321"/>
      <c r="P226" s="1321"/>
      <c r="Q226" s="1321"/>
      <c r="R226" s="1321"/>
      <c r="S226" s="1321"/>
      <c r="T226" s="1321"/>
      <c r="U226" s="1321"/>
      <c r="V226" s="1321"/>
      <c r="W226" s="1322"/>
    </row>
    <row r="227" spans="12:25" ht="13.5" thickBot="1">
      <c r="L227" s="1323" t="s">
        <v>53</v>
      </c>
      <c r="M227" s="1324"/>
      <c r="N227" s="1324"/>
      <c r="O227" s="1324"/>
      <c r="P227" s="1324"/>
      <c r="Q227" s="1324"/>
      <c r="R227" s="1324"/>
      <c r="S227" s="1324"/>
      <c r="T227" s="1324"/>
      <c r="U227" s="1324"/>
      <c r="V227" s="1324"/>
      <c r="W227" s="1325"/>
    </row>
    <row r="228" spans="12:25" ht="14.25" thickTop="1" thickBot="1">
      <c r="L228" s="200"/>
      <c r="M228" s="201"/>
      <c r="N228" s="201"/>
      <c r="O228" s="201"/>
      <c r="P228" s="201"/>
      <c r="Q228" s="201"/>
      <c r="R228" s="201"/>
      <c r="S228" s="201"/>
      <c r="T228" s="201"/>
      <c r="U228" s="201"/>
      <c r="V228" s="201"/>
      <c r="W228" s="202" t="s">
        <v>34</v>
      </c>
    </row>
    <row r="229" spans="12:25" ht="14.25" thickTop="1" thickBot="1">
      <c r="L229" s="203"/>
      <c r="M229" s="240" t="s">
        <v>64</v>
      </c>
      <c r="N229" s="205"/>
      <c r="O229" s="240"/>
      <c r="P229" s="204"/>
      <c r="Q229" s="205"/>
      <c r="R229" s="204" t="s">
        <v>65</v>
      </c>
      <c r="S229" s="205"/>
      <c r="T229" s="240"/>
      <c r="U229" s="204"/>
      <c r="V229" s="204"/>
      <c r="W229" s="278" t="s">
        <v>2</v>
      </c>
    </row>
    <row r="230" spans="12:25" ht="13.5" thickTop="1">
      <c r="L230" s="206" t="s">
        <v>3</v>
      </c>
      <c r="M230" s="207"/>
      <c r="N230" s="208"/>
      <c r="O230" s="209"/>
      <c r="P230" s="210"/>
      <c r="Q230" s="277"/>
      <c r="R230" s="207"/>
      <c r="S230" s="208"/>
      <c r="T230" s="209"/>
      <c r="U230" s="210"/>
      <c r="V230" s="277"/>
      <c r="W230" s="279" t="s">
        <v>4</v>
      </c>
    </row>
    <row r="231" spans="12:25" ht="13.5" thickBot="1">
      <c r="L231" s="211"/>
      <c r="M231" s="212" t="s">
        <v>35</v>
      </c>
      <c r="N231" s="213" t="s">
        <v>36</v>
      </c>
      <c r="O231" s="214" t="s">
        <v>37</v>
      </c>
      <c r="P231" s="215" t="s">
        <v>32</v>
      </c>
      <c r="Q231" s="542" t="s">
        <v>7</v>
      </c>
      <c r="R231" s="212" t="s">
        <v>35</v>
      </c>
      <c r="S231" s="213" t="s">
        <v>36</v>
      </c>
      <c r="T231" s="214" t="s">
        <v>37</v>
      </c>
      <c r="U231" s="215" t="s">
        <v>32</v>
      </c>
      <c r="V231" s="273" t="s">
        <v>7</v>
      </c>
      <c r="W231" s="280"/>
    </row>
    <row r="232" spans="12:25" ht="4.5" customHeight="1" thickTop="1">
      <c r="L232" s="206"/>
      <c r="M232" s="216"/>
      <c r="N232" s="217"/>
      <c r="O232" s="218"/>
      <c r="P232" s="219"/>
      <c r="Q232" s="245"/>
      <c r="R232" s="216"/>
      <c r="S232" s="217"/>
      <c r="T232" s="218"/>
      <c r="U232" s="219"/>
      <c r="V232" s="245"/>
      <c r="W232" s="220"/>
    </row>
    <row r="233" spans="12:25">
      <c r="L233" s="206" t="s">
        <v>10</v>
      </c>
      <c r="M233" s="315">
        <f t="shared" ref="M233:N235" si="322">+M177+M205</f>
        <v>131</v>
      </c>
      <c r="N233" s="316">
        <f t="shared" si="322"/>
        <v>111</v>
      </c>
      <c r="O233" s="317">
        <f>M233+N233</f>
        <v>242</v>
      </c>
      <c r="P233" s="318">
        <f>+P177+P205</f>
        <v>0</v>
      </c>
      <c r="Q233" s="246">
        <f>O233+P233</f>
        <v>242</v>
      </c>
      <c r="R233" s="221">
        <f t="shared" ref="R233:S235" si="323">+R177+R205</f>
        <v>0</v>
      </c>
      <c r="S233" s="222">
        <f t="shared" si="323"/>
        <v>0</v>
      </c>
      <c r="T233" s="223">
        <f>R233+S233</f>
        <v>0</v>
      </c>
      <c r="U233" s="224">
        <f>+U177+U205</f>
        <v>0</v>
      </c>
      <c r="V233" s="246">
        <f>T233+U233</f>
        <v>0</v>
      </c>
      <c r="W233" s="225">
        <f>IF(Q233=0,0,((V233/Q233)-1)*100)</f>
        <v>-100</v>
      </c>
    </row>
    <row r="234" spans="12:25">
      <c r="L234" s="206" t="s">
        <v>11</v>
      </c>
      <c r="M234" s="315">
        <f t="shared" si="322"/>
        <v>164</v>
      </c>
      <c r="N234" s="316">
        <f t="shared" si="322"/>
        <v>100</v>
      </c>
      <c r="O234" s="317">
        <f t="shared" ref="O234:O235" si="324">M234+N234</f>
        <v>264</v>
      </c>
      <c r="P234" s="318">
        <f>+P178+P206</f>
        <v>0</v>
      </c>
      <c r="Q234" s="246">
        <f>O234+P234</f>
        <v>264</v>
      </c>
      <c r="R234" s="221">
        <f t="shared" si="323"/>
        <v>1</v>
      </c>
      <c r="S234" s="222">
        <f t="shared" si="323"/>
        <v>0</v>
      </c>
      <c r="T234" s="223">
        <f t="shared" ref="T234:T235" si="325">R234+S234</f>
        <v>1</v>
      </c>
      <c r="U234" s="224">
        <f>+U178+U206</f>
        <v>0</v>
      </c>
      <c r="V234" s="246">
        <f>T234+U234</f>
        <v>1</v>
      </c>
      <c r="W234" s="225">
        <f>IF(Q234=0,0,((V234/Q234)-1)*100)</f>
        <v>-99.621212121212125</v>
      </c>
    </row>
    <row r="235" spans="12:25" ht="13.5" thickBot="1">
      <c r="L235" s="211" t="s">
        <v>12</v>
      </c>
      <c r="M235" s="315">
        <f t="shared" si="322"/>
        <v>159</v>
      </c>
      <c r="N235" s="316">
        <f t="shared" si="322"/>
        <v>93</v>
      </c>
      <c r="O235" s="317">
        <f t="shared" si="324"/>
        <v>252</v>
      </c>
      <c r="P235" s="318">
        <f>+P179+P207</f>
        <v>0</v>
      </c>
      <c r="Q235" s="246">
        <f>O235+P235</f>
        <v>252</v>
      </c>
      <c r="R235" s="221">
        <f t="shared" si="323"/>
        <v>1</v>
      </c>
      <c r="S235" s="222">
        <f t="shared" si="323"/>
        <v>0</v>
      </c>
      <c r="T235" s="223">
        <f t="shared" si="325"/>
        <v>1</v>
      </c>
      <c r="U235" s="224">
        <f>+U179+U207</f>
        <v>0</v>
      </c>
      <c r="V235" s="246">
        <f>T235+U235</f>
        <v>1</v>
      </c>
      <c r="W235" s="225">
        <f>IF(Q235=0,0,((V235/Q235)-1)*100)</f>
        <v>-99.603174603174608</v>
      </c>
    </row>
    <row r="236" spans="12:25" ht="14.25" thickTop="1" thickBot="1">
      <c r="L236" s="226" t="s">
        <v>38</v>
      </c>
      <c r="M236" s="227">
        <f t="shared" ref="M236:Q236" si="326">+M233+M234+M235</f>
        <v>454</v>
      </c>
      <c r="N236" s="228">
        <f t="shared" si="326"/>
        <v>304</v>
      </c>
      <c r="O236" s="229">
        <f t="shared" si="326"/>
        <v>758</v>
      </c>
      <c r="P236" s="227">
        <f t="shared" si="326"/>
        <v>0</v>
      </c>
      <c r="Q236" s="229">
        <f t="shared" si="326"/>
        <v>758</v>
      </c>
      <c r="R236" s="227">
        <f t="shared" ref="R236:V236" si="327">+R233+R234+R235</f>
        <v>2</v>
      </c>
      <c r="S236" s="228">
        <f t="shared" si="327"/>
        <v>0</v>
      </c>
      <c r="T236" s="229">
        <f t="shared" si="327"/>
        <v>2</v>
      </c>
      <c r="U236" s="227">
        <f t="shared" si="327"/>
        <v>0</v>
      </c>
      <c r="V236" s="229">
        <f t="shared" si="327"/>
        <v>2</v>
      </c>
      <c r="W236" s="230">
        <f t="shared" ref="W236" si="328">IF(Q236=0,0,((V236/Q236)-1)*100)</f>
        <v>-99.736147757255935</v>
      </c>
    </row>
    <row r="237" spans="12:25" ht="13.5" thickTop="1">
      <c r="L237" s="206" t="s">
        <v>13</v>
      </c>
      <c r="M237" s="315">
        <f t="shared" ref="M237:N239" si="329">+M181+M209</f>
        <v>150</v>
      </c>
      <c r="N237" s="316">
        <f t="shared" si="329"/>
        <v>89</v>
      </c>
      <c r="O237" s="317">
        <f t="shared" ref="O237" si="330">M237+N237</f>
        <v>239</v>
      </c>
      <c r="P237" s="241">
        <f>+P181+P209</f>
        <v>0</v>
      </c>
      <c r="Q237" s="550">
        <f>O237+P237</f>
        <v>239</v>
      </c>
      <c r="R237" s="221">
        <f t="shared" ref="R237:S239" si="331">+R181+R209</f>
        <v>0</v>
      </c>
      <c r="S237" s="222">
        <f t="shared" si="331"/>
        <v>0</v>
      </c>
      <c r="T237" s="223">
        <f t="shared" ref="T237" si="332">R237+S237</f>
        <v>0</v>
      </c>
      <c r="U237" s="241">
        <f>+U181+U209</f>
        <v>0</v>
      </c>
      <c r="V237" s="550">
        <f>T237+U237</f>
        <v>0</v>
      </c>
      <c r="W237" s="225">
        <f>IF(Q237=0,0,((V237/Q237)-1)*100)</f>
        <v>-100</v>
      </c>
    </row>
    <row r="238" spans="12:25">
      <c r="L238" s="206" t="s">
        <v>14</v>
      </c>
      <c r="M238" s="315">
        <f t="shared" si="329"/>
        <v>150</v>
      </c>
      <c r="N238" s="316">
        <f t="shared" si="329"/>
        <v>90</v>
      </c>
      <c r="O238" s="231">
        <f t="shared" ref="O238" si="333">M238+N238</f>
        <v>240</v>
      </c>
      <c r="P238" s="241">
        <f>+P182+P210</f>
        <v>0</v>
      </c>
      <c r="Q238" s="317">
        <f>O238+P238</f>
        <v>240</v>
      </c>
      <c r="R238" s="315">
        <f t="shared" si="331"/>
        <v>0</v>
      </c>
      <c r="S238" s="316">
        <f t="shared" si="331"/>
        <v>0</v>
      </c>
      <c r="T238" s="231">
        <f t="shared" ref="T238" si="334">R238+S238</f>
        <v>0</v>
      </c>
      <c r="U238" s="241">
        <f>+U182+U210</f>
        <v>0</v>
      </c>
      <c r="V238" s="317">
        <f>T238+U238</f>
        <v>0</v>
      </c>
      <c r="W238" s="225">
        <f>IF(Q238=0,0,((V238/Q238)-1)*100)</f>
        <v>-100</v>
      </c>
    </row>
    <row r="239" spans="12:25" ht="13.5" thickBot="1">
      <c r="L239" s="206" t="s">
        <v>15</v>
      </c>
      <c r="M239" s="315">
        <f t="shared" si="329"/>
        <v>167</v>
      </c>
      <c r="N239" s="316">
        <f t="shared" si="329"/>
        <v>99</v>
      </c>
      <c r="O239" s="317">
        <f t="shared" ref="O239" si="335">M239+N239</f>
        <v>266</v>
      </c>
      <c r="P239" s="318">
        <f>+P183+P211</f>
        <v>0</v>
      </c>
      <c r="Q239" s="559">
        <f>O239+P239</f>
        <v>266</v>
      </c>
      <c r="R239" s="275">
        <f t="shared" si="331"/>
        <v>0</v>
      </c>
      <c r="S239" s="560">
        <f t="shared" si="331"/>
        <v>0</v>
      </c>
      <c r="T239" s="247">
        <f t="shared" ref="T239" si="336">R239+S239</f>
        <v>0</v>
      </c>
      <c r="U239" s="232">
        <f>+U183+U211</f>
        <v>0</v>
      </c>
      <c r="V239" s="561">
        <f t="shared" ref="V239" si="337">+V234+V235+V237</f>
        <v>2</v>
      </c>
      <c r="W239" s="225">
        <f t="shared" ref="W239:W240" si="338">IF(Q239=0,0,((V239/Q239)-1)*100)</f>
        <v>-99.248120300751879</v>
      </c>
    </row>
    <row r="240" spans="12:25" ht="14.25" thickTop="1" thickBot="1">
      <c r="L240" s="226" t="s">
        <v>61</v>
      </c>
      <c r="M240" s="227">
        <f>+M237+M238+M239</f>
        <v>467</v>
      </c>
      <c r="N240" s="228">
        <f t="shared" ref="N240" si="339">+N237+N238+N239</f>
        <v>278</v>
      </c>
      <c r="O240" s="229">
        <f t="shared" ref="O240" si="340">+O237+O238+O239</f>
        <v>745</v>
      </c>
      <c r="P240" s="227">
        <f t="shared" ref="P240" si="341">+P237+P238+P239</f>
        <v>0</v>
      </c>
      <c r="Q240" s="229">
        <f t="shared" ref="Q240" si="342">+Q237+Q238+Q239</f>
        <v>745</v>
      </c>
      <c r="R240" s="227">
        <f t="shared" ref="R240" si="343">+R237+R238+R239</f>
        <v>0</v>
      </c>
      <c r="S240" s="228">
        <f t="shared" ref="S240" si="344">+S237+S238+S239</f>
        <v>0</v>
      </c>
      <c r="T240" s="229">
        <f t="shared" ref="T240" si="345">+T237+T238+T239</f>
        <v>0</v>
      </c>
      <c r="U240" s="227">
        <f t="shared" ref="U240" si="346">+U237+U238+U239</f>
        <v>0</v>
      </c>
      <c r="V240" s="229">
        <f t="shared" ref="V240" si="347">+V237+V238+V239</f>
        <v>2</v>
      </c>
      <c r="W240" s="230">
        <f t="shared" si="338"/>
        <v>-99.731543624161077</v>
      </c>
    </row>
    <row r="241" spans="1:27" ht="13.5" thickTop="1">
      <c r="L241" s="206" t="s">
        <v>16</v>
      </c>
      <c r="M241" s="315">
        <f>+M185+M213</f>
        <v>131</v>
      </c>
      <c r="N241" s="316">
        <f>+N185+N213</f>
        <v>89</v>
      </c>
      <c r="O241" s="317">
        <f t="shared" ref="O241" si="348">M241+N241</f>
        <v>220</v>
      </c>
      <c r="P241" s="318">
        <f>+P185+P213</f>
        <v>0</v>
      </c>
      <c r="Q241" s="246">
        <f>O241+P241</f>
        <v>220</v>
      </c>
      <c r="R241" s="221">
        <f>+R185+R213</f>
        <v>0</v>
      </c>
      <c r="S241" s="222">
        <f>+S185+S213</f>
        <v>0</v>
      </c>
      <c r="T241" s="223">
        <f t="shared" ref="T241" si="349">R241+S241</f>
        <v>0</v>
      </c>
      <c r="U241" s="224">
        <f>+U185+U213</f>
        <v>0</v>
      </c>
      <c r="V241" s="246">
        <f>T241+U241</f>
        <v>0</v>
      </c>
      <c r="W241" s="225">
        <f t="shared" ref="W241" si="350">IF(Q241=0,0,((V241/Q241)-1)*100)</f>
        <v>-100</v>
      </c>
    </row>
    <row r="242" spans="1:27" ht="13.5" thickBot="1">
      <c r="L242" s="206" t="s">
        <v>17</v>
      </c>
      <c r="M242" s="315">
        <f>+M186+M214</f>
        <v>136</v>
      </c>
      <c r="N242" s="316">
        <f>+N186+N214</f>
        <v>104</v>
      </c>
      <c r="O242" s="317">
        <f>M242+N242</f>
        <v>240</v>
      </c>
      <c r="P242" s="318">
        <f>+P186+P214</f>
        <v>0</v>
      </c>
      <c r="Q242" s="246">
        <f>O242+P242</f>
        <v>240</v>
      </c>
      <c r="R242" s="221">
        <f>+R186+R214</f>
        <v>0</v>
      </c>
      <c r="S242" s="222">
        <f>+S186+S214</f>
        <v>0</v>
      </c>
      <c r="T242" s="223">
        <f>R242+S242</f>
        <v>0</v>
      </c>
      <c r="U242" s="224">
        <f>+U186+U214</f>
        <v>0</v>
      </c>
      <c r="V242" s="246">
        <f>T242+U242</f>
        <v>0</v>
      </c>
      <c r="W242" s="225">
        <f t="shared" ref="W242:W243" si="351">IF(Q242=0,0,((V242/Q242)-1)*100)</f>
        <v>-100</v>
      </c>
    </row>
    <row r="243" spans="1:27" ht="14.25" thickTop="1" thickBot="1">
      <c r="L243" s="226" t="s">
        <v>66</v>
      </c>
      <c r="M243" s="227">
        <f>+M240+M241+M242</f>
        <v>734</v>
      </c>
      <c r="N243" s="228">
        <f t="shared" ref="N243" si="352">+N240+N241+N242</f>
        <v>471</v>
      </c>
      <c r="O243" s="229">
        <f t="shared" ref="O243" si="353">+O240+O241+O242</f>
        <v>1205</v>
      </c>
      <c r="P243" s="227">
        <f t="shared" ref="P243" si="354">+P240+P241+P242</f>
        <v>0</v>
      </c>
      <c r="Q243" s="229">
        <f t="shared" ref="Q243" si="355">+Q240+Q241+Q242</f>
        <v>1205</v>
      </c>
      <c r="R243" s="227">
        <f t="shared" ref="R243" si="356">+R240+R241+R242</f>
        <v>0</v>
      </c>
      <c r="S243" s="228">
        <f t="shared" ref="S243" si="357">+S240+S241+S242</f>
        <v>0</v>
      </c>
      <c r="T243" s="229">
        <f t="shared" ref="T243" si="358">+T240+T241+T242</f>
        <v>0</v>
      </c>
      <c r="U243" s="227">
        <f t="shared" ref="U243" si="359">+U240+U241+U242</f>
        <v>0</v>
      </c>
      <c r="V243" s="229">
        <f t="shared" ref="V243" si="360">+V240+V241+V242</f>
        <v>2</v>
      </c>
      <c r="W243" s="230">
        <f t="shared" si="351"/>
        <v>-99.834024896265561</v>
      </c>
      <c r="X243" s="1"/>
      <c r="AA243" s="1"/>
    </row>
    <row r="244" spans="1:27" ht="14.25" thickTop="1" thickBot="1">
      <c r="L244" s="226" t="s">
        <v>67</v>
      </c>
      <c r="M244" s="227">
        <f>+M236+M240+M241+M242</f>
        <v>1188</v>
      </c>
      <c r="N244" s="228">
        <f t="shared" ref="N244:V244" si="361">+N236+N240+N241+N242</f>
        <v>775</v>
      </c>
      <c r="O244" s="229">
        <f t="shared" si="361"/>
        <v>1963</v>
      </c>
      <c r="P244" s="227">
        <f t="shared" si="361"/>
        <v>0</v>
      </c>
      <c r="Q244" s="229">
        <f t="shared" si="361"/>
        <v>1963</v>
      </c>
      <c r="R244" s="227">
        <f t="shared" si="361"/>
        <v>2</v>
      </c>
      <c r="S244" s="228">
        <f t="shared" si="361"/>
        <v>0</v>
      </c>
      <c r="T244" s="229">
        <f t="shared" si="361"/>
        <v>2</v>
      </c>
      <c r="U244" s="227">
        <f t="shared" si="361"/>
        <v>0</v>
      </c>
      <c r="V244" s="229">
        <f t="shared" si="361"/>
        <v>4</v>
      </c>
      <c r="W244" s="230">
        <f>IF(Q244=0,0,((V244/Q244)-1)*100)</f>
        <v>-99.796230259806421</v>
      </c>
      <c r="X244" s="5"/>
      <c r="Y244" s="4"/>
      <c r="Z244" s="4"/>
      <c r="AA244" s="296"/>
    </row>
    <row r="245" spans="1:27" ht="14.25" thickTop="1" thickBot="1">
      <c r="L245" s="206" t="s">
        <v>18</v>
      </c>
      <c r="M245" s="315">
        <f>+M189+M217</f>
        <v>142</v>
      </c>
      <c r="N245" s="316">
        <f>+N189+N217</f>
        <v>94</v>
      </c>
      <c r="O245" s="231">
        <f>M245+N245</f>
        <v>236</v>
      </c>
      <c r="P245" s="232">
        <f>+P189+P217</f>
        <v>0</v>
      </c>
      <c r="Q245" s="246">
        <f>O245+P245</f>
        <v>236</v>
      </c>
      <c r="R245" s="221"/>
      <c r="S245" s="222"/>
      <c r="T245" s="231"/>
      <c r="U245" s="232"/>
      <c r="V245" s="246"/>
      <c r="W245" s="225"/>
    </row>
    <row r="246" spans="1:27" ht="14.25" thickTop="1" thickBot="1">
      <c r="L246" s="233" t="s">
        <v>19</v>
      </c>
      <c r="M246" s="234">
        <f t="shared" ref="M246:Q246" si="362">+M241+M242+M245</f>
        <v>409</v>
      </c>
      <c r="N246" s="234">
        <f t="shared" si="362"/>
        <v>287</v>
      </c>
      <c r="O246" s="235">
        <f t="shared" si="362"/>
        <v>696</v>
      </c>
      <c r="P246" s="236">
        <f t="shared" si="362"/>
        <v>0</v>
      </c>
      <c r="Q246" s="235">
        <f t="shared" si="362"/>
        <v>696</v>
      </c>
      <c r="R246" s="234"/>
      <c r="S246" s="234"/>
      <c r="T246" s="235"/>
      <c r="U246" s="236"/>
      <c r="V246" s="235"/>
      <c r="W246" s="237"/>
    </row>
    <row r="247" spans="1:27" ht="13.5" thickTop="1">
      <c r="A247" s="295"/>
      <c r="K247" s="295"/>
      <c r="L247" s="206" t="s">
        <v>21</v>
      </c>
      <c r="M247" s="315">
        <f t="shared" ref="M247:N249" si="363">+M191+M219</f>
        <v>137</v>
      </c>
      <c r="N247" s="316">
        <f t="shared" si="363"/>
        <v>95</v>
      </c>
      <c r="O247" s="231">
        <f>M247+N247</f>
        <v>232</v>
      </c>
      <c r="P247" s="238">
        <f>+P191+P219</f>
        <v>0</v>
      </c>
      <c r="Q247" s="246">
        <f>O247+P247</f>
        <v>232</v>
      </c>
      <c r="R247" s="221"/>
      <c r="S247" s="222"/>
      <c r="T247" s="231"/>
      <c r="U247" s="238"/>
      <c r="V247" s="246"/>
      <c r="W247" s="225"/>
    </row>
    <row r="248" spans="1:27">
      <c r="A248" s="295"/>
      <c r="K248" s="295"/>
      <c r="L248" s="206" t="s">
        <v>22</v>
      </c>
      <c r="M248" s="315">
        <f t="shared" si="363"/>
        <v>164</v>
      </c>
      <c r="N248" s="316">
        <f t="shared" si="363"/>
        <v>97</v>
      </c>
      <c r="O248" s="231">
        <f t="shared" ref="O248:O249" si="364">M248+N248</f>
        <v>261</v>
      </c>
      <c r="P248" s="318">
        <f>+P192+P220</f>
        <v>0</v>
      </c>
      <c r="Q248" s="246">
        <f>O248+P248</f>
        <v>261</v>
      </c>
      <c r="R248" s="315"/>
      <c r="S248" s="316"/>
      <c r="T248" s="231"/>
      <c r="U248" s="318"/>
      <c r="V248" s="246"/>
      <c r="W248" s="225"/>
    </row>
    <row r="249" spans="1:27" ht="13.5" thickBot="1">
      <c r="A249" s="295"/>
      <c r="K249" s="295"/>
      <c r="L249" s="206" t="s">
        <v>23</v>
      </c>
      <c r="M249" s="315">
        <f t="shared" si="363"/>
        <v>41</v>
      </c>
      <c r="N249" s="316">
        <f t="shared" si="363"/>
        <v>26</v>
      </c>
      <c r="O249" s="231">
        <f t="shared" si="364"/>
        <v>67</v>
      </c>
      <c r="P249" s="318">
        <f>+P193+P221</f>
        <v>0</v>
      </c>
      <c r="Q249" s="246">
        <f>O249+P249</f>
        <v>67</v>
      </c>
      <c r="R249" s="221"/>
      <c r="S249" s="222"/>
      <c r="T249" s="231"/>
      <c r="U249" s="224"/>
      <c r="V249" s="246"/>
      <c r="W249" s="225"/>
    </row>
    <row r="250" spans="1:27" ht="14.25" thickTop="1" thickBot="1">
      <c r="L250" s="226" t="s">
        <v>40</v>
      </c>
      <c r="M250" s="227">
        <f t="shared" ref="M250:Q250" si="365">+M247+M248+M249</f>
        <v>342</v>
      </c>
      <c r="N250" s="228">
        <f t="shared" si="365"/>
        <v>218</v>
      </c>
      <c r="O250" s="229">
        <f t="shared" si="365"/>
        <v>560</v>
      </c>
      <c r="P250" s="227">
        <f t="shared" si="365"/>
        <v>0</v>
      </c>
      <c r="Q250" s="229">
        <f t="shared" si="365"/>
        <v>560</v>
      </c>
      <c r="R250" s="227"/>
      <c r="S250" s="228"/>
      <c r="T250" s="229"/>
      <c r="U250" s="227"/>
      <c r="V250" s="229"/>
      <c r="W250" s="230"/>
    </row>
    <row r="251" spans="1:27" ht="14.25" thickTop="1" thickBot="1">
      <c r="L251" s="226" t="s">
        <v>62</v>
      </c>
      <c r="M251" s="227">
        <f t="shared" ref="M251:Q251" si="366">+M240+M246+M250</f>
        <v>1218</v>
      </c>
      <c r="N251" s="228">
        <f t="shared" si="366"/>
        <v>783</v>
      </c>
      <c r="O251" s="229">
        <f t="shared" si="366"/>
        <v>2001</v>
      </c>
      <c r="P251" s="227">
        <f t="shared" si="366"/>
        <v>0</v>
      </c>
      <c r="Q251" s="229">
        <f t="shared" si="366"/>
        <v>2001</v>
      </c>
      <c r="R251" s="227"/>
      <c r="S251" s="228"/>
      <c r="T251" s="229"/>
      <c r="U251" s="227"/>
      <c r="V251" s="229"/>
      <c r="W251" s="230"/>
      <c r="X251" s="1"/>
      <c r="AA251" s="1"/>
    </row>
    <row r="252" spans="1:27" ht="14.25" thickTop="1" thickBot="1">
      <c r="L252" s="226" t="s">
        <v>63</v>
      </c>
      <c r="M252" s="227">
        <f t="shared" ref="M252:Q252" si="367">+M236+M240+M246+M250</f>
        <v>1672</v>
      </c>
      <c r="N252" s="228">
        <f t="shared" si="367"/>
        <v>1087</v>
      </c>
      <c r="O252" s="229">
        <f t="shared" si="367"/>
        <v>2759</v>
      </c>
      <c r="P252" s="227">
        <f t="shared" si="367"/>
        <v>0</v>
      </c>
      <c r="Q252" s="229">
        <f t="shared" si="367"/>
        <v>2759</v>
      </c>
      <c r="R252" s="227"/>
      <c r="S252" s="228"/>
      <c r="T252" s="229"/>
      <c r="U252" s="227"/>
      <c r="V252" s="229"/>
      <c r="W252" s="230"/>
    </row>
    <row r="253" spans="1:27" ht="13.5" thickTop="1">
      <c r="L253" s="239" t="s">
        <v>60</v>
      </c>
      <c r="M253" s="201"/>
      <c r="N253" s="201"/>
      <c r="O253" s="201"/>
      <c r="P253" s="201"/>
      <c r="Q253" s="201"/>
      <c r="R253" s="201"/>
      <c r="S253" s="201"/>
      <c r="T253" s="201"/>
      <c r="U253" s="201"/>
      <c r="V253" s="201"/>
      <c r="W253" s="201"/>
      <c r="X253" s="201"/>
    </row>
  </sheetData>
  <sheetProtection password="CF53" sheet="1" objects="1" scenarios="1"/>
  <mergeCells count="36">
    <mergeCell ref="B30:I30"/>
    <mergeCell ref="B31:I31"/>
    <mergeCell ref="C33:E33"/>
    <mergeCell ref="F33:H33"/>
    <mergeCell ref="L30:W30"/>
    <mergeCell ref="L31:W31"/>
    <mergeCell ref="M33:Q33"/>
    <mergeCell ref="R33:V33"/>
    <mergeCell ref="B2:I2"/>
    <mergeCell ref="B3:I3"/>
    <mergeCell ref="C5:E5"/>
    <mergeCell ref="F5:H5"/>
    <mergeCell ref="L2:W2"/>
    <mergeCell ref="L3:W3"/>
    <mergeCell ref="M5:Q5"/>
    <mergeCell ref="R5:V5"/>
    <mergeCell ref="B58:I58"/>
    <mergeCell ref="B59:I59"/>
    <mergeCell ref="C61:E61"/>
    <mergeCell ref="F61:H61"/>
    <mergeCell ref="L58:W58"/>
    <mergeCell ref="L59:W59"/>
    <mergeCell ref="M61:Q61"/>
    <mergeCell ref="R61:V61"/>
    <mergeCell ref="L86:W86"/>
    <mergeCell ref="L87:W87"/>
    <mergeCell ref="L114:W114"/>
    <mergeCell ref="L115:W115"/>
    <mergeCell ref="L142:W142"/>
    <mergeCell ref="L143:W143"/>
    <mergeCell ref="L226:W226"/>
    <mergeCell ref="L227:W227"/>
    <mergeCell ref="L170:W170"/>
    <mergeCell ref="L171:W171"/>
    <mergeCell ref="L198:W198"/>
    <mergeCell ref="L199:W199"/>
  </mergeCells>
  <conditionalFormatting sqref="A51 K51 A79 K79 K28:K32 K25:K26 A28:A32 A25:A26 A57:A60 A53 K57:K60 K53 A81 K81 A112:A116 A109:A110 K112:K116 K109:K110 K141:K144 K137 A141:A144 A137 K165 A165 K196:K200 K193:K194 A196:A200 A193:A194 K225:K228 K221 A225:A228 A221 K253:K1048576 K249 A253:A1048576 A249 A230:A238 K230:K238 A1:A14 K1:K14 K34:K42 A34:A42 K62:K70 A62:A70 K85:K98 A85:A98 A118:A126 K118:K126 K146:K154 A146:A154 A169:A182 K169:K182 K202:K210 A202:A210 A21:A23 A17:A18 K21:K23 K17:K18 A49 A45:A46 K49 K45:K46 K77 K73:K74 A77 A73:A74 K105:K107 K101:K102 A105:A107 A101:A102 K133:K135 K129:K130 A133:A135 A129:A130 K161:K163 A161:A163 A189:A191 A185:A186 K189:K191 K185:K186 K156:K158 A156:A158 K217:K219 K213:K214 A217:A219 A213:A214 K245:K247 K241:K242 A245:A247 A241:A242">
    <cfRule type="containsText" dxfId="307" priority="253" operator="containsText" text="NOT OK">
      <formula>NOT(ISERROR(SEARCH("NOT OK",A1)))</formula>
    </cfRule>
  </conditionalFormatting>
  <conditionalFormatting sqref="K27 A27">
    <cfRule type="containsText" dxfId="306" priority="207" operator="containsText" text="NOT OK">
      <formula>NOT(ISERROR(SEARCH("NOT OK",A27)))</formula>
    </cfRule>
  </conditionalFormatting>
  <conditionalFormatting sqref="K111 A111">
    <cfRule type="containsText" dxfId="305" priority="204" operator="containsText" text="NOT OK">
      <formula>NOT(ISERROR(SEARCH("NOT OK",A111)))</formula>
    </cfRule>
  </conditionalFormatting>
  <conditionalFormatting sqref="K195 A195">
    <cfRule type="containsText" dxfId="304" priority="201" operator="containsText" text="NOT OK">
      <formula>NOT(ISERROR(SEARCH("NOT OK",A195)))</formula>
    </cfRule>
  </conditionalFormatting>
  <conditionalFormatting sqref="K50:K51 A50:A51">
    <cfRule type="containsText" dxfId="303" priority="178" operator="containsText" text="NOT OK">
      <formula>NOT(ISERROR(SEARCH("NOT OK",A50)))</formula>
    </cfRule>
  </conditionalFormatting>
  <conditionalFormatting sqref="K78:K79 A78:A79">
    <cfRule type="containsText" dxfId="302" priority="175" operator="containsText" text="NOT OK">
      <formula>NOT(ISERROR(SEARCH("NOT OK",A78)))</formula>
    </cfRule>
  </conditionalFormatting>
  <conditionalFormatting sqref="K24:K26 A24:A26">
    <cfRule type="containsText" dxfId="301" priority="159" operator="containsText" text="NOT OK">
      <formula>NOT(ISERROR(SEARCH("NOT OK",A24)))</formula>
    </cfRule>
  </conditionalFormatting>
  <conditionalFormatting sqref="A52:A53 K52:K53">
    <cfRule type="containsText" dxfId="300" priority="157" operator="containsText" text="NOT OK">
      <formula>NOT(ISERROR(SEARCH("NOT OK",A52)))</formula>
    </cfRule>
  </conditionalFormatting>
  <conditionalFormatting sqref="A80:A81 K80:K81">
    <cfRule type="containsText" dxfId="299" priority="155" operator="containsText" text="NOT OK">
      <formula>NOT(ISERROR(SEARCH("NOT OK",A80)))</formula>
    </cfRule>
  </conditionalFormatting>
  <conditionalFormatting sqref="A108:A110 K108:K110">
    <cfRule type="containsText" dxfId="298" priority="149" operator="containsText" text="NOT OK">
      <formula>NOT(ISERROR(SEARCH("NOT OK",A108)))</formula>
    </cfRule>
  </conditionalFormatting>
  <conditionalFormatting sqref="K248:K249 A248:A249">
    <cfRule type="containsText" dxfId="297" priority="154" operator="containsText" text="NOT OK">
      <formula>NOT(ISERROR(SEARCH("NOT OK",A248)))</formula>
    </cfRule>
  </conditionalFormatting>
  <conditionalFormatting sqref="K220:K221 A220:A221">
    <cfRule type="containsText" dxfId="296" priority="153" operator="containsText" text="NOT OK">
      <formula>NOT(ISERROR(SEARCH("NOT OK",A220)))</formula>
    </cfRule>
  </conditionalFormatting>
  <conditionalFormatting sqref="K192:K194 A192:A194">
    <cfRule type="containsText" dxfId="295" priority="152" operator="containsText" text="NOT OK">
      <formula>NOT(ISERROR(SEARCH("NOT OK",A192)))</formula>
    </cfRule>
  </conditionalFormatting>
  <conditionalFormatting sqref="K164:K165 A164:A165">
    <cfRule type="containsText" dxfId="294" priority="151" operator="containsText" text="NOT OK">
      <formula>NOT(ISERROR(SEARCH("NOT OK",A164)))</formula>
    </cfRule>
  </conditionalFormatting>
  <conditionalFormatting sqref="K136:K137 A136:A137">
    <cfRule type="containsText" dxfId="293" priority="150" operator="containsText" text="NOT OK">
      <formula>NOT(ISERROR(SEARCH("NOT OK",A136)))</formula>
    </cfRule>
  </conditionalFormatting>
  <conditionalFormatting sqref="K56 K54 A56 A54">
    <cfRule type="containsText" dxfId="292" priority="148" operator="containsText" text="NOT OK">
      <formula>NOT(ISERROR(SEARCH("NOT OK",A54)))</formula>
    </cfRule>
  </conditionalFormatting>
  <conditionalFormatting sqref="K55 A55">
    <cfRule type="containsText" dxfId="291" priority="147" operator="containsText" text="NOT OK">
      <formula>NOT(ISERROR(SEARCH("NOT OK",A55)))</formula>
    </cfRule>
  </conditionalFormatting>
  <conditionalFormatting sqref="K54 A54">
    <cfRule type="containsText" dxfId="290" priority="146" operator="containsText" text="NOT OK">
      <formula>NOT(ISERROR(SEARCH("NOT OK",A54)))</formula>
    </cfRule>
  </conditionalFormatting>
  <conditionalFormatting sqref="K82 A82">
    <cfRule type="containsText" dxfId="289" priority="145" operator="containsText" text="NOT OK">
      <formula>NOT(ISERROR(SEARCH("NOT OK",A82)))</formula>
    </cfRule>
  </conditionalFormatting>
  <conditionalFormatting sqref="K82 A82">
    <cfRule type="containsText" dxfId="288" priority="143" operator="containsText" text="NOT OK">
      <formula>NOT(ISERROR(SEARCH("NOT OK",A82)))</formula>
    </cfRule>
  </conditionalFormatting>
  <conditionalFormatting sqref="A138 K138">
    <cfRule type="containsText" dxfId="287" priority="142" operator="containsText" text="NOT OK">
      <formula>NOT(ISERROR(SEARCH("NOT OK",A138)))</formula>
    </cfRule>
  </conditionalFormatting>
  <conditionalFormatting sqref="A138 K138">
    <cfRule type="containsText" dxfId="286" priority="140" operator="containsText" text="NOT OK">
      <formula>NOT(ISERROR(SEARCH("NOT OK",A138)))</formula>
    </cfRule>
  </conditionalFormatting>
  <conditionalFormatting sqref="A166 K166">
    <cfRule type="containsText" dxfId="285" priority="139" operator="containsText" text="NOT OK">
      <formula>NOT(ISERROR(SEARCH("NOT OK",A166)))</formula>
    </cfRule>
  </conditionalFormatting>
  <conditionalFormatting sqref="A166 K166">
    <cfRule type="containsText" dxfId="284" priority="137" operator="containsText" text="NOT OK">
      <formula>NOT(ISERROR(SEARCH("NOT OK",A166)))</formula>
    </cfRule>
  </conditionalFormatting>
  <conditionalFormatting sqref="K222 A222">
    <cfRule type="containsText" dxfId="283" priority="136" operator="containsText" text="NOT OK">
      <formula>NOT(ISERROR(SEARCH("NOT OK",A222)))</formula>
    </cfRule>
  </conditionalFormatting>
  <conditionalFormatting sqref="K222 A222">
    <cfRule type="containsText" dxfId="282" priority="134" operator="containsText" text="NOT OK">
      <formula>NOT(ISERROR(SEARCH("NOT OK",A222)))</formula>
    </cfRule>
  </conditionalFormatting>
  <conditionalFormatting sqref="K250 A250">
    <cfRule type="containsText" dxfId="281" priority="133" operator="containsText" text="NOT OK">
      <formula>NOT(ISERROR(SEARCH("NOT OK",A250)))</formula>
    </cfRule>
  </conditionalFormatting>
  <conditionalFormatting sqref="K250 A250">
    <cfRule type="containsText" dxfId="280" priority="131" operator="containsText" text="NOT OK">
      <formula>NOT(ISERROR(SEARCH("NOT OK",A250)))</formula>
    </cfRule>
  </conditionalFormatting>
  <conditionalFormatting sqref="K117 A117">
    <cfRule type="containsText" dxfId="279" priority="85" operator="containsText" text="NOT OK">
      <formula>NOT(ISERROR(SEARCH("NOT OK",A117)))</formula>
    </cfRule>
  </conditionalFormatting>
  <conditionalFormatting sqref="A33 K33">
    <cfRule type="containsText" dxfId="278" priority="87" operator="containsText" text="NOT OK">
      <formula>NOT(ISERROR(SEARCH("NOT OK",A33)))</formula>
    </cfRule>
  </conditionalFormatting>
  <conditionalFormatting sqref="A61 K61">
    <cfRule type="containsText" dxfId="277" priority="86" operator="containsText" text="NOT OK">
      <formula>NOT(ISERROR(SEARCH("NOT OK",A61)))</formula>
    </cfRule>
  </conditionalFormatting>
  <conditionalFormatting sqref="K145 A145">
    <cfRule type="containsText" dxfId="276" priority="84" operator="containsText" text="NOT OK">
      <formula>NOT(ISERROR(SEARCH("NOT OK",A145)))</formula>
    </cfRule>
  </conditionalFormatting>
  <conditionalFormatting sqref="A201 K201">
    <cfRule type="containsText" dxfId="275" priority="83" operator="containsText" text="NOT OK">
      <formula>NOT(ISERROR(SEARCH("NOT OK",A201)))</formula>
    </cfRule>
  </conditionalFormatting>
  <conditionalFormatting sqref="A229 K229">
    <cfRule type="containsText" dxfId="274" priority="82" operator="containsText" text="NOT OK">
      <formula>NOT(ISERROR(SEARCH("NOT OK",A229)))</formula>
    </cfRule>
  </conditionalFormatting>
  <conditionalFormatting sqref="A15:A16 K15:K16">
    <cfRule type="containsText" dxfId="273" priority="81" operator="containsText" text="NOT OK">
      <formula>NOT(ISERROR(SEARCH("NOT OK",A15)))</formula>
    </cfRule>
  </conditionalFormatting>
  <conditionalFormatting sqref="K43 A43">
    <cfRule type="containsText" dxfId="272" priority="80" operator="containsText" text="NOT OK">
      <formula>NOT(ISERROR(SEARCH("NOT OK",A43)))</formula>
    </cfRule>
  </conditionalFormatting>
  <conditionalFormatting sqref="K71 A71">
    <cfRule type="containsText" dxfId="271" priority="78" operator="containsText" text="NOT OK">
      <formula>NOT(ISERROR(SEARCH("NOT OK",A71)))</formula>
    </cfRule>
  </conditionalFormatting>
  <conditionalFormatting sqref="K99:K102 A99:A102">
    <cfRule type="containsText" dxfId="270" priority="76" operator="containsText" text="NOT OK">
      <formula>NOT(ISERROR(SEARCH("NOT OK",A99)))</formula>
    </cfRule>
  </conditionalFormatting>
  <conditionalFormatting sqref="A127 K127">
    <cfRule type="containsText" dxfId="269" priority="75" operator="containsText" text="NOT OK">
      <formula>NOT(ISERROR(SEARCH("NOT OK",A127)))</formula>
    </cfRule>
  </conditionalFormatting>
  <conditionalFormatting sqref="K155 A155">
    <cfRule type="containsText" dxfId="268" priority="73" operator="containsText" text="NOT OK">
      <formula>NOT(ISERROR(SEARCH("NOT OK",A155)))</formula>
    </cfRule>
  </conditionalFormatting>
  <conditionalFormatting sqref="A183:A186 K183:K186">
    <cfRule type="containsText" dxfId="267" priority="71" operator="containsText" text="NOT OK">
      <formula>NOT(ISERROR(SEARCH("NOT OK",A183)))</formula>
    </cfRule>
  </conditionalFormatting>
  <conditionalFormatting sqref="K211 A211">
    <cfRule type="containsText" dxfId="266" priority="70" operator="containsText" text="NOT OK">
      <formula>NOT(ISERROR(SEARCH("NOT OK",A211)))</formula>
    </cfRule>
  </conditionalFormatting>
  <conditionalFormatting sqref="K239 A239">
    <cfRule type="containsText" dxfId="265" priority="68" operator="containsText" text="NOT OK">
      <formula>NOT(ISERROR(SEARCH("NOT OK",A239)))</formula>
    </cfRule>
  </conditionalFormatting>
  <conditionalFormatting sqref="A239 K239">
    <cfRule type="containsText" dxfId="264" priority="66" operator="containsText" text="NOT OK">
      <formula>NOT(ISERROR(SEARCH("NOT OK",A239)))</formula>
    </cfRule>
  </conditionalFormatting>
  <conditionalFormatting sqref="A44:A46 K44:K46">
    <cfRule type="containsText" dxfId="263" priority="64" operator="containsText" text="NOT OK">
      <formula>NOT(ISERROR(SEARCH("NOT OK",A44)))</formula>
    </cfRule>
  </conditionalFormatting>
  <conditionalFormatting sqref="A72:A74 K72:K74">
    <cfRule type="containsText" dxfId="262" priority="62" operator="containsText" text="NOT OK">
      <formula>NOT(ISERROR(SEARCH("NOT OK",A72)))</formula>
    </cfRule>
  </conditionalFormatting>
  <conditionalFormatting sqref="K84 A84">
    <cfRule type="containsText" dxfId="261" priority="61" operator="containsText" text="NOT OK">
      <formula>NOT(ISERROR(SEARCH("NOT OK",A84)))</formula>
    </cfRule>
  </conditionalFormatting>
  <conditionalFormatting sqref="K83 A83">
    <cfRule type="containsText" dxfId="260" priority="60" operator="containsText" text="NOT OK">
      <formula>NOT(ISERROR(SEARCH("NOT OK",A83)))</formula>
    </cfRule>
  </conditionalFormatting>
  <conditionalFormatting sqref="A140 K140">
    <cfRule type="containsText" dxfId="259" priority="59" operator="containsText" text="NOT OK">
      <formula>NOT(ISERROR(SEARCH("NOT OK",A140)))</formula>
    </cfRule>
  </conditionalFormatting>
  <conditionalFormatting sqref="K139 A139">
    <cfRule type="containsText" dxfId="258" priority="58" operator="containsText" text="NOT OK">
      <formula>NOT(ISERROR(SEARCH("NOT OK",A139)))</formula>
    </cfRule>
  </conditionalFormatting>
  <conditionalFormatting sqref="A168 K168">
    <cfRule type="containsText" dxfId="257" priority="57" operator="containsText" text="NOT OK">
      <formula>NOT(ISERROR(SEARCH("NOT OK",A168)))</formula>
    </cfRule>
  </conditionalFormatting>
  <conditionalFormatting sqref="K167 A167">
    <cfRule type="containsText" dxfId="256" priority="56" operator="containsText" text="NOT OK">
      <formula>NOT(ISERROR(SEARCH("NOT OK",A167)))</formula>
    </cfRule>
  </conditionalFormatting>
  <conditionalFormatting sqref="K128:K130 A128:A130">
    <cfRule type="containsText" dxfId="255" priority="54" operator="containsText" text="NOT OK">
      <formula>NOT(ISERROR(SEARCH("NOT OK",A128)))</formula>
    </cfRule>
  </conditionalFormatting>
  <conditionalFormatting sqref="A212:A214 K212:K214">
    <cfRule type="containsText" dxfId="254" priority="50" operator="containsText" text="NOT OK">
      <formula>NOT(ISERROR(SEARCH("NOT OK",A212)))</formula>
    </cfRule>
  </conditionalFormatting>
  <conditionalFormatting sqref="A240:A242 K240:K242">
    <cfRule type="containsText" dxfId="253" priority="48" operator="containsText" text="NOT OK">
      <formula>NOT(ISERROR(SEARCH("NOT OK",A240)))</formula>
    </cfRule>
  </conditionalFormatting>
  <conditionalFormatting sqref="K224 A224">
    <cfRule type="containsText" dxfId="252" priority="47" operator="containsText" text="NOT OK">
      <formula>NOT(ISERROR(SEARCH("NOT OK",A224)))</formula>
    </cfRule>
  </conditionalFormatting>
  <conditionalFormatting sqref="K223 A223">
    <cfRule type="containsText" dxfId="251" priority="46" operator="containsText" text="NOT OK">
      <formula>NOT(ISERROR(SEARCH("NOT OK",A223)))</formula>
    </cfRule>
  </conditionalFormatting>
  <conditionalFormatting sqref="K252 A252">
    <cfRule type="containsText" dxfId="250" priority="45" operator="containsText" text="NOT OK">
      <formula>NOT(ISERROR(SEARCH("NOT OK",A252)))</formula>
    </cfRule>
  </conditionalFormatting>
  <conditionalFormatting sqref="K251 A251">
    <cfRule type="containsText" dxfId="249" priority="44" operator="containsText" text="NOT OK">
      <formula>NOT(ISERROR(SEARCH("NOT OK",A251)))</formula>
    </cfRule>
  </conditionalFormatting>
  <conditionalFormatting sqref="K19 A19">
    <cfRule type="containsText" dxfId="248" priority="42" operator="containsText" text="NOT OK">
      <formula>NOT(ISERROR(SEARCH("NOT OK",A19)))</formula>
    </cfRule>
  </conditionalFormatting>
  <conditionalFormatting sqref="A20 K20">
    <cfRule type="containsText" dxfId="247" priority="41" operator="containsText" text="NOT OK">
      <formula>NOT(ISERROR(SEARCH("NOT OK",A20)))</formula>
    </cfRule>
  </conditionalFormatting>
  <conditionalFormatting sqref="K104 A104">
    <cfRule type="containsText" dxfId="246" priority="36" operator="containsText" text="NOT OK">
      <formula>NOT(ISERROR(SEARCH("NOT OK",A104)))</formula>
    </cfRule>
  </conditionalFormatting>
  <conditionalFormatting sqref="K103 A103">
    <cfRule type="containsText" dxfId="245" priority="35" operator="containsText" text="NOT OK">
      <formula>NOT(ISERROR(SEARCH("NOT OK",A103)))</formula>
    </cfRule>
  </conditionalFormatting>
  <conditionalFormatting sqref="A188 K188">
    <cfRule type="containsText" dxfId="244" priority="30" operator="containsText" text="NOT OK">
      <formula>NOT(ISERROR(SEARCH("NOT OK",A188)))</formula>
    </cfRule>
  </conditionalFormatting>
  <conditionalFormatting sqref="K187 A187">
    <cfRule type="containsText" dxfId="243" priority="29" operator="containsText" text="NOT OK">
      <formula>NOT(ISERROR(SEARCH("NOT OK",A187)))</formula>
    </cfRule>
  </conditionalFormatting>
  <conditionalFormatting sqref="K47 A47">
    <cfRule type="containsText" dxfId="242" priority="12" operator="containsText" text="NOT OK">
      <formula>NOT(ISERROR(SEARCH("NOT OK",A47)))</formula>
    </cfRule>
  </conditionalFormatting>
  <conditionalFormatting sqref="A48 K48">
    <cfRule type="containsText" dxfId="241" priority="11" operator="containsText" text="NOT OK">
      <formula>NOT(ISERROR(SEARCH("NOT OK",A48)))</formula>
    </cfRule>
  </conditionalFormatting>
  <conditionalFormatting sqref="K75 A75">
    <cfRule type="containsText" dxfId="240" priority="10" operator="containsText" text="NOT OK">
      <formula>NOT(ISERROR(SEARCH("NOT OK",A75)))</formula>
    </cfRule>
  </conditionalFormatting>
  <conditionalFormatting sqref="A76 K76">
    <cfRule type="containsText" dxfId="239" priority="9" operator="containsText" text="NOT OK">
      <formula>NOT(ISERROR(SEARCH("NOT OK",A76)))</formula>
    </cfRule>
  </conditionalFormatting>
  <conditionalFormatting sqref="K132 A132">
    <cfRule type="containsText" dxfId="238" priority="8" operator="containsText" text="NOT OK">
      <formula>NOT(ISERROR(SEARCH("NOT OK",A132)))</formula>
    </cfRule>
  </conditionalFormatting>
  <conditionalFormatting sqref="K131 A131">
    <cfRule type="containsText" dxfId="237" priority="7" operator="containsText" text="NOT OK">
      <formula>NOT(ISERROR(SEARCH("NOT OK",A131)))</formula>
    </cfRule>
  </conditionalFormatting>
  <conditionalFormatting sqref="K160 A160">
    <cfRule type="containsText" dxfId="236" priority="6" operator="containsText" text="NOT OK">
      <formula>NOT(ISERROR(SEARCH("NOT OK",A160)))</formula>
    </cfRule>
  </conditionalFormatting>
  <conditionalFormatting sqref="K159 A159">
    <cfRule type="containsText" dxfId="235" priority="5" operator="containsText" text="NOT OK">
      <formula>NOT(ISERROR(SEARCH("NOT OK",A159)))</formula>
    </cfRule>
  </conditionalFormatting>
  <conditionalFormatting sqref="A216 K216">
    <cfRule type="containsText" dxfId="234" priority="4" operator="containsText" text="NOT OK">
      <formula>NOT(ISERROR(SEARCH("NOT OK",A216)))</formula>
    </cfRule>
  </conditionalFormatting>
  <conditionalFormatting sqref="K215 A215">
    <cfRule type="containsText" dxfId="233" priority="3" operator="containsText" text="NOT OK">
      <formula>NOT(ISERROR(SEARCH("NOT OK",A215)))</formula>
    </cfRule>
  </conditionalFormatting>
  <conditionalFormatting sqref="A244 K244">
    <cfRule type="containsText" dxfId="232" priority="2" operator="containsText" text="NOT OK">
      <formula>NOT(ISERROR(SEARCH("NOT OK",A244)))</formula>
    </cfRule>
  </conditionalFormatting>
  <conditionalFormatting sqref="K243 A243">
    <cfRule type="containsText" dxfId="231" priority="1" operator="containsText" text="NOT OK">
      <formula>NOT(ISERROR(SEARCH("NOT OK",A243)))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64" fitToHeight="4" orientation="portrait" r:id="rId1"/>
  <headerFooter alignWithMargins="0">
    <oddHeader>&amp;LMonthly Air Transport Statistics : Hat Yai International Airport</oddHeader>
  </headerFooter>
  <rowBreaks count="2" manualBreakCount="2">
    <brk id="85" min="11" max="22" man="1"/>
    <brk id="169" min="11" max="22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AB253"/>
  <sheetViews>
    <sheetView topLeftCell="F64" zoomScaleNormal="100" workbookViewId="0">
      <selection activeCell="V20" sqref="V20"/>
    </sheetView>
  </sheetViews>
  <sheetFormatPr defaultColWidth="9.140625" defaultRowHeight="12.75"/>
  <cols>
    <col min="1" max="1" width="9.140625" style="327"/>
    <col min="2" max="2" width="12.42578125" style="328" customWidth="1"/>
    <col min="3" max="3" width="10.85546875" style="328" customWidth="1"/>
    <col min="4" max="4" width="11.140625" style="328" customWidth="1"/>
    <col min="5" max="5" width="12.28515625" style="328" customWidth="1"/>
    <col min="6" max="6" width="10.85546875" style="328" customWidth="1"/>
    <col min="7" max="7" width="11.140625" style="328" customWidth="1"/>
    <col min="8" max="8" width="12.28515625" style="328" customWidth="1"/>
    <col min="9" max="9" width="9.7109375" style="329" customWidth="1"/>
    <col min="10" max="10" width="7" style="328" customWidth="1"/>
    <col min="11" max="11" width="7" style="327"/>
    <col min="12" max="12" width="13" style="328" customWidth="1"/>
    <col min="13" max="14" width="12.5703125" style="328" customWidth="1"/>
    <col min="15" max="15" width="14.28515625" style="328" bestFit="1" customWidth="1"/>
    <col min="16" max="16" width="11" style="328" customWidth="1"/>
    <col min="17" max="17" width="13.5703125" style="328" customWidth="1"/>
    <col min="18" max="19" width="12.5703125" style="328" customWidth="1"/>
    <col min="20" max="20" width="14.28515625" style="328" bestFit="1" customWidth="1"/>
    <col min="21" max="21" width="11" style="328" customWidth="1"/>
    <col min="22" max="22" width="13.140625" style="328" customWidth="1"/>
    <col min="23" max="23" width="12.28515625" style="329" bestFit="1" customWidth="1"/>
    <col min="24" max="24" width="7.42578125" style="329" bestFit="1" customWidth="1"/>
    <col min="25" max="25" width="6.85546875" style="328" bestFit="1" customWidth="1"/>
    <col min="26" max="26" width="7" style="328"/>
    <col min="27" max="27" width="10" style="330" bestFit="1" customWidth="1"/>
    <col min="28" max="16384" width="9.140625" style="328"/>
  </cols>
  <sheetData>
    <row r="1" spans="1:28" ht="13.5" thickBot="1"/>
    <row r="2" spans="1:28" ht="13.5" thickTop="1">
      <c r="B2" s="1367" t="s">
        <v>0</v>
      </c>
      <c r="C2" s="1368"/>
      <c r="D2" s="1368"/>
      <c r="E2" s="1368"/>
      <c r="F2" s="1368"/>
      <c r="G2" s="1368"/>
      <c r="H2" s="1368"/>
      <c r="I2" s="1369"/>
      <c r="J2" s="327"/>
      <c r="L2" s="1370" t="s">
        <v>1</v>
      </c>
      <c r="M2" s="1371"/>
      <c r="N2" s="1371"/>
      <c r="O2" s="1371"/>
      <c r="P2" s="1371"/>
      <c r="Q2" s="1371"/>
      <c r="R2" s="1371"/>
      <c r="S2" s="1371"/>
      <c r="T2" s="1371"/>
      <c r="U2" s="1371"/>
      <c r="V2" s="1371"/>
      <c r="W2" s="1372"/>
    </row>
    <row r="3" spans="1:28" ht="13.5" thickBot="1">
      <c r="B3" s="1373" t="s">
        <v>46</v>
      </c>
      <c r="C3" s="1374"/>
      <c r="D3" s="1374"/>
      <c r="E3" s="1374"/>
      <c r="F3" s="1374"/>
      <c r="G3" s="1374"/>
      <c r="H3" s="1374"/>
      <c r="I3" s="1375"/>
      <c r="J3" s="327"/>
      <c r="L3" s="1376" t="s">
        <v>48</v>
      </c>
      <c r="M3" s="1377"/>
      <c r="N3" s="1377"/>
      <c r="O3" s="1377"/>
      <c r="P3" s="1377"/>
      <c r="Q3" s="1377"/>
      <c r="R3" s="1377"/>
      <c r="S3" s="1377"/>
      <c r="T3" s="1377"/>
      <c r="U3" s="1377"/>
      <c r="V3" s="1377"/>
      <c r="W3" s="1378"/>
    </row>
    <row r="4" spans="1:28" ht="14.25" thickTop="1" thickBot="1">
      <c r="B4" s="331"/>
      <c r="C4" s="332"/>
      <c r="D4" s="332"/>
      <c r="E4" s="332"/>
      <c r="F4" s="332"/>
      <c r="G4" s="332"/>
      <c r="H4" s="332"/>
      <c r="I4" s="333"/>
      <c r="J4" s="327"/>
      <c r="L4" s="334"/>
      <c r="M4" s="335"/>
      <c r="N4" s="335"/>
      <c r="O4" s="335"/>
      <c r="P4" s="335"/>
      <c r="Q4" s="335"/>
      <c r="R4" s="335"/>
      <c r="S4" s="335"/>
      <c r="T4" s="335"/>
      <c r="U4" s="335"/>
      <c r="V4" s="335"/>
      <c r="W4" s="336"/>
    </row>
    <row r="5" spans="1:28" ht="13.5" customHeight="1" thickTop="1" thickBot="1">
      <c r="B5" s="337"/>
      <c r="C5" s="1379" t="s">
        <v>64</v>
      </c>
      <c r="D5" s="1380"/>
      <c r="E5" s="1381"/>
      <c r="F5" s="1379" t="s">
        <v>65</v>
      </c>
      <c r="G5" s="1380"/>
      <c r="H5" s="1381"/>
      <c r="I5" s="338" t="s">
        <v>2</v>
      </c>
      <c r="J5" s="327"/>
      <c r="L5" s="339"/>
      <c r="M5" s="1364" t="s">
        <v>64</v>
      </c>
      <c r="N5" s="1365"/>
      <c r="O5" s="1365"/>
      <c r="P5" s="1365"/>
      <c r="Q5" s="1366"/>
      <c r="R5" s="1364" t="s">
        <v>65</v>
      </c>
      <c r="S5" s="1365"/>
      <c r="T5" s="1365"/>
      <c r="U5" s="1365"/>
      <c r="V5" s="1366"/>
      <c r="W5" s="340" t="s">
        <v>2</v>
      </c>
    </row>
    <row r="6" spans="1:28" ht="13.5" thickTop="1">
      <c r="B6" s="341" t="s">
        <v>3</v>
      </c>
      <c r="C6" s="342"/>
      <c r="D6" s="343"/>
      <c r="E6" s="344"/>
      <c r="F6" s="342"/>
      <c r="G6" s="343"/>
      <c r="H6" s="344"/>
      <c r="I6" s="345" t="s">
        <v>4</v>
      </c>
      <c r="J6" s="327"/>
      <c r="L6" s="346" t="s">
        <v>3</v>
      </c>
      <c r="M6" s="347"/>
      <c r="N6" s="348"/>
      <c r="O6" s="349"/>
      <c r="P6" s="350"/>
      <c r="Q6" s="351"/>
      <c r="R6" s="347"/>
      <c r="S6" s="348"/>
      <c r="T6" s="349"/>
      <c r="U6" s="350"/>
      <c r="V6" s="351"/>
      <c r="W6" s="352" t="s">
        <v>4</v>
      </c>
    </row>
    <row r="7" spans="1:28" ht="13.5" thickBot="1">
      <c r="B7" s="353"/>
      <c r="C7" s="354" t="s">
        <v>5</v>
      </c>
      <c r="D7" s="355" t="s">
        <v>6</v>
      </c>
      <c r="E7" s="545" t="s">
        <v>7</v>
      </c>
      <c r="F7" s="354" t="s">
        <v>5</v>
      </c>
      <c r="G7" s="355" t="s">
        <v>6</v>
      </c>
      <c r="H7" s="356" t="s">
        <v>7</v>
      </c>
      <c r="I7" s="357"/>
      <c r="J7" s="327"/>
      <c r="L7" s="358"/>
      <c r="M7" s="359" t="s">
        <v>8</v>
      </c>
      <c r="N7" s="360" t="s">
        <v>9</v>
      </c>
      <c r="O7" s="361" t="s">
        <v>31</v>
      </c>
      <c r="P7" s="358" t="s">
        <v>32</v>
      </c>
      <c r="Q7" s="361" t="s">
        <v>7</v>
      </c>
      <c r="R7" s="359" t="s">
        <v>8</v>
      </c>
      <c r="S7" s="360" t="s">
        <v>9</v>
      </c>
      <c r="T7" s="361" t="s">
        <v>31</v>
      </c>
      <c r="U7" s="358" t="s">
        <v>32</v>
      </c>
      <c r="V7" s="361" t="s">
        <v>7</v>
      </c>
      <c r="W7" s="362"/>
    </row>
    <row r="8" spans="1:28" ht="6" customHeight="1" thickTop="1">
      <c r="B8" s="341"/>
      <c r="C8" s="363"/>
      <c r="D8" s="364"/>
      <c r="E8" s="365"/>
      <c r="F8" s="363"/>
      <c r="G8" s="364"/>
      <c r="H8" s="365"/>
      <c r="I8" s="366"/>
      <c r="J8" s="327"/>
      <c r="L8" s="346"/>
      <c r="M8" s="367"/>
      <c r="N8" s="368"/>
      <c r="O8" s="369"/>
      <c r="P8" s="370"/>
      <c r="Q8" s="371"/>
      <c r="R8" s="367"/>
      <c r="S8" s="368"/>
      <c r="T8" s="369"/>
      <c r="U8" s="370"/>
      <c r="V8" s="371"/>
      <c r="W8" s="372"/>
    </row>
    <row r="9" spans="1:28">
      <c r="A9" s="373" t="str">
        <f>IF(ISERROR(F9/G9)," ",IF(F9/G9&gt;0.5,IF(F9/G9&lt;1.5," ","NOT OK"),"NOT OK"))</f>
        <v xml:space="preserve"> </v>
      </c>
      <c r="B9" s="341" t="s">
        <v>10</v>
      </c>
      <c r="C9" s="374">
        <v>732</v>
      </c>
      <c r="D9" s="375">
        <v>733</v>
      </c>
      <c r="E9" s="376">
        <f>SUM(C9:D9)</f>
        <v>1465</v>
      </c>
      <c r="F9" s="374">
        <v>791</v>
      </c>
      <c r="G9" s="375">
        <v>802</v>
      </c>
      <c r="H9" s="376">
        <v>1593</v>
      </c>
      <c r="I9" s="377">
        <f>IF(E9=0,0,((H9/E9)-1)*100)</f>
        <v>8.7372013651877189</v>
      </c>
      <c r="J9" s="327"/>
      <c r="L9" s="346" t="s">
        <v>10</v>
      </c>
      <c r="M9" s="378">
        <v>101543</v>
      </c>
      <c r="N9" s="379">
        <v>106356</v>
      </c>
      <c r="O9" s="381">
        <f>+M9+N9</f>
        <v>207899</v>
      </c>
      <c r="P9" s="380">
        <v>154</v>
      </c>
      <c r="Q9" s="381">
        <f t="shared" ref="Q9" si="0">O9+P9</f>
        <v>208053</v>
      </c>
      <c r="R9" s="311">
        <v>124972</v>
      </c>
      <c r="S9" s="309">
        <v>129085</v>
      </c>
      <c r="T9" s="159">
        <f>SUM(R9:S9)</f>
        <v>254057</v>
      </c>
      <c r="U9" s="308">
        <v>11</v>
      </c>
      <c r="V9" s="159">
        <f t="shared" ref="V9" si="1">T9+U9</f>
        <v>254068</v>
      </c>
      <c r="W9" s="382">
        <f>IF(Q9=0,0,((V9/Q9)-1)*100)</f>
        <v>22.116960582159351</v>
      </c>
    </row>
    <row r="10" spans="1:28">
      <c r="A10" s="373" t="str">
        <f>IF(ISERROR(F10/G10)," ",IF(F10/G10&gt;0.5,IF(F10/G10&lt;1.5," ","NOT OK"),"NOT OK"))</f>
        <v xml:space="preserve"> </v>
      </c>
      <c r="B10" s="341" t="s">
        <v>11</v>
      </c>
      <c r="C10" s="374">
        <v>696</v>
      </c>
      <c r="D10" s="375">
        <v>695</v>
      </c>
      <c r="E10" s="376">
        <f>SUM(C10:D10)</f>
        <v>1391</v>
      </c>
      <c r="F10" s="374">
        <v>789</v>
      </c>
      <c r="G10" s="375">
        <v>789</v>
      </c>
      <c r="H10" s="376">
        <v>1578</v>
      </c>
      <c r="I10" s="377">
        <f>IF(E10=0,0,((H10/E10)-1)*100)</f>
        <v>13.443565780014378</v>
      </c>
      <c r="J10" s="327"/>
      <c r="K10" s="383"/>
      <c r="L10" s="346" t="s">
        <v>11</v>
      </c>
      <c r="M10" s="378">
        <v>95939</v>
      </c>
      <c r="N10" s="379">
        <v>90611</v>
      </c>
      <c r="O10" s="381">
        <f t="shared" ref="O10:O11" si="2">+M10+N10</f>
        <v>186550</v>
      </c>
      <c r="P10" s="380">
        <v>143</v>
      </c>
      <c r="Q10" s="381">
        <f>O10+P10</f>
        <v>186693</v>
      </c>
      <c r="R10" s="311">
        <v>127123</v>
      </c>
      <c r="S10" s="309">
        <v>118146</v>
      </c>
      <c r="T10" s="159">
        <f>SUM(R10:S10)</f>
        <v>245269</v>
      </c>
      <c r="U10" s="308">
        <v>316</v>
      </c>
      <c r="V10" s="159">
        <f>T10+U10</f>
        <v>245585</v>
      </c>
      <c r="W10" s="382">
        <f>IF(Q10=0,0,((V10/Q10)-1)*100)</f>
        <v>31.544835639258029</v>
      </c>
    </row>
    <row r="11" spans="1:28" ht="13.5" thickBot="1">
      <c r="A11" s="373" t="str">
        <f>IF(ISERROR(F11/G11)," ",IF(F11/G11&gt;0.5,IF(F11/G11&lt;1.5," ","NOT OK"),"NOT OK"))</f>
        <v xml:space="preserve"> </v>
      </c>
      <c r="B11" s="353" t="s">
        <v>12</v>
      </c>
      <c r="C11" s="384">
        <v>811</v>
      </c>
      <c r="D11" s="385">
        <v>810</v>
      </c>
      <c r="E11" s="376">
        <f>SUM(C11:D11)</f>
        <v>1621</v>
      </c>
      <c r="F11" s="384">
        <v>881</v>
      </c>
      <c r="G11" s="385">
        <v>883</v>
      </c>
      <c r="H11" s="376">
        <v>1764</v>
      </c>
      <c r="I11" s="377">
        <f>IF(E11=0,0,((H11/E11)-1)*100)</f>
        <v>8.8217149907464432</v>
      </c>
      <c r="J11" s="327"/>
      <c r="K11" s="383"/>
      <c r="L11" s="358" t="s">
        <v>12</v>
      </c>
      <c r="M11" s="378">
        <v>136623</v>
      </c>
      <c r="N11" s="379">
        <v>118872</v>
      </c>
      <c r="O11" s="381">
        <f t="shared" si="2"/>
        <v>255495</v>
      </c>
      <c r="P11" s="380">
        <v>121</v>
      </c>
      <c r="Q11" s="386">
        <f t="shared" ref="Q11" si="3">O11+P11</f>
        <v>255616</v>
      </c>
      <c r="R11" s="311">
        <v>157539</v>
      </c>
      <c r="S11" s="309">
        <v>145689</v>
      </c>
      <c r="T11" s="159">
        <f t="shared" ref="T11" si="4">SUM(R11:S11)</f>
        <v>303228</v>
      </c>
      <c r="U11" s="308">
        <v>15</v>
      </c>
      <c r="V11" s="248">
        <f>T11+U11</f>
        <v>303243</v>
      </c>
      <c r="W11" s="382">
        <f>IF(Q11=0,0,((V11/Q11)-1)*100)</f>
        <v>18.632245242864286</v>
      </c>
    </row>
    <row r="12" spans="1:28" ht="14.25" thickTop="1" thickBot="1">
      <c r="A12" s="373" t="str">
        <f>IF(ISERROR(F12/G12)," ",IF(F12/G12&gt;0.5,IF(F12/G12&lt;1.5," ","NOT OK"),"NOT OK"))</f>
        <v xml:space="preserve"> </v>
      </c>
      <c r="B12" s="387" t="s">
        <v>57</v>
      </c>
      <c r="C12" s="388">
        <f t="shared" ref="C12:E12" si="5">+C9+C10+C11</f>
        <v>2239</v>
      </c>
      <c r="D12" s="389">
        <f t="shared" si="5"/>
        <v>2238</v>
      </c>
      <c r="E12" s="390">
        <f t="shared" si="5"/>
        <v>4477</v>
      </c>
      <c r="F12" s="388">
        <f t="shared" ref="F12:H12" si="6">+F9+F10+F11</f>
        <v>2461</v>
      </c>
      <c r="G12" s="389">
        <f t="shared" si="6"/>
        <v>2474</v>
      </c>
      <c r="H12" s="390">
        <f t="shared" si="6"/>
        <v>4935</v>
      </c>
      <c r="I12" s="391">
        <f>IF(E12=0,0,((H12/E12)-1)*100)</f>
        <v>10.230064775519331</v>
      </c>
      <c r="J12" s="327"/>
      <c r="L12" s="392" t="s">
        <v>57</v>
      </c>
      <c r="M12" s="393">
        <f t="shared" ref="M12:N12" si="7">+M9+M10+M11</f>
        <v>334105</v>
      </c>
      <c r="N12" s="394">
        <f t="shared" si="7"/>
        <v>315839</v>
      </c>
      <c r="O12" s="395">
        <f>+O9+O10+O11</f>
        <v>649944</v>
      </c>
      <c r="P12" s="394">
        <f t="shared" ref="P12:Q12" si="8">+P9+P10+P11</f>
        <v>418</v>
      </c>
      <c r="Q12" s="395">
        <f t="shared" si="8"/>
        <v>650362</v>
      </c>
      <c r="R12" s="393">
        <f t="shared" ref="R12:V12" si="9">+R9+R10+R11</f>
        <v>409634</v>
      </c>
      <c r="S12" s="394">
        <f t="shared" si="9"/>
        <v>392920</v>
      </c>
      <c r="T12" s="395">
        <f>+T9+T10+T11</f>
        <v>802554</v>
      </c>
      <c r="U12" s="394">
        <f t="shared" si="9"/>
        <v>342</v>
      </c>
      <c r="V12" s="395">
        <f t="shared" si="9"/>
        <v>802896</v>
      </c>
      <c r="W12" s="396">
        <f>IF(Q12=0,0,((V12/Q12)-1)*100)</f>
        <v>23.453707319923357</v>
      </c>
    </row>
    <row r="13" spans="1:28" ht="13.5" thickTop="1">
      <c r="A13" s="373" t="str">
        <f t="shared" ref="A13:A69" si="10">IF(ISERROR(F13/G13)," ",IF(F13/G13&gt;0.5,IF(F13/G13&lt;1.5," ","NOT OK"),"NOT OK"))</f>
        <v xml:space="preserve"> </v>
      </c>
      <c r="B13" s="341" t="s">
        <v>13</v>
      </c>
      <c r="C13" s="374">
        <v>870</v>
      </c>
      <c r="D13" s="375">
        <v>886</v>
      </c>
      <c r="E13" s="376">
        <f>SUM(C13:D13)</f>
        <v>1756</v>
      </c>
      <c r="F13" s="374">
        <v>976</v>
      </c>
      <c r="G13" s="375">
        <v>988</v>
      </c>
      <c r="H13" s="376">
        <f>SUM(F13:G13)</f>
        <v>1964</v>
      </c>
      <c r="I13" s="377">
        <f t="shared" ref="I13" si="11">IF(E13=0,0,((H13/E13)-1)*100)</f>
        <v>11.845102505694772</v>
      </c>
      <c r="J13" s="327"/>
      <c r="L13" s="346" t="s">
        <v>13</v>
      </c>
      <c r="M13" s="378">
        <v>143848</v>
      </c>
      <c r="N13" s="379">
        <v>146306</v>
      </c>
      <c r="O13" s="381">
        <f t="shared" ref="O13" si="12">+M13+N13</f>
        <v>290154</v>
      </c>
      <c r="P13" s="380">
        <v>406</v>
      </c>
      <c r="Q13" s="381">
        <f>O13+P13</f>
        <v>290560</v>
      </c>
      <c r="R13" s="378">
        <v>169613</v>
      </c>
      <c r="S13" s="379">
        <v>167180</v>
      </c>
      <c r="T13" s="381">
        <f t="shared" ref="T13" si="13">+R13+S13</f>
        <v>336793</v>
      </c>
      <c r="U13" s="380">
        <v>342</v>
      </c>
      <c r="V13" s="381">
        <f>T13+U13</f>
        <v>337135</v>
      </c>
      <c r="W13" s="382">
        <f t="shared" ref="W13" si="14">IF(Q13=0,0,((V13/Q13)-1)*100)</f>
        <v>16.02939151982379</v>
      </c>
      <c r="AA13" s="328"/>
      <c r="AB13" s="330"/>
    </row>
    <row r="14" spans="1:28">
      <c r="A14" s="373" t="str">
        <f t="shared" ref="A14:A20" si="15">IF(ISERROR(F14/G14)," ",IF(F14/G14&gt;0.5,IF(F14/G14&lt;1.5," ","NOT OK"),"NOT OK"))</f>
        <v xml:space="preserve"> </v>
      </c>
      <c r="B14" s="341" t="s">
        <v>14</v>
      </c>
      <c r="C14" s="374">
        <v>817</v>
      </c>
      <c r="D14" s="375">
        <v>819</v>
      </c>
      <c r="E14" s="376">
        <f>SUM(C14:D14)</f>
        <v>1636</v>
      </c>
      <c r="F14" s="374">
        <v>1116</v>
      </c>
      <c r="G14" s="375">
        <v>1117</v>
      </c>
      <c r="H14" s="376">
        <f>SUM(F14:G14)</f>
        <v>2233</v>
      </c>
      <c r="I14" s="377">
        <f t="shared" ref="I14:I20" si="16">IF(E14=0,0,((H14/E14)-1)*100)</f>
        <v>36.49144254278729</v>
      </c>
      <c r="J14" s="327"/>
      <c r="L14" s="346" t="s">
        <v>14</v>
      </c>
      <c r="M14" s="378">
        <v>136258</v>
      </c>
      <c r="N14" s="379">
        <v>144310</v>
      </c>
      <c r="O14" s="272">
        <f>+M14+N14</f>
        <v>280568</v>
      </c>
      <c r="P14" s="380">
        <v>7</v>
      </c>
      <c r="Q14" s="381">
        <f>O14+P14</f>
        <v>280575</v>
      </c>
      <c r="R14" s="378">
        <v>201831</v>
      </c>
      <c r="S14" s="379">
        <v>200600</v>
      </c>
      <c r="T14" s="381">
        <f>+R14+S14</f>
        <v>402431</v>
      </c>
      <c r="U14" s="380">
        <v>456</v>
      </c>
      <c r="V14" s="381">
        <f>T14+U14</f>
        <v>402887</v>
      </c>
      <c r="W14" s="382">
        <f t="shared" ref="W14:W20" si="17">IF(Q14=0,0,((V14/Q14)-1)*100)</f>
        <v>43.59333511538803</v>
      </c>
    </row>
    <row r="15" spans="1:28" ht="13.5" thickBot="1">
      <c r="A15" s="397" t="str">
        <f t="shared" si="15"/>
        <v xml:space="preserve"> </v>
      </c>
      <c r="B15" s="341" t="s">
        <v>15</v>
      </c>
      <c r="C15" s="374">
        <v>838</v>
      </c>
      <c r="D15" s="375">
        <v>840</v>
      </c>
      <c r="E15" s="376">
        <f>SUM(C15:D15)</f>
        <v>1678</v>
      </c>
      <c r="F15" s="374">
        <v>1181</v>
      </c>
      <c r="G15" s="375">
        <v>1179</v>
      </c>
      <c r="H15" s="376">
        <f>SUM(F15:G15)</f>
        <v>2360</v>
      </c>
      <c r="I15" s="377">
        <f t="shared" si="16"/>
        <v>40.643623361144222</v>
      </c>
      <c r="J15" s="398"/>
      <c r="L15" s="346" t="s">
        <v>15</v>
      </c>
      <c r="M15" s="378">
        <v>134854</v>
      </c>
      <c r="N15" s="379">
        <v>137451</v>
      </c>
      <c r="O15" s="381">
        <f>+M15+N15</f>
        <v>272305</v>
      </c>
      <c r="P15" s="380">
        <v>156</v>
      </c>
      <c r="Q15" s="381">
        <f>O15+P15</f>
        <v>272461</v>
      </c>
      <c r="R15" s="378">
        <v>193739</v>
      </c>
      <c r="S15" s="379">
        <v>197329</v>
      </c>
      <c r="T15" s="381">
        <f>+R15+S15</f>
        <v>391068</v>
      </c>
      <c r="U15" s="380">
        <v>155</v>
      </c>
      <c r="V15" s="381">
        <f>T15+U15</f>
        <v>391223</v>
      </c>
      <c r="W15" s="382">
        <f t="shared" si="17"/>
        <v>43.588623692932195</v>
      </c>
    </row>
    <row r="16" spans="1:28" ht="14.25" thickTop="1" thickBot="1">
      <c r="A16" s="373" t="str">
        <f t="shared" si="15"/>
        <v xml:space="preserve"> </v>
      </c>
      <c r="B16" s="387" t="s">
        <v>61</v>
      </c>
      <c r="C16" s="388">
        <f>+C13+C14+C15</f>
        <v>2525</v>
      </c>
      <c r="D16" s="389">
        <f t="shared" ref="D16:H16" si="18">+D13+D14+D15</f>
        <v>2545</v>
      </c>
      <c r="E16" s="390">
        <f t="shared" si="18"/>
        <v>5070</v>
      </c>
      <c r="F16" s="388">
        <f t="shared" si="18"/>
        <v>3273</v>
      </c>
      <c r="G16" s="389">
        <f t="shared" si="18"/>
        <v>3284</v>
      </c>
      <c r="H16" s="390">
        <f t="shared" si="18"/>
        <v>6557</v>
      </c>
      <c r="I16" s="391">
        <f t="shared" si="16"/>
        <v>29.329388560157788</v>
      </c>
      <c r="J16" s="327"/>
      <c r="L16" s="392" t="s">
        <v>61</v>
      </c>
      <c r="M16" s="393">
        <f>+M13+M14+M15</f>
        <v>414960</v>
      </c>
      <c r="N16" s="394">
        <f t="shared" ref="N16:V16" si="19">+N13+N14+N15</f>
        <v>428067</v>
      </c>
      <c r="O16" s="395">
        <f t="shared" si="19"/>
        <v>843027</v>
      </c>
      <c r="P16" s="394">
        <f t="shared" si="19"/>
        <v>569</v>
      </c>
      <c r="Q16" s="395">
        <f t="shared" si="19"/>
        <v>843596</v>
      </c>
      <c r="R16" s="393">
        <f t="shared" si="19"/>
        <v>565183</v>
      </c>
      <c r="S16" s="394">
        <f t="shared" si="19"/>
        <v>565109</v>
      </c>
      <c r="T16" s="395">
        <f t="shared" si="19"/>
        <v>1130292</v>
      </c>
      <c r="U16" s="394">
        <f t="shared" si="19"/>
        <v>953</v>
      </c>
      <c r="V16" s="395">
        <f t="shared" si="19"/>
        <v>1131245</v>
      </c>
      <c r="W16" s="396">
        <f t="shared" si="17"/>
        <v>34.097956841900626</v>
      </c>
    </row>
    <row r="17" spans="1:28" ht="13.5" thickTop="1">
      <c r="A17" s="373" t="str">
        <f t="shared" si="15"/>
        <v xml:space="preserve"> </v>
      </c>
      <c r="B17" s="341" t="s">
        <v>16</v>
      </c>
      <c r="C17" s="399">
        <v>757</v>
      </c>
      <c r="D17" s="400">
        <v>759</v>
      </c>
      <c r="E17" s="376">
        <f t="shared" ref="E17" si="20">SUM(C17:D17)</f>
        <v>1516</v>
      </c>
      <c r="F17" s="399">
        <v>1160</v>
      </c>
      <c r="G17" s="400">
        <v>1160</v>
      </c>
      <c r="H17" s="376">
        <f t="shared" ref="H17" si="21">SUM(F17:G17)</f>
        <v>2320</v>
      </c>
      <c r="I17" s="377">
        <f t="shared" si="16"/>
        <v>53.034300791556731</v>
      </c>
      <c r="J17" s="398"/>
      <c r="L17" s="346" t="s">
        <v>16</v>
      </c>
      <c r="M17" s="378">
        <v>123665</v>
      </c>
      <c r="N17" s="379">
        <v>124996</v>
      </c>
      <c r="O17" s="381">
        <f>+M17+N17</f>
        <v>248661</v>
      </c>
      <c r="P17" s="380">
        <v>10</v>
      </c>
      <c r="Q17" s="381">
        <f>O17+P17</f>
        <v>248671</v>
      </c>
      <c r="R17" s="378">
        <v>181930</v>
      </c>
      <c r="S17" s="379">
        <v>186126</v>
      </c>
      <c r="T17" s="381">
        <f>+R17+S17</f>
        <v>368056</v>
      </c>
      <c r="U17" s="380">
        <v>12</v>
      </c>
      <c r="V17" s="381">
        <f>T17+U17</f>
        <v>368068</v>
      </c>
      <c r="W17" s="382">
        <f t="shared" si="17"/>
        <v>48.014042650731284</v>
      </c>
      <c r="AA17" s="328"/>
      <c r="AB17" s="330"/>
    </row>
    <row r="18" spans="1:28" ht="13.5" thickBot="1">
      <c r="A18" s="373" t="str">
        <f t="shared" ref="A18" si="22">IF(ISERROR(F18/G18)," ",IF(F18/G18&gt;0.5,IF(F18/G18&lt;1.5," ","NOT OK"),"NOT OK"))</f>
        <v xml:space="preserve"> </v>
      </c>
      <c r="B18" s="341" t="s">
        <v>17</v>
      </c>
      <c r="C18" s="399">
        <v>775</v>
      </c>
      <c r="D18" s="400">
        <v>785</v>
      </c>
      <c r="E18" s="376">
        <f>SUM(C18:D18)</f>
        <v>1560</v>
      </c>
      <c r="F18" s="399">
        <v>1127</v>
      </c>
      <c r="G18" s="400">
        <v>1139</v>
      </c>
      <c r="H18" s="376">
        <f>SUM(F18:G18)</f>
        <v>2266</v>
      </c>
      <c r="I18" s="377">
        <f t="shared" ref="I18" si="23">IF(E18=0,0,((H18/E18)-1)*100)</f>
        <v>45.256410256410248</v>
      </c>
      <c r="L18" s="346" t="s">
        <v>17</v>
      </c>
      <c r="M18" s="378">
        <v>116385</v>
      </c>
      <c r="N18" s="379">
        <v>116735</v>
      </c>
      <c r="O18" s="381">
        <f t="shared" ref="O18" si="24">+M18+N18</f>
        <v>233120</v>
      </c>
      <c r="P18" s="380">
        <v>386</v>
      </c>
      <c r="Q18" s="381">
        <f>O18+P18</f>
        <v>233506</v>
      </c>
      <c r="R18" s="378">
        <v>162669</v>
      </c>
      <c r="S18" s="379">
        <v>167234</v>
      </c>
      <c r="T18" s="381">
        <f>+R18+S18</f>
        <v>329903</v>
      </c>
      <c r="U18" s="380">
        <v>303</v>
      </c>
      <c r="V18" s="381">
        <f>T18+U18</f>
        <v>330206</v>
      </c>
      <c r="W18" s="382">
        <f t="shared" ref="W18" si="25">IF(Q18=0,0,((V18/Q18)-1)*100)</f>
        <v>41.412212105898782</v>
      </c>
    </row>
    <row r="19" spans="1:28" s="1" customFormat="1" ht="14.25" thickTop="1" thickBot="1">
      <c r="A19" s="290" t="str">
        <f t="shared" si="15"/>
        <v xml:space="preserve"> </v>
      </c>
      <c r="B19" s="117" t="s">
        <v>66</v>
      </c>
      <c r="C19" s="118">
        <f>+C16+C17+C18</f>
        <v>4057</v>
      </c>
      <c r="D19" s="119">
        <f t="shared" ref="D19:H19" si="26">+D16+D17+D18</f>
        <v>4089</v>
      </c>
      <c r="E19" s="554">
        <f t="shared" si="26"/>
        <v>8146</v>
      </c>
      <c r="F19" s="118">
        <f t="shared" si="26"/>
        <v>5560</v>
      </c>
      <c r="G19" s="120">
        <f t="shared" si="26"/>
        <v>5583</v>
      </c>
      <c r="H19" s="271">
        <f t="shared" si="26"/>
        <v>11143</v>
      </c>
      <c r="I19" s="121">
        <f t="shared" si="16"/>
        <v>36.791063098453236</v>
      </c>
      <c r="J19" s="4"/>
      <c r="K19" s="4"/>
      <c r="L19" s="41" t="s">
        <v>66</v>
      </c>
      <c r="M19" s="42">
        <f>+M16+M17+M18</f>
        <v>655010</v>
      </c>
      <c r="N19" s="42">
        <f t="shared" ref="N19:V19" si="27">+N16+N17+N18</f>
        <v>669798</v>
      </c>
      <c r="O19" s="324">
        <f t="shared" si="27"/>
        <v>1324808</v>
      </c>
      <c r="P19" s="42">
        <f t="shared" si="27"/>
        <v>965</v>
      </c>
      <c r="Q19" s="324">
        <f t="shared" si="27"/>
        <v>1325773</v>
      </c>
      <c r="R19" s="42">
        <f t="shared" si="27"/>
        <v>909782</v>
      </c>
      <c r="S19" s="42">
        <f t="shared" si="27"/>
        <v>918469</v>
      </c>
      <c r="T19" s="324">
        <f t="shared" si="27"/>
        <v>1828251</v>
      </c>
      <c r="U19" s="42">
        <f t="shared" si="27"/>
        <v>1268</v>
      </c>
      <c r="V19" s="324">
        <f t="shared" si="27"/>
        <v>1829519</v>
      </c>
      <c r="W19" s="46">
        <f t="shared" si="17"/>
        <v>37.996399081894118</v>
      </c>
    </row>
    <row r="20" spans="1:28" s="1" customFormat="1" ht="14.25" thickTop="1" thickBot="1">
      <c r="A20" s="290" t="str">
        <f t="shared" si="15"/>
        <v xml:space="preserve"> </v>
      </c>
      <c r="B20" s="117" t="s">
        <v>67</v>
      </c>
      <c r="C20" s="118">
        <f>+C12+C16+C17+C18</f>
        <v>6296</v>
      </c>
      <c r="D20" s="120">
        <f t="shared" ref="D20:H20" si="28">+D12+D16+D17+D18</f>
        <v>6327</v>
      </c>
      <c r="E20" s="271">
        <f t="shared" si="28"/>
        <v>12623</v>
      </c>
      <c r="F20" s="118">
        <f t="shared" si="28"/>
        <v>8021</v>
      </c>
      <c r="G20" s="120">
        <f t="shared" si="28"/>
        <v>8057</v>
      </c>
      <c r="H20" s="271">
        <f t="shared" si="28"/>
        <v>16078</v>
      </c>
      <c r="I20" s="121">
        <f t="shared" si="16"/>
        <v>27.37067258179513</v>
      </c>
      <c r="J20" s="4"/>
      <c r="K20" s="4"/>
      <c r="L20" s="41" t="s">
        <v>67</v>
      </c>
      <c r="M20" s="45">
        <f>+M12+M16+M17+M18</f>
        <v>989115</v>
      </c>
      <c r="N20" s="45">
        <f t="shared" ref="N20:V20" si="29">+N12+N16+N17+N18</f>
        <v>985637</v>
      </c>
      <c r="O20" s="555">
        <f t="shared" si="29"/>
        <v>1974752</v>
      </c>
      <c r="P20" s="45">
        <f t="shared" si="29"/>
        <v>1383</v>
      </c>
      <c r="Q20" s="555">
        <f t="shared" si="29"/>
        <v>1976135</v>
      </c>
      <c r="R20" s="45">
        <f t="shared" si="29"/>
        <v>1319416</v>
      </c>
      <c r="S20" s="45">
        <f t="shared" si="29"/>
        <v>1311389</v>
      </c>
      <c r="T20" s="555">
        <f t="shared" si="29"/>
        <v>2630805</v>
      </c>
      <c r="U20" s="45">
        <f t="shared" si="29"/>
        <v>1610</v>
      </c>
      <c r="V20" s="555">
        <f t="shared" si="29"/>
        <v>2632415</v>
      </c>
      <c r="W20" s="46">
        <f t="shared" si="17"/>
        <v>33.210281686220824</v>
      </c>
      <c r="X20" s="5"/>
      <c r="Y20" s="4"/>
      <c r="Z20" s="4"/>
      <c r="AA20" s="296"/>
      <c r="AB20" s="260"/>
    </row>
    <row r="21" spans="1:28" ht="14.25" thickTop="1" thickBot="1">
      <c r="A21" s="401" t="str">
        <f>IF(ISERROR(F21/G21)," ",IF(F21/G21&gt;0.5,IF(F21/G21&lt;1.5," ","NOT OK"),"NOT OK"))</f>
        <v xml:space="preserve"> </v>
      </c>
      <c r="B21" s="341" t="s">
        <v>18</v>
      </c>
      <c r="C21" s="399">
        <v>770</v>
      </c>
      <c r="D21" s="400">
        <v>768</v>
      </c>
      <c r="E21" s="376">
        <f>SUM(C21:D21)</f>
        <v>1538</v>
      </c>
      <c r="F21" s="399"/>
      <c r="G21" s="400"/>
      <c r="H21" s="376"/>
      <c r="I21" s="377"/>
      <c r="J21" s="402"/>
      <c r="L21" s="346" t="s">
        <v>18</v>
      </c>
      <c r="M21" s="378">
        <v>123899</v>
      </c>
      <c r="N21" s="379">
        <v>118026</v>
      </c>
      <c r="O21" s="381">
        <f>+M21+N21</f>
        <v>241925</v>
      </c>
      <c r="P21" s="380">
        <v>98</v>
      </c>
      <c r="Q21" s="381">
        <f>O21+P21</f>
        <v>242023</v>
      </c>
      <c r="R21" s="378"/>
      <c r="S21" s="379"/>
      <c r="T21" s="381"/>
      <c r="U21" s="380"/>
      <c r="V21" s="381"/>
      <c r="W21" s="382"/>
    </row>
    <row r="22" spans="1:28" ht="15.75" customHeight="1" thickTop="1" thickBot="1">
      <c r="A22" s="403" t="str">
        <f>IF(ISERROR(F22/G22)," ",IF(F22/G22&gt;0.5,IF(F22/G22&lt;1.5," ","NOT OK"),"NOT OK"))</f>
        <v xml:space="preserve"> </v>
      </c>
      <c r="B22" s="404" t="s">
        <v>19</v>
      </c>
      <c r="C22" s="388">
        <f t="shared" ref="C22:E22" si="30">+C17+C18+C21</f>
        <v>2302</v>
      </c>
      <c r="D22" s="405">
        <f t="shared" si="30"/>
        <v>2312</v>
      </c>
      <c r="E22" s="406">
        <f t="shared" si="30"/>
        <v>4614</v>
      </c>
      <c r="F22" s="388"/>
      <c r="G22" s="405"/>
      <c r="H22" s="406"/>
      <c r="I22" s="391"/>
      <c r="J22" s="403"/>
      <c r="K22" s="407"/>
      <c r="L22" s="408" t="s">
        <v>19</v>
      </c>
      <c r="M22" s="409">
        <f t="shared" ref="M22:Q22" si="31">+M17+M18+M21</f>
        <v>363949</v>
      </c>
      <c r="N22" s="410">
        <f t="shared" si="31"/>
        <v>359757</v>
      </c>
      <c r="O22" s="411">
        <f t="shared" si="31"/>
        <v>723706</v>
      </c>
      <c r="P22" s="410">
        <f t="shared" si="31"/>
        <v>494</v>
      </c>
      <c r="Q22" s="411">
        <f t="shared" si="31"/>
        <v>724200</v>
      </c>
      <c r="R22" s="409"/>
      <c r="S22" s="410"/>
      <c r="T22" s="411"/>
      <c r="U22" s="410"/>
      <c r="V22" s="411"/>
      <c r="W22" s="412"/>
    </row>
    <row r="23" spans="1:28" ht="13.5" thickTop="1">
      <c r="A23" s="373" t="str">
        <f>IF(ISERROR(F23/G23)," ",IF(F23/G23&gt;0.5,IF(F23/G23&lt;1.5," ","NOT OK"),"NOT OK"))</f>
        <v xml:space="preserve"> </v>
      </c>
      <c r="B23" s="341" t="s">
        <v>20</v>
      </c>
      <c r="C23" s="374">
        <v>848</v>
      </c>
      <c r="D23" s="375">
        <v>863</v>
      </c>
      <c r="E23" s="413">
        <f>SUM(C23:D23)</f>
        <v>1711</v>
      </c>
      <c r="F23" s="374"/>
      <c r="G23" s="375"/>
      <c r="H23" s="413"/>
      <c r="I23" s="377"/>
      <c r="J23" s="398"/>
      <c r="L23" s="346" t="s">
        <v>21</v>
      </c>
      <c r="M23" s="378">
        <v>136930</v>
      </c>
      <c r="N23" s="379">
        <v>137479</v>
      </c>
      <c r="O23" s="381">
        <f>+M23+N23</f>
        <v>274409</v>
      </c>
      <c r="P23" s="380">
        <v>9</v>
      </c>
      <c r="Q23" s="381">
        <f>O23+P23</f>
        <v>274418</v>
      </c>
      <c r="R23" s="378"/>
      <c r="S23" s="379"/>
      <c r="T23" s="381"/>
      <c r="U23" s="380"/>
      <c r="V23" s="381"/>
      <c r="W23" s="382"/>
    </row>
    <row r="24" spans="1:28">
      <c r="A24" s="373" t="str">
        <f t="shared" ref="A24" si="32">IF(ISERROR(F24/G24)," ",IF(F24/G24&gt;0.5,IF(F24/G24&lt;1.5," ","NOT OK"),"NOT OK"))</f>
        <v xml:space="preserve"> </v>
      </c>
      <c r="B24" s="341" t="s">
        <v>22</v>
      </c>
      <c r="C24" s="374">
        <v>884</v>
      </c>
      <c r="D24" s="375">
        <v>885</v>
      </c>
      <c r="E24" s="414">
        <f t="shared" ref="E24" si="33">SUM(C24:D24)</f>
        <v>1769</v>
      </c>
      <c r="F24" s="374"/>
      <c r="G24" s="375"/>
      <c r="H24" s="414"/>
      <c r="I24" s="377"/>
      <c r="J24" s="398"/>
      <c r="L24" s="346" t="s">
        <v>22</v>
      </c>
      <c r="M24" s="378">
        <v>148378</v>
      </c>
      <c r="N24" s="379">
        <v>148414</v>
      </c>
      <c r="O24" s="381">
        <f t="shared" ref="O24" si="34">+M24+N24</f>
        <v>296792</v>
      </c>
      <c r="P24" s="380">
        <v>610</v>
      </c>
      <c r="Q24" s="381">
        <f>O24+P24</f>
        <v>297402</v>
      </c>
      <c r="R24" s="378"/>
      <c r="S24" s="379"/>
      <c r="T24" s="381"/>
      <c r="U24" s="380"/>
      <c r="V24" s="381"/>
      <c r="W24" s="382"/>
    </row>
    <row r="25" spans="1:28" ht="13.5" thickBot="1">
      <c r="A25" s="373" t="str">
        <f>IF(ISERROR(F25/G25)," ",IF(F25/G25&gt;0.5,IF(F25/G25&lt;1.5," ","NOT OK"),"NOT OK"))</f>
        <v xml:space="preserve"> </v>
      </c>
      <c r="B25" s="341" t="s">
        <v>23</v>
      </c>
      <c r="C25" s="374">
        <v>756</v>
      </c>
      <c r="D25" s="415">
        <v>758</v>
      </c>
      <c r="E25" s="416">
        <f>SUM(C25:D25)</f>
        <v>1514</v>
      </c>
      <c r="F25" s="374"/>
      <c r="G25" s="415"/>
      <c r="H25" s="416"/>
      <c r="I25" s="417"/>
      <c r="J25" s="398"/>
      <c r="L25" s="346" t="s">
        <v>23</v>
      </c>
      <c r="M25" s="378">
        <v>117812</v>
      </c>
      <c r="N25" s="379">
        <v>114872</v>
      </c>
      <c r="O25" s="381">
        <f>+M25+N25</f>
        <v>232684</v>
      </c>
      <c r="P25" s="380">
        <v>192</v>
      </c>
      <c r="Q25" s="381">
        <f>O25+P25</f>
        <v>232876</v>
      </c>
      <c r="R25" s="378"/>
      <c r="S25" s="379"/>
      <c r="T25" s="381"/>
      <c r="U25" s="380"/>
      <c r="V25" s="381"/>
      <c r="W25" s="382"/>
    </row>
    <row r="26" spans="1:28" ht="14.25" thickTop="1" thickBot="1">
      <c r="A26" s="373" t="str">
        <f>IF(ISERROR(F26/G26)," ",IF(F26/G26&gt;0.5,IF(F26/G26&lt;1.5," ","NOT OK"),"NOT OK"))</f>
        <v xml:space="preserve"> </v>
      </c>
      <c r="B26" s="387" t="s">
        <v>40</v>
      </c>
      <c r="C26" s="388">
        <f t="shared" ref="C26:E26" si="35">+C23+C24+C25</f>
        <v>2488</v>
      </c>
      <c r="D26" s="388">
        <f t="shared" si="35"/>
        <v>2506</v>
      </c>
      <c r="E26" s="388">
        <f t="shared" si="35"/>
        <v>4994</v>
      </c>
      <c r="F26" s="388"/>
      <c r="G26" s="388"/>
      <c r="H26" s="388"/>
      <c r="I26" s="391"/>
      <c r="J26" s="327"/>
      <c r="L26" s="418" t="s">
        <v>40</v>
      </c>
      <c r="M26" s="393">
        <f t="shared" ref="M26:Q26" si="36">+M23+M24+M25</f>
        <v>403120</v>
      </c>
      <c r="N26" s="394">
        <f t="shared" si="36"/>
        <v>400765</v>
      </c>
      <c r="O26" s="395">
        <f t="shared" si="36"/>
        <v>803885</v>
      </c>
      <c r="P26" s="394">
        <f t="shared" si="36"/>
        <v>811</v>
      </c>
      <c r="Q26" s="395">
        <f t="shared" si="36"/>
        <v>804696</v>
      </c>
      <c r="R26" s="393"/>
      <c r="S26" s="394"/>
      <c r="T26" s="395"/>
      <c r="U26" s="394"/>
      <c r="V26" s="395"/>
      <c r="W26" s="396"/>
    </row>
    <row r="27" spans="1:28" ht="14.25" thickTop="1" thickBot="1">
      <c r="A27" s="373" t="str">
        <f>IF(ISERROR(F27/G27)," ",IF(F27/G27&gt;0.5,IF(F27/G27&lt;1.5," ","NOT OK"),"NOT OK"))</f>
        <v xml:space="preserve"> </v>
      </c>
      <c r="B27" s="387" t="s">
        <v>62</v>
      </c>
      <c r="C27" s="388">
        <f t="shared" ref="C27:E27" si="37">+C16+C22+C26</f>
        <v>7315</v>
      </c>
      <c r="D27" s="388">
        <f t="shared" si="37"/>
        <v>7363</v>
      </c>
      <c r="E27" s="388">
        <f t="shared" si="37"/>
        <v>14678</v>
      </c>
      <c r="F27" s="388"/>
      <c r="G27" s="388"/>
      <c r="H27" s="388"/>
      <c r="I27" s="391"/>
      <c r="J27" s="327"/>
      <c r="L27" s="418" t="s">
        <v>62</v>
      </c>
      <c r="M27" s="419">
        <f t="shared" ref="M27:Q27" si="38">+M16+M22+M26</f>
        <v>1182029</v>
      </c>
      <c r="N27" s="419">
        <f t="shared" si="38"/>
        <v>1188589</v>
      </c>
      <c r="O27" s="421">
        <f t="shared" si="38"/>
        <v>2370618</v>
      </c>
      <c r="P27" s="419">
        <f t="shared" si="38"/>
        <v>1874</v>
      </c>
      <c r="Q27" s="420">
        <f t="shared" si="38"/>
        <v>2372492</v>
      </c>
      <c r="R27" s="419"/>
      <c r="S27" s="419"/>
      <c r="T27" s="421"/>
      <c r="U27" s="419"/>
      <c r="V27" s="420"/>
      <c r="W27" s="396"/>
      <c r="X27" s="328"/>
      <c r="AA27" s="328"/>
    </row>
    <row r="28" spans="1:28" ht="14.25" thickTop="1" thickBot="1">
      <c r="A28" s="373" t="str">
        <f>IF(ISERROR(F28/G28)," ",IF(F28/G28&gt;0.5,IF(F28/G28&lt;1.5," ","NOT OK"),"NOT OK"))</f>
        <v xml:space="preserve"> </v>
      </c>
      <c r="B28" s="387" t="s">
        <v>63</v>
      </c>
      <c r="C28" s="388">
        <f t="shared" ref="C28:E28" si="39">+C12+C16+C22+C26</f>
        <v>9554</v>
      </c>
      <c r="D28" s="388">
        <f t="shared" si="39"/>
        <v>9601</v>
      </c>
      <c r="E28" s="388">
        <f t="shared" si="39"/>
        <v>19155</v>
      </c>
      <c r="F28" s="388"/>
      <c r="G28" s="388"/>
      <c r="H28" s="388"/>
      <c r="I28" s="391"/>
      <c r="J28" s="327"/>
      <c r="L28" s="418" t="s">
        <v>63</v>
      </c>
      <c r="M28" s="393">
        <f t="shared" ref="M28:Q28" si="40">+M12+M16+M22+M26</f>
        <v>1516134</v>
      </c>
      <c r="N28" s="394">
        <f t="shared" si="40"/>
        <v>1504428</v>
      </c>
      <c r="O28" s="395">
        <f t="shared" si="40"/>
        <v>3020562</v>
      </c>
      <c r="P28" s="394">
        <f t="shared" si="40"/>
        <v>2292</v>
      </c>
      <c r="Q28" s="395">
        <f t="shared" si="40"/>
        <v>3022854</v>
      </c>
      <c r="R28" s="393"/>
      <c r="S28" s="394"/>
      <c r="T28" s="395"/>
      <c r="U28" s="394"/>
      <c r="V28" s="395"/>
      <c r="W28" s="396"/>
    </row>
    <row r="29" spans="1:28" ht="14.25" thickTop="1" thickBot="1">
      <c r="B29" s="422" t="s">
        <v>60</v>
      </c>
      <c r="C29" s="423"/>
      <c r="D29" s="423"/>
      <c r="E29" s="423"/>
      <c r="F29" s="423"/>
      <c r="G29" s="423"/>
      <c r="H29" s="423"/>
      <c r="I29" s="423"/>
      <c r="J29" s="423"/>
      <c r="L29" s="424" t="s">
        <v>60</v>
      </c>
      <c r="M29" s="335"/>
      <c r="N29" s="335"/>
      <c r="O29" s="335"/>
      <c r="P29" s="335"/>
      <c r="Q29" s="335"/>
      <c r="R29" s="335"/>
      <c r="S29" s="335"/>
      <c r="T29" s="335"/>
      <c r="U29" s="335"/>
      <c r="V29" s="335"/>
      <c r="W29" s="335"/>
    </row>
    <row r="30" spans="1:28" ht="13.5" thickTop="1">
      <c r="B30" s="1367" t="s">
        <v>25</v>
      </c>
      <c r="C30" s="1368"/>
      <c r="D30" s="1368"/>
      <c r="E30" s="1368"/>
      <c r="F30" s="1368"/>
      <c r="G30" s="1368"/>
      <c r="H30" s="1368"/>
      <c r="I30" s="1369"/>
      <c r="J30" s="327"/>
      <c r="L30" s="1370" t="s">
        <v>26</v>
      </c>
      <c r="M30" s="1371"/>
      <c r="N30" s="1371"/>
      <c r="O30" s="1371"/>
      <c r="P30" s="1371"/>
      <c r="Q30" s="1371"/>
      <c r="R30" s="1371"/>
      <c r="S30" s="1371"/>
      <c r="T30" s="1371"/>
      <c r="U30" s="1371"/>
      <c r="V30" s="1371"/>
      <c r="W30" s="1372"/>
    </row>
    <row r="31" spans="1:28" ht="13.5" thickBot="1">
      <c r="B31" s="1373" t="s">
        <v>47</v>
      </c>
      <c r="C31" s="1374"/>
      <c r="D31" s="1374"/>
      <c r="E31" s="1374"/>
      <c r="F31" s="1374"/>
      <c r="G31" s="1374"/>
      <c r="H31" s="1374"/>
      <c r="I31" s="1375"/>
      <c r="J31" s="327"/>
      <c r="L31" s="1376" t="s">
        <v>49</v>
      </c>
      <c r="M31" s="1377"/>
      <c r="N31" s="1377"/>
      <c r="O31" s="1377"/>
      <c r="P31" s="1377"/>
      <c r="Q31" s="1377"/>
      <c r="R31" s="1377"/>
      <c r="S31" s="1377"/>
      <c r="T31" s="1377"/>
      <c r="U31" s="1377"/>
      <c r="V31" s="1377"/>
      <c r="W31" s="1378"/>
    </row>
    <row r="32" spans="1:28" ht="14.25" thickTop="1" thickBot="1">
      <c r="B32" s="331"/>
      <c r="C32" s="423"/>
      <c r="D32" s="423"/>
      <c r="E32" s="423"/>
      <c r="F32" s="423"/>
      <c r="G32" s="423"/>
      <c r="H32" s="423"/>
      <c r="I32" s="333"/>
      <c r="J32" s="327"/>
      <c r="L32" s="334"/>
      <c r="M32" s="335"/>
      <c r="N32" s="335"/>
      <c r="O32" s="335"/>
      <c r="P32" s="335"/>
      <c r="Q32" s="335"/>
      <c r="R32" s="335"/>
      <c r="S32" s="335"/>
      <c r="T32" s="335"/>
      <c r="U32" s="335"/>
      <c r="V32" s="335"/>
      <c r="W32" s="336"/>
    </row>
    <row r="33" spans="1:28" ht="13.5" customHeight="1" thickTop="1" thickBot="1">
      <c r="B33" s="337"/>
      <c r="C33" s="1379" t="s">
        <v>64</v>
      </c>
      <c r="D33" s="1380"/>
      <c r="E33" s="1381"/>
      <c r="F33" s="1379" t="s">
        <v>65</v>
      </c>
      <c r="G33" s="1380"/>
      <c r="H33" s="1381"/>
      <c r="I33" s="338" t="s">
        <v>2</v>
      </c>
      <c r="J33" s="327"/>
      <c r="L33" s="339"/>
      <c r="M33" s="1364" t="s">
        <v>64</v>
      </c>
      <c r="N33" s="1365"/>
      <c r="O33" s="1365"/>
      <c r="P33" s="1365"/>
      <c r="Q33" s="1366"/>
      <c r="R33" s="1364" t="s">
        <v>65</v>
      </c>
      <c r="S33" s="1365"/>
      <c r="T33" s="1365"/>
      <c r="U33" s="1365"/>
      <c r="V33" s="1366"/>
      <c r="W33" s="340" t="s">
        <v>2</v>
      </c>
    </row>
    <row r="34" spans="1:28" ht="13.5" thickTop="1">
      <c r="B34" s="341" t="s">
        <v>3</v>
      </c>
      <c r="C34" s="342"/>
      <c r="D34" s="343"/>
      <c r="E34" s="344"/>
      <c r="F34" s="342"/>
      <c r="G34" s="343"/>
      <c r="H34" s="344"/>
      <c r="I34" s="345" t="s">
        <v>4</v>
      </c>
      <c r="J34" s="327"/>
      <c r="L34" s="346" t="s">
        <v>3</v>
      </c>
      <c r="M34" s="347"/>
      <c r="N34" s="348"/>
      <c r="O34" s="349"/>
      <c r="P34" s="350"/>
      <c r="Q34" s="351"/>
      <c r="R34" s="347"/>
      <c r="S34" s="348"/>
      <c r="T34" s="349"/>
      <c r="U34" s="350"/>
      <c r="V34" s="351"/>
      <c r="W34" s="352" t="s">
        <v>4</v>
      </c>
    </row>
    <row r="35" spans="1:28" ht="13.5" thickBot="1">
      <c r="B35" s="353"/>
      <c r="C35" s="354" t="s">
        <v>5</v>
      </c>
      <c r="D35" s="355" t="s">
        <v>6</v>
      </c>
      <c r="E35" s="545" t="s">
        <v>7</v>
      </c>
      <c r="F35" s="354" t="s">
        <v>5</v>
      </c>
      <c r="G35" s="355" t="s">
        <v>6</v>
      </c>
      <c r="H35" s="356" t="s">
        <v>7</v>
      </c>
      <c r="I35" s="357"/>
      <c r="J35" s="327"/>
      <c r="L35" s="358"/>
      <c r="M35" s="359" t="s">
        <v>8</v>
      </c>
      <c r="N35" s="360" t="s">
        <v>9</v>
      </c>
      <c r="O35" s="361" t="s">
        <v>31</v>
      </c>
      <c r="P35" s="358" t="s">
        <v>32</v>
      </c>
      <c r="Q35" s="361" t="s">
        <v>7</v>
      </c>
      <c r="R35" s="359" t="s">
        <v>8</v>
      </c>
      <c r="S35" s="360" t="s">
        <v>9</v>
      </c>
      <c r="T35" s="361" t="s">
        <v>31</v>
      </c>
      <c r="U35" s="358" t="s">
        <v>32</v>
      </c>
      <c r="V35" s="361" t="s">
        <v>7</v>
      </c>
      <c r="W35" s="362"/>
      <c r="AA35" s="3"/>
    </row>
    <row r="36" spans="1:28" ht="5.25" customHeight="1" thickTop="1">
      <c r="B36" s="341"/>
      <c r="C36" s="363"/>
      <c r="D36" s="364"/>
      <c r="E36" s="425"/>
      <c r="F36" s="363"/>
      <c r="G36" s="364"/>
      <c r="H36" s="425"/>
      <c r="I36" s="366"/>
      <c r="J36" s="327"/>
      <c r="L36" s="346"/>
      <c r="M36" s="367"/>
      <c r="N36" s="368"/>
      <c r="O36" s="369"/>
      <c r="P36" s="370"/>
      <c r="Q36" s="371"/>
      <c r="R36" s="367"/>
      <c r="S36" s="368"/>
      <c r="T36" s="369"/>
      <c r="U36" s="370"/>
      <c r="V36" s="371"/>
      <c r="W36" s="372"/>
    </row>
    <row r="37" spans="1:28">
      <c r="A37" s="327" t="str">
        <f>IF(ISERROR(F37/G37)," ",IF(F37/G37&gt;0.5,IF(F37/G37&lt;1.5," ","NOT OK"),"NOT OK"))</f>
        <v xml:space="preserve"> </v>
      </c>
      <c r="B37" s="341" t="s">
        <v>10</v>
      </c>
      <c r="C37" s="374">
        <v>1071</v>
      </c>
      <c r="D37" s="375">
        <v>1072</v>
      </c>
      <c r="E37" s="376">
        <f t="shared" ref="E37" si="41">SUM(C37:D37)</f>
        <v>2143</v>
      </c>
      <c r="F37" s="374">
        <v>1241</v>
      </c>
      <c r="G37" s="375">
        <v>1225</v>
      </c>
      <c r="H37" s="376">
        <f t="shared" ref="H37:H39" si="42">SUM(F37:G37)</f>
        <v>2466</v>
      </c>
      <c r="I37" s="377">
        <f t="shared" ref="I37:I39" si="43">IF(E37=0,0,((H37/E37)-1)*100)</f>
        <v>15.072328511432564</v>
      </c>
      <c r="J37" s="327"/>
      <c r="K37" s="383"/>
      <c r="L37" s="346" t="s">
        <v>10</v>
      </c>
      <c r="M37" s="378">
        <v>156327</v>
      </c>
      <c r="N37" s="379">
        <v>152214</v>
      </c>
      <c r="O37" s="381">
        <f>SUM(M37:N37)</f>
        <v>308541</v>
      </c>
      <c r="P37" s="380">
        <v>0</v>
      </c>
      <c r="Q37" s="381">
        <f t="shared" ref="Q37" si="44">O37+P37</f>
        <v>308541</v>
      </c>
      <c r="R37" s="311">
        <v>191820</v>
      </c>
      <c r="S37" s="309">
        <v>183583</v>
      </c>
      <c r="T37" s="159">
        <f>SUM(R37:S37)</f>
        <v>375403</v>
      </c>
      <c r="U37" s="308">
        <v>0</v>
      </c>
      <c r="V37" s="159">
        <f t="shared" ref="V37" si="45">T37+U37</f>
        <v>375403</v>
      </c>
      <c r="W37" s="382">
        <f t="shared" ref="W37:W39" si="46">IF(Q37=0,0,((V37/Q37)-1)*100)</f>
        <v>21.67037768076203</v>
      </c>
    </row>
    <row r="38" spans="1:28">
      <c r="A38" s="327" t="str">
        <f>IF(ISERROR(F38/G38)," ",IF(F38/G38&gt;0.5,IF(F38/G38&lt;1.5," ","NOT OK"),"NOT OK"))</f>
        <v xml:space="preserve"> </v>
      </c>
      <c r="B38" s="341" t="s">
        <v>11</v>
      </c>
      <c r="C38" s="374">
        <v>1123</v>
      </c>
      <c r="D38" s="375">
        <v>1123</v>
      </c>
      <c r="E38" s="376">
        <f>SUM(C38:D38)</f>
        <v>2246</v>
      </c>
      <c r="F38" s="374">
        <v>1187</v>
      </c>
      <c r="G38" s="375">
        <v>1185</v>
      </c>
      <c r="H38" s="376">
        <f>SUM(F38:G38)</f>
        <v>2372</v>
      </c>
      <c r="I38" s="377">
        <f t="shared" si="43"/>
        <v>5.6099732858414963</v>
      </c>
      <c r="J38" s="327"/>
      <c r="K38" s="383"/>
      <c r="L38" s="346" t="s">
        <v>11</v>
      </c>
      <c r="M38" s="378">
        <v>156934</v>
      </c>
      <c r="N38" s="379">
        <v>145357</v>
      </c>
      <c r="O38" s="381">
        <f>SUM(M38:N38)</f>
        <v>302291</v>
      </c>
      <c r="P38" s="380">
        <v>0</v>
      </c>
      <c r="Q38" s="381">
        <f>O38+P38</f>
        <v>302291</v>
      </c>
      <c r="R38" s="311">
        <v>164607</v>
      </c>
      <c r="S38" s="309">
        <v>156386</v>
      </c>
      <c r="T38" s="159">
        <f>SUM(R38:S38)</f>
        <v>320993</v>
      </c>
      <c r="U38" s="308">
        <v>0</v>
      </c>
      <c r="V38" s="159">
        <f>T38+U38</f>
        <v>320993</v>
      </c>
      <c r="W38" s="382">
        <f t="shared" si="46"/>
        <v>6.1867538233027153</v>
      </c>
    </row>
    <row r="39" spans="1:28" ht="13.5" thickBot="1">
      <c r="A39" s="327" t="str">
        <f>IF(ISERROR(F39/G39)," ",IF(F39/G39&gt;0.5,IF(F39/G39&lt;1.5," ","NOT OK"),"NOT OK"))</f>
        <v xml:space="preserve"> </v>
      </c>
      <c r="B39" s="353" t="s">
        <v>12</v>
      </c>
      <c r="C39" s="384">
        <v>1176</v>
      </c>
      <c r="D39" s="385">
        <v>1179</v>
      </c>
      <c r="E39" s="376">
        <f t="shared" ref="E39" si="47">SUM(C39:D39)</f>
        <v>2355</v>
      </c>
      <c r="F39" s="384">
        <v>1237</v>
      </c>
      <c r="G39" s="385">
        <v>1237</v>
      </c>
      <c r="H39" s="376">
        <f t="shared" si="42"/>
        <v>2474</v>
      </c>
      <c r="I39" s="377">
        <f t="shared" si="43"/>
        <v>5.0530785562632685</v>
      </c>
      <c r="J39" s="327"/>
      <c r="K39" s="383"/>
      <c r="L39" s="358" t="s">
        <v>12</v>
      </c>
      <c r="M39" s="378">
        <v>174838</v>
      </c>
      <c r="N39" s="379">
        <v>157442</v>
      </c>
      <c r="O39" s="381">
        <f t="shared" ref="O39" si="48">SUM(M39:N39)</f>
        <v>332280</v>
      </c>
      <c r="P39" s="426">
        <v>0</v>
      </c>
      <c r="Q39" s="427">
        <f>O39+P39</f>
        <v>332280</v>
      </c>
      <c r="R39" s="311">
        <v>210489</v>
      </c>
      <c r="S39" s="309">
        <v>186518</v>
      </c>
      <c r="T39" s="159">
        <f t="shared" ref="T39" si="49">SUM(R39:S39)</f>
        <v>397007</v>
      </c>
      <c r="U39" s="310">
        <v>0</v>
      </c>
      <c r="V39" s="162">
        <f>T39+U39</f>
        <v>397007</v>
      </c>
      <c r="W39" s="382">
        <f t="shared" si="46"/>
        <v>19.479655712050082</v>
      </c>
    </row>
    <row r="40" spans="1:28" ht="14.25" thickTop="1" thickBot="1">
      <c r="A40" s="327" t="str">
        <f>IF(ISERROR(F40/G40)," ",IF(F40/G40&gt;0.5,IF(F40/G40&lt;1.5," ","NOT OK"),"NOT OK"))</f>
        <v xml:space="preserve"> </v>
      </c>
      <c r="B40" s="387" t="s">
        <v>57</v>
      </c>
      <c r="C40" s="388">
        <f t="shared" ref="C40:E40" si="50">+C37+C38+C39</f>
        <v>3370</v>
      </c>
      <c r="D40" s="389">
        <f t="shared" si="50"/>
        <v>3374</v>
      </c>
      <c r="E40" s="390">
        <f t="shared" si="50"/>
        <v>6744</v>
      </c>
      <c r="F40" s="388">
        <f t="shared" ref="F40:H40" si="51">+F37+F38+F39</f>
        <v>3665</v>
      </c>
      <c r="G40" s="389">
        <f t="shared" si="51"/>
        <v>3647</v>
      </c>
      <c r="H40" s="390">
        <f t="shared" si="51"/>
        <v>7312</v>
      </c>
      <c r="I40" s="391">
        <f>IF(E40=0,0,((H40/E40)-1)*100)</f>
        <v>8.4223013048635877</v>
      </c>
      <c r="J40" s="327"/>
      <c r="L40" s="392" t="s">
        <v>57</v>
      </c>
      <c r="M40" s="393">
        <f t="shared" ref="M40:N40" si="52">+M37+M38+M39</f>
        <v>488099</v>
      </c>
      <c r="N40" s="394">
        <f t="shared" si="52"/>
        <v>455013</v>
      </c>
      <c r="O40" s="395">
        <f>+O37+O38+O39</f>
        <v>943112</v>
      </c>
      <c r="P40" s="394">
        <f t="shared" ref="P40:Q40" si="53">+P37+P38+P39</f>
        <v>0</v>
      </c>
      <c r="Q40" s="395">
        <f t="shared" si="53"/>
        <v>943112</v>
      </c>
      <c r="R40" s="393">
        <f t="shared" ref="R40:V40" si="54">+R37+R38+R39</f>
        <v>566916</v>
      </c>
      <c r="S40" s="394">
        <f t="shared" si="54"/>
        <v>526487</v>
      </c>
      <c r="T40" s="395">
        <f>+T37+T38+T39</f>
        <v>1093403</v>
      </c>
      <c r="U40" s="394">
        <f t="shared" si="54"/>
        <v>0</v>
      </c>
      <c r="V40" s="395">
        <f t="shared" si="54"/>
        <v>1093403</v>
      </c>
      <c r="W40" s="396">
        <f>IF(Q40=0,0,((V40/Q40)-1)*100)</f>
        <v>15.935647091755811</v>
      </c>
    </row>
    <row r="41" spans="1:28" ht="13.5" thickTop="1">
      <c r="A41" s="327" t="str">
        <f t="shared" si="10"/>
        <v xml:space="preserve"> </v>
      </c>
      <c r="B41" s="341" t="s">
        <v>13</v>
      </c>
      <c r="C41" s="374">
        <v>1186</v>
      </c>
      <c r="D41" s="375">
        <v>1174</v>
      </c>
      <c r="E41" s="376">
        <f t="shared" ref="E41" si="55">SUM(C41:D41)</f>
        <v>2360</v>
      </c>
      <c r="F41" s="374">
        <v>1298</v>
      </c>
      <c r="G41" s="375">
        <v>1285</v>
      </c>
      <c r="H41" s="376">
        <f t="shared" ref="H41" si="56">SUM(F41:G41)</f>
        <v>2583</v>
      </c>
      <c r="I41" s="377">
        <f t="shared" ref="I41" si="57">IF(E41=0,0,((H41/E41)-1)*100)</f>
        <v>9.4491525423728859</v>
      </c>
      <c r="L41" s="346" t="s">
        <v>13</v>
      </c>
      <c r="M41" s="378">
        <v>188290</v>
      </c>
      <c r="N41" s="379">
        <v>184662</v>
      </c>
      <c r="O41" s="381">
        <f t="shared" ref="O41" si="58">+M41+N41</f>
        <v>372952</v>
      </c>
      <c r="P41" s="426">
        <v>0</v>
      </c>
      <c r="Q41" s="427">
        <f>O41+P41</f>
        <v>372952</v>
      </c>
      <c r="R41" s="378">
        <v>215557</v>
      </c>
      <c r="S41" s="379">
        <v>213268</v>
      </c>
      <c r="T41" s="381">
        <f t="shared" ref="T41" si="59">+R41+S41</f>
        <v>428825</v>
      </c>
      <c r="U41" s="426">
        <v>190</v>
      </c>
      <c r="V41" s="427">
        <f>T41+U41</f>
        <v>429015</v>
      </c>
      <c r="W41" s="382">
        <f t="shared" ref="W41" si="60">IF(Q41=0,0,((V41/Q41)-1)*100)</f>
        <v>15.032229348548864</v>
      </c>
    </row>
    <row r="42" spans="1:28">
      <c r="A42" s="327" t="str">
        <f t="shared" ref="A42:A45" si="61">IF(ISERROR(F42/G42)," ",IF(F42/G42&gt;0.5,IF(F42/G42&lt;1.5," ","NOT OK"),"NOT OK"))</f>
        <v xml:space="preserve"> </v>
      </c>
      <c r="B42" s="341" t="s">
        <v>14</v>
      </c>
      <c r="C42" s="374">
        <v>1032</v>
      </c>
      <c r="D42" s="375">
        <v>1031</v>
      </c>
      <c r="E42" s="376">
        <f>SUM(C42:D42)</f>
        <v>2063</v>
      </c>
      <c r="F42" s="374">
        <v>1188</v>
      </c>
      <c r="G42" s="375">
        <v>1187</v>
      </c>
      <c r="H42" s="376">
        <f>SUM(F42:G42)</f>
        <v>2375</v>
      </c>
      <c r="I42" s="377">
        <f t="shared" ref="I42:I45" si="62">IF(E42=0,0,((H42/E42)-1)*100)</f>
        <v>15.123606398448853</v>
      </c>
      <c r="J42" s="327"/>
      <c r="L42" s="346" t="s">
        <v>14</v>
      </c>
      <c r="M42" s="378">
        <v>170215</v>
      </c>
      <c r="N42" s="379">
        <v>168130</v>
      </c>
      <c r="O42" s="381">
        <f>+M42+N42</f>
        <v>338345</v>
      </c>
      <c r="P42" s="426">
        <v>0</v>
      </c>
      <c r="Q42" s="427">
        <f>O42+P42</f>
        <v>338345</v>
      </c>
      <c r="R42" s="378">
        <v>204529</v>
      </c>
      <c r="S42" s="379">
        <v>199842</v>
      </c>
      <c r="T42" s="381">
        <f>+R42+S42</f>
        <v>404371</v>
      </c>
      <c r="U42" s="426">
        <v>1</v>
      </c>
      <c r="V42" s="427">
        <f>T42+U42</f>
        <v>404372</v>
      </c>
      <c r="W42" s="382">
        <f t="shared" ref="W42:W45" si="63">IF(Q42=0,0,((V42/Q42)-1)*100)</f>
        <v>19.514696537557818</v>
      </c>
    </row>
    <row r="43" spans="1:28" ht="13.5" thickBot="1">
      <c r="A43" s="327" t="str">
        <f t="shared" si="61"/>
        <v xml:space="preserve"> </v>
      </c>
      <c r="B43" s="341" t="s">
        <v>15</v>
      </c>
      <c r="C43" s="374">
        <v>1152</v>
      </c>
      <c r="D43" s="375">
        <v>1152</v>
      </c>
      <c r="E43" s="376">
        <f>SUM(C43:D43)</f>
        <v>2304</v>
      </c>
      <c r="F43" s="374">
        <v>1328</v>
      </c>
      <c r="G43" s="375">
        <v>1330</v>
      </c>
      <c r="H43" s="376">
        <f>SUM(F43:G43)</f>
        <v>2658</v>
      </c>
      <c r="I43" s="377">
        <f t="shared" si="62"/>
        <v>15.364583333333325</v>
      </c>
      <c r="J43" s="327"/>
      <c r="L43" s="346" t="s">
        <v>15</v>
      </c>
      <c r="M43" s="378">
        <v>180078</v>
      </c>
      <c r="N43" s="379">
        <v>175389</v>
      </c>
      <c r="O43" s="381">
        <f>+M43+N43</f>
        <v>355467</v>
      </c>
      <c r="P43" s="426">
        <v>2</v>
      </c>
      <c r="Q43" s="427">
        <f>O43+P43</f>
        <v>355469</v>
      </c>
      <c r="R43" s="378">
        <v>216742</v>
      </c>
      <c r="S43" s="379">
        <v>212685</v>
      </c>
      <c r="T43" s="381">
        <f>+R43+S43</f>
        <v>429427</v>
      </c>
      <c r="U43" s="426">
        <v>110</v>
      </c>
      <c r="V43" s="427">
        <f>T43+U43</f>
        <v>429537</v>
      </c>
      <c r="W43" s="382">
        <f t="shared" si="63"/>
        <v>20.836697433531469</v>
      </c>
    </row>
    <row r="44" spans="1:28" ht="14.25" thickTop="1" thickBot="1">
      <c r="A44" s="373" t="str">
        <f t="shared" si="61"/>
        <v xml:space="preserve"> </v>
      </c>
      <c r="B44" s="387" t="s">
        <v>61</v>
      </c>
      <c r="C44" s="388">
        <f>+C41+C42+C43</f>
        <v>3370</v>
      </c>
      <c r="D44" s="389">
        <f t="shared" ref="D44" si="64">+D41+D42+D43</f>
        <v>3357</v>
      </c>
      <c r="E44" s="390">
        <f t="shared" ref="E44" si="65">+E41+E42+E43</f>
        <v>6727</v>
      </c>
      <c r="F44" s="388">
        <f t="shared" ref="F44" si="66">+F41+F42+F43</f>
        <v>3814</v>
      </c>
      <c r="G44" s="389">
        <f t="shared" ref="G44" si="67">+G41+G42+G43</f>
        <v>3802</v>
      </c>
      <c r="H44" s="390">
        <f t="shared" ref="H44" si="68">+H41+H42+H43</f>
        <v>7616</v>
      </c>
      <c r="I44" s="391">
        <f t="shared" si="62"/>
        <v>13.215400624349627</v>
      </c>
      <c r="J44" s="327"/>
      <c r="L44" s="392" t="s">
        <v>61</v>
      </c>
      <c r="M44" s="393">
        <f>+M41+M42+M43</f>
        <v>538583</v>
      </c>
      <c r="N44" s="394">
        <f t="shared" ref="N44" si="69">+N41+N42+N43</f>
        <v>528181</v>
      </c>
      <c r="O44" s="395">
        <f t="shared" ref="O44" si="70">+O41+O42+O43</f>
        <v>1066764</v>
      </c>
      <c r="P44" s="394">
        <f t="shared" ref="P44" si="71">+P41+P42+P43</f>
        <v>2</v>
      </c>
      <c r="Q44" s="395">
        <f t="shared" ref="Q44" si="72">+Q41+Q42+Q43</f>
        <v>1066766</v>
      </c>
      <c r="R44" s="393">
        <f t="shared" ref="R44" si="73">+R41+R42+R43</f>
        <v>636828</v>
      </c>
      <c r="S44" s="394">
        <f t="shared" ref="S44" si="74">+S41+S42+S43</f>
        <v>625795</v>
      </c>
      <c r="T44" s="395">
        <f t="shared" ref="T44" si="75">+T41+T42+T43</f>
        <v>1262623</v>
      </c>
      <c r="U44" s="394">
        <f t="shared" ref="U44" si="76">+U41+U42+U43</f>
        <v>301</v>
      </c>
      <c r="V44" s="395">
        <f t="shared" ref="V44" si="77">+V41+V42+V43</f>
        <v>1262924</v>
      </c>
      <c r="W44" s="396">
        <f t="shared" si="63"/>
        <v>18.388100108177419</v>
      </c>
    </row>
    <row r="45" spans="1:28" ht="13.5" thickTop="1">
      <c r="A45" s="327" t="str">
        <f t="shared" si="61"/>
        <v xml:space="preserve"> </v>
      </c>
      <c r="B45" s="341" t="s">
        <v>16</v>
      </c>
      <c r="C45" s="399">
        <v>1192</v>
      </c>
      <c r="D45" s="400">
        <v>1187</v>
      </c>
      <c r="E45" s="376">
        <f t="shared" ref="E45" si="78">SUM(C45:D45)</f>
        <v>2379</v>
      </c>
      <c r="F45" s="399">
        <v>1373</v>
      </c>
      <c r="G45" s="400">
        <v>1368</v>
      </c>
      <c r="H45" s="376">
        <f t="shared" ref="H45" si="79">SUM(F45:G45)</f>
        <v>2741</v>
      </c>
      <c r="I45" s="377">
        <f t="shared" si="62"/>
        <v>15.216477511559479</v>
      </c>
      <c r="J45" s="398"/>
      <c r="L45" s="346" t="s">
        <v>16</v>
      </c>
      <c r="M45" s="378">
        <v>185010</v>
      </c>
      <c r="N45" s="379">
        <v>182712</v>
      </c>
      <c r="O45" s="381">
        <f>+M45+N45</f>
        <v>367722</v>
      </c>
      <c r="P45" s="380">
        <v>0</v>
      </c>
      <c r="Q45" s="428">
        <f>O45+P45</f>
        <v>367722</v>
      </c>
      <c r="R45" s="378">
        <v>220816</v>
      </c>
      <c r="S45" s="379">
        <v>221384</v>
      </c>
      <c r="T45" s="381">
        <f>+R45+S45</f>
        <v>442200</v>
      </c>
      <c r="U45" s="380">
        <v>147</v>
      </c>
      <c r="V45" s="428">
        <f>T45+U45</f>
        <v>442347</v>
      </c>
      <c r="W45" s="382">
        <f t="shared" si="63"/>
        <v>20.293863298905144</v>
      </c>
    </row>
    <row r="46" spans="1:28" ht="13.5" thickBot="1">
      <c r="A46" s="327" t="str">
        <f t="shared" ref="A46:A48" si="80">IF(ISERROR(F46/G46)," ",IF(F46/G46&gt;0.5,IF(F46/G46&lt;1.5," ","NOT OK"),"NOT OK"))</f>
        <v xml:space="preserve"> </v>
      </c>
      <c r="B46" s="341" t="s">
        <v>17</v>
      </c>
      <c r="C46" s="399">
        <v>1213</v>
      </c>
      <c r="D46" s="400">
        <v>1206</v>
      </c>
      <c r="E46" s="376">
        <f>SUM(C46:D46)</f>
        <v>2419</v>
      </c>
      <c r="F46" s="399">
        <v>1446</v>
      </c>
      <c r="G46" s="400">
        <v>1438</v>
      </c>
      <c r="H46" s="376">
        <f>SUM(F46:G46)</f>
        <v>2884</v>
      </c>
      <c r="I46" s="377">
        <f t="shared" ref="I46:I48" si="81">IF(E46=0,0,((H46/E46)-1)*100)</f>
        <v>19.222819346837539</v>
      </c>
      <c r="J46" s="327"/>
      <c r="L46" s="346" t="s">
        <v>17</v>
      </c>
      <c r="M46" s="378">
        <v>169580</v>
      </c>
      <c r="N46" s="379">
        <v>167459</v>
      </c>
      <c r="O46" s="381">
        <f t="shared" ref="O46" si="82">+M46+N46</f>
        <v>337039</v>
      </c>
      <c r="P46" s="380">
        <v>0</v>
      </c>
      <c r="Q46" s="381">
        <f>O46+P46</f>
        <v>337039</v>
      </c>
      <c r="R46" s="378">
        <v>200470</v>
      </c>
      <c r="S46" s="379">
        <v>203985</v>
      </c>
      <c r="T46" s="381">
        <f>+R46+S46</f>
        <v>404455</v>
      </c>
      <c r="U46" s="380">
        <v>120</v>
      </c>
      <c r="V46" s="381">
        <f>T46+U46</f>
        <v>404575</v>
      </c>
      <c r="W46" s="382">
        <f t="shared" ref="W46:W48" si="83">IF(Q46=0,0,((V46/Q46)-1)*100)</f>
        <v>20.038037141102372</v>
      </c>
    </row>
    <row r="47" spans="1:28" s="1" customFormat="1" ht="14.25" thickTop="1" thickBot="1">
      <c r="A47" s="290" t="str">
        <f t="shared" si="80"/>
        <v xml:space="preserve"> </v>
      </c>
      <c r="B47" s="117" t="s">
        <v>66</v>
      </c>
      <c r="C47" s="118">
        <f>+C44+C45+C46</f>
        <v>5775</v>
      </c>
      <c r="D47" s="119">
        <f t="shared" ref="D47" si="84">+D44+D45+D46</f>
        <v>5750</v>
      </c>
      <c r="E47" s="554">
        <f t="shared" ref="E47" si="85">+E44+E45+E46</f>
        <v>11525</v>
      </c>
      <c r="F47" s="118">
        <f t="shared" ref="F47" si="86">+F44+F45+F46</f>
        <v>6633</v>
      </c>
      <c r="G47" s="120">
        <f t="shared" ref="G47" si="87">+G44+G45+G46</f>
        <v>6608</v>
      </c>
      <c r="H47" s="271">
        <f t="shared" ref="H47" si="88">+H44+H45+H46</f>
        <v>13241</v>
      </c>
      <c r="I47" s="121">
        <f t="shared" si="81"/>
        <v>14.889370932754886</v>
      </c>
      <c r="J47" s="4"/>
      <c r="K47" s="4"/>
      <c r="L47" s="41" t="s">
        <v>66</v>
      </c>
      <c r="M47" s="42">
        <f>+M44+M45+M46</f>
        <v>893173</v>
      </c>
      <c r="N47" s="42">
        <f t="shared" ref="N47" si="89">+N44+N45+N46</f>
        <v>878352</v>
      </c>
      <c r="O47" s="324">
        <f t="shared" ref="O47" si="90">+O44+O45+O46</f>
        <v>1771525</v>
      </c>
      <c r="P47" s="42">
        <f t="shared" ref="P47" si="91">+P44+P45+P46</f>
        <v>2</v>
      </c>
      <c r="Q47" s="324">
        <f t="shared" ref="Q47" si="92">+Q44+Q45+Q46</f>
        <v>1771527</v>
      </c>
      <c r="R47" s="42">
        <f t="shared" ref="R47" si="93">+R44+R45+R46</f>
        <v>1058114</v>
      </c>
      <c r="S47" s="42">
        <f t="shared" ref="S47" si="94">+S44+S45+S46</f>
        <v>1051164</v>
      </c>
      <c r="T47" s="324">
        <f t="shared" ref="T47" si="95">+T44+T45+T46</f>
        <v>2109278</v>
      </c>
      <c r="U47" s="42">
        <f t="shared" ref="U47" si="96">+U44+U45+U46</f>
        <v>568</v>
      </c>
      <c r="V47" s="324">
        <f t="shared" ref="V47" si="97">+V44+V45+V46</f>
        <v>2109846</v>
      </c>
      <c r="W47" s="46">
        <f t="shared" si="83"/>
        <v>19.09759207734345</v>
      </c>
    </row>
    <row r="48" spans="1:28" s="1" customFormat="1" ht="14.25" thickTop="1" thickBot="1">
      <c r="A48" s="290" t="str">
        <f t="shared" si="80"/>
        <v xml:space="preserve"> </v>
      </c>
      <c r="B48" s="117" t="s">
        <v>67</v>
      </c>
      <c r="C48" s="118">
        <f>+C40+C44+C45+C46</f>
        <v>9145</v>
      </c>
      <c r="D48" s="120">
        <f t="shared" ref="D48:H48" si="98">+D40+D44+D45+D46</f>
        <v>9124</v>
      </c>
      <c r="E48" s="271">
        <f t="shared" si="98"/>
        <v>18269</v>
      </c>
      <c r="F48" s="118">
        <f t="shared" si="98"/>
        <v>10298</v>
      </c>
      <c r="G48" s="120">
        <f t="shared" si="98"/>
        <v>10255</v>
      </c>
      <c r="H48" s="271">
        <f t="shared" si="98"/>
        <v>20553</v>
      </c>
      <c r="I48" s="121">
        <f t="shared" si="81"/>
        <v>12.502052657507257</v>
      </c>
      <c r="J48" s="4"/>
      <c r="K48" s="4"/>
      <c r="L48" s="41" t="s">
        <v>67</v>
      </c>
      <c r="M48" s="45">
        <f>+M40+M44+M45+M46</f>
        <v>1381272</v>
      </c>
      <c r="N48" s="45">
        <f t="shared" ref="N48:V48" si="99">+N40+N44+N45+N46</f>
        <v>1333365</v>
      </c>
      <c r="O48" s="555">
        <f t="shared" si="99"/>
        <v>2714637</v>
      </c>
      <c r="P48" s="45">
        <f t="shared" si="99"/>
        <v>2</v>
      </c>
      <c r="Q48" s="555">
        <f t="shared" si="99"/>
        <v>2714639</v>
      </c>
      <c r="R48" s="45">
        <f t="shared" si="99"/>
        <v>1625030</v>
      </c>
      <c r="S48" s="45">
        <f t="shared" si="99"/>
        <v>1577651</v>
      </c>
      <c r="T48" s="555">
        <f t="shared" si="99"/>
        <v>3202681</v>
      </c>
      <c r="U48" s="45">
        <f t="shared" si="99"/>
        <v>568</v>
      </c>
      <c r="V48" s="555">
        <f t="shared" si="99"/>
        <v>3203249</v>
      </c>
      <c r="W48" s="46">
        <f t="shared" si="83"/>
        <v>17.999078330488882</v>
      </c>
      <c r="X48" s="5"/>
      <c r="Y48" s="4"/>
      <c r="Z48" s="4"/>
      <c r="AA48" s="296"/>
      <c r="AB48" s="260"/>
    </row>
    <row r="49" spans="1:27" ht="14.25" thickTop="1" thickBot="1">
      <c r="A49" s="327" t="str">
        <f>IF(ISERROR(F49/G49)," ",IF(F49/G49&gt;0.5,IF(F49/G49&lt;1.5," ","NOT OK"),"NOT OK"))</f>
        <v xml:space="preserve"> </v>
      </c>
      <c r="B49" s="341" t="s">
        <v>18</v>
      </c>
      <c r="C49" s="399">
        <v>1126</v>
      </c>
      <c r="D49" s="400">
        <v>1126</v>
      </c>
      <c r="E49" s="376">
        <f>SUM(C49:D49)</f>
        <v>2252</v>
      </c>
      <c r="F49" s="399"/>
      <c r="G49" s="400"/>
      <c r="H49" s="376"/>
      <c r="I49" s="377"/>
      <c r="J49" s="327"/>
      <c r="L49" s="346" t="s">
        <v>18</v>
      </c>
      <c r="M49" s="378">
        <v>161054</v>
      </c>
      <c r="N49" s="379">
        <v>156402</v>
      </c>
      <c r="O49" s="381">
        <f>+M49+N49</f>
        <v>317456</v>
      </c>
      <c r="P49" s="380">
        <v>0</v>
      </c>
      <c r="Q49" s="381">
        <f>O49+P49</f>
        <v>317456</v>
      </c>
      <c r="R49" s="378"/>
      <c r="S49" s="379"/>
      <c r="T49" s="381"/>
      <c r="U49" s="380"/>
      <c r="V49" s="381"/>
      <c r="W49" s="382"/>
    </row>
    <row r="50" spans="1:27" ht="15.75" customHeight="1" thickTop="1" thickBot="1">
      <c r="A50" s="403" t="str">
        <f>IF(ISERROR(F50/G50)," ",IF(F50/G50&gt;0.5,IF(F50/G50&lt;1.5," ","NOT OK"),"NOT OK"))</f>
        <v xml:space="preserve"> </v>
      </c>
      <c r="B50" s="404" t="s">
        <v>19</v>
      </c>
      <c r="C50" s="388">
        <f t="shared" ref="C50:E50" si="100">+C45+C46+C49</f>
        <v>3531</v>
      </c>
      <c r="D50" s="405">
        <f t="shared" si="100"/>
        <v>3519</v>
      </c>
      <c r="E50" s="406">
        <f t="shared" si="100"/>
        <v>7050</v>
      </c>
      <c r="F50" s="388"/>
      <c r="G50" s="405"/>
      <c r="H50" s="406"/>
      <c r="I50" s="391"/>
      <c r="J50" s="403"/>
      <c r="K50" s="407"/>
      <c r="L50" s="408" t="s">
        <v>19</v>
      </c>
      <c r="M50" s="409">
        <f t="shared" ref="M50:Q50" si="101">+M45+M46+M49</f>
        <v>515644</v>
      </c>
      <c r="N50" s="410">
        <f t="shared" si="101"/>
        <v>506573</v>
      </c>
      <c r="O50" s="411">
        <f t="shared" si="101"/>
        <v>1022217</v>
      </c>
      <c r="P50" s="410">
        <f t="shared" si="101"/>
        <v>0</v>
      </c>
      <c r="Q50" s="411">
        <f t="shared" si="101"/>
        <v>1022217</v>
      </c>
      <c r="R50" s="409"/>
      <c r="S50" s="410"/>
      <c r="T50" s="411"/>
      <c r="U50" s="410"/>
      <c r="V50" s="411"/>
      <c r="W50" s="412"/>
    </row>
    <row r="51" spans="1:27" ht="13.5" thickTop="1">
      <c r="A51" s="327" t="str">
        <f>IF(ISERROR(F51/G51)," ",IF(F51/G51&gt;0.5,IF(F51/G51&lt;1.5," ","NOT OK"),"NOT OK"))</f>
        <v xml:space="preserve"> </v>
      </c>
      <c r="B51" s="341" t="s">
        <v>20</v>
      </c>
      <c r="C51" s="374">
        <v>1176</v>
      </c>
      <c r="D51" s="375">
        <v>1162</v>
      </c>
      <c r="E51" s="413">
        <f>SUM(C51:D51)</f>
        <v>2338</v>
      </c>
      <c r="F51" s="374"/>
      <c r="G51" s="375"/>
      <c r="H51" s="413"/>
      <c r="I51" s="377"/>
      <c r="J51" s="327"/>
      <c r="L51" s="346" t="s">
        <v>21</v>
      </c>
      <c r="M51" s="378">
        <v>186212</v>
      </c>
      <c r="N51" s="379">
        <v>176486</v>
      </c>
      <c r="O51" s="381">
        <f>+M51+N51</f>
        <v>362698</v>
      </c>
      <c r="P51" s="380">
        <v>0</v>
      </c>
      <c r="Q51" s="381">
        <f>O51+P51</f>
        <v>362698</v>
      </c>
      <c r="R51" s="378"/>
      <c r="S51" s="379"/>
      <c r="T51" s="381"/>
      <c r="U51" s="380"/>
      <c r="V51" s="381"/>
      <c r="W51" s="382"/>
    </row>
    <row r="52" spans="1:27">
      <c r="A52" s="327" t="str">
        <f t="shared" ref="A52" si="102">IF(ISERROR(F52/G52)," ",IF(F52/G52&gt;0.5,IF(F52/G52&lt;1.5," ","NOT OK"),"NOT OK"))</f>
        <v xml:space="preserve"> </v>
      </c>
      <c r="B52" s="341" t="s">
        <v>22</v>
      </c>
      <c r="C52" s="374">
        <v>1174</v>
      </c>
      <c r="D52" s="375">
        <v>1173</v>
      </c>
      <c r="E52" s="414">
        <f t="shared" ref="E52:E53" si="103">SUM(C52:D52)</f>
        <v>2347</v>
      </c>
      <c r="F52" s="374"/>
      <c r="G52" s="375"/>
      <c r="H52" s="414"/>
      <c r="I52" s="377"/>
      <c r="J52" s="327"/>
      <c r="L52" s="346" t="s">
        <v>22</v>
      </c>
      <c r="M52" s="378">
        <v>186742</v>
      </c>
      <c r="N52" s="379">
        <v>186868</v>
      </c>
      <c r="O52" s="381">
        <f t="shared" ref="O52" si="104">+M52+N52</f>
        <v>373610</v>
      </c>
      <c r="P52" s="380">
        <v>0</v>
      </c>
      <c r="Q52" s="381">
        <f>O52+P52</f>
        <v>373610</v>
      </c>
      <c r="R52" s="378"/>
      <c r="S52" s="379"/>
      <c r="T52" s="381"/>
      <c r="U52" s="380"/>
      <c r="V52" s="381"/>
      <c r="W52" s="382"/>
    </row>
    <row r="53" spans="1:27" ht="13.5" thickBot="1">
      <c r="A53" s="327" t="str">
        <f>IF(ISERROR(F53/G53)," ",IF(F53/G53&gt;0.5,IF(F53/G53&lt;1.5," ","NOT OK"),"NOT OK"))</f>
        <v xml:space="preserve"> </v>
      </c>
      <c r="B53" s="341" t="s">
        <v>23</v>
      </c>
      <c r="C53" s="374">
        <v>1122</v>
      </c>
      <c r="D53" s="415">
        <v>1122</v>
      </c>
      <c r="E53" s="416">
        <f t="shared" si="103"/>
        <v>2244</v>
      </c>
      <c r="F53" s="374"/>
      <c r="G53" s="415"/>
      <c r="H53" s="416"/>
      <c r="I53" s="417"/>
      <c r="J53" s="327"/>
      <c r="L53" s="346" t="s">
        <v>23</v>
      </c>
      <c r="M53" s="378">
        <v>157584</v>
      </c>
      <c r="N53" s="379">
        <v>153940</v>
      </c>
      <c r="O53" s="381">
        <f>+M53+N53</f>
        <v>311524</v>
      </c>
      <c r="P53" s="380">
        <v>0</v>
      </c>
      <c r="Q53" s="381">
        <f>O53+P53</f>
        <v>311524</v>
      </c>
      <c r="R53" s="378"/>
      <c r="S53" s="379"/>
      <c r="T53" s="381"/>
      <c r="U53" s="380"/>
      <c r="V53" s="381"/>
      <c r="W53" s="382"/>
    </row>
    <row r="54" spans="1:27" ht="14.25" thickTop="1" thickBot="1">
      <c r="A54" s="373" t="str">
        <f>IF(ISERROR(F54/G54)," ",IF(F54/G54&gt;0.5,IF(F54/G54&lt;1.5," ","NOT OK"),"NOT OK"))</f>
        <v xml:space="preserve"> </v>
      </c>
      <c r="B54" s="387" t="s">
        <v>40</v>
      </c>
      <c r="C54" s="388">
        <f t="shared" ref="C54:E54" si="105">+C51+C52+C53</f>
        <v>3472</v>
      </c>
      <c r="D54" s="388">
        <f t="shared" si="105"/>
        <v>3457</v>
      </c>
      <c r="E54" s="388">
        <f t="shared" si="105"/>
        <v>6929</v>
      </c>
      <c r="F54" s="388"/>
      <c r="G54" s="388"/>
      <c r="H54" s="388"/>
      <c r="I54" s="391"/>
      <c r="J54" s="327"/>
      <c r="L54" s="418" t="s">
        <v>40</v>
      </c>
      <c r="M54" s="393">
        <f t="shared" ref="M54:Q54" si="106">+M51+M52+M53</f>
        <v>530538</v>
      </c>
      <c r="N54" s="394">
        <f t="shared" si="106"/>
        <v>517294</v>
      </c>
      <c r="O54" s="395">
        <f t="shared" si="106"/>
        <v>1047832</v>
      </c>
      <c r="P54" s="394">
        <f t="shared" si="106"/>
        <v>0</v>
      </c>
      <c r="Q54" s="395">
        <f t="shared" si="106"/>
        <v>1047832</v>
      </c>
      <c r="R54" s="393"/>
      <c r="S54" s="394"/>
      <c r="T54" s="395"/>
      <c r="U54" s="394"/>
      <c r="V54" s="395"/>
      <c r="W54" s="396"/>
    </row>
    <row r="55" spans="1:27" ht="14.25" thickTop="1" thickBot="1">
      <c r="A55" s="373" t="str">
        <f>IF(ISERROR(F55/G55)," ",IF(F55/G55&gt;0.5,IF(F55/G55&lt;1.5," ","NOT OK"),"NOT OK"))</f>
        <v xml:space="preserve"> </v>
      </c>
      <c r="B55" s="387" t="s">
        <v>62</v>
      </c>
      <c r="C55" s="388">
        <f t="shared" ref="C55:E55" si="107">+C44+C50+C54</f>
        <v>10373</v>
      </c>
      <c r="D55" s="388">
        <f t="shared" si="107"/>
        <v>10333</v>
      </c>
      <c r="E55" s="388">
        <f t="shared" si="107"/>
        <v>20706</v>
      </c>
      <c r="F55" s="388"/>
      <c r="G55" s="388"/>
      <c r="H55" s="388"/>
      <c r="I55" s="391"/>
      <c r="J55" s="327"/>
      <c r="L55" s="418" t="s">
        <v>62</v>
      </c>
      <c r="M55" s="419">
        <f t="shared" ref="M55:Q55" si="108">+M44+M50+M54</f>
        <v>1584765</v>
      </c>
      <c r="N55" s="419">
        <f t="shared" si="108"/>
        <v>1552048</v>
      </c>
      <c r="O55" s="421">
        <f t="shared" si="108"/>
        <v>3136813</v>
      </c>
      <c r="P55" s="419">
        <f t="shared" si="108"/>
        <v>2</v>
      </c>
      <c r="Q55" s="420">
        <f t="shared" si="108"/>
        <v>3136815</v>
      </c>
      <c r="R55" s="419"/>
      <c r="S55" s="419"/>
      <c r="T55" s="421"/>
      <c r="U55" s="419"/>
      <c r="V55" s="420"/>
      <c r="W55" s="396"/>
      <c r="X55" s="328"/>
      <c r="AA55" s="328"/>
    </row>
    <row r="56" spans="1:27" ht="14.25" thickTop="1" thickBot="1">
      <c r="A56" s="373" t="str">
        <f>IF(ISERROR(F56/G56)," ",IF(F56/G56&gt;0.5,IF(F56/G56&lt;1.5," ","NOT OK"),"NOT OK"))</f>
        <v xml:space="preserve"> </v>
      </c>
      <c r="B56" s="387" t="s">
        <v>63</v>
      </c>
      <c r="C56" s="388">
        <f t="shared" ref="C56:E56" si="109">+C40+C44+C50+C54</f>
        <v>13743</v>
      </c>
      <c r="D56" s="388">
        <f t="shared" si="109"/>
        <v>13707</v>
      </c>
      <c r="E56" s="388">
        <f t="shared" si="109"/>
        <v>27450</v>
      </c>
      <c r="F56" s="388"/>
      <c r="G56" s="388"/>
      <c r="H56" s="388"/>
      <c r="I56" s="391"/>
      <c r="J56" s="327"/>
      <c r="L56" s="418" t="s">
        <v>63</v>
      </c>
      <c r="M56" s="393">
        <f t="shared" ref="M56:Q56" si="110">+M40+M44+M50+M54</f>
        <v>2072864</v>
      </c>
      <c r="N56" s="394">
        <f t="shared" si="110"/>
        <v>2007061</v>
      </c>
      <c r="O56" s="395">
        <f t="shared" si="110"/>
        <v>4079925</v>
      </c>
      <c r="P56" s="394">
        <f t="shared" si="110"/>
        <v>2</v>
      </c>
      <c r="Q56" s="395">
        <f t="shared" si="110"/>
        <v>4079927</v>
      </c>
      <c r="R56" s="393"/>
      <c r="S56" s="394"/>
      <c r="T56" s="395"/>
      <c r="U56" s="394"/>
      <c r="V56" s="395"/>
      <c r="W56" s="396"/>
    </row>
    <row r="57" spans="1:27" ht="14.25" thickTop="1" thickBot="1">
      <c r="B57" s="422" t="s">
        <v>60</v>
      </c>
      <c r="C57" s="423"/>
      <c r="D57" s="423"/>
      <c r="E57" s="423"/>
      <c r="F57" s="423"/>
      <c r="G57" s="423"/>
      <c r="H57" s="423"/>
      <c r="I57" s="423"/>
      <c r="J57" s="327"/>
      <c r="L57" s="424" t="s">
        <v>60</v>
      </c>
      <c r="M57" s="335"/>
      <c r="N57" s="335"/>
      <c r="O57" s="335"/>
      <c r="P57" s="335"/>
      <c r="Q57" s="335"/>
      <c r="R57" s="335"/>
      <c r="S57" s="335"/>
      <c r="T57" s="335"/>
      <c r="U57" s="335"/>
      <c r="V57" s="335"/>
      <c r="W57" s="335"/>
      <c r="X57" s="335"/>
    </row>
    <row r="58" spans="1:27" ht="13.5" thickTop="1">
      <c r="B58" s="1367" t="s">
        <v>27</v>
      </c>
      <c r="C58" s="1368"/>
      <c r="D58" s="1368"/>
      <c r="E58" s="1368"/>
      <c r="F58" s="1368"/>
      <c r="G58" s="1368"/>
      <c r="H58" s="1368"/>
      <c r="I58" s="1369"/>
      <c r="J58" s="327"/>
      <c r="L58" s="1370" t="s">
        <v>28</v>
      </c>
      <c r="M58" s="1371"/>
      <c r="N58" s="1371"/>
      <c r="O58" s="1371"/>
      <c r="P58" s="1371"/>
      <c r="Q58" s="1371"/>
      <c r="R58" s="1371"/>
      <c r="S58" s="1371"/>
      <c r="T58" s="1371"/>
      <c r="U58" s="1371"/>
      <c r="V58" s="1371"/>
      <c r="W58" s="1372"/>
    </row>
    <row r="59" spans="1:27" ht="13.5" thickBot="1">
      <c r="B59" s="1373" t="s">
        <v>30</v>
      </c>
      <c r="C59" s="1374"/>
      <c r="D59" s="1374"/>
      <c r="E59" s="1374"/>
      <c r="F59" s="1374"/>
      <c r="G59" s="1374"/>
      <c r="H59" s="1374"/>
      <c r="I59" s="1375"/>
      <c r="J59" s="327"/>
      <c r="L59" s="1376" t="s">
        <v>50</v>
      </c>
      <c r="M59" s="1377"/>
      <c r="N59" s="1377"/>
      <c r="O59" s="1377"/>
      <c r="P59" s="1377"/>
      <c r="Q59" s="1377"/>
      <c r="R59" s="1377"/>
      <c r="S59" s="1377"/>
      <c r="T59" s="1377"/>
      <c r="U59" s="1377"/>
      <c r="V59" s="1377"/>
      <c r="W59" s="1378"/>
    </row>
    <row r="60" spans="1:27" ht="14.25" thickTop="1" thickBot="1">
      <c r="B60" s="331"/>
      <c r="C60" s="423"/>
      <c r="D60" s="423"/>
      <c r="E60" s="423"/>
      <c r="F60" s="423"/>
      <c r="G60" s="423"/>
      <c r="H60" s="423"/>
      <c r="I60" s="333"/>
      <c r="J60" s="327"/>
      <c r="L60" s="334"/>
      <c r="M60" s="335"/>
      <c r="N60" s="335"/>
      <c r="O60" s="335"/>
      <c r="P60" s="335"/>
      <c r="Q60" s="335"/>
      <c r="R60" s="335"/>
      <c r="S60" s="335"/>
      <c r="T60" s="335"/>
      <c r="U60" s="335"/>
      <c r="V60" s="335"/>
      <c r="W60" s="336"/>
    </row>
    <row r="61" spans="1:27" ht="13.5" customHeight="1" thickTop="1" thickBot="1">
      <c r="B61" s="337"/>
      <c r="C61" s="1379" t="s">
        <v>64</v>
      </c>
      <c r="D61" s="1380"/>
      <c r="E61" s="1381"/>
      <c r="F61" s="1379" t="s">
        <v>65</v>
      </c>
      <c r="G61" s="1380"/>
      <c r="H61" s="1381"/>
      <c r="I61" s="338" t="s">
        <v>2</v>
      </c>
      <c r="J61" s="327"/>
      <c r="L61" s="339"/>
      <c r="M61" s="1364" t="s">
        <v>64</v>
      </c>
      <c r="N61" s="1365"/>
      <c r="O61" s="1365"/>
      <c r="P61" s="1365"/>
      <c r="Q61" s="1366"/>
      <c r="R61" s="1364" t="s">
        <v>65</v>
      </c>
      <c r="S61" s="1365"/>
      <c r="T61" s="1365"/>
      <c r="U61" s="1365"/>
      <c r="V61" s="1366"/>
      <c r="W61" s="340" t="s">
        <v>2</v>
      </c>
    </row>
    <row r="62" spans="1:27" ht="13.5" thickTop="1">
      <c r="B62" s="341" t="s">
        <v>3</v>
      </c>
      <c r="C62" s="342"/>
      <c r="D62" s="343"/>
      <c r="E62" s="344"/>
      <c r="F62" s="342"/>
      <c r="G62" s="343"/>
      <c r="H62" s="344"/>
      <c r="I62" s="345" t="s">
        <v>4</v>
      </c>
      <c r="J62" s="327"/>
      <c r="L62" s="346" t="s">
        <v>3</v>
      </c>
      <c r="M62" s="347"/>
      <c r="N62" s="348"/>
      <c r="O62" s="349"/>
      <c r="P62" s="350"/>
      <c r="Q62" s="351"/>
      <c r="R62" s="347"/>
      <c r="S62" s="348"/>
      <c r="T62" s="349"/>
      <c r="U62" s="350"/>
      <c r="V62" s="351"/>
      <c r="W62" s="352" t="s">
        <v>4</v>
      </c>
    </row>
    <row r="63" spans="1:27" ht="13.5" thickBot="1">
      <c r="B63" s="353" t="s">
        <v>29</v>
      </c>
      <c r="C63" s="354" t="s">
        <v>5</v>
      </c>
      <c r="D63" s="355" t="s">
        <v>6</v>
      </c>
      <c r="E63" s="545" t="s">
        <v>7</v>
      </c>
      <c r="F63" s="354" t="s">
        <v>5</v>
      </c>
      <c r="G63" s="355" t="s">
        <v>6</v>
      </c>
      <c r="H63" s="356" t="s">
        <v>7</v>
      </c>
      <c r="I63" s="357"/>
      <c r="J63" s="327"/>
      <c r="L63" s="358"/>
      <c r="M63" s="359" t="s">
        <v>8</v>
      </c>
      <c r="N63" s="360" t="s">
        <v>9</v>
      </c>
      <c r="O63" s="361" t="s">
        <v>31</v>
      </c>
      <c r="P63" s="358" t="s">
        <v>32</v>
      </c>
      <c r="Q63" s="361" t="s">
        <v>7</v>
      </c>
      <c r="R63" s="359" t="s">
        <v>8</v>
      </c>
      <c r="S63" s="360" t="s">
        <v>9</v>
      </c>
      <c r="T63" s="361" t="s">
        <v>31</v>
      </c>
      <c r="U63" s="358" t="s">
        <v>32</v>
      </c>
      <c r="V63" s="361" t="s">
        <v>7</v>
      </c>
      <c r="W63" s="362"/>
    </row>
    <row r="64" spans="1:27" ht="5.25" customHeight="1" thickTop="1">
      <c r="B64" s="341"/>
      <c r="C64" s="363"/>
      <c r="D64" s="364"/>
      <c r="E64" s="425"/>
      <c r="F64" s="363"/>
      <c r="G64" s="364"/>
      <c r="H64" s="425"/>
      <c r="I64" s="366"/>
      <c r="J64" s="327"/>
      <c r="L64" s="346"/>
      <c r="M64" s="367"/>
      <c r="N64" s="368"/>
      <c r="O64" s="369"/>
      <c r="P64" s="429"/>
      <c r="Q64" s="430"/>
      <c r="R64" s="367"/>
      <c r="S64" s="368"/>
      <c r="T64" s="369"/>
      <c r="U64" s="429"/>
      <c r="V64" s="430"/>
      <c r="W64" s="372"/>
    </row>
    <row r="65" spans="1:28">
      <c r="A65" s="327" t="str">
        <f>IF(ISERROR(F65/G65)," ",IF(F65/G65&gt;0.5,IF(F65/G65&lt;1.5," ","NOT OK"),"NOT OK"))</f>
        <v xml:space="preserve"> </v>
      </c>
      <c r="B65" s="341" t="s">
        <v>10</v>
      </c>
      <c r="C65" s="374">
        <f t="shared" ref="C65:H67" si="111">+C9+C37</f>
        <v>1803</v>
      </c>
      <c r="D65" s="375">
        <f t="shared" si="111"/>
        <v>1805</v>
      </c>
      <c r="E65" s="376">
        <f t="shared" si="111"/>
        <v>3608</v>
      </c>
      <c r="F65" s="374">
        <f t="shared" si="111"/>
        <v>2032</v>
      </c>
      <c r="G65" s="375">
        <f t="shared" si="111"/>
        <v>2027</v>
      </c>
      <c r="H65" s="376">
        <f t="shared" si="111"/>
        <v>4059</v>
      </c>
      <c r="I65" s="377">
        <f t="shared" ref="I65:I67" si="112">IF(E65=0,0,((H65/E65)-1)*100)</f>
        <v>12.5</v>
      </c>
      <c r="J65" s="327"/>
      <c r="K65" s="383"/>
      <c r="L65" s="346" t="s">
        <v>10</v>
      </c>
      <c r="M65" s="378">
        <f t="shared" ref="M65:N67" si="113">+M9+M37</f>
        <v>257870</v>
      </c>
      <c r="N65" s="379">
        <f t="shared" si="113"/>
        <v>258570</v>
      </c>
      <c r="O65" s="381">
        <f>SUM(M65:N65)</f>
        <v>516440</v>
      </c>
      <c r="P65" s="380">
        <f>+P9+P37</f>
        <v>154</v>
      </c>
      <c r="Q65" s="381">
        <f>+O65+P65</f>
        <v>516594</v>
      </c>
      <c r="R65" s="378">
        <f t="shared" ref="R65:S67" si="114">+R9+R37</f>
        <v>316792</v>
      </c>
      <c r="S65" s="379">
        <f t="shared" si="114"/>
        <v>312668</v>
      </c>
      <c r="T65" s="381">
        <f>SUM(R65:S65)</f>
        <v>629460</v>
      </c>
      <c r="U65" s="380">
        <f>+U9+U37</f>
        <v>11</v>
      </c>
      <c r="V65" s="381">
        <f>+T65+U65</f>
        <v>629471</v>
      </c>
      <c r="W65" s="382">
        <f t="shared" ref="W65:W67" si="115">IF(Q65=0,0,((V65/Q65)-1)*100)</f>
        <v>21.850234420066815</v>
      </c>
    </row>
    <row r="66" spans="1:28">
      <c r="A66" s="327" t="str">
        <f>IF(ISERROR(F66/G66)," ",IF(F66/G66&gt;0.5,IF(F66/G66&lt;1.5," ","NOT OK"),"NOT OK"))</f>
        <v xml:space="preserve"> </v>
      </c>
      <c r="B66" s="341" t="s">
        <v>11</v>
      </c>
      <c r="C66" s="374">
        <f t="shared" si="111"/>
        <v>1819</v>
      </c>
      <c r="D66" s="375">
        <f t="shared" si="111"/>
        <v>1818</v>
      </c>
      <c r="E66" s="376">
        <f t="shared" si="111"/>
        <v>3637</v>
      </c>
      <c r="F66" s="374">
        <f t="shared" si="111"/>
        <v>1976</v>
      </c>
      <c r="G66" s="375">
        <f t="shared" si="111"/>
        <v>1974</v>
      </c>
      <c r="H66" s="376">
        <f t="shared" si="111"/>
        <v>3950</v>
      </c>
      <c r="I66" s="377">
        <f t="shared" si="112"/>
        <v>8.605993951058565</v>
      </c>
      <c r="J66" s="327"/>
      <c r="K66" s="383"/>
      <c r="L66" s="346" t="s">
        <v>11</v>
      </c>
      <c r="M66" s="378">
        <f t="shared" si="113"/>
        <v>252873</v>
      </c>
      <c r="N66" s="379">
        <f t="shared" si="113"/>
        <v>235968</v>
      </c>
      <c r="O66" s="381">
        <f t="shared" ref="O66:O67" si="116">SUM(M66:N66)</f>
        <v>488841</v>
      </c>
      <c r="P66" s="380">
        <f>+P10+P38</f>
        <v>143</v>
      </c>
      <c r="Q66" s="381">
        <f>+O66+P66</f>
        <v>488984</v>
      </c>
      <c r="R66" s="378">
        <f t="shared" si="114"/>
        <v>291730</v>
      </c>
      <c r="S66" s="379">
        <f t="shared" si="114"/>
        <v>274532</v>
      </c>
      <c r="T66" s="381">
        <f t="shared" ref="T66:T67" si="117">SUM(R66:S66)</f>
        <v>566262</v>
      </c>
      <c r="U66" s="380">
        <f>+U10+U38</f>
        <v>316</v>
      </c>
      <c r="V66" s="381">
        <f>+T66+U66</f>
        <v>566578</v>
      </c>
      <c r="W66" s="382">
        <f t="shared" si="115"/>
        <v>15.868412872404814</v>
      </c>
    </row>
    <row r="67" spans="1:28" ht="13.5" thickBot="1">
      <c r="A67" s="327" t="str">
        <f>IF(ISERROR(F67/G67)," ",IF(F67/G67&gt;0.5,IF(F67/G67&lt;1.5," ","NOT OK"),"NOT OK"))</f>
        <v xml:space="preserve"> </v>
      </c>
      <c r="B67" s="353" t="s">
        <v>12</v>
      </c>
      <c r="C67" s="384">
        <f t="shared" si="111"/>
        <v>1987</v>
      </c>
      <c r="D67" s="385">
        <f t="shared" si="111"/>
        <v>1989</v>
      </c>
      <c r="E67" s="376">
        <f t="shared" si="111"/>
        <v>3976</v>
      </c>
      <c r="F67" s="384">
        <f t="shared" si="111"/>
        <v>2118</v>
      </c>
      <c r="G67" s="385">
        <f t="shared" si="111"/>
        <v>2120</v>
      </c>
      <c r="H67" s="376">
        <f t="shared" si="111"/>
        <v>4238</v>
      </c>
      <c r="I67" s="377">
        <f t="shared" si="112"/>
        <v>6.5895372233400362</v>
      </c>
      <c r="J67" s="327"/>
      <c r="K67" s="383"/>
      <c r="L67" s="358" t="s">
        <v>12</v>
      </c>
      <c r="M67" s="378">
        <f t="shared" si="113"/>
        <v>311461</v>
      </c>
      <c r="N67" s="379">
        <f t="shared" si="113"/>
        <v>276314</v>
      </c>
      <c r="O67" s="381">
        <f t="shared" si="116"/>
        <v>587775</v>
      </c>
      <c r="P67" s="380">
        <f>+P11+P39</f>
        <v>121</v>
      </c>
      <c r="Q67" s="381">
        <f>+O67+P67</f>
        <v>587896</v>
      </c>
      <c r="R67" s="378">
        <f t="shared" si="114"/>
        <v>368028</v>
      </c>
      <c r="S67" s="379">
        <f t="shared" si="114"/>
        <v>332207</v>
      </c>
      <c r="T67" s="381">
        <f t="shared" si="117"/>
        <v>700235</v>
      </c>
      <c r="U67" s="380">
        <f>+U11+U39</f>
        <v>15</v>
      </c>
      <c r="V67" s="381">
        <f>+T67+U67</f>
        <v>700250</v>
      </c>
      <c r="W67" s="382">
        <f t="shared" si="115"/>
        <v>19.111203342087713</v>
      </c>
    </row>
    <row r="68" spans="1:28" ht="14.25" thickTop="1" thickBot="1">
      <c r="A68" s="327" t="str">
        <f>IF(ISERROR(F68/G68)," ",IF(F68/G68&gt;0.5,IF(F68/G68&lt;1.5," ","NOT OK"),"NOT OK"))</f>
        <v xml:space="preserve"> </v>
      </c>
      <c r="B68" s="387" t="s">
        <v>57</v>
      </c>
      <c r="C68" s="388">
        <f t="shared" ref="C68:E68" si="118">+C65+C66+C67</f>
        <v>5609</v>
      </c>
      <c r="D68" s="389">
        <f t="shared" si="118"/>
        <v>5612</v>
      </c>
      <c r="E68" s="390">
        <f t="shared" si="118"/>
        <v>11221</v>
      </c>
      <c r="F68" s="388">
        <f t="shared" ref="F68:H68" si="119">+F65+F66+F67</f>
        <v>6126</v>
      </c>
      <c r="G68" s="389">
        <f t="shared" si="119"/>
        <v>6121</v>
      </c>
      <c r="H68" s="390">
        <f t="shared" si="119"/>
        <v>12247</v>
      </c>
      <c r="I68" s="391">
        <f>IF(E68=0,0,((H68/E68)-1)*100)</f>
        <v>9.1435700917921849</v>
      </c>
      <c r="J68" s="327"/>
      <c r="L68" s="392" t="s">
        <v>57</v>
      </c>
      <c r="M68" s="393">
        <f t="shared" ref="M68:Q68" si="120">+M65+M66+M67</f>
        <v>822204</v>
      </c>
      <c r="N68" s="394">
        <f t="shared" si="120"/>
        <v>770852</v>
      </c>
      <c r="O68" s="395">
        <f t="shared" si="120"/>
        <v>1593056</v>
      </c>
      <c r="P68" s="394">
        <f t="shared" si="120"/>
        <v>418</v>
      </c>
      <c r="Q68" s="395">
        <f t="shared" si="120"/>
        <v>1593474</v>
      </c>
      <c r="R68" s="393">
        <f t="shared" ref="R68:V68" si="121">+R65+R66+R67</f>
        <v>976550</v>
      </c>
      <c r="S68" s="394">
        <f t="shared" si="121"/>
        <v>919407</v>
      </c>
      <c r="T68" s="395">
        <f t="shared" si="121"/>
        <v>1895957</v>
      </c>
      <c r="U68" s="394">
        <f t="shared" si="121"/>
        <v>342</v>
      </c>
      <c r="V68" s="395">
        <f t="shared" si="121"/>
        <v>1896299</v>
      </c>
      <c r="W68" s="396">
        <f>IF(Q68=0,0,((V68/Q68)-1)*100)</f>
        <v>19.004075372425277</v>
      </c>
    </row>
    <row r="69" spans="1:28" ht="13.5" thickTop="1">
      <c r="A69" s="327" t="str">
        <f t="shared" si="10"/>
        <v xml:space="preserve"> </v>
      </c>
      <c r="B69" s="341" t="s">
        <v>13</v>
      </c>
      <c r="C69" s="374">
        <f t="shared" ref="C69:H71" si="122">+C13+C41</f>
        <v>2056</v>
      </c>
      <c r="D69" s="375">
        <f t="shared" si="122"/>
        <v>2060</v>
      </c>
      <c r="E69" s="376">
        <f t="shared" si="122"/>
        <v>4116</v>
      </c>
      <c r="F69" s="374">
        <f t="shared" si="122"/>
        <v>2274</v>
      </c>
      <c r="G69" s="375">
        <f t="shared" si="122"/>
        <v>2273</v>
      </c>
      <c r="H69" s="376">
        <f t="shared" si="122"/>
        <v>4547</v>
      </c>
      <c r="I69" s="377">
        <f t="shared" ref="I69" si="123">IF(E69=0,0,((H69/E69)-1)*100)</f>
        <v>10.471331389698735</v>
      </c>
      <c r="J69" s="327"/>
      <c r="L69" s="346" t="s">
        <v>13</v>
      </c>
      <c r="M69" s="378">
        <f>+M13+M41</f>
        <v>332138</v>
      </c>
      <c r="N69" s="379">
        <f>+N13+N41</f>
        <v>330968</v>
      </c>
      <c r="O69" s="381">
        <f>+O13+O41</f>
        <v>663106</v>
      </c>
      <c r="P69" s="380">
        <f>+P13+P41</f>
        <v>406</v>
      </c>
      <c r="Q69" s="381">
        <f>+O69+P69</f>
        <v>663512</v>
      </c>
      <c r="R69" s="378">
        <f>+R13+R41</f>
        <v>385170</v>
      </c>
      <c r="S69" s="379">
        <f>+S13+S41</f>
        <v>380448</v>
      </c>
      <c r="T69" s="381">
        <f>+T13+T41</f>
        <v>765618</v>
      </c>
      <c r="U69" s="380">
        <f>+U13+U41</f>
        <v>532</v>
      </c>
      <c r="V69" s="381">
        <f>+T69+U69</f>
        <v>766150</v>
      </c>
      <c r="W69" s="382">
        <f t="shared" ref="W69" si="124">IF(Q69=0,0,((V69/Q69)-1)*100)</f>
        <v>15.468898829260059</v>
      </c>
    </row>
    <row r="70" spans="1:28">
      <c r="A70" s="327" t="str">
        <f t="shared" ref="A70:A73" si="125">IF(ISERROR(F70/G70)," ",IF(F70/G70&gt;0.5,IF(F70/G70&lt;1.5," ","NOT OK"),"NOT OK"))</f>
        <v xml:space="preserve"> </v>
      </c>
      <c r="B70" s="341" t="s">
        <v>14</v>
      </c>
      <c r="C70" s="374">
        <f t="shared" si="122"/>
        <v>1849</v>
      </c>
      <c r="D70" s="375">
        <f t="shared" si="122"/>
        <v>1850</v>
      </c>
      <c r="E70" s="376">
        <f t="shared" si="122"/>
        <v>3699</v>
      </c>
      <c r="F70" s="374">
        <f t="shared" si="122"/>
        <v>2304</v>
      </c>
      <c r="G70" s="375">
        <f t="shared" si="122"/>
        <v>2304</v>
      </c>
      <c r="H70" s="376">
        <f t="shared" si="122"/>
        <v>4608</v>
      </c>
      <c r="I70" s="377">
        <f t="shared" ref="I70:I73" si="126">IF(E70=0,0,((H70/E70)-1)*100)</f>
        <v>24.574209245742097</v>
      </c>
      <c r="J70" s="327"/>
      <c r="L70" s="346" t="s">
        <v>14</v>
      </c>
      <c r="M70" s="378">
        <f>+M14+M42</f>
        <v>306473</v>
      </c>
      <c r="N70" s="379">
        <f>+N14+N42</f>
        <v>312440</v>
      </c>
      <c r="O70" s="381">
        <f t="shared" ref="O70" si="127">SUM(M70:N70)</f>
        <v>618913</v>
      </c>
      <c r="P70" s="380">
        <f>+P14+P42</f>
        <v>7</v>
      </c>
      <c r="Q70" s="381">
        <f>+O70+P70</f>
        <v>618920</v>
      </c>
      <c r="R70" s="378">
        <f>+R14+R42</f>
        <v>406360</v>
      </c>
      <c r="S70" s="379">
        <f>+S14+S42</f>
        <v>400442</v>
      </c>
      <c r="T70" s="381">
        <f t="shared" ref="T70" si="128">SUM(R70:S70)</f>
        <v>806802</v>
      </c>
      <c r="U70" s="380">
        <f>+U14+U42</f>
        <v>457</v>
      </c>
      <c r="V70" s="381">
        <f>+T70+U70</f>
        <v>807259</v>
      </c>
      <c r="W70" s="382">
        <f t="shared" ref="W70:W73" si="129">IF(Q70=0,0,((V70/Q70)-1)*100)</f>
        <v>30.430265623990181</v>
      </c>
    </row>
    <row r="71" spans="1:28" ht="13.5" thickBot="1">
      <c r="A71" s="327" t="str">
        <f t="shared" si="125"/>
        <v xml:space="preserve"> </v>
      </c>
      <c r="B71" s="341" t="s">
        <v>15</v>
      </c>
      <c r="C71" s="374">
        <f t="shared" si="122"/>
        <v>1990</v>
      </c>
      <c r="D71" s="375">
        <f t="shared" si="122"/>
        <v>1992</v>
      </c>
      <c r="E71" s="376">
        <f t="shared" si="122"/>
        <v>3982</v>
      </c>
      <c r="F71" s="374">
        <f t="shared" si="122"/>
        <v>2509</v>
      </c>
      <c r="G71" s="375">
        <f t="shared" si="122"/>
        <v>2509</v>
      </c>
      <c r="H71" s="376">
        <f t="shared" si="122"/>
        <v>5018</v>
      </c>
      <c r="I71" s="377">
        <f t="shared" si="126"/>
        <v>26.01707684580612</v>
      </c>
      <c r="J71" s="327"/>
      <c r="L71" s="346" t="s">
        <v>15</v>
      </c>
      <c r="M71" s="378">
        <f>+M15+M43</f>
        <v>314932</v>
      </c>
      <c r="N71" s="379">
        <f>+N15+N43</f>
        <v>312840</v>
      </c>
      <c r="O71" s="381">
        <f t="shared" ref="O71" si="130">SUM(M71:N71)</f>
        <v>627772</v>
      </c>
      <c r="P71" s="380">
        <f>+P15+P43</f>
        <v>158</v>
      </c>
      <c r="Q71" s="381">
        <f>+O71+P71</f>
        <v>627930</v>
      </c>
      <c r="R71" s="378">
        <f>+R15+R43</f>
        <v>410481</v>
      </c>
      <c r="S71" s="379">
        <f>+S15+S43</f>
        <v>410014</v>
      </c>
      <c r="T71" s="381">
        <f t="shared" ref="T71" si="131">SUM(R71:S71)</f>
        <v>820495</v>
      </c>
      <c r="U71" s="380">
        <f>+U15+U43</f>
        <v>265</v>
      </c>
      <c r="V71" s="381">
        <f>+T71+U71</f>
        <v>820760</v>
      </c>
      <c r="W71" s="382">
        <f t="shared" si="129"/>
        <v>30.708836972273978</v>
      </c>
    </row>
    <row r="72" spans="1:28" ht="14.25" thickTop="1" thickBot="1">
      <c r="A72" s="373" t="str">
        <f t="shared" si="125"/>
        <v xml:space="preserve"> </v>
      </c>
      <c r="B72" s="387" t="s">
        <v>61</v>
      </c>
      <c r="C72" s="388">
        <f>+C69+C70+C71</f>
        <v>5895</v>
      </c>
      <c r="D72" s="389">
        <f t="shared" ref="D72" si="132">+D69+D70+D71</f>
        <v>5902</v>
      </c>
      <c r="E72" s="390">
        <f t="shared" ref="E72" si="133">+E69+E70+E71</f>
        <v>11797</v>
      </c>
      <c r="F72" s="388">
        <f t="shared" ref="F72" si="134">+F69+F70+F71</f>
        <v>7087</v>
      </c>
      <c r="G72" s="389">
        <f t="shared" ref="G72" si="135">+G69+G70+G71</f>
        <v>7086</v>
      </c>
      <c r="H72" s="390">
        <f t="shared" ref="H72" si="136">+H69+H70+H71</f>
        <v>14173</v>
      </c>
      <c r="I72" s="391">
        <f t="shared" si="126"/>
        <v>20.140713740781546</v>
      </c>
      <c r="J72" s="327"/>
      <c r="L72" s="392" t="s">
        <v>61</v>
      </c>
      <c r="M72" s="393">
        <f>+M69+M70+M71</f>
        <v>953543</v>
      </c>
      <c r="N72" s="394">
        <f t="shared" ref="N72" si="137">+N69+N70+N71</f>
        <v>956248</v>
      </c>
      <c r="O72" s="395">
        <f t="shared" ref="O72" si="138">+O69+O70+O71</f>
        <v>1909791</v>
      </c>
      <c r="P72" s="394">
        <f t="shared" ref="P72" si="139">+P69+P70+P71</f>
        <v>571</v>
      </c>
      <c r="Q72" s="395">
        <f t="shared" ref="Q72" si="140">+Q69+Q70+Q71</f>
        <v>1910362</v>
      </c>
      <c r="R72" s="393">
        <f t="shared" ref="R72" si="141">+R69+R70+R71</f>
        <v>1202011</v>
      </c>
      <c r="S72" s="394">
        <f t="shared" ref="S72" si="142">+S69+S70+S71</f>
        <v>1190904</v>
      </c>
      <c r="T72" s="395">
        <f t="shared" ref="T72" si="143">+T69+T70+T71</f>
        <v>2392915</v>
      </c>
      <c r="U72" s="394">
        <f t="shared" ref="U72" si="144">+U69+U70+U71</f>
        <v>1254</v>
      </c>
      <c r="V72" s="395">
        <f t="shared" ref="V72" si="145">+V69+V70+V71</f>
        <v>2394169</v>
      </c>
      <c r="W72" s="396">
        <f t="shared" si="129"/>
        <v>25.325409529712161</v>
      </c>
    </row>
    <row r="73" spans="1:28" ht="13.5" thickTop="1">
      <c r="A73" s="327" t="str">
        <f t="shared" si="125"/>
        <v xml:space="preserve"> </v>
      </c>
      <c r="B73" s="341" t="s">
        <v>16</v>
      </c>
      <c r="C73" s="399">
        <f t="shared" ref="C73:H74" si="146">+C17+C45</f>
        <v>1949</v>
      </c>
      <c r="D73" s="400">
        <f t="shared" si="146"/>
        <v>1946</v>
      </c>
      <c r="E73" s="376">
        <f t="shared" si="146"/>
        <v>3895</v>
      </c>
      <c r="F73" s="399">
        <f t="shared" si="146"/>
        <v>2533</v>
      </c>
      <c r="G73" s="400">
        <f t="shared" si="146"/>
        <v>2528</v>
      </c>
      <c r="H73" s="376">
        <f t="shared" si="146"/>
        <v>5061</v>
      </c>
      <c r="I73" s="377">
        <f t="shared" si="126"/>
        <v>29.935815147625156</v>
      </c>
      <c r="J73" s="398"/>
      <c r="L73" s="346" t="s">
        <v>16</v>
      </c>
      <c r="M73" s="378">
        <f>+M17+M45</f>
        <v>308675</v>
      </c>
      <c r="N73" s="379">
        <f>+N17+N45</f>
        <v>307708</v>
      </c>
      <c r="O73" s="381">
        <f t="shared" ref="O73" si="147">SUM(M73:N73)</f>
        <v>616383</v>
      </c>
      <c r="P73" s="380">
        <f>+P17+P45</f>
        <v>10</v>
      </c>
      <c r="Q73" s="381">
        <f>+O73+P73</f>
        <v>616393</v>
      </c>
      <c r="R73" s="378">
        <f>+R17+R45</f>
        <v>402746</v>
      </c>
      <c r="S73" s="379">
        <f>+S17+S45</f>
        <v>407510</v>
      </c>
      <c r="T73" s="381">
        <f t="shared" ref="T73" si="148">SUM(R73:S73)</f>
        <v>810256</v>
      </c>
      <c r="U73" s="380">
        <f>+U17+U45</f>
        <v>159</v>
      </c>
      <c r="V73" s="381">
        <f>+T73+U73</f>
        <v>810415</v>
      </c>
      <c r="W73" s="382">
        <f t="shared" si="129"/>
        <v>31.476996007417334</v>
      </c>
    </row>
    <row r="74" spans="1:28" ht="13.5" thickBot="1">
      <c r="A74" s="327" t="str">
        <f t="shared" ref="A74:A76" si="149">IF(ISERROR(F74/G74)," ",IF(F74/G74&gt;0.5,IF(F74/G74&lt;1.5," ","NOT OK"),"NOT OK"))</f>
        <v xml:space="preserve"> </v>
      </c>
      <c r="B74" s="341" t="s">
        <v>17</v>
      </c>
      <c r="C74" s="399">
        <f t="shared" si="146"/>
        <v>1988</v>
      </c>
      <c r="D74" s="400">
        <f t="shared" si="146"/>
        <v>1991</v>
      </c>
      <c r="E74" s="376">
        <f t="shared" si="146"/>
        <v>3979</v>
      </c>
      <c r="F74" s="399">
        <f t="shared" si="146"/>
        <v>2573</v>
      </c>
      <c r="G74" s="400">
        <f t="shared" si="146"/>
        <v>2577</v>
      </c>
      <c r="H74" s="376">
        <f t="shared" si="146"/>
        <v>5150</v>
      </c>
      <c r="I74" s="377">
        <f t="shared" ref="I74:I76" si="150">IF(E74=0,0,((H74/E74)-1)*100)</f>
        <v>29.429504900728819</v>
      </c>
      <c r="J74" s="327"/>
      <c r="L74" s="346" t="s">
        <v>17</v>
      </c>
      <c r="M74" s="378">
        <f>+M18+M46</f>
        <v>285965</v>
      </c>
      <c r="N74" s="379">
        <f>+N18+N46</f>
        <v>284194</v>
      </c>
      <c r="O74" s="381">
        <f>SUM(M74:N74)</f>
        <v>570159</v>
      </c>
      <c r="P74" s="380">
        <f>+P18+P46</f>
        <v>386</v>
      </c>
      <c r="Q74" s="381">
        <f>+O74+P74</f>
        <v>570545</v>
      </c>
      <c r="R74" s="378">
        <f>+R18+R46</f>
        <v>363139</v>
      </c>
      <c r="S74" s="379">
        <f>+S18+S46</f>
        <v>371219</v>
      </c>
      <c r="T74" s="381">
        <f>SUM(R74:S74)</f>
        <v>734358</v>
      </c>
      <c r="U74" s="380">
        <f>+U18+U46</f>
        <v>423</v>
      </c>
      <c r="V74" s="381">
        <f>+T74+U74</f>
        <v>734781</v>
      </c>
      <c r="W74" s="382">
        <f t="shared" ref="W74:W76" si="151">IF(Q74=0,0,((V74/Q74)-1)*100)</f>
        <v>28.785810058803428</v>
      </c>
    </row>
    <row r="75" spans="1:28" s="1" customFormat="1" ht="14.25" thickTop="1" thickBot="1">
      <c r="A75" s="290" t="str">
        <f t="shared" si="149"/>
        <v xml:space="preserve"> </v>
      </c>
      <c r="B75" s="117" t="s">
        <v>66</v>
      </c>
      <c r="C75" s="118">
        <f>+C72+C73+C74</f>
        <v>9832</v>
      </c>
      <c r="D75" s="119">
        <f t="shared" ref="D75" si="152">+D72+D73+D74</f>
        <v>9839</v>
      </c>
      <c r="E75" s="554">
        <f t="shared" ref="E75" si="153">+E72+E73+E74</f>
        <v>19671</v>
      </c>
      <c r="F75" s="118">
        <f t="shared" ref="F75" si="154">+F72+F73+F74</f>
        <v>12193</v>
      </c>
      <c r="G75" s="120">
        <f t="shared" ref="G75" si="155">+G72+G73+G74</f>
        <v>12191</v>
      </c>
      <c r="H75" s="271">
        <f t="shared" ref="H75" si="156">+H72+H73+H74</f>
        <v>24384</v>
      </c>
      <c r="I75" s="121">
        <f t="shared" si="150"/>
        <v>23.959127649839871</v>
      </c>
      <c r="J75" s="4"/>
      <c r="K75" s="4"/>
      <c r="L75" s="41" t="s">
        <v>66</v>
      </c>
      <c r="M75" s="42">
        <f>+M72+M73+M74</f>
        <v>1548183</v>
      </c>
      <c r="N75" s="42">
        <f t="shared" ref="N75" si="157">+N72+N73+N74</f>
        <v>1548150</v>
      </c>
      <c r="O75" s="324">
        <f t="shared" ref="O75" si="158">+O72+O73+O74</f>
        <v>3096333</v>
      </c>
      <c r="P75" s="42">
        <f t="shared" ref="P75" si="159">+P72+P73+P74</f>
        <v>967</v>
      </c>
      <c r="Q75" s="324">
        <f t="shared" ref="Q75" si="160">+Q72+Q73+Q74</f>
        <v>3097300</v>
      </c>
      <c r="R75" s="42">
        <f t="shared" ref="R75" si="161">+R72+R73+R74</f>
        <v>1967896</v>
      </c>
      <c r="S75" s="42">
        <f t="shared" ref="S75" si="162">+S72+S73+S74</f>
        <v>1969633</v>
      </c>
      <c r="T75" s="324">
        <f t="shared" ref="T75" si="163">+T72+T73+T74</f>
        <v>3937529</v>
      </c>
      <c r="U75" s="42">
        <f t="shared" ref="U75" si="164">+U72+U73+U74</f>
        <v>1836</v>
      </c>
      <c r="V75" s="324">
        <f t="shared" ref="V75" si="165">+V72+V73+V74</f>
        <v>3939365</v>
      </c>
      <c r="W75" s="46">
        <f t="shared" si="151"/>
        <v>27.187066154392525</v>
      </c>
    </row>
    <row r="76" spans="1:28" s="1" customFormat="1" ht="14.25" thickTop="1" thickBot="1">
      <c r="A76" s="290" t="str">
        <f t="shared" si="149"/>
        <v xml:space="preserve"> </v>
      </c>
      <c r="B76" s="117" t="s">
        <v>67</v>
      </c>
      <c r="C76" s="118">
        <f>+C68+C72+C73+C74</f>
        <v>15441</v>
      </c>
      <c r="D76" s="120">
        <f t="shared" ref="D76:H76" si="166">+D68+D72+D73+D74</f>
        <v>15451</v>
      </c>
      <c r="E76" s="271">
        <f t="shared" si="166"/>
        <v>30892</v>
      </c>
      <c r="F76" s="118">
        <f t="shared" si="166"/>
        <v>18319</v>
      </c>
      <c r="G76" s="120">
        <f t="shared" si="166"/>
        <v>18312</v>
      </c>
      <c r="H76" s="271">
        <f t="shared" si="166"/>
        <v>36631</v>
      </c>
      <c r="I76" s="121">
        <f t="shared" si="150"/>
        <v>18.577625275152144</v>
      </c>
      <c r="J76" s="4"/>
      <c r="K76" s="4"/>
      <c r="L76" s="41" t="s">
        <v>67</v>
      </c>
      <c r="M76" s="45">
        <f>+M68+M72+M73+M74</f>
        <v>2370387</v>
      </c>
      <c r="N76" s="45">
        <f t="shared" ref="N76:V76" si="167">+N68+N72+N73+N74</f>
        <v>2319002</v>
      </c>
      <c r="O76" s="555">
        <f t="shared" si="167"/>
        <v>4689389</v>
      </c>
      <c r="P76" s="45">
        <f t="shared" si="167"/>
        <v>1385</v>
      </c>
      <c r="Q76" s="555">
        <f t="shared" si="167"/>
        <v>4690774</v>
      </c>
      <c r="R76" s="45">
        <f t="shared" si="167"/>
        <v>2944446</v>
      </c>
      <c r="S76" s="45">
        <f t="shared" si="167"/>
        <v>2889040</v>
      </c>
      <c r="T76" s="555">
        <f t="shared" si="167"/>
        <v>5833486</v>
      </c>
      <c r="U76" s="45">
        <f t="shared" si="167"/>
        <v>2178</v>
      </c>
      <c r="V76" s="555">
        <f t="shared" si="167"/>
        <v>5835664</v>
      </c>
      <c r="W76" s="46">
        <f t="shared" si="151"/>
        <v>24.407272659053714</v>
      </c>
      <c r="X76" s="5"/>
      <c r="Y76" s="4"/>
      <c r="Z76" s="4"/>
      <c r="AA76" s="296"/>
      <c r="AB76" s="260"/>
    </row>
    <row r="77" spans="1:28" ht="14.25" thickTop="1" thickBot="1">
      <c r="A77" s="327" t="str">
        <f>IF(ISERROR(F77/G77)," ",IF(F77/G77&gt;0.5,IF(F77/G77&lt;1.5," ","NOT OK"),"NOT OK"))</f>
        <v xml:space="preserve"> </v>
      </c>
      <c r="B77" s="341" t="s">
        <v>18</v>
      </c>
      <c r="C77" s="399">
        <f t="shared" ref="C77:E77" si="168">+C21+C49</f>
        <v>1896</v>
      </c>
      <c r="D77" s="400">
        <f t="shared" si="168"/>
        <v>1894</v>
      </c>
      <c r="E77" s="376">
        <f t="shared" si="168"/>
        <v>3790</v>
      </c>
      <c r="F77" s="399"/>
      <c r="G77" s="400"/>
      <c r="H77" s="376"/>
      <c r="I77" s="377"/>
      <c r="J77" s="327"/>
      <c r="L77" s="346" t="s">
        <v>18</v>
      </c>
      <c r="M77" s="378">
        <f>+M21+M49</f>
        <v>284953</v>
      </c>
      <c r="N77" s="379">
        <f>+N21+N49</f>
        <v>274428</v>
      </c>
      <c r="O77" s="381">
        <f>SUM(M77:N77)</f>
        <v>559381</v>
      </c>
      <c r="P77" s="380">
        <f>+P21+P49</f>
        <v>98</v>
      </c>
      <c r="Q77" s="381">
        <f>+O77+P77</f>
        <v>559479</v>
      </c>
      <c r="R77" s="378"/>
      <c r="S77" s="379"/>
      <c r="T77" s="381"/>
      <c r="U77" s="380"/>
      <c r="V77" s="381"/>
      <c r="W77" s="382"/>
    </row>
    <row r="78" spans="1:28" ht="15.75" customHeight="1" thickTop="1" thickBot="1">
      <c r="A78" s="403" t="str">
        <f>IF(ISERROR(F78/G78)," ",IF(F78/G78&gt;0.5,IF(F78/G78&lt;1.5," ","NOT OK"),"NOT OK"))</f>
        <v xml:space="preserve"> </v>
      </c>
      <c r="B78" s="404" t="s">
        <v>19</v>
      </c>
      <c r="C78" s="388">
        <f t="shared" ref="C78:E78" si="169">+C73+C74+C77</f>
        <v>5833</v>
      </c>
      <c r="D78" s="405">
        <f t="shared" si="169"/>
        <v>5831</v>
      </c>
      <c r="E78" s="406">
        <f t="shared" si="169"/>
        <v>11664</v>
      </c>
      <c r="F78" s="388"/>
      <c r="G78" s="405"/>
      <c r="H78" s="406"/>
      <c r="I78" s="391"/>
      <c r="J78" s="403"/>
      <c r="K78" s="407"/>
      <c r="L78" s="408" t="s">
        <v>19</v>
      </c>
      <c r="M78" s="409">
        <f t="shared" ref="M78:Q78" si="170">+M73+M74+M77</f>
        <v>879593</v>
      </c>
      <c r="N78" s="410">
        <f t="shared" si="170"/>
        <v>866330</v>
      </c>
      <c r="O78" s="411">
        <f t="shared" si="170"/>
        <v>1745923</v>
      </c>
      <c r="P78" s="410">
        <f t="shared" si="170"/>
        <v>494</v>
      </c>
      <c r="Q78" s="411">
        <f t="shared" si="170"/>
        <v>1746417</v>
      </c>
      <c r="R78" s="409"/>
      <c r="S78" s="410"/>
      <c r="T78" s="411"/>
      <c r="U78" s="410"/>
      <c r="V78" s="411"/>
      <c r="W78" s="412"/>
    </row>
    <row r="79" spans="1:28" ht="13.5" thickTop="1">
      <c r="A79" s="327" t="str">
        <f>IF(ISERROR(F79/G79)," ",IF(F79/G79&gt;0.5,IF(F79/G79&lt;1.5," ","NOT OK"),"NOT OK"))</f>
        <v xml:space="preserve"> </v>
      </c>
      <c r="B79" s="341" t="s">
        <v>21</v>
      </c>
      <c r="C79" s="374">
        <f t="shared" ref="C79:E81" si="171">+C23+C51</f>
        <v>2024</v>
      </c>
      <c r="D79" s="375">
        <f t="shared" si="171"/>
        <v>2025</v>
      </c>
      <c r="E79" s="413">
        <f t="shared" si="171"/>
        <v>4049</v>
      </c>
      <c r="F79" s="374"/>
      <c r="G79" s="375"/>
      <c r="H79" s="413"/>
      <c r="I79" s="377"/>
      <c r="J79" s="327"/>
      <c r="L79" s="346" t="s">
        <v>21</v>
      </c>
      <c r="M79" s="378">
        <f t="shared" ref="M79:N81" si="172">+M23+M51</f>
        <v>323142</v>
      </c>
      <c r="N79" s="379">
        <f t="shared" si="172"/>
        <v>313965</v>
      </c>
      <c r="O79" s="381">
        <f>SUM(M79:N79)</f>
        <v>637107</v>
      </c>
      <c r="P79" s="380">
        <f>+P23+P51</f>
        <v>9</v>
      </c>
      <c r="Q79" s="381">
        <f>+O79+P79</f>
        <v>637116</v>
      </c>
      <c r="R79" s="378"/>
      <c r="S79" s="379"/>
      <c r="T79" s="381"/>
      <c r="U79" s="380"/>
      <c r="V79" s="381"/>
      <c r="W79" s="382"/>
    </row>
    <row r="80" spans="1:28">
      <c r="A80" s="327" t="str">
        <f t="shared" ref="A80" si="173">IF(ISERROR(F80/G80)," ",IF(F80/G80&gt;0.5,IF(F80/G80&lt;1.5," ","NOT OK"),"NOT OK"))</f>
        <v xml:space="preserve"> </v>
      </c>
      <c r="B80" s="341" t="s">
        <v>22</v>
      </c>
      <c r="C80" s="374">
        <f t="shared" si="171"/>
        <v>2058</v>
      </c>
      <c r="D80" s="375">
        <f t="shared" si="171"/>
        <v>2058</v>
      </c>
      <c r="E80" s="414">
        <f t="shared" si="171"/>
        <v>4116</v>
      </c>
      <c r="F80" s="374"/>
      <c r="G80" s="375"/>
      <c r="H80" s="414"/>
      <c r="I80" s="377"/>
      <c r="J80" s="327"/>
      <c r="L80" s="346" t="s">
        <v>22</v>
      </c>
      <c r="M80" s="378">
        <f t="shared" si="172"/>
        <v>335120</v>
      </c>
      <c r="N80" s="379">
        <f t="shared" si="172"/>
        <v>335282</v>
      </c>
      <c r="O80" s="381">
        <f t="shared" ref="O80:O81" si="174">SUM(M80:N80)</f>
        <v>670402</v>
      </c>
      <c r="P80" s="380">
        <f>+P24+P52</f>
        <v>610</v>
      </c>
      <c r="Q80" s="381">
        <f>+O80+P80</f>
        <v>671012</v>
      </c>
      <c r="R80" s="378"/>
      <c r="S80" s="379"/>
      <c r="T80" s="381"/>
      <c r="U80" s="380"/>
      <c r="V80" s="381"/>
      <c r="W80" s="382"/>
    </row>
    <row r="81" spans="1:27" ht="13.5" thickBot="1">
      <c r="A81" s="327" t="str">
        <f t="shared" ref="A81" si="175">IF(ISERROR(F81/G81)," ",IF(F81/G81&gt;0.5,IF(F81/G81&lt;1.5," ","NOT OK"),"NOT OK"))</f>
        <v xml:space="preserve"> </v>
      </c>
      <c r="B81" s="341" t="s">
        <v>23</v>
      </c>
      <c r="C81" s="374">
        <f t="shared" si="171"/>
        <v>1878</v>
      </c>
      <c r="D81" s="415">
        <f t="shared" si="171"/>
        <v>1880</v>
      </c>
      <c r="E81" s="416">
        <f t="shared" si="171"/>
        <v>3758</v>
      </c>
      <c r="F81" s="374"/>
      <c r="G81" s="415"/>
      <c r="H81" s="416"/>
      <c r="I81" s="417"/>
      <c r="J81" s="327"/>
      <c r="L81" s="346" t="s">
        <v>23</v>
      </c>
      <c r="M81" s="378">
        <f t="shared" si="172"/>
        <v>275396</v>
      </c>
      <c r="N81" s="379">
        <f t="shared" si="172"/>
        <v>268812</v>
      </c>
      <c r="O81" s="381">
        <f t="shared" si="174"/>
        <v>544208</v>
      </c>
      <c r="P81" s="380">
        <f>+P25+P53</f>
        <v>192</v>
      </c>
      <c r="Q81" s="431">
        <f>+O81+P81</f>
        <v>544400</v>
      </c>
      <c r="R81" s="378"/>
      <c r="S81" s="379"/>
      <c r="T81" s="381"/>
      <c r="U81" s="380"/>
      <c r="V81" s="431"/>
      <c r="W81" s="382"/>
    </row>
    <row r="82" spans="1:27" ht="14.25" thickTop="1" thickBot="1">
      <c r="A82" s="373" t="str">
        <f>IF(ISERROR(F82/G82)," ",IF(F82/G82&gt;0.5,IF(F82/G82&lt;1.5," ","NOT OK"),"NOT OK"))</f>
        <v xml:space="preserve"> </v>
      </c>
      <c r="B82" s="387" t="s">
        <v>40</v>
      </c>
      <c r="C82" s="388">
        <f t="shared" ref="C82:E82" si="176">+C79+C80+C81</f>
        <v>5960</v>
      </c>
      <c r="D82" s="388">
        <f t="shared" si="176"/>
        <v>5963</v>
      </c>
      <c r="E82" s="388">
        <f t="shared" si="176"/>
        <v>11923</v>
      </c>
      <c r="F82" s="388"/>
      <c r="G82" s="388"/>
      <c r="H82" s="388"/>
      <c r="I82" s="391"/>
      <c r="J82" s="327"/>
      <c r="L82" s="418" t="s">
        <v>40</v>
      </c>
      <c r="M82" s="393">
        <f t="shared" ref="M82:Q82" si="177">+M79+M80+M81</f>
        <v>933658</v>
      </c>
      <c r="N82" s="394">
        <f t="shared" si="177"/>
        <v>918059</v>
      </c>
      <c r="O82" s="395">
        <f t="shared" si="177"/>
        <v>1851717</v>
      </c>
      <c r="P82" s="394">
        <f t="shared" si="177"/>
        <v>811</v>
      </c>
      <c r="Q82" s="395">
        <f t="shared" si="177"/>
        <v>1852528</v>
      </c>
      <c r="R82" s="393"/>
      <c r="S82" s="394"/>
      <c r="T82" s="395"/>
      <c r="U82" s="394"/>
      <c r="V82" s="395"/>
      <c r="W82" s="396"/>
    </row>
    <row r="83" spans="1:27" ht="14.25" thickTop="1" thickBot="1">
      <c r="A83" s="373" t="str">
        <f>IF(ISERROR(F83/G83)," ",IF(F83/G83&gt;0.5,IF(F83/G83&lt;1.5," ","NOT OK"),"NOT OK"))</f>
        <v xml:space="preserve"> </v>
      </c>
      <c r="B83" s="387" t="s">
        <v>62</v>
      </c>
      <c r="C83" s="388">
        <f t="shared" ref="C83:E83" si="178">+C72+C78+C82</f>
        <v>17688</v>
      </c>
      <c r="D83" s="388">
        <f t="shared" si="178"/>
        <v>17696</v>
      </c>
      <c r="E83" s="388">
        <f t="shared" si="178"/>
        <v>35384</v>
      </c>
      <c r="F83" s="388"/>
      <c r="G83" s="388"/>
      <c r="H83" s="388"/>
      <c r="I83" s="391"/>
      <c r="J83" s="327"/>
      <c r="L83" s="418" t="s">
        <v>62</v>
      </c>
      <c r="M83" s="419">
        <f t="shared" ref="M83:Q83" si="179">+M72+M78+M82</f>
        <v>2766794</v>
      </c>
      <c r="N83" s="419">
        <f t="shared" si="179"/>
        <v>2740637</v>
      </c>
      <c r="O83" s="421">
        <f t="shared" si="179"/>
        <v>5507431</v>
      </c>
      <c r="P83" s="419">
        <f t="shared" si="179"/>
        <v>1876</v>
      </c>
      <c r="Q83" s="420">
        <f t="shared" si="179"/>
        <v>5509307</v>
      </c>
      <c r="R83" s="419"/>
      <c r="S83" s="419"/>
      <c r="T83" s="421"/>
      <c r="U83" s="419"/>
      <c r="V83" s="420"/>
      <c r="W83" s="396"/>
      <c r="X83" s="328"/>
      <c r="AA83" s="328"/>
    </row>
    <row r="84" spans="1:27" ht="14.25" thickTop="1" thickBot="1">
      <c r="A84" s="373" t="str">
        <f>IF(ISERROR(F84/G84)," ",IF(F84/G84&gt;0.5,IF(F84/G84&lt;1.5," ","NOT OK"),"NOT OK"))</f>
        <v xml:space="preserve"> </v>
      </c>
      <c r="B84" s="387" t="s">
        <v>63</v>
      </c>
      <c r="C84" s="388">
        <f t="shared" ref="C84:E84" si="180">+C68+C72+C78+C82</f>
        <v>23297</v>
      </c>
      <c r="D84" s="388">
        <f t="shared" si="180"/>
        <v>23308</v>
      </c>
      <c r="E84" s="388">
        <f t="shared" si="180"/>
        <v>46605</v>
      </c>
      <c r="F84" s="388"/>
      <c r="G84" s="388"/>
      <c r="H84" s="388"/>
      <c r="I84" s="391"/>
      <c r="J84" s="327"/>
      <c r="L84" s="418" t="s">
        <v>63</v>
      </c>
      <c r="M84" s="393">
        <f t="shared" ref="M84:Q84" si="181">+M68+M72+M78+M82</f>
        <v>3588998</v>
      </c>
      <c r="N84" s="394">
        <f t="shared" si="181"/>
        <v>3511489</v>
      </c>
      <c r="O84" s="395">
        <f t="shared" si="181"/>
        <v>7100487</v>
      </c>
      <c r="P84" s="394">
        <f t="shared" si="181"/>
        <v>2294</v>
      </c>
      <c r="Q84" s="395">
        <f t="shared" si="181"/>
        <v>7102781</v>
      </c>
      <c r="R84" s="393"/>
      <c r="S84" s="394"/>
      <c r="T84" s="395"/>
      <c r="U84" s="394"/>
      <c r="V84" s="395"/>
      <c r="W84" s="396"/>
    </row>
    <row r="85" spans="1:27" ht="14.25" thickTop="1" thickBot="1">
      <c r="B85" s="422" t="s">
        <v>60</v>
      </c>
      <c r="C85" s="423"/>
      <c r="D85" s="423"/>
      <c r="E85" s="423"/>
      <c r="F85" s="423"/>
      <c r="G85" s="423"/>
      <c r="H85" s="423"/>
      <c r="I85" s="423"/>
      <c r="J85" s="423"/>
      <c r="L85" s="424" t="s">
        <v>60</v>
      </c>
      <c r="M85" s="335"/>
      <c r="N85" s="335"/>
      <c r="O85" s="335"/>
      <c r="P85" s="335"/>
      <c r="Q85" s="335"/>
      <c r="R85" s="335"/>
      <c r="S85" s="335"/>
      <c r="T85" s="335"/>
      <c r="U85" s="335"/>
      <c r="V85" s="335"/>
      <c r="W85" s="335"/>
      <c r="X85" s="335"/>
    </row>
    <row r="86" spans="1:27" ht="13.5" thickTop="1">
      <c r="L86" s="1361" t="s">
        <v>33</v>
      </c>
      <c r="M86" s="1362"/>
      <c r="N86" s="1362"/>
      <c r="O86" s="1362"/>
      <c r="P86" s="1362"/>
      <c r="Q86" s="1362"/>
      <c r="R86" s="1362"/>
      <c r="S86" s="1362"/>
      <c r="T86" s="1362"/>
      <c r="U86" s="1362"/>
      <c r="V86" s="1362"/>
      <c r="W86" s="1363"/>
    </row>
    <row r="87" spans="1:27" ht="13.5" thickBot="1">
      <c r="L87" s="1358" t="s">
        <v>43</v>
      </c>
      <c r="M87" s="1359"/>
      <c r="N87" s="1359"/>
      <c r="O87" s="1359"/>
      <c r="P87" s="1359"/>
      <c r="Q87" s="1359"/>
      <c r="R87" s="1359"/>
      <c r="S87" s="1359"/>
      <c r="T87" s="1359"/>
      <c r="U87" s="1359"/>
      <c r="V87" s="1359"/>
      <c r="W87" s="1360"/>
    </row>
    <row r="88" spans="1:27" ht="14.25" thickTop="1" thickBot="1">
      <c r="L88" s="432"/>
      <c r="M88" s="433"/>
      <c r="N88" s="433"/>
      <c r="O88" s="433"/>
      <c r="P88" s="433"/>
      <c r="Q88" s="433"/>
      <c r="R88" s="433"/>
      <c r="S88" s="433"/>
      <c r="T88" s="433"/>
      <c r="U88" s="433"/>
      <c r="V88" s="433"/>
      <c r="W88" s="434" t="s">
        <v>34</v>
      </c>
    </row>
    <row r="89" spans="1:27" ht="14.25" thickTop="1" thickBot="1">
      <c r="L89" s="435"/>
      <c r="M89" s="436" t="s">
        <v>64</v>
      </c>
      <c r="N89" s="437"/>
      <c r="O89" s="436"/>
      <c r="P89" s="438"/>
      <c r="Q89" s="437"/>
      <c r="R89" s="438" t="s">
        <v>65</v>
      </c>
      <c r="S89" s="437"/>
      <c r="T89" s="436"/>
      <c r="U89" s="438"/>
      <c r="V89" s="438"/>
      <c r="W89" s="439" t="s">
        <v>2</v>
      </c>
    </row>
    <row r="90" spans="1:27" ht="13.5" thickTop="1">
      <c r="L90" s="440" t="s">
        <v>3</v>
      </c>
      <c r="M90" s="441"/>
      <c r="N90" s="442"/>
      <c r="O90" s="443"/>
      <c r="P90" s="444"/>
      <c r="Q90" s="443"/>
      <c r="R90" s="441"/>
      <c r="S90" s="442"/>
      <c r="T90" s="443"/>
      <c r="U90" s="444"/>
      <c r="V90" s="443"/>
      <c r="W90" s="445" t="s">
        <v>4</v>
      </c>
    </row>
    <row r="91" spans="1:27" ht="13.5" thickBot="1">
      <c r="L91" s="446"/>
      <c r="M91" s="447" t="s">
        <v>35</v>
      </c>
      <c r="N91" s="448" t="s">
        <v>36</v>
      </c>
      <c r="O91" s="449" t="s">
        <v>37</v>
      </c>
      <c r="P91" s="446" t="s">
        <v>32</v>
      </c>
      <c r="Q91" s="449" t="s">
        <v>7</v>
      </c>
      <c r="R91" s="447" t="s">
        <v>35</v>
      </c>
      <c r="S91" s="448" t="s">
        <v>36</v>
      </c>
      <c r="T91" s="449" t="s">
        <v>37</v>
      </c>
      <c r="U91" s="446" t="s">
        <v>32</v>
      </c>
      <c r="V91" s="449" t="s">
        <v>7</v>
      </c>
      <c r="W91" s="450"/>
    </row>
    <row r="92" spans="1:27" ht="6.75" customHeight="1" thickTop="1">
      <c r="L92" s="440"/>
      <c r="M92" s="451"/>
      <c r="N92" s="452"/>
      <c r="O92" s="453"/>
      <c r="P92" s="454"/>
      <c r="Q92" s="453"/>
      <c r="R92" s="451"/>
      <c r="S92" s="452"/>
      <c r="T92" s="453"/>
      <c r="U92" s="454"/>
      <c r="V92" s="453"/>
      <c r="W92" s="455"/>
    </row>
    <row r="93" spans="1:27">
      <c r="A93" s="456"/>
      <c r="L93" s="440" t="s">
        <v>10</v>
      </c>
      <c r="M93" s="457">
        <v>43</v>
      </c>
      <c r="N93" s="458">
        <v>198</v>
      </c>
      <c r="O93" s="459">
        <f>+M93+N93</f>
        <v>241</v>
      </c>
      <c r="P93" s="460">
        <v>0</v>
      </c>
      <c r="Q93" s="459">
        <f t="shared" ref="Q93" si="182">O93+P93</f>
        <v>241</v>
      </c>
      <c r="R93" s="313">
        <v>177</v>
      </c>
      <c r="S93" s="314">
        <v>245</v>
      </c>
      <c r="T93" s="169">
        <f>R93+S93</f>
        <v>422</v>
      </c>
      <c r="U93" s="312">
        <v>0</v>
      </c>
      <c r="V93" s="169">
        <f t="shared" ref="V93" si="183">T93+U93</f>
        <v>422</v>
      </c>
      <c r="W93" s="461">
        <f>IF(Q93=0,0,((V93/Q93)-1)*100)</f>
        <v>75.103734439834028</v>
      </c>
      <c r="Y93" s="462"/>
      <c r="Z93" s="462"/>
    </row>
    <row r="94" spans="1:27">
      <c r="A94" s="456"/>
      <c r="L94" s="440" t="s">
        <v>11</v>
      </c>
      <c r="M94" s="457">
        <v>107</v>
      </c>
      <c r="N94" s="458">
        <v>286</v>
      </c>
      <c r="O94" s="459">
        <f t="shared" ref="O94:O97" si="184">+M94+N94</f>
        <v>393</v>
      </c>
      <c r="P94" s="460">
        <v>0</v>
      </c>
      <c r="Q94" s="459">
        <f>O94+P94</f>
        <v>393</v>
      </c>
      <c r="R94" s="313">
        <v>204</v>
      </c>
      <c r="S94" s="314">
        <v>280</v>
      </c>
      <c r="T94" s="169">
        <f>R94+S94</f>
        <v>484</v>
      </c>
      <c r="U94" s="312">
        <v>0</v>
      </c>
      <c r="V94" s="169">
        <f>T94+U94</f>
        <v>484</v>
      </c>
      <c r="W94" s="461">
        <f>IF(Q94=0,0,((V94/Q94)-1)*100)</f>
        <v>23.155216284987269</v>
      </c>
      <c r="Y94" s="462"/>
      <c r="Z94" s="462"/>
    </row>
    <row r="95" spans="1:27" ht="13.5" thickBot="1">
      <c r="A95" s="456"/>
      <c r="L95" s="446" t="s">
        <v>12</v>
      </c>
      <c r="M95" s="457">
        <v>127</v>
      </c>
      <c r="N95" s="458">
        <v>267</v>
      </c>
      <c r="O95" s="459">
        <f t="shared" si="184"/>
        <v>394</v>
      </c>
      <c r="P95" s="460">
        <v>0</v>
      </c>
      <c r="Q95" s="459">
        <f t="shared" ref="Q95" si="185">O95+P95</f>
        <v>394</v>
      </c>
      <c r="R95" s="313">
        <v>234</v>
      </c>
      <c r="S95" s="314">
        <v>349</v>
      </c>
      <c r="T95" s="169">
        <f>R95+S95</f>
        <v>583</v>
      </c>
      <c r="U95" s="312">
        <v>0</v>
      </c>
      <c r="V95" s="169">
        <f>T95+U95</f>
        <v>583</v>
      </c>
      <c r="W95" s="461">
        <f>IF(Q95=0,0,((V95/Q95)-1)*100)</f>
        <v>47.969543147208114</v>
      </c>
      <c r="Y95" s="462"/>
      <c r="Z95" s="462"/>
    </row>
    <row r="96" spans="1:27" ht="14.25" thickTop="1" thickBot="1">
      <c r="A96" s="456"/>
      <c r="L96" s="463" t="s">
        <v>57</v>
      </c>
      <c r="M96" s="464">
        <f t="shared" ref="M96:N96" si="186">+M93+M94+M95</f>
        <v>277</v>
      </c>
      <c r="N96" s="465">
        <f t="shared" si="186"/>
        <v>751</v>
      </c>
      <c r="O96" s="466">
        <f t="shared" si="184"/>
        <v>1028</v>
      </c>
      <c r="P96" s="464">
        <f t="shared" ref="P96:Q96" si="187">+P93+P94+P95</f>
        <v>0</v>
      </c>
      <c r="Q96" s="466">
        <f t="shared" si="187"/>
        <v>1028</v>
      </c>
      <c r="R96" s="464">
        <f t="shared" ref="R96:V96" si="188">+R93+R94+R95</f>
        <v>615</v>
      </c>
      <c r="S96" s="465">
        <f t="shared" si="188"/>
        <v>874</v>
      </c>
      <c r="T96" s="466">
        <f t="shared" ref="T96:T97" si="189">+R96+S96</f>
        <v>1489</v>
      </c>
      <c r="U96" s="464">
        <f t="shared" si="188"/>
        <v>0</v>
      </c>
      <c r="V96" s="466">
        <f t="shared" si="188"/>
        <v>1489</v>
      </c>
      <c r="W96" s="467">
        <f t="shared" ref="W96" si="190">IF(Q96=0,0,((V96/Q96)-1)*100)</f>
        <v>44.84435797665369</v>
      </c>
      <c r="Y96" s="462"/>
      <c r="Z96" s="462"/>
    </row>
    <row r="97" spans="1:28" ht="13.5" thickTop="1">
      <c r="A97" s="456"/>
      <c r="L97" s="440" t="s">
        <v>13</v>
      </c>
      <c r="M97" s="457">
        <v>162</v>
      </c>
      <c r="N97" s="458">
        <v>256</v>
      </c>
      <c r="O97" s="459">
        <f t="shared" si="184"/>
        <v>418</v>
      </c>
      <c r="P97" s="460">
        <v>0</v>
      </c>
      <c r="Q97" s="459">
        <f>O97+P97</f>
        <v>418</v>
      </c>
      <c r="R97" s="457">
        <v>80</v>
      </c>
      <c r="S97" s="458">
        <v>176</v>
      </c>
      <c r="T97" s="459">
        <f t="shared" si="189"/>
        <v>256</v>
      </c>
      <c r="U97" s="460">
        <v>0</v>
      </c>
      <c r="V97" s="459">
        <f>T97+U97</f>
        <v>256</v>
      </c>
      <c r="W97" s="461">
        <f t="shared" ref="W97" si="191">IF(Q97=0,0,((V97/Q97)-1)*100)</f>
        <v>-38.755980861244019</v>
      </c>
      <c r="X97" s="546"/>
      <c r="Y97" s="547"/>
      <c r="Z97" s="547"/>
      <c r="AA97" s="548"/>
    </row>
    <row r="98" spans="1:28">
      <c r="A98" s="456"/>
      <c r="L98" s="440" t="s">
        <v>14</v>
      </c>
      <c r="M98" s="457">
        <v>68</v>
      </c>
      <c r="N98" s="458">
        <v>164</v>
      </c>
      <c r="O98" s="459">
        <f>+M98+N98</f>
        <v>232</v>
      </c>
      <c r="P98" s="460">
        <v>0</v>
      </c>
      <c r="Q98" s="459">
        <f>O98+P98</f>
        <v>232</v>
      </c>
      <c r="R98" s="457">
        <v>65</v>
      </c>
      <c r="S98" s="458">
        <v>270</v>
      </c>
      <c r="T98" s="459">
        <f>+R98+S98</f>
        <v>335</v>
      </c>
      <c r="U98" s="460">
        <v>0</v>
      </c>
      <c r="V98" s="459">
        <f>T98+U98</f>
        <v>335</v>
      </c>
      <c r="W98" s="461">
        <f>IF(Q98=0,0,((V98/Q98)-1)*100)</f>
        <v>44.396551724137922</v>
      </c>
      <c r="Y98" s="462"/>
      <c r="Z98" s="462"/>
    </row>
    <row r="99" spans="1:28" ht="13.5" thickBot="1">
      <c r="A99" s="456"/>
      <c r="L99" s="440" t="s">
        <v>15</v>
      </c>
      <c r="M99" s="457">
        <v>226</v>
      </c>
      <c r="N99" s="458">
        <v>236</v>
      </c>
      <c r="O99" s="459">
        <f>+M99+N99</f>
        <v>462</v>
      </c>
      <c r="P99" s="460">
        <v>0</v>
      </c>
      <c r="Q99" s="459">
        <f>O99+P99</f>
        <v>462</v>
      </c>
      <c r="R99" s="457">
        <v>78</v>
      </c>
      <c r="S99" s="458">
        <v>304</v>
      </c>
      <c r="T99" s="459">
        <f>+R99+S99</f>
        <v>382</v>
      </c>
      <c r="U99" s="460">
        <v>0</v>
      </c>
      <c r="V99" s="459">
        <f>T99+U99</f>
        <v>382</v>
      </c>
      <c r="W99" s="461">
        <f>IF(Q99=0,0,((V99/Q99)-1)*100)</f>
        <v>-17.316017316017319</v>
      </c>
      <c r="Y99" s="462"/>
      <c r="Z99" s="462"/>
    </row>
    <row r="100" spans="1:28" ht="14.25" thickTop="1" thickBot="1">
      <c r="A100" s="456"/>
      <c r="L100" s="463" t="s">
        <v>61</v>
      </c>
      <c r="M100" s="464">
        <f>+M97+M98+M99</f>
        <v>456</v>
      </c>
      <c r="N100" s="465">
        <f t="shared" ref="N100:V100" si="192">+N97+N98+N99</f>
        <v>656</v>
      </c>
      <c r="O100" s="466">
        <f t="shared" si="192"/>
        <v>1112</v>
      </c>
      <c r="P100" s="464">
        <f t="shared" si="192"/>
        <v>0</v>
      </c>
      <c r="Q100" s="466">
        <f t="shared" si="192"/>
        <v>1112</v>
      </c>
      <c r="R100" s="464">
        <f t="shared" si="192"/>
        <v>223</v>
      </c>
      <c r="S100" s="465">
        <f t="shared" si="192"/>
        <v>750</v>
      </c>
      <c r="T100" s="466">
        <f t="shared" si="192"/>
        <v>973</v>
      </c>
      <c r="U100" s="464">
        <f t="shared" si="192"/>
        <v>0</v>
      </c>
      <c r="V100" s="466">
        <f t="shared" si="192"/>
        <v>973</v>
      </c>
      <c r="W100" s="467">
        <f t="shared" ref="W100" si="193">IF(Q100=0,0,((V100/Q100)-1)*100)</f>
        <v>-12.5</v>
      </c>
      <c r="Y100" s="462"/>
      <c r="Z100" s="462"/>
    </row>
    <row r="101" spans="1:28" ht="13.5" thickTop="1">
      <c r="A101" s="456"/>
      <c r="L101" s="440" t="s">
        <v>16</v>
      </c>
      <c r="M101" s="457">
        <v>129</v>
      </c>
      <c r="N101" s="458">
        <v>208</v>
      </c>
      <c r="O101" s="459">
        <f>+M101+N101</f>
        <v>337</v>
      </c>
      <c r="P101" s="460">
        <v>0</v>
      </c>
      <c r="Q101" s="459">
        <f>O101+P101</f>
        <v>337</v>
      </c>
      <c r="R101" s="457">
        <v>137</v>
      </c>
      <c r="S101" s="458">
        <v>324</v>
      </c>
      <c r="T101" s="459">
        <f>+R101+S101</f>
        <v>461</v>
      </c>
      <c r="U101" s="460">
        <v>0</v>
      </c>
      <c r="V101" s="459">
        <f>T101+U101</f>
        <v>461</v>
      </c>
      <c r="W101" s="461">
        <f>IF(Q101=0,0,((V101/Q101)-1)*100)</f>
        <v>36.795252225519292</v>
      </c>
      <c r="Y101" s="462"/>
      <c r="Z101" s="462"/>
    </row>
    <row r="102" spans="1:28" ht="13.5" thickBot="1">
      <c r="A102" s="456"/>
      <c r="L102" s="440" t="s">
        <v>17</v>
      </c>
      <c r="M102" s="457">
        <v>106</v>
      </c>
      <c r="N102" s="458">
        <v>198</v>
      </c>
      <c r="O102" s="459">
        <f t="shared" ref="O102" si="194">+M102+N102</f>
        <v>304</v>
      </c>
      <c r="P102" s="460">
        <v>0</v>
      </c>
      <c r="Q102" s="459">
        <f>O102+P102</f>
        <v>304</v>
      </c>
      <c r="R102" s="457">
        <v>115</v>
      </c>
      <c r="S102" s="458">
        <v>335</v>
      </c>
      <c r="T102" s="459">
        <f>+R102+S102</f>
        <v>450</v>
      </c>
      <c r="U102" s="460">
        <v>0</v>
      </c>
      <c r="V102" s="459">
        <f>T102+U102</f>
        <v>450</v>
      </c>
      <c r="W102" s="461">
        <f t="shared" ref="W102" si="195">IF(Q102=0,0,((V102/Q102)-1)*100)</f>
        <v>48.026315789473692</v>
      </c>
      <c r="Y102" s="462"/>
      <c r="Z102" s="462"/>
    </row>
    <row r="103" spans="1:28" s="1" customFormat="1" ht="14.25" thickTop="1" thickBot="1">
      <c r="A103" s="293"/>
      <c r="I103" s="2"/>
      <c r="K103" s="4"/>
      <c r="L103" s="78" t="s">
        <v>66</v>
      </c>
      <c r="M103" s="79">
        <f>+M100+M101+M102</f>
        <v>691</v>
      </c>
      <c r="N103" s="80">
        <f t="shared" ref="N103:V103" si="196">+N100+N101+N102</f>
        <v>1062</v>
      </c>
      <c r="O103" s="164">
        <f t="shared" si="196"/>
        <v>1753</v>
      </c>
      <c r="P103" s="79">
        <f t="shared" si="196"/>
        <v>0</v>
      </c>
      <c r="Q103" s="164">
        <f t="shared" si="196"/>
        <v>1753</v>
      </c>
      <c r="R103" s="79">
        <f t="shared" si="196"/>
        <v>475</v>
      </c>
      <c r="S103" s="80">
        <f t="shared" si="196"/>
        <v>1409</v>
      </c>
      <c r="T103" s="164">
        <f t="shared" si="196"/>
        <v>1884</v>
      </c>
      <c r="U103" s="79">
        <f t="shared" si="196"/>
        <v>0</v>
      </c>
      <c r="V103" s="164">
        <f t="shared" si="196"/>
        <v>1884</v>
      </c>
      <c r="W103" s="81">
        <f t="shared" ref="W103" si="197">IF(Q103=0,0,((V103/Q103)-1)*100)</f>
        <v>7.4729035938391419</v>
      </c>
      <c r="X103" s="329"/>
      <c r="Y103" s="462"/>
      <c r="Z103" s="462"/>
      <c r="AA103" s="330"/>
    </row>
    <row r="104" spans="1:28" s="1" customFormat="1" ht="14.25" thickTop="1" thickBot="1">
      <c r="A104" s="293"/>
      <c r="I104" s="2"/>
      <c r="K104" s="4"/>
      <c r="L104" s="78" t="s">
        <v>67</v>
      </c>
      <c r="M104" s="79">
        <f>+M96+M100+M101+M102</f>
        <v>968</v>
      </c>
      <c r="N104" s="80">
        <f t="shared" ref="N104:V104" si="198">+N96+N100+N101+N102</f>
        <v>1813</v>
      </c>
      <c r="O104" s="164">
        <f t="shared" si="198"/>
        <v>2781</v>
      </c>
      <c r="P104" s="79">
        <f t="shared" si="198"/>
        <v>0</v>
      </c>
      <c r="Q104" s="164">
        <f t="shared" si="198"/>
        <v>2781</v>
      </c>
      <c r="R104" s="79">
        <f t="shared" si="198"/>
        <v>1090</v>
      </c>
      <c r="S104" s="80">
        <f t="shared" si="198"/>
        <v>2283</v>
      </c>
      <c r="T104" s="164">
        <f t="shared" si="198"/>
        <v>3373</v>
      </c>
      <c r="U104" s="79">
        <f t="shared" si="198"/>
        <v>0</v>
      </c>
      <c r="V104" s="164">
        <f t="shared" si="198"/>
        <v>3373</v>
      </c>
      <c r="W104" s="81">
        <f>IF(Q104=0,0,((V104/Q104)-1)*100)</f>
        <v>21.287306724199915</v>
      </c>
      <c r="X104" s="329"/>
      <c r="Y104" s="462"/>
      <c r="Z104" s="462"/>
      <c r="AA104" s="330"/>
      <c r="AB104" s="260"/>
    </row>
    <row r="105" spans="1:28" ht="14.25" thickTop="1" thickBot="1">
      <c r="A105" s="456"/>
      <c r="L105" s="440" t="s">
        <v>18</v>
      </c>
      <c r="M105" s="457">
        <v>100</v>
      </c>
      <c r="N105" s="458">
        <v>181</v>
      </c>
      <c r="O105" s="468">
        <f>+M105+N105</f>
        <v>281</v>
      </c>
      <c r="P105" s="469">
        <v>1</v>
      </c>
      <c r="Q105" s="468">
        <f>O105+P105</f>
        <v>282</v>
      </c>
      <c r="R105" s="457"/>
      <c r="S105" s="458"/>
      <c r="T105" s="468"/>
      <c r="U105" s="469"/>
      <c r="V105" s="468"/>
      <c r="W105" s="461"/>
      <c r="Y105" s="462"/>
      <c r="Z105" s="462"/>
    </row>
    <row r="106" spans="1:28" ht="14.25" thickTop="1" thickBot="1">
      <c r="A106" s="456" t="str">
        <f>IF(ISERROR(F106/G106)," ",IF(F106/G106&gt;0.5,IF(F106/G106&lt;1.5," ","NOT OK"),"NOT OK"))</f>
        <v xml:space="preserve"> </v>
      </c>
      <c r="L106" s="470" t="s">
        <v>19</v>
      </c>
      <c r="M106" s="471">
        <f t="shared" ref="M106:Q106" si="199">+M101+M102+M105</f>
        <v>335</v>
      </c>
      <c r="N106" s="471">
        <f t="shared" si="199"/>
        <v>587</v>
      </c>
      <c r="O106" s="472">
        <f t="shared" si="199"/>
        <v>922</v>
      </c>
      <c r="P106" s="473">
        <f t="shared" si="199"/>
        <v>1</v>
      </c>
      <c r="Q106" s="472">
        <f t="shared" si="199"/>
        <v>923</v>
      </c>
      <c r="R106" s="471"/>
      <c r="S106" s="471"/>
      <c r="T106" s="472"/>
      <c r="U106" s="473"/>
      <c r="V106" s="472"/>
      <c r="W106" s="474"/>
      <c r="Y106" s="462"/>
      <c r="Z106" s="462"/>
    </row>
    <row r="107" spans="1:28" ht="13.5" thickTop="1">
      <c r="A107" s="456"/>
      <c r="L107" s="440" t="s">
        <v>21</v>
      </c>
      <c r="M107" s="457">
        <v>51</v>
      </c>
      <c r="N107" s="458">
        <v>212</v>
      </c>
      <c r="O107" s="468">
        <f>+M107+N107</f>
        <v>263</v>
      </c>
      <c r="P107" s="475">
        <v>0</v>
      </c>
      <c r="Q107" s="468">
        <f>O107+P107</f>
        <v>263</v>
      </c>
      <c r="R107" s="457"/>
      <c r="S107" s="458"/>
      <c r="T107" s="468"/>
      <c r="U107" s="475"/>
      <c r="V107" s="468"/>
      <c r="W107" s="461"/>
    </row>
    <row r="108" spans="1:28">
      <c r="A108" s="456"/>
      <c r="L108" s="440" t="s">
        <v>22</v>
      </c>
      <c r="M108" s="457">
        <v>75</v>
      </c>
      <c r="N108" s="458">
        <v>239</v>
      </c>
      <c r="O108" s="468">
        <f t="shared" ref="O108" si="200">+M108+N108</f>
        <v>314</v>
      </c>
      <c r="P108" s="460">
        <v>0</v>
      </c>
      <c r="Q108" s="468">
        <f>O108+P108</f>
        <v>314</v>
      </c>
      <c r="R108" s="457"/>
      <c r="S108" s="458"/>
      <c r="T108" s="468"/>
      <c r="U108" s="460"/>
      <c r="V108" s="468"/>
      <c r="W108" s="461"/>
    </row>
    <row r="109" spans="1:28" ht="13.5" thickBot="1">
      <c r="A109" s="476"/>
      <c r="L109" s="440" t="s">
        <v>23</v>
      </c>
      <c r="M109" s="457">
        <v>127</v>
      </c>
      <c r="N109" s="458">
        <v>249</v>
      </c>
      <c r="O109" s="468">
        <f>+M109+N109</f>
        <v>376</v>
      </c>
      <c r="P109" s="460">
        <v>0</v>
      </c>
      <c r="Q109" s="468">
        <f>O109+P109</f>
        <v>376</v>
      </c>
      <c r="R109" s="457"/>
      <c r="S109" s="458"/>
      <c r="T109" s="468"/>
      <c r="U109" s="460"/>
      <c r="V109" s="468"/>
      <c r="W109" s="461"/>
    </row>
    <row r="110" spans="1:28" ht="14.25" thickTop="1" thickBot="1">
      <c r="A110" s="456"/>
      <c r="L110" s="463" t="s">
        <v>40</v>
      </c>
      <c r="M110" s="464">
        <f t="shared" ref="M110:Q110" si="201">+M107+M108+M109</f>
        <v>253</v>
      </c>
      <c r="N110" s="465">
        <f t="shared" si="201"/>
        <v>700</v>
      </c>
      <c r="O110" s="466">
        <f t="shared" si="201"/>
        <v>953</v>
      </c>
      <c r="P110" s="464">
        <f t="shared" si="201"/>
        <v>0</v>
      </c>
      <c r="Q110" s="466">
        <f t="shared" si="201"/>
        <v>953</v>
      </c>
      <c r="R110" s="464"/>
      <c r="S110" s="465"/>
      <c r="T110" s="466"/>
      <c r="U110" s="464"/>
      <c r="V110" s="466"/>
      <c r="W110" s="467"/>
    </row>
    <row r="111" spans="1:28" ht="14.25" thickTop="1" thickBot="1">
      <c r="A111" s="456" t="str">
        <f>IF(ISERROR(F111/G111)," ",IF(F111/G111&gt;0.5,IF(F111/G111&lt;1.5," ","NOT OK"),"NOT OK"))</f>
        <v xml:space="preserve"> </v>
      </c>
      <c r="L111" s="463" t="s">
        <v>62</v>
      </c>
      <c r="M111" s="464">
        <f t="shared" ref="M111:Q111" si="202">+M100+M106+M110</f>
        <v>1044</v>
      </c>
      <c r="N111" s="465">
        <f t="shared" si="202"/>
        <v>1943</v>
      </c>
      <c r="O111" s="477">
        <f t="shared" si="202"/>
        <v>2987</v>
      </c>
      <c r="P111" s="464">
        <f t="shared" si="202"/>
        <v>1</v>
      </c>
      <c r="Q111" s="477">
        <f t="shared" si="202"/>
        <v>2988</v>
      </c>
      <c r="R111" s="464"/>
      <c r="S111" s="465"/>
      <c r="T111" s="477"/>
      <c r="U111" s="464"/>
      <c r="V111" s="477"/>
      <c r="W111" s="467"/>
      <c r="Y111" s="462"/>
      <c r="Z111" s="462"/>
    </row>
    <row r="112" spans="1:28" ht="14.25" thickTop="1" thickBot="1">
      <c r="A112" s="456"/>
      <c r="L112" s="463" t="s">
        <v>63</v>
      </c>
      <c r="M112" s="464">
        <f t="shared" ref="M112:Q112" si="203">+M96+M100+M106+M110</f>
        <v>1321</v>
      </c>
      <c r="N112" s="465">
        <f t="shared" si="203"/>
        <v>2694</v>
      </c>
      <c r="O112" s="466">
        <f t="shared" si="203"/>
        <v>4015</v>
      </c>
      <c r="P112" s="464">
        <f t="shared" si="203"/>
        <v>1</v>
      </c>
      <c r="Q112" s="466">
        <f t="shared" si="203"/>
        <v>4016</v>
      </c>
      <c r="R112" s="464"/>
      <c r="S112" s="465"/>
      <c r="T112" s="466"/>
      <c r="U112" s="464"/>
      <c r="V112" s="466"/>
      <c r="W112" s="467"/>
      <c r="Y112" s="462"/>
      <c r="Z112" s="462"/>
    </row>
    <row r="113" spans="1:27" ht="14.25" thickTop="1" thickBot="1">
      <c r="A113" s="456"/>
      <c r="L113" s="478" t="s">
        <v>60</v>
      </c>
      <c r="M113" s="433"/>
      <c r="N113" s="433"/>
      <c r="O113" s="433"/>
      <c r="P113" s="433"/>
      <c r="Q113" s="433"/>
      <c r="R113" s="433"/>
      <c r="S113" s="433"/>
      <c r="T113" s="433"/>
      <c r="U113" s="433"/>
      <c r="V113" s="433"/>
      <c r="W113" s="433"/>
      <c r="X113" s="433"/>
    </row>
    <row r="114" spans="1:27" ht="13.5" thickTop="1">
      <c r="L114" s="1361" t="s">
        <v>41</v>
      </c>
      <c r="M114" s="1362"/>
      <c r="N114" s="1362"/>
      <c r="O114" s="1362"/>
      <c r="P114" s="1362"/>
      <c r="Q114" s="1362"/>
      <c r="R114" s="1362"/>
      <c r="S114" s="1362"/>
      <c r="T114" s="1362"/>
      <c r="U114" s="1362"/>
      <c r="V114" s="1362"/>
      <c r="W114" s="1363"/>
    </row>
    <row r="115" spans="1:27" ht="13.5" thickBot="1">
      <c r="L115" s="1358" t="s">
        <v>44</v>
      </c>
      <c r="M115" s="1359"/>
      <c r="N115" s="1359"/>
      <c r="O115" s="1359"/>
      <c r="P115" s="1359"/>
      <c r="Q115" s="1359"/>
      <c r="R115" s="1359"/>
      <c r="S115" s="1359"/>
      <c r="T115" s="1359"/>
      <c r="U115" s="1359"/>
      <c r="V115" s="1359"/>
      <c r="W115" s="1360"/>
    </row>
    <row r="116" spans="1:27" ht="14.25" thickTop="1" thickBot="1">
      <c r="L116" s="432"/>
      <c r="M116" s="433"/>
      <c r="N116" s="433"/>
      <c r="O116" s="433"/>
      <c r="P116" s="433"/>
      <c r="Q116" s="433"/>
      <c r="R116" s="433"/>
      <c r="S116" s="433"/>
      <c r="T116" s="433"/>
      <c r="U116" s="433"/>
      <c r="V116" s="433"/>
      <c r="W116" s="434" t="s">
        <v>34</v>
      </c>
    </row>
    <row r="117" spans="1:27" ht="14.25" thickTop="1" thickBot="1">
      <c r="L117" s="435"/>
      <c r="M117" s="436" t="s">
        <v>64</v>
      </c>
      <c r="N117" s="437"/>
      <c r="O117" s="436"/>
      <c r="P117" s="438"/>
      <c r="Q117" s="437"/>
      <c r="R117" s="438" t="s">
        <v>65</v>
      </c>
      <c r="S117" s="437"/>
      <c r="T117" s="436"/>
      <c r="U117" s="438"/>
      <c r="V117" s="438"/>
      <c r="W117" s="439" t="s">
        <v>2</v>
      </c>
    </row>
    <row r="118" spans="1:27" ht="13.5" thickTop="1">
      <c r="L118" s="440" t="s">
        <v>3</v>
      </c>
      <c r="M118" s="441"/>
      <c r="N118" s="442"/>
      <c r="O118" s="443"/>
      <c r="P118" s="444"/>
      <c r="Q118" s="443"/>
      <c r="R118" s="441"/>
      <c r="S118" s="442"/>
      <c r="T118" s="443"/>
      <c r="U118" s="444"/>
      <c r="V118" s="443"/>
      <c r="W118" s="445" t="s">
        <v>4</v>
      </c>
    </row>
    <row r="119" spans="1:27" ht="13.5" thickBot="1">
      <c r="L119" s="446"/>
      <c r="M119" s="447" t="s">
        <v>35</v>
      </c>
      <c r="N119" s="448" t="s">
        <v>36</v>
      </c>
      <c r="O119" s="449" t="s">
        <v>37</v>
      </c>
      <c r="P119" s="446" t="s">
        <v>32</v>
      </c>
      <c r="Q119" s="449" t="s">
        <v>7</v>
      </c>
      <c r="R119" s="447" t="s">
        <v>35</v>
      </c>
      <c r="S119" s="448" t="s">
        <v>36</v>
      </c>
      <c r="T119" s="449" t="s">
        <v>37</v>
      </c>
      <c r="U119" s="446" t="s">
        <v>32</v>
      </c>
      <c r="V119" s="449" t="s">
        <v>7</v>
      </c>
      <c r="W119" s="479"/>
    </row>
    <row r="120" spans="1:27" ht="6" customHeight="1" thickTop="1">
      <c r="L120" s="440"/>
      <c r="M120" s="451"/>
      <c r="N120" s="452"/>
      <c r="O120" s="453"/>
      <c r="P120" s="454"/>
      <c r="Q120" s="453"/>
      <c r="R120" s="451"/>
      <c r="S120" s="452"/>
      <c r="T120" s="453"/>
      <c r="U120" s="454"/>
      <c r="V120" s="453"/>
      <c r="W120" s="455"/>
    </row>
    <row r="121" spans="1:27">
      <c r="L121" s="440" t="s">
        <v>10</v>
      </c>
      <c r="M121" s="457">
        <v>81</v>
      </c>
      <c r="N121" s="458">
        <v>17</v>
      </c>
      <c r="O121" s="459">
        <f>+M121+N121</f>
        <v>98</v>
      </c>
      <c r="P121" s="460">
        <v>0</v>
      </c>
      <c r="Q121" s="459">
        <f t="shared" ref="Q121" si="204">O121+P121</f>
        <v>98</v>
      </c>
      <c r="R121" s="313">
        <v>357</v>
      </c>
      <c r="S121" s="314">
        <v>18</v>
      </c>
      <c r="T121" s="169">
        <f>R121+S121</f>
        <v>375</v>
      </c>
      <c r="U121" s="312">
        <v>0</v>
      </c>
      <c r="V121" s="459">
        <f t="shared" ref="V121:V123" si="205">T121+U121</f>
        <v>375</v>
      </c>
      <c r="W121" s="461">
        <f>IF(Q121=0,0,((V121/Q121)-1)*100)</f>
        <v>282.65306122448976</v>
      </c>
    </row>
    <row r="122" spans="1:27">
      <c r="L122" s="440" t="s">
        <v>11</v>
      </c>
      <c r="M122" s="457">
        <v>129</v>
      </c>
      <c r="N122" s="458">
        <v>26</v>
      </c>
      <c r="O122" s="459">
        <f t="shared" ref="O122:O123" si="206">+M122+N122</f>
        <v>155</v>
      </c>
      <c r="P122" s="460">
        <v>0</v>
      </c>
      <c r="Q122" s="459">
        <f>O122+P122</f>
        <v>155</v>
      </c>
      <c r="R122" s="313">
        <v>289</v>
      </c>
      <c r="S122" s="314">
        <v>25</v>
      </c>
      <c r="T122" s="169">
        <f>R122+S122</f>
        <v>314</v>
      </c>
      <c r="U122" s="312">
        <v>0</v>
      </c>
      <c r="V122" s="459">
        <f>T122+U122</f>
        <v>314</v>
      </c>
      <c r="W122" s="461">
        <f>IF(Q122=0,0,((V122/Q122)-1)*100)</f>
        <v>102.58064516129033</v>
      </c>
      <c r="Y122" s="462"/>
      <c r="Z122" s="462"/>
    </row>
    <row r="123" spans="1:27" ht="13.5" thickBot="1">
      <c r="L123" s="446" t="s">
        <v>12</v>
      </c>
      <c r="M123" s="457">
        <v>143</v>
      </c>
      <c r="N123" s="458">
        <v>21</v>
      </c>
      <c r="O123" s="459">
        <f t="shared" si="206"/>
        <v>164</v>
      </c>
      <c r="P123" s="460">
        <v>0</v>
      </c>
      <c r="Q123" s="459">
        <f t="shared" ref="Q123" si="207">O123+P123</f>
        <v>164</v>
      </c>
      <c r="R123" s="313">
        <v>340</v>
      </c>
      <c r="S123" s="314">
        <v>22</v>
      </c>
      <c r="T123" s="169">
        <f>R123+S123</f>
        <v>362</v>
      </c>
      <c r="U123" s="312">
        <v>0</v>
      </c>
      <c r="V123" s="459">
        <f t="shared" si="205"/>
        <v>362</v>
      </c>
      <c r="W123" s="461">
        <f>IF(Q123=0,0,((V123/Q123)-1)*100)</f>
        <v>120.73170731707319</v>
      </c>
      <c r="Y123" s="462"/>
      <c r="Z123" s="462"/>
    </row>
    <row r="124" spans="1:27" ht="14.25" thickTop="1" thickBot="1">
      <c r="L124" s="463" t="s">
        <v>38</v>
      </c>
      <c r="M124" s="464">
        <f t="shared" ref="M124:Q124" si="208">+M121+M122+M123</f>
        <v>353</v>
      </c>
      <c r="N124" s="465">
        <f t="shared" si="208"/>
        <v>64</v>
      </c>
      <c r="O124" s="466">
        <f t="shared" si="208"/>
        <v>417</v>
      </c>
      <c r="P124" s="464">
        <f t="shared" si="208"/>
        <v>0</v>
      </c>
      <c r="Q124" s="466">
        <f t="shared" si="208"/>
        <v>417</v>
      </c>
      <c r="R124" s="464">
        <f t="shared" ref="R124:V124" si="209">+R121+R122+R123</f>
        <v>986</v>
      </c>
      <c r="S124" s="465">
        <f t="shared" si="209"/>
        <v>65</v>
      </c>
      <c r="T124" s="466">
        <f t="shared" si="209"/>
        <v>1051</v>
      </c>
      <c r="U124" s="464">
        <f t="shared" si="209"/>
        <v>0</v>
      </c>
      <c r="V124" s="466">
        <f t="shared" si="209"/>
        <v>1051</v>
      </c>
      <c r="W124" s="467">
        <f t="shared" ref="W124" si="210">IF(Q124=0,0,((V124/Q124)-1)*100)</f>
        <v>152.03836930455634</v>
      </c>
      <c r="Y124" s="462"/>
      <c r="Z124" s="462"/>
    </row>
    <row r="125" spans="1:27" ht="13.5" thickTop="1">
      <c r="L125" s="440" t="s">
        <v>13</v>
      </c>
      <c r="M125" s="457">
        <v>154</v>
      </c>
      <c r="N125" s="458">
        <v>18</v>
      </c>
      <c r="O125" s="459">
        <f>M125+N125</f>
        <v>172</v>
      </c>
      <c r="P125" s="460">
        <v>0</v>
      </c>
      <c r="Q125" s="459">
        <f>O125+P125</f>
        <v>172</v>
      </c>
      <c r="R125" s="457">
        <v>173</v>
      </c>
      <c r="S125" s="458">
        <v>19</v>
      </c>
      <c r="T125" s="459">
        <f>R125+S125</f>
        <v>192</v>
      </c>
      <c r="U125" s="460">
        <v>0</v>
      </c>
      <c r="V125" s="459">
        <f>T125+U125</f>
        <v>192</v>
      </c>
      <c r="W125" s="461">
        <f t="shared" ref="W125" si="211">IF(Q125=0,0,((V125/Q125)-1)*100)</f>
        <v>11.627906976744185</v>
      </c>
      <c r="X125" s="546"/>
      <c r="Y125" s="547"/>
      <c r="Z125" s="547"/>
      <c r="AA125" s="548"/>
    </row>
    <row r="126" spans="1:27">
      <c r="L126" s="440" t="s">
        <v>14</v>
      </c>
      <c r="M126" s="457">
        <v>121</v>
      </c>
      <c r="N126" s="458">
        <v>29</v>
      </c>
      <c r="O126" s="459">
        <f>M126+N126</f>
        <v>150</v>
      </c>
      <c r="P126" s="460">
        <v>0</v>
      </c>
      <c r="Q126" s="459">
        <f>O126+P126</f>
        <v>150</v>
      </c>
      <c r="R126" s="457">
        <v>229</v>
      </c>
      <c r="S126" s="458">
        <v>31</v>
      </c>
      <c r="T126" s="459">
        <f>R126+S126</f>
        <v>260</v>
      </c>
      <c r="U126" s="460">
        <v>0</v>
      </c>
      <c r="V126" s="459">
        <f>T126+U126</f>
        <v>260</v>
      </c>
      <c r="W126" s="461">
        <f>IF(Q126=0,0,((V126/Q126)-1)*100)</f>
        <v>73.333333333333343</v>
      </c>
      <c r="Y126" s="462"/>
      <c r="Z126" s="462"/>
    </row>
    <row r="127" spans="1:27" ht="13.5" thickBot="1">
      <c r="L127" s="440" t="s">
        <v>15</v>
      </c>
      <c r="M127" s="457">
        <v>197</v>
      </c>
      <c r="N127" s="458">
        <v>23</v>
      </c>
      <c r="O127" s="459">
        <f>M127+N127</f>
        <v>220</v>
      </c>
      <c r="P127" s="460">
        <v>0</v>
      </c>
      <c r="Q127" s="459">
        <f>O127+P127</f>
        <v>220</v>
      </c>
      <c r="R127" s="457">
        <v>157</v>
      </c>
      <c r="S127" s="458">
        <v>24</v>
      </c>
      <c r="T127" s="459">
        <f>R127+S127</f>
        <v>181</v>
      </c>
      <c r="U127" s="460">
        <v>0</v>
      </c>
      <c r="V127" s="459">
        <f>T127+U127</f>
        <v>181</v>
      </c>
      <c r="W127" s="461">
        <f>IF(Q127=0,0,((V127/Q127)-1)*100)</f>
        <v>-17.727272727272727</v>
      </c>
      <c r="Y127" s="462"/>
      <c r="Z127" s="462"/>
    </row>
    <row r="128" spans="1:27" ht="14.25" thickTop="1" thickBot="1">
      <c r="A128" s="456"/>
      <c r="L128" s="463" t="s">
        <v>61</v>
      </c>
      <c r="M128" s="464">
        <f>+M125+M126+M127</f>
        <v>472</v>
      </c>
      <c r="N128" s="465">
        <f t="shared" ref="N128" si="212">+N125+N126+N127</f>
        <v>70</v>
      </c>
      <c r="O128" s="466">
        <f t="shared" ref="O128" si="213">+O125+O126+O127</f>
        <v>542</v>
      </c>
      <c r="P128" s="464">
        <f t="shared" ref="P128" si="214">+P125+P126+P127</f>
        <v>0</v>
      </c>
      <c r="Q128" s="466">
        <f t="shared" ref="Q128" si="215">+Q125+Q126+Q127</f>
        <v>542</v>
      </c>
      <c r="R128" s="464">
        <f t="shared" ref="R128" si="216">+R125+R126+R127</f>
        <v>559</v>
      </c>
      <c r="S128" s="465">
        <f t="shared" ref="S128" si="217">+S125+S126+S127</f>
        <v>74</v>
      </c>
      <c r="T128" s="466">
        <f t="shared" ref="T128" si="218">+T125+T126+T127</f>
        <v>633</v>
      </c>
      <c r="U128" s="464">
        <f t="shared" ref="U128" si="219">+U125+U126+U127</f>
        <v>0</v>
      </c>
      <c r="V128" s="466">
        <f t="shared" ref="V128" si="220">+V125+V126+V127</f>
        <v>633</v>
      </c>
      <c r="W128" s="467">
        <f t="shared" ref="W128" si="221">IF(Q128=0,0,((V128/Q128)-1)*100)</f>
        <v>16.789667896678971</v>
      </c>
      <c r="Y128" s="462"/>
      <c r="Z128" s="462"/>
    </row>
    <row r="129" spans="1:28" ht="13.5" thickTop="1">
      <c r="L129" s="440" t="s">
        <v>16</v>
      </c>
      <c r="M129" s="457">
        <v>143</v>
      </c>
      <c r="N129" s="458">
        <v>17</v>
      </c>
      <c r="O129" s="459">
        <f>SUM(M129:N129)</f>
        <v>160</v>
      </c>
      <c r="P129" s="460">
        <v>0</v>
      </c>
      <c r="Q129" s="459">
        <f>O129+P129</f>
        <v>160</v>
      </c>
      <c r="R129" s="457">
        <v>102</v>
      </c>
      <c r="S129" s="458">
        <v>16</v>
      </c>
      <c r="T129" s="459">
        <f>SUM(R129:S129)</f>
        <v>118</v>
      </c>
      <c r="U129" s="460">
        <v>0</v>
      </c>
      <c r="V129" s="459">
        <f>T129+U129</f>
        <v>118</v>
      </c>
      <c r="W129" s="461">
        <f>IF(Q129=0,0,((V129/Q129)-1)*100)</f>
        <v>-26.249999999999996</v>
      </c>
      <c r="Y129" s="462"/>
      <c r="Z129" s="462"/>
    </row>
    <row r="130" spans="1:28" ht="13.5" thickBot="1">
      <c r="L130" s="440" t="s">
        <v>17</v>
      </c>
      <c r="M130" s="457">
        <v>141</v>
      </c>
      <c r="N130" s="458">
        <v>24</v>
      </c>
      <c r="O130" s="459">
        <f>SUM(M130:N130)</f>
        <v>165</v>
      </c>
      <c r="P130" s="460">
        <v>0</v>
      </c>
      <c r="Q130" s="459">
        <f>O130+P130</f>
        <v>165</v>
      </c>
      <c r="R130" s="457">
        <v>92</v>
      </c>
      <c r="S130" s="458">
        <v>17</v>
      </c>
      <c r="T130" s="459">
        <f>SUM(R130:S130)</f>
        <v>109</v>
      </c>
      <c r="U130" s="460">
        <v>0</v>
      </c>
      <c r="V130" s="459">
        <f>T130+U130</f>
        <v>109</v>
      </c>
      <c r="W130" s="461">
        <f t="shared" ref="W130:W131" si="222">IF(Q130=0,0,((V130/Q130)-1)*100)</f>
        <v>-33.939393939393938</v>
      </c>
      <c r="Y130" s="462"/>
      <c r="Z130" s="462"/>
    </row>
    <row r="131" spans="1:28" s="1" customFormat="1" ht="14.25" thickTop="1" thickBot="1">
      <c r="A131" s="293"/>
      <c r="I131" s="2"/>
      <c r="K131" s="4"/>
      <c r="L131" s="78" t="s">
        <v>66</v>
      </c>
      <c r="M131" s="79">
        <f>+M128+M129+M130</f>
        <v>756</v>
      </c>
      <c r="N131" s="80">
        <f t="shared" ref="N131" si="223">+N128+N129+N130</f>
        <v>111</v>
      </c>
      <c r="O131" s="164">
        <f t="shared" ref="O131" si="224">+O128+O129+O130</f>
        <v>867</v>
      </c>
      <c r="P131" s="79">
        <f t="shared" ref="P131" si="225">+P128+P129+P130</f>
        <v>0</v>
      </c>
      <c r="Q131" s="164">
        <f t="shared" ref="Q131" si="226">+Q128+Q129+Q130</f>
        <v>867</v>
      </c>
      <c r="R131" s="79">
        <f t="shared" ref="R131" si="227">+R128+R129+R130</f>
        <v>753</v>
      </c>
      <c r="S131" s="80">
        <f t="shared" ref="S131" si="228">+S128+S129+S130</f>
        <v>107</v>
      </c>
      <c r="T131" s="164">
        <f t="shared" ref="T131" si="229">+T128+T129+T130</f>
        <v>860</v>
      </c>
      <c r="U131" s="79">
        <f t="shared" ref="U131" si="230">+U128+U129+U130</f>
        <v>0</v>
      </c>
      <c r="V131" s="164">
        <f t="shared" ref="V131" si="231">+V128+V129+V130</f>
        <v>860</v>
      </c>
      <c r="W131" s="81">
        <f t="shared" si="222"/>
        <v>-0.8073817762399127</v>
      </c>
      <c r="X131" s="329"/>
      <c r="Y131" s="462"/>
      <c r="Z131" s="462"/>
      <c r="AA131" s="330"/>
    </row>
    <row r="132" spans="1:28" s="1" customFormat="1" ht="14.25" thickTop="1" thickBot="1">
      <c r="A132" s="293"/>
      <c r="I132" s="2"/>
      <c r="K132" s="4"/>
      <c r="L132" s="78" t="s">
        <v>67</v>
      </c>
      <c r="M132" s="79">
        <f>+M124+M128+M129+M130</f>
        <v>1109</v>
      </c>
      <c r="N132" s="80">
        <f t="shared" ref="N132:V132" si="232">+N124+N128+N129+N130</f>
        <v>175</v>
      </c>
      <c r="O132" s="164">
        <f t="shared" si="232"/>
        <v>1284</v>
      </c>
      <c r="P132" s="79">
        <f t="shared" si="232"/>
        <v>0</v>
      </c>
      <c r="Q132" s="164">
        <f t="shared" si="232"/>
        <v>1284</v>
      </c>
      <c r="R132" s="79">
        <f t="shared" si="232"/>
        <v>1739</v>
      </c>
      <c r="S132" s="80">
        <f t="shared" si="232"/>
        <v>172</v>
      </c>
      <c r="T132" s="164">
        <f t="shared" si="232"/>
        <v>1911</v>
      </c>
      <c r="U132" s="79">
        <f t="shared" si="232"/>
        <v>0</v>
      </c>
      <c r="V132" s="164">
        <f t="shared" si="232"/>
        <v>1911</v>
      </c>
      <c r="W132" s="81">
        <f>IF(Q132=0,0,((V132/Q132)-1)*100)</f>
        <v>48.831775700934578</v>
      </c>
      <c r="X132" s="329"/>
      <c r="Y132" s="462"/>
      <c r="Z132" s="462"/>
      <c r="AA132" s="330"/>
      <c r="AB132" s="260"/>
    </row>
    <row r="133" spans="1:28" ht="14.25" thickTop="1" thickBot="1">
      <c r="L133" s="440" t="s">
        <v>18</v>
      </c>
      <c r="M133" s="457">
        <v>145</v>
      </c>
      <c r="N133" s="458">
        <v>25</v>
      </c>
      <c r="O133" s="468">
        <f>SUM(M133:N133)</f>
        <v>170</v>
      </c>
      <c r="P133" s="469">
        <v>0</v>
      </c>
      <c r="Q133" s="468">
        <f>O133+P133</f>
        <v>170</v>
      </c>
      <c r="R133" s="457"/>
      <c r="S133" s="458"/>
      <c r="T133" s="468"/>
      <c r="U133" s="469"/>
      <c r="V133" s="468"/>
      <c r="W133" s="461"/>
      <c r="Y133" s="462"/>
      <c r="Z133" s="462"/>
    </row>
    <row r="134" spans="1:28" ht="14.25" thickTop="1" thickBot="1">
      <c r="A134" s="456"/>
      <c r="L134" s="470" t="s">
        <v>19</v>
      </c>
      <c r="M134" s="471">
        <f t="shared" ref="M134:Q134" si="233">+M129+M130+M133</f>
        <v>429</v>
      </c>
      <c r="N134" s="471">
        <f t="shared" si="233"/>
        <v>66</v>
      </c>
      <c r="O134" s="472">
        <f t="shared" si="233"/>
        <v>495</v>
      </c>
      <c r="P134" s="473">
        <f t="shared" si="233"/>
        <v>0</v>
      </c>
      <c r="Q134" s="472">
        <f t="shared" si="233"/>
        <v>495</v>
      </c>
      <c r="R134" s="471"/>
      <c r="S134" s="471"/>
      <c r="T134" s="472"/>
      <c r="U134" s="473"/>
      <c r="V134" s="472"/>
      <c r="W134" s="474"/>
      <c r="Y134" s="462"/>
      <c r="Z134" s="462"/>
    </row>
    <row r="135" spans="1:28" ht="13.5" thickTop="1">
      <c r="A135" s="480"/>
      <c r="K135" s="480"/>
      <c r="L135" s="440" t="s">
        <v>21</v>
      </c>
      <c r="M135" s="457">
        <v>146</v>
      </c>
      <c r="N135" s="458">
        <v>38</v>
      </c>
      <c r="O135" s="468">
        <f>SUM(M135:N135)</f>
        <v>184</v>
      </c>
      <c r="P135" s="475">
        <v>0</v>
      </c>
      <c r="Q135" s="468">
        <f>O135+P135</f>
        <v>184</v>
      </c>
      <c r="R135" s="457"/>
      <c r="S135" s="458"/>
      <c r="T135" s="468"/>
      <c r="U135" s="475"/>
      <c r="V135" s="468"/>
      <c r="W135" s="461"/>
    </row>
    <row r="136" spans="1:28">
      <c r="A136" s="480"/>
      <c r="K136" s="480"/>
      <c r="L136" s="440" t="s">
        <v>22</v>
      </c>
      <c r="M136" s="457">
        <v>216</v>
      </c>
      <c r="N136" s="458">
        <v>48</v>
      </c>
      <c r="O136" s="468">
        <f>SUM(M136:N136)</f>
        <v>264</v>
      </c>
      <c r="P136" s="460">
        <v>0</v>
      </c>
      <c r="Q136" s="468">
        <f>O136+P136</f>
        <v>264</v>
      </c>
      <c r="R136" s="457"/>
      <c r="S136" s="458"/>
      <c r="T136" s="468"/>
      <c r="U136" s="460"/>
      <c r="V136" s="468"/>
      <c r="W136" s="461"/>
    </row>
    <row r="137" spans="1:28" ht="13.5" thickBot="1">
      <c r="A137" s="480"/>
      <c r="K137" s="480"/>
      <c r="L137" s="440" t="s">
        <v>23</v>
      </c>
      <c r="M137" s="457">
        <v>272</v>
      </c>
      <c r="N137" s="458">
        <v>21</v>
      </c>
      <c r="O137" s="468">
        <f>SUM(M137:N137)</f>
        <v>293</v>
      </c>
      <c r="P137" s="460">
        <v>0</v>
      </c>
      <c r="Q137" s="468">
        <f>O137+P137</f>
        <v>293</v>
      </c>
      <c r="R137" s="457"/>
      <c r="S137" s="458"/>
      <c r="T137" s="468"/>
      <c r="U137" s="460"/>
      <c r="V137" s="468"/>
      <c r="W137" s="461"/>
    </row>
    <row r="138" spans="1:28" ht="14.25" thickTop="1" thickBot="1">
      <c r="A138" s="456"/>
      <c r="L138" s="463" t="s">
        <v>40</v>
      </c>
      <c r="M138" s="464">
        <f t="shared" ref="M138:Q138" si="234">+M135+M136+M137</f>
        <v>634</v>
      </c>
      <c r="N138" s="465">
        <f t="shared" si="234"/>
        <v>107</v>
      </c>
      <c r="O138" s="466">
        <f t="shared" si="234"/>
        <v>741</v>
      </c>
      <c r="P138" s="464">
        <f t="shared" si="234"/>
        <v>0</v>
      </c>
      <c r="Q138" s="466">
        <f t="shared" si="234"/>
        <v>741</v>
      </c>
      <c r="R138" s="464"/>
      <c r="S138" s="465"/>
      <c r="T138" s="466"/>
      <c r="U138" s="464"/>
      <c r="V138" s="466"/>
      <c r="W138" s="467"/>
    </row>
    <row r="139" spans="1:28" ht="14.25" thickTop="1" thickBot="1">
      <c r="A139" s="456" t="str">
        <f>IF(ISERROR(F139/G139)," ",IF(F139/G139&gt;0.5,IF(F139/G139&lt;1.5," ","NOT OK"),"NOT OK"))</f>
        <v xml:space="preserve"> </v>
      </c>
      <c r="L139" s="463" t="s">
        <v>62</v>
      </c>
      <c r="M139" s="464">
        <f t="shared" ref="M139:Q139" si="235">+M128+M134+M138</f>
        <v>1535</v>
      </c>
      <c r="N139" s="465">
        <f t="shared" si="235"/>
        <v>243</v>
      </c>
      <c r="O139" s="477">
        <f t="shared" si="235"/>
        <v>1778</v>
      </c>
      <c r="P139" s="464">
        <f t="shared" si="235"/>
        <v>0</v>
      </c>
      <c r="Q139" s="477">
        <f t="shared" si="235"/>
        <v>1778</v>
      </c>
      <c r="R139" s="464"/>
      <c r="S139" s="465"/>
      <c r="T139" s="477"/>
      <c r="U139" s="464"/>
      <c r="V139" s="477"/>
      <c r="W139" s="467"/>
      <c r="Y139" s="462"/>
      <c r="Z139" s="462"/>
    </row>
    <row r="140" spans="1:28" ht="14.25" thickTop="1" thickBot="1">
      <c r="A140" s="456"/>
      <c r="L140" s="463" t="s">
        <v>63</v>
      </c>
      <c r="M140" s="464">
        <f t="shared" ref="M140:Q140" si="236">+M124+M128+M134+M138</f>
        <v>1888</v>
      </c>
      <c r="N140" s="465">
        <f t="shared" si="236"/>
        <v>307</v>
      </c>
      <c r="O140" s="466">
        <f t="shared" si="236"/>
        <v>2195</v>
      </c>
      <c r="P140" s="464">
        <f t="shared" si="236"/>
        <v>0</v>
      </c>
      <c r="Q140" s="466">
        <f t="shared" si="236"/>
        <v>2195</v>
      </c>
      <c r="R140" s="464"/>
      <c r="S140" s="465"/>
      <c r="T140" s="466"/>
      <c r="U140" s="464"/>
      <c r="V140" s="466"/>
      <c r="W140" s="467"/>
      <c r="Y140" s="462"/>
      <c r="Z140" s="462"/>
    </row>
    <row r="141" spans="1:28" ht="14.25" thickTop="1" thickBot="1">
      <c r="L141" s="478" t="s">
        <v>60</v>
      </c>
      <c r="M141" s="433"/>
      <c r="N141" s="433"/>
      <c r="O141" s="433"/>
      <c r="P141" s="433"/>
      <c r="Q141" s="433"/>
      <c r="R141" s="433"/>
      <c r="S141" s="433"/>
      <c r="T141" s="433"/>
      <c r="U141" s="433"/>
      <c r="V141" s="433"/>
      <c r="W141" s="433"/>
      <c r="X141" s="433"/>
    </row>
    <row r="142" spans="1:28" ht="13.5" thickTop="1">
      <c r="L142" s="1361" t="s">
        <v>42</v>
      </c>
      <c r="M142" s="1362"/>
      <c r="N142" s="1362"/>
      <c r="O142" s="1362"/>
      <c r="P142" s="1362"/>
      <c r="Q142" s="1362"/>
      <c r="R142" s="1362"/>
      <c r="S142" s="1362"/>
      <c r="T142" s="1362"/>
      <c r="U142" s="1362"/>
      <c r="V142" s="1362"/>
      <c r="W142" s="1363"/>
    </row>
    <row r="143" spans="1:28" ht="13.5" thickBot="1">
      <c r="L143" s="1358" t="s">
        <v>45</v>
      </c>
      <c r="M143" s="1359"/>
      <c r="N143" s="1359"/>
      <c r="O143" s="1359"/>
      <c r="P143" s="1359"/>
      <c r="Q143" s="1359"/>
      <c r="R143" s="1359"/>
      <c r="S143" s="1359"/>
      <c r="T143" s="1359"/>
      <c r="U143" s="1359"/>
      <c r="V143" s="1359"/>
      <c r="W143" s="1360"/>
    </row>
    <row r="144" spans="1:28" ht="14.25" thickTop="1" thickBot="1">
      <c r="L144" s="432"/>
      <c r="M144" s="433"/>
      <c r="N144" s="433"/>
      <c r="O144" s="433"/>
      <c r="P144" s="433"/>
      <c r="Q144" s="433"/>
      <c r="R144" s="433"/>
      <c r="S144" s="433"/>
      <c r="T144" s="433"/>
      <c r="U144" s="433"/>
      <c r="V144" s="433"/>
      <c r="W144" s="434" t="s">
        <v>34</v>
      </c>
    </row>
    <row r="145" spans="1:28" ht="14.25" thickTop="1" thickBot="1">
      <c r="L145" s="435"/>
      <c r="M145" s="436" t="s">
        <v>64</v>
      </c>
      <c r="N145" s="437"/>
      <c r="O145" s="436"/>
      <c r="P145" s="438"/>
      <c r="Q145" s="437"/>
      <c r="R145" s="438" t="s">
        <v>65</v>
      </c>
      <c r="S145" s="437"/>
      <c r="T145" s="436"/>
      <c r="U145" s="438"/>
      <c r="V145" s="438"/>
      <c r="W145" s="439" t="s">
        <v>2</v>
      </c>
    </row>
    <row r="146" spans="1:28" ht="13.5" thickTop="1">
      <c r="L146" s="440" t="s">
        <v>3</v>
      </c>
      <c r="M146" s="441"/>
      <c r="N146" s="442"/>
      <c r="O146" s="443"/>
      <c r="P146" s="444"/>
      <c r="Q146" s="481"/>
      <c r="R146" s="441"/>
      <c r="S146" s="442"/>
      <c r="T146" s="443"/>
      <c r="U146" s="444"/>
      <c r="V146" s="481"/>
      <c r="W146" s="445" t="s">
        <v>4</v>
      </c>
    </row>
    <row r="147" spans="1:28" ht="13.5" thickBot="1">
      <c r="L147" s="446"/>
      <c r="M147" s="447" t="s">
        <v>35</v>
      </c>
      <c r="N147" s="448" t="s">
        <v>36</v>
      </c>
      <c r="O147" s="449" t="s">
        <v>37</v>
      </c>
      <c r="P147" s="446" t="s">
        <v>32</v>
      </c>
      <c r="Q147" s="543" t="s">
        <v>7</v>
      </c>
      <c r="R147" s="447" t="s">
        <v>35</v>
      </c>
      <c r="S147" s="448" t="s">
        <v>36</v>
      </c>
      <c r="T147" s="449" t="s">
        <v>37</v>
      </c>
      <c r="U147" s="446" t="s">
        <v>32</v>
      </c>
      <c r="V147" s="482" t="s">
        <v>7</v>
      </c>
      <c r="W147" s="479"/>
    </row>
    <row r="148" spans="1:28" ht="5.25" customHeight="1" thickTop="1">
      <c r="L148" s="440"/>
      <c r="M148" s="451"/>
      <c r="N148" s="452"/>
      <c r="O148" s="453"/>
      <c r="P148" s="454"/>
      <c r="Q148" s="483"/>
      <c r="R148" s="451"/>
      <c r="S148" s="452"/>
      <c r="T148" s="453"/>
      <c r="U148" s="454"/>
      <c r="V148" s="483"/>
      <c r="W148" s="455"/>
    </row>
    <row r="149" spans="1:28">
      <c r="L149" s="440" t="s">
        <v>10</v>
      </c>
      <c r="M149" s="457">
        <f t="shared" ref="M149:N151" si="237">+M93+M121</f>
        <v>124</v>
      </c>
      <c r="N149" s="458">
        <f t="shared" si="237"/>
        <v>215</v>
      </c>
      <c r="O149" s="459">
        <f>M149+N149</f>
        <v>339</v>
      </c>
      <c r="P149" s="460">
        <f>+P93+P121</f>
        <v>0</v>
      </c>
      <c r="Q149" s="484">
        <f>O149+P149</f>
        <v>339</v>
      </c>
      <c r="R149" s="457">
        <f t="shared" ref="R149:S151" si="238">+R93+R121</f>
        <v>534</v>
      </c>
      <c r="S149" s="458">
        <f t="shared" si="238"/>
        <v>263</v>
      </c>
      <c r="T149" s="459">
        <f>R149+S149</f>
        <v>797</v>
      </c>
      <c r="U149" s="460">
        <f>+U93+U121</f>
        <v>0</v>
      </c>
      <c r="V149" s="484">
        <f>T149+U149</f>
        <v>797</v>
      </c>
      <c r="W149" s="461">
        <f>IF(Q149=0,0,((V149/Q149)-1)*100)</f>
        <v>135.10324483775813</v>
      </c>
      <c r="Z149" s="462"/>
    </row>
    <row r="150" spans="1:28">
      <c r="L150" s="440" t="s">
        <v>11</v>
      </c>
      <c r="M150" s="457">
        <f t="shared" si="237"/>
        <v>236</v>
      </c>
      <c r="N150" s="458">
        <f t="shared" si="237"/>
        <v>312</v>
      </c>
      <c r="O150" s="459">
        <f>M150+N150</f>
        <v>548</v>
      </c>
      <c r="P150" s="460">
        <f>+P94+P122</f>
        <v>0</v>
      </c>
      <c r="Q150" s="484">
        <f>O150+P150</f>
        <v>548</v>
      </c>
      <c r="R150" s="457">
        <f t="shared" si="238"/>
        <v>493</v>
      </c>
      <c r="S150" s="458">
        <f t="shared" si="238"/>
        <v>305</v>
      </c>
      <c r="T150" s="459">
        <f>R150+S150</f>
        <v>798</v>
      </c>
      <c r="U150" s="460">
        <f>+U94+U122</f>
        <v>0</v>
      </c>
      <c r="V150" s="484">
        <f>T150+U150</f>
        <v>798</v>
      </c>
      <c r="W150" s="461">
        <f>IF(Q150=0,0,((V150/Q150)-1)*100)</f>
        <v>45.620437956204384</v>
      </c>
      <c r="Z150" s="462"/>
    </row>
    <row r="151" spans="1:28" ht="13.5" thickBot="1">
      <c r="L151" s="446" t="s">
        <v>12</v>
      </c>
      <c r="M151" s="457">
        <f t="shared" si="237"/>
        <v>270</v>
      </c>
      <c r="N151" s="458">
        <f t="shared" si="237"/>
        <v>288</v>
      </c>
      <c r="O151" s="459">
        <f>M151+N151</f>
        <v>558</v>
      </c>
      <c r="P151" s="460">
        <f>+P95+P123</f>
        <v>0</v>
      </c>
      <c r="Q151" s="484">
        <f>O151+P151</f>
        <v>558</v>
      </c>
      <c r="R151" s="457">
        <f t="shared" si="238"/>
        <v>574</v>
      </c>
      <c r="S151" s="458">
        <f t="shared" si="238"/>
        <v>371</v>
      </c>
      <c r="T151" s="459">
        <f>R151+S151</f>
        <v>945</v>
      </c>
      <c r="U151" s="460">
        <f>+U95+U123</f>
        <v>0</v>
      </c>
      <c r="V151" s="484">
        <f>T151+U151</f>
        <v>945</v>
      </c>
      <c r="W151" s="461">
        <f>IF(Q151=0,0,((V151/Q151)-1)*100)</f>
        <v>69.354838709677423</v>
      </c>
      <c r="Z151" s="462"/>
    </row>
    <row r="152" spans="1:28" ht="14.25" thickTop="1" thickBot="1">
      <c r="L152" s="463" t="s">
        <v>38</v>
      </c>
      <c r="M152" s="464">
        <f t="shared" ref="M152:Q152" si="239">+M149+M150+M151</f>
        <v>630</v>
      </c>
      <c r="N152" s="465">
        <f t="shared" si="239"/>
        <v>815</v>
      </c>
      <c r="O152" s="466">
        <f t="shared" si="239"/>
        <v>1445</v>
      </c>
      <c r="P152" s="464">
        <f t="shared" si="239"/>
        <v>0</v>
      </c>
      <c r="Q152" s="466">
        <f t="shared" si="239"/>
        <v>1445</v>
      </c>
      <c r="R152" s="464">
        <f t="shared" ref="R152:V152" si="240">+R149+R150+R151</f>
        <v>1601</v>
      </c>
      <c r="S152" s="465">
        <f t="shared" si="240"/>
        <v>939</v>
      </c>
      <c r="T152" s="466">
        <f t="shared" si="240"/>
        <v>2540</v>
      </c>
      <c r="U152" s="464">
        <f t="shared" si="240"/>
        <v>0</v>
      </c>
      <c r="V152" s="466">
        <f t="shared" si="240"/>
        <v>2540</v>
      </c>
      <c r="W152" s="467">
        <f t="shared" ref="W152" si="241">IF(Q152=0,0,((V152/Q152)-1)*100)</f>
        <v>75.778546712802779</v>
      </c>
      <c r="Y152" s="462"/>
      <c r="Z152" s="462"/>
    </row>
    <row r="153" spans="1:28" ht="13.5" thickTop="1">
      <c r="L153" s="440" t="s">
        <v>13</v>
      </c>
      <c r="M153" s="457">
        <f t="shared" ref="M153:N155" si="242">+M97+M125</f>
        <v>316</v>
      </c>
      <c r="N153" s="458">
        <f t="shared" si="242"/>
        <v>274</v>
      </c>
      <c r="O153" s="459">
        <f t="shared" ref="O153" si="243">M153+N153</f>
        <v>590</v>
      </c>
      <c r="P153" s="460">
        <f>+P97+P125</f>
        <v>0</v>
      </c>
      <c r="Q153" s="484">
        <f>O153+P153</f>
        <v>590</v>
      </c>
      <c r="R153" s="457">
        <f t="shared" ref="R153:S155" si="244">+R97+R125</f>
        <v>253</v>
      </c>
      <c r="S153" s="458">
        <f t="shared" si="244"/>
        <v>195</v>
      </c>
      <c r="T153" s="459">
        <f t="shared" ref="T153" si="245">R153+S153</f>
        <v>448</v>
      </c>
      <c r="U153" s="460">
        <f>+U97+U125</f>
        <v>0</v>
      </c>
      <c r="V153" s="484">
        <f>T153+U153</f>
        <v>448</v>
      </c>
      <c r="W153" s="461">
        <f>IF(Q153=0,0,((V153/Q153)-1)*100)</f>
        <v>-24.067796610169488</v>
      </c>
      <c r="X153" s="546"/>
      <c r="Y153" s="547"/>
      <c r="Z153" s="547"/>
      <c r="AA153" s="548"/>
    </row>
    <row r="154" spans="1:28">
      <c r="L154" s="440" t="s">
        <v>14</v>
      </c>
      <c r="M154" s="457">
        <f t="shared" si="242"/>
        <v>189</v>
      </c>
      <c r="N154" s="458">
        <f t="shared" si="242"/>
        <v>193</v>
      </c>
      <c r="O154" s="459">
        <f>M154+N154</f>
        <v>382</v>
      </c>
      <c r="P154" s="460">
        <f>+P98+P126</f>
        <v>0</v>
      </c>
      <c r="Q154" s="484">
        <f>O154+P154</f>
        <v>382</v>
      </c>
      <c r="R154" s="457">
        <f t="shared" si="244"/>
        <v>294</v>
      </c>
      <c r="S154" s="458">
        <f t="shared" si="244"/>
        <v>301</v>
      </c>
      <c r="T154" s="459">
        <f>R154+S154</f>
        <v>595</v>
      </c>
      <c r="U154" s="460">
        <f>+U98+U126</f>
        <v>0</v>
      </c>
      <c r="V154" s="484">
        <f>T154+U154</f>
        <v>595</v>
      </c>
      <c r="W154" s="461">
        <f>IF(Q154=0,0,((V154/Q154)-1)*100)</f>
        <v>55.759162303664908</v>
      </c>
      <c r="Y154" s="462"/>
      <c r="Z154" s="462"/>
      <c r="AB154" s="462"/>
    </row>
    <row r="155" spans="1:28" ht="13.5" thickBot="1">
      <c r="L155" s="440" t="s">
        <v>15</v>
      </c>
      <c r="M155" s="457">
        <f t="shared" si="242"/>
        <v>423</v>
      </c>
      <c r="N155" s="458">
        <f t="shared" si="242"/>
        <v>259</v>
      </c>
      <c r="O155" s="459">
        <f>M155+N155</f>
        <v>682</v>
      </c>
      <c r="P155" s="460">
        <f>+P99+P127</f>
        <v>0</v>
      </c>
      <c r="Q155" s="484">
        <f>O155+P155</f>
        <v>682</v>
      </c>
      <c r="R155" s="457">
        <f t="shared" si="244"/>
        <v>235</v>
      </c>
      <c r="S155" s="458">
        <f t="shared" si="244"/>
        <v>328</v>
      </c>
      <c r="T155" s="459">
        <f>R155+S155</f>
        <v>563</v>
      </c>
      <c r="U155" s="460">
        <f>+U99+U127</f>
        <v>0</v>
      </c>
      <c r="V155" s="484">
        <f>T155+U155</f>
        <v>563</v>
      </c>
      <c r="W155" s="461">
        <f>IF(Q155=0,0,((V155/Q155)-1)*100)</f>
        <v>-17.448680351906155</v>
      </c>
      <c r="Y155" s="462"/>
      <c r="Z155" s="462"/>
    </row>
    <row r="156" spans="1:28" ht="14.25" thickTop="1" thickBot="1">
      <c r="A156" s="456"/>
      <c r="L156" s="463" t="s">
        <v>61</v>
      </c>
      <c r="M156" s="464">
        <f>+M153+M154+M155</f>
        <v>928</v>
      </c>
      <c r="N156" s="465">
        <f t="shared" ref="N156" si="246">+N153+N154+N155</f>
        <v>726</v>
      </c>
      <c r="O156" s="466">
        <f t="shared" ref="O156" si="247">+O153+O154+O155</f>
        <v>1654</v>
      </c>
      <c r="P156" s="464">
        <f t="shared" ref="P156" si="248">+P153+P154+P155</f>
        <v>0</v>
      </c>
      <c r="Q156" s="466">
        <f t="shared" ref="Q156" si="249">+Q153+Q154+Q155</f>
        <v>1654</v>
      </c>
      <c r="R156" s="464">
        <f t="shared" ref="R156" si="250">+R153+R154+R155</f>
        <v>782</v>
      </c>
      <c r="S156" s="465">
        <f t="shared" ref="S156" si="251">+S153+S154+S155</f>
        <v>824</v>
      </c>
      <c r="T156" s="466">
        <f t="shared" ref="T156" si="252">+T153+T154+T155</f>
        <v>1606</v>
      </c>
      <c r="U156" s="464">
        <f t="shared" ref="U156" si="253">+U153+U154+U155</f>
        <v>0</v>
      </c>
      <c r="V156" s="466">
        <f t="shared" ref="V156" si="254">+V153+V154+V155</f>
        <v>1606</v>
      </c>
      <c r="W156" s="467">
        <f t="shared" ref="W156" si="255">IF(Q156=0,0,((V156/Q156)-1)*100)</f>
        <v>-2.9020556227327687</v>
      </c>
      <c r="Y156" s="462"/>
      <c r="Z156" s="462"/>
    </row>
    <row r="157" spans="1:28" ht="13.5" thickTop="1">
      <c r="L157" s="440" t="s">
        <v>16</v>
      </c>
      <c r="M157" s="457">
        <f>+M101+M129</f>
        <v>272</v>
      </c>
      <c r="N157" s="458">
        <f>+N101+N129</f>
        <v>225</v>
      </c>
      <c r="O157" s="459">
        <f t="shared" ref="O157" si="256">M157+N157</f>
        <v>497</v>
      </c>
      <c r="P157" s="460">
        <f>+P101+P129</f>
        <v>0</v>
      </c>
      <c r="Q157" s="484">
        <f>O157+P157</f>
        <v>497</v>
      </c>
      <c r="R157" s="457">
        <f>+R101+R129</f>
        <v>239</v>
      </c>
      <c r="S157" s="458">
        <f>+S101+S129</f>
        <v>340</v>
      </c>
      <c r="T157" s="459">
        <f>R157+S157</f>
        <v>579</v>
      </c>
      <c r="U157" s="460">
        <f>+U101+U129</f>
        <v>0</v>
      </c>
      <c r="V157" s="484">
        <f>T157+U157</f>
        <v>579</v>
      </c>
      <c r="W157" s="461">
        <f t="shared" ref="W157" si="257">IF(Q157=0,0,((V157/Q157)-1)*100)</f>
        <v>16.498993963782695</v>
      </c>
      <c r="Y157" s="462"/>
      <c r="Z157" s="462"/>
    </row>
    <row r="158" spans="1:28" ht="13.5" thickBot="1">
      <c r="L158" s="440" t="s">
        <v>17</v>
      </c>
      <c r="M158" s="457">
        <f>+M102+M130</f>
        <v>247</v>
      </c>
      <c r="N158" s="458">
        <f>+N102+N130</f>
        <v>222</v>
      </c>
      <c r="O158" s="459">
        <f>M158+N158</f>
        <v>469</v>
      </c>
      <c r="P158" s="460">
        <f>+P102+P130</f>
        <v>0</v>
      </c>
      <c r="Q158" s="484">
        <f>O158+P158</f>
        <v>469</v>
      </c>
      <c r="R158" s="457">
        <f>+R102+R130</f>
        <v>207</v>
      </c>
      <c r="S158" s="458">
        <f>+S102+S130</f>
        <v>352</v>
      </c>
      <c r="T158" s="459">
        <f>R158+S158</f>
        <v>559</v>
      </c>
      <c r="U158" s="460">
        <f>+U102+U130</f>
        <v>0</v>
      </c>
      <c r="V158" s="484">
        <f>T158+U158</f>
        <v>559</v>
      </c>
      <c r="W158" s="461">
        <f t="shared" ref="W158:W159" si="258">IF(Q158=0,0,((V158/Q158)-1)*100)</f>
        <v>19.189765458422169</v>
      </c>
      <c r="Y158" s="462"/>
      <c r="Z158" s="462"/>
    </row>
    <row r="159" spans="1:28" s="1" customFormat="1" ht="14.25" thickTop="1" thickBot="1">
      <c r="A159" s="293"/>
      <c r="I159" s="2"/>
      <c r="K159" s="4"/>
      <c r="L159" s="78" t="s">
        <v>66</v>
      </c>
      <c r="M159" s="79">
        <f>+M156+M157+M158</f>
        <v>1447</v>
      </c>
      <c r="N159" s="80">
        <f t="shared" ref="N159" si="259">+N156+N157+N158</f>
        <v>1173</v>
      </c>
      <c r="O159" s="164">
        <f t="shared" ref="O159" si="260">+O156+O157+O158</f>
        <v>2620</v>
      </c>
      <c r="P159" s="79">
        <f t="shared" ref="P159" si="261">+P156+P157+P158</f>
        <v>0</v>
      </c>
      <c r="Q159" s="164">
        <f t="shared" ref="Q159" si="262">+Q156+Q157+Q158</f>
        <v>2620</v>
      </c>
      <c r="R159" s="79">
        <f t="shared" ref="R159" si="263">+R156+R157+R158</f>
        <v>1228</v>
      </c>
      <c r="S159" s="80">
        <f t="shared" ref="S159" si="264">+S156+S157+S158</f>
        <v>1516</v>
      </c>
      <c r="T159" s="164">
        <f t="shared" ref="T159" si="265">+T156+T157+T158</f>
        <v>2744</v>
      </c>
      <c r="U159" s="79">
        <f t="shared" ref="U159" si="266">+U156+U157+U158</f>
        <v>0</v>
      </c>
      <c r="V159" s="164">
        <f t="shared" ref="V159" si="267">+V156+V157+V158</f>
        <v>2744</v>
      </c>
      <c r="W159" s="81">
        <f t="shared" si="258"/>
        <v>4.7328244274809084</v>
      </c>
      <c r="X159" s="329"/>
      <c r="Y159" s="462"/>
      <c r="Z159" s="462"/>
      <c r="AA159" s="330"/>
    </row>
    <row r="160" spans="1:28" s="1" customFormat="1" ht="14.25" thickTop="1" thickBot="1">
      <c r="A160" s="293"/>
      <c r="I160" s="2"/>
      <c r="K160" s="4"/>
      <c r="L160" s="78" t="s">
        <v>67</v>
      </c>
      <c r="M160" s="79">
        <f>+M152+M156+M157+M158</f>
        <v>2077</v>
      </c>
      <c r="N160" s="80">
        <f t="shared" ref="N160:V160" si="268">+N152+N156+N157+N158</f>
        <v>1988</v>
      </c>
      <c r="O160" s="164">
        <f t="shared" si="268"/>
        <v>4065</v>
      </c>
      <c r="P160" s="79">
        <f t="shared" si="268"/>
        <v>0</v>
      </c>
      <c r="Q160" s="164">
        <f t="shared" si="268"/>
        <v>4065</v>
      </c>
      <c r="R160" s="79">
        <f t="shared" si="268"/>
        <v>2829</v>
      </c>
      <c r="S160" s="80">
        <f t="shared" si="268"/>
        <v>2455</v>
      </c>
      <c r="T160" s="164">
        <f t="shared" si="268"/>
        <v>5284</v>
      </c>
      <c r="U160" s="79">
        <f t="shared" si="268"/>
        <v>0</v>
      </c>
      <c r="V160" s="164">
        <f t="shared" si="268"/>
        <v>5284</v>
      </c>
      <c r="W160" s="81">
        <f>IF(Q160=0,0,((V160/Q160)-1)*100)</f>
        <v>29.987699876998764</v>
      </c>
      <c r="X160" s="329"/>
      <c r="Y160" s="462"/>
      <c r="Z160" s="462"/>
      <c r="AA160" s="330"/>
      <c r="AB160" s="260"/>
    </row>
    <row r="161" spans="1:26" ht="14.25" thickTop="1" thickBot="1">
      <c r="L161" s="440" t="s">
        <v>18</v>
      </c>
      <c r="M161" s="457">
        <f>+M105+M133</f>
        <v>245</v>
      </c>
      <c r="N161" s="458">
        <f>+N105+N133</f>
        <v>206</v>
      </c>
      <c r="O161" s="468">
        <f>M161+N161</f>
        <v>451</v>
      </c>
      <c r="P161" s="469">
        <f>+P105+P133</f>
        <v>1</v>
      </c>
      <c r="Q161" s="484">
        <f>O161+P161</f>
        <v>452</v>
      </c>
      <c r="R161" s="457"/>
      <c r="S161" s="458"/>
      <c r="T161" s="468"/>
      <c r="U161" s="469"/>
      <c r="V161" s="484"/>
      <c r="W161" s="461"/>
      <c r="Y161" s="462"/>
      <c r="Z161" s="462"/>
    </row>
    <row r="162" spans="1:26" ht="14.25" thickTop="1" thickBot="1">
      <c r="A162" s="456"/>
      <c r="L162" s="470" t="s">
        <v>19</v>
      </c>
      <c r="M162" s="471">
        <f t="shared" ref="M162:Q162" si="269">+M157+M158+M161</f>
        <v>764</v>
      </c>
      <c r="N162" s="471">
        <f t="shared" si="269"/>
        <v>653</v>
      </c>
      <c r="O162" s="472">
        <f t="shared" si="269"/>
        <v>1417</v>
      </c>
      <c r="P162" s="473">
        <f t="shared" si="269"/>
        <v>1</v>
      </c>
      <c r="Q162" s="472">
        <f t="shared" si="269"/>
        <v>1418</v>
      </c>
      <c r="R162" s="471"/>
      <c r="S162" s="471"/>
      <c r="T162" s="472"/>
      <c r="U162" s="473"/>
      <c r="V162" s="472"/>
      <c r="W162" s="474"/>
      <c r="Y162" s="462"/>
      <c r="Z162" s="462"/>
    </row>
    <row r="163" spans="1:26" ht="13.5" thickTop="1">
      <c r="A163" s="456"/>
      <c r="L163" s="440" t="s">
        <v>21</v>
      </c>
      <c r="M163" s="457">
        <f t="shared" ref="M163:N165" si="270">+M107+M135</f>
        <v>197</v>
      </c>
      <c r="N163" s="458">
        <f t="shared" si="270"/>
        <v>250</v>
      </c>
      <c r="O163" s="468">
        <f>M163+N163</f>
        <v>447</v>
      </c>
      <c r="P163" s="475">
        <f>+P107+P135</f>
        <v>0</v>
      </c>
      <c r="Q163" s="484">
        <f>O163+P163</f>
        <v>447</v>
      </c>
      <c r="R163" s="457"/>
      <c r="S163" s="458"/>
      <c r="T163" s="468"/>
      <c r="U163" s="475"/>
      <c r="V163" s="484"/>
      <c r="W163" s="461"/>
    </row>
    <row r="164" spans="1:26">
      <c r="A164" s="456"/>
      <c r="L164" s="440" t="s">
        <v>22</v>
      </c>
      <c r="M164" s="457">
        <f t="shared" si="270"/>
        <v>291</v>
      </c>
      <c r="N164" s="458">
        <f t="shared" si="270"/>
        <v>287</v>
      </c>
      <c r="O164" s="468">
        <f t="shared" ref="O164" si="271">M164+N164</f>
        <v>578</v>
      </c>
      <c r="P164" s="460">
        <f>+P108+P136</f>
        <v>0</v>
      </c>
      <c r="Q164" s="484">
        <f>O164+P164</f>
        <v>578</v>
      </c>
      <c r="R164" s="457"/>
      <c r="S164" s="458"/>
      <c r="T164" s="468"/>
      <c r="U164" s="460"/>
      <c r="V164" s="484"/>
      <c r="W164" s="461"/>
    </row>
    <row r="165" spans="1:26" ht="13.5" thickBot="1">
      <c r="A165" s="480"/>
      <c r="K165" s="480"/>
      <c r="L165" s="440" t="s">
        <v>23</v>
      </c>
      <c r="M165" s="457">
        <f t="shared" si="270"/>
        <v>399</v>
      </c>
      <c r="N165" s="458">
        <f t="shared" si="270"/>
        <v>270</v>
      </c>
      <c r="O165" s="468">
        <f>M165+N165</f>
        <v>669</v>
      </c>
      <c r="P165" s="460">
        <f>+P109+P137</f>
        <v>0</v>
      </c>
      <c r="Q165" s="484">
        <f>O165+P165</f>
        <v>669</v>
      </c>
      <c r="R165" s="457"/>
      <c r="S165" s="458"/>
      <c r="T165" s="468"/>
      <c r="U165" s="460"/>
      <c r="V165" s="484"/>
      <c r="W165" s="461"/>
    </row>
    <row r="166" spans="1:26" ht="14.25" thickTop="1" thickBot="1">
      <c r="A166" s="456"/>
      <c r="L166" s="463" t="s">
        <v>40</v>
      </c>
      <c r="M166" s="464">
        <f t="shared" ref="M166:Q166" si="272">+M163+M164+M165</f>
        <v>887</v>
      </c>
      <c r="N166" s="465">
        <f t="shared" si="272"/>
        <v>807</v>
      </c>
      <c r="O166" s="466">
        <f t="shared" si="272"/>
        <v>1694</v>
      </c>
      <c r="P166" s="464">
        <f t="shared" si="272"/>
        <v>0</v>
      </c>
      <c r="Q166" s="466">
        <f t="shared" si="272"/>
        <v>1694</v>
      </c>
      <c r="R166" s="464"/>
      <c r="S166" s="465"/>
      <c r="T166" s="466"/>
      <c r="U166" s="464"/>
      <c r="V166" s="466"/>
      <c r="W166" s="467"/>
    </row>
    <row r="167" spans="1:26" ht="14.25" thickTop="1" thickBot="1">
      <c r="A167" s="456" t="str">
        <f>IF(ISERROR(F167/G167)," ",IF(F167/G167&gt;0.5,IF(F167/G167&lt;1.5," ","NOT OK"),"NOT OK"))</f>
        <v xml:space="preserve"> </v>
      </c>
      <c r="L167" s="463" t="s">
        <v>62</v>
      </c>
      <c r="M167" s="464">
        <f t="shared" ref="M167:Q167" si="273">+M156+M162+M166</f>
        <v>2579</v>
      </c>
      <c r="N167" s="465">
        <f t="shared" si="273"/>
        <v>2186</v>
      </c>
      <c r="O167" s="477">
        <f t="shared" si="273"/>
        <v>4765</v>
      </c>
      <c r="P167" s="464">
        <f t="shared" si="273"/>
        <v>1</v>
      </c>
      <c r="Q167" s="477">
        <f t="shared" si="273"/>
        <v>4766</v>
      </c>
      <c r="R167" s="464"/>
      <c r="S167" s="465"/>
      <c r="T167" s="477"/>
      <c r="U167" s="464"/>
      <c r="V167" s="477"/>
      <c r="W167" s="467"/>
      <c r="Y167" s="462"/>
      <c r="Z167" s="462"/>
    </row>
    <row r="168" spans="1:26" ht="14.25" thickTop="1" thickBot="1">
      <c r="A168" s="456"/>
      <c r="L168" s="463" t="s">
        <v>63</v>
      </c>
      <c r="M168" s="464">
        <f t="shared" ref="M168:Q168" si="274">+M152+M156+M162+M166</f>
        <v>3209</v>
      </c>
      <c r="N168" s="465">
        <f t="shared" si="274"/>
        <v>3001</v>
      </c>
      <c r="O168" s="466">
        <f t="shared" si="274"/>
        <v>6210</v>
      </c>
      <c r="P168" s="464">
        <f t="shared" si="274"/>
        <v>1</v>
      </c>
      <c r="Q168" s="466">
        <f t="shared" si="274"/>
        <v>6211</v>
      </c>
      <c r="R168" s="464"/>
      <c r="S168" s="465"/>
      <c r="T168" s="466"/>
      <c r="U168" s="464"/>
      <c r="V168" s="466"/>
      <c r="W168" s="467"/>
      <c r="Y168" s="462"/>
      <c r="Z168" s="462"/>
    </row>
    <row r="169" spans="1:26" ht="14.25" thickTop="1" thickBot="1">
      <c r="L169" s="478" t="s">
        <v>60</v>
      </c>
      <c r="M169" s="433"/>
      <c r="N169" s="433"/>
      <c r="O169" s="433"/>
      <c r="P169" s="433"/>
      <c r="Q169" s="433"/>
      <c r="R169" s="433"/>
      <c r="S169" s="433"/>
      <c r="T169" s="433"/>
      <c r="U169" s="433"/>
      <c r="V169" s="433"/>
      <c r="W169" s="433"/>
      <c r="X169" s="433"/>
    </row>
    <row r="170" spans="1:26" ht="13.5" thickTop="1">
      <c r="L170" s="1388" t="s">
        <v>54</v>
      </c>
      <c r="M170" s="1389"/>
      <c r="N170" s="1389"/>
      <c r="O170" s="1389"/>
      <c r="P170" s="1389"/>
      <c r="Q170" s="1389"/>
      <c r="R170" s="1389"/>
      <c r="S170" s="1389"/>
      <c r="T170" s="1389"/>
      <c r="U170" s="1389"/>
      <c r="V170" s="1389"/>
      <c r="W170" s="1390"/>
    </row>
    <row r="171" spans="1:26" ht="24.75" customHeight="1" thickBot="1">
      <c r="L171" s="1391" t="s">
        <v>51</v>
      </c>
      <c r="M171" s="1392"/>
      <c r="N171" s="1392"/>
      <c r="O171" s="1392"/>
      <c r="P171" s="1392"/>
      <c r="Q171" s="1392"/>
      <c r="R171" s="1392"/>
      <c r="S171" s="1392"/>
      <c r="T171" s="1392"/>
      <c r="U171" s="1392"/>
      <c r="V171" s="1392"/>
      <c r="W171" s="1393"/>
    </row>
    <row r="172" spans="1:26" ht="14.25" thickTop="1" thickBot="1">
      <c r="L172" s="485"/>
      <c r="M172" s="486"/>
      <c r="N172" s="486"/>
      <c r="O172" s="486"/>
      <c r="P172" s="486"/>
      <c r="Q172" s="486"/>
      <c r="R172" s="486"/>
      <c r="S172" s="486"/>
      <c r="T172" s="486"/>
      <c r="U172" s="486"/>
      <c r="V172" s="486"/>
      <c r="W172" s="487" t="s">
        <v>34</v>
      </c>
    </row>
    <row r="173" spans="1:26" ht="14.25" thickTop="1" thickBot="1">
      <c r="L173" s="488"/>
      <c r="M173" s="491" t="s">
        <v>64</v>
      </c>
      <c r="N173" s="490"/>
      <c r="O173" s="491"/>
      <c r="P173" s="489"/>
      <c r="Q173" s="490"/>
      <c r="R173" s="489" t="s">
        <v>65</v>
      </c>
      <c r="S173" s="490"/>
      <c r="T173" s="491"/>
      <c r="U173" s="489"/>
      <c r="V173" s="489"/>
      <c r="W173" s="492" t="s">
        <v>2</v>
      </c>
    </row>
    <row r="174" spans="1:26" ht="13.5" thickTop="1">
      <c r="L174" s="493" t="s">
        <v>3</v>
      </c>
      <c r="M174" s="494"/>
      <c r="N174" s="495"/>
      <c r="O174" s="496"/>
      <c r="P174" s="497"/>
      <c r="Q174" s="496"/>
      <c r="R174" s="494"/>
      <c r="S174" s="495"/>
      <c r="T174" s="496"/>
      <c r="U174" s="497"/>
      <c r="V174" s="496"/>
      <c r="W174" s="498" t="s">
        <v>4</v>
      </c>
    </row>
    <row r="175" spans="1:26" ht="13.5" thickBot="1">
      <c r="L175" s="499"/>
      <c r="M175" s="500" t="s">
        <v>35</v>
      </c>
      <c r="N175" s="501" t="s">
        <v>36</v>
      </c>
      <c r="O175" s="502" t="s">
        <v>37</v>
      </c>
      <c r="P175" s="499" t="s">
        <v>32</v>
      </c>
      <c r="Q175" s="502" t="s">
        <v>7</v>
      </c>
      <c r="R175" s="500" t="s">
        <v>35</v>
      </c>
      <c r="S175" s="501" t="s">
        <v>36</v>
      </c>
      <c r="T175" s="502" t="s">
        <v>37</v>
      </c>
      <c r="U175" s="499" t="s">
        <v>32</v>
      </c>
      <c r="V175" s="502" t="s">
        <v>7</v>
      </c>
      <c r="W175" s="450"/>
    </row>
    <row r="176" spans="1:26" ht="5.25" customHeight="1" thickTop="1">
      <c r="L176" s="493"/>
      <c r="M176" s="503"/>
      <c r="N176" s="504"/>
      <c r="O176" s="505"/>
      <c r="P176" s="506"/>
      <c r="Q176" s="507"/>
      <c r="R176" s="503"/>
      <c r="S176" s="504"/>
      <c r="T176" s="505"/>
      <c r="U176" s="506"/>
      <c r="V176" s="507"/>
      <c r="W176" s="508"/>
    </row>
    <row r="177" spans="1:27">
      <c r="L177" s="493" t="s">
        <v>10</v>
      </c>
      <c r="M177" s="509">
        <v>0</v>
      </c>
      <c r="N177" s="510">
        <v>0</v>
      </c>
      <c r="O177" s="511">
        <f>+M177+N177</f>
        <v>0</v>
      </c>
      <c r="P177" s="510">
        <v>0</v>
      </c>
      <c r="Q177" s="511">
        <f t="shared" ref="Q177" si="275">O177+P177</f>
        <v>0</v>
      </c>
      <c r="R177" s="315">
        <v>2</v>
      </c>
      <c r="S177" s="316">
        <v>0</v>
      </c>
      <c r="T177" s="317">
        <f>R177+S177</f>
        <v>2</v>
      </c>
      <c r="U177" s="316">
        <v>0</v>
      </c>
      <c r="V177" s="511">
        <f t="shared" ref="V177:V179" si="276">T177+U177</f>
        <v>2</v>
      </c>
      <c r="W177" s="1024">
        <f>IF(Q177=0,0,((V177/Q177)-1)*100)</f>
        <v>0</v>
      </c>
    </row>
    <row r="178" spans="1:27">
      <c r="L178" s="493" t="s">
        <v>11</v>
      </c>
      <c r="M178" s="509">
        <v>0</v>
      </c>
      <c r="N178" s="510">
        <v>0</v>
      </c>
      <c r="O178" s="511">
        <f t="shared" ref="O178:O179" si="277">+M178+N178</f>
        <v>0</v>
      </c>
      <c r="P178" s="510">
        <v>0</v>
      </c>
      <c r="Q178" s="511">
        <f>O178+P178</f>
        <v>0</v>
      </c>
      <c r="R178" s="315">
        <v>1</v>
      </c>
      <c r="S178" s="316">
        <v>7</v>
      </c>
      <c r="T178" s="317">
        <f>R178+S178</f>
        <v>8</v>
      </c>
      <c r="U178" s="316">
        <v>0</v>
      </c>
      <c r="V178" s="511">
        <f>T178+U178</f>
        <v>8</v>
      </c>
      <c r="W178" s="1024">
        <f>IF(Q178=0,0,((V178/Q178)-1)*100)</f>
        <v>0</v>
      </c>
    </row>
    <row r="179" spans="1:27" ht="13.5" thickBot="1">
      <c r="L179" s="499" t="s">
        <v>12</v>
      </c>
      <c r="M179" s="509">
        <v>0</v>
      </c>
      <c r="N179" s="510">
        <v>0</v>
      </c>
      <c r="O179" s="513">
        <f t="shared" si="277"/>
        <v>0</v>
      </c>
      <c r="P179" s="510">
        <v>0</v>
      </c>
      <c r="Q179" s="511">
        <f t="shared" ref="Q179" si="278">O179+P179</f>
        <v>0</v>
      </c>
      <c r="R179" s="315">
        <v>3</v>
      </c>
      <c r="S179" s="316">
        <v>9</v>
      </c>
      <c r="T179" s="247">
        <f>R179+S179</f>
        <v>12</v>
      </c>
      <c r="U179" s="316">
        <v>0</v>
      </c>
      <c r="V179" s="511">
        <f t="shared" si="276"/>
        <v>12</v>
      </c>
      <c r="W179" s="1024">
        <f>IF(Q179=0,0,((V179/Q179)-1)*100)</f>
        <v>0</v>
      </c>
    </row>
    <row r="180" spans="1:27" ht="14.25" thickTop="1" thickBot="1">
      <c r="L180" s="514" t="s">
        <v>57</v>
      </c>
      <c r="M180" s="515">
        <f t="shared" ref="M180:Q180" si="279">+M177+M178+M179</f>
        <v>0</v>
      </c>
      <c r="N180" s="516">
        <f t="shared" si="279"/>
        <v>0</v>
      </c>
      <c r="O180" s="517">
        <f t="shared" si="279"/>
        <v>0</v>
      </c>
      <c r="P180" s="516">
        <f t="shared" si="279"/>
        <v>0</v>
      </c>
      <c r="Q180" s="517">
        <f t="shared" si="279"/>
        <v>0</v>
      </c>
      <c r="R180" s="515">
        <f t="shared" ref="R180:V180" si="280">+R177+R178+R179</f>
        <v>6</v>
      </c>
      <c r="S180" s="516">
        <f t="shared" si="280"/>
        <v>16</v>
      </c>
      <c r="T180" s="517">
        <f t="shared" si="280"/>
        <v>22</v>
      </c>
      <c r="U180" s="516">
        <f t="shared" si="280"/>
        <v>0</v>
      </c>
      <c r="V180" s="517">
        <f t="shared" si="280"/>
        <v>22</v>
      </c>
      <c r="W180" s="1025">
        <f t="shared" ref="W180" si="281">IF(Q180=0,0,((V180/Q180)-1)*100)</f>
        <v>0</v>
      </c>
    </row>
    <row r="181" spans="1:27" ht="13.5" thickTop="1">
      <c r="L181" s="493" t="s">
        <v>13</v>
      </c>
      <c r="M181" s="509">
        <v>0</v>
      </c>
      <c r="N181" s="510">
        <v>0</v>
      </c>
      <c r="O181" s="511">
        <f>M181+N181</f>
        <v>0</v>
      </c>
      <c r="P181" s="510">
        <v>0</v>
      </c>
      <c r="Q181" s="511">
        <f>O181+P181</f>
        <v>0</v>
      </c>
      <c r="R181" s="509">
        <v>3</v>
      </c>
      <c r="S181" s="510">
        <v>0</v>
      </c>
      <c r="T181" s="511">
        <f>R181+S181</f>
        <v>3</v>
      </c>
      <c r="U181" s="510">
        <v>0</v>
      </c>
      <c r="V181" s="511">
        <f>T181+U181</f>
        <v>3</v>
      </c>
      <c r="W181" s="1024">
        <f t="shared" ref="W181" si="282">IF(Q181=0,0,((V181/Q181)-1)*100)</f>
        <v>0</v>
      </c>
    </row>
    <row r="182" spans="1:27">
      <c r="L182" s="493" t="s">
        <v>14</v>
      </c>
      <c r="M182" s="509">
        <v>0</v>
      </c>
      <c r="N182" s="510">
        <v>0</v>
      </c>
      <c r="O182" s="511">
        <f>M182+N182</f>
        <v>0</v>
      </c>
      <c r="P182" s="510">
        <v>0</v>
      </c>
      <c r="Q182" s="511">
        <f>O182+P182</f>
        <v>0</v>
      </c>
      <c r="R182" s="509">
        <v>3</v>
      </c>
      <c r="S182" s="510">
        <v>0</v>
      </c>
      <c r="T182" s="511">
        <f>R182+S182</f>
        <v>3</v>
      </c>
      <c r="U182" s="510">
        <v>0</v>
      </c>
      <c r="V182" s="511">
        <f>T182+U182</f>
        <v>3</v>
      </c>
      <c r="W182" s="1024">
        <f>IF(Q182=0,0,((V182/Q182)-1)*100)</f>
        <v>0</v>
      </c>
    </row>
    <row r="183" spans="1:27" ht="13.5" thickBot="1">
      <c r="L183" s="493" t="s">
        <v>15</v>
      </c>
      <c r="M183" s="509">
        <v>0</v>
      </c>
      <c r="N183" s="510">
        <v>0</v>
      </c>
      <c r="O183" s="511">
        <f>M183+N183</f>
        <v>0</v>
      </c>
      <c r="P183" s="510">
        <v>0</v>
      </c>
      <c r="Q183" s="511">
        <f>O183+P183</f>
        <v>0</v>
      </c>
      <c r="R183" s="509">
        <v>11</v>
      </c>
      <c r="S183" s="510">
        <v>0</v>
      </c>
      <c r="T183" s="511">
        <f>R183+S183</f>
        <v>11</v>
      </c>
      <c r="U183" s="510">
        <v>0</v>
      </c>
      <c r="V183" s="511">
        <f>T183+U183</f>
        <v>11</v>
      </c>
      <c r="W183" s="1024">
        <f>IF(Q183=0,0,((V183/Q183)-1)*100)</f>
        <v>0</v>
      </c>
    </row>
    <row r="184" spans="1:27" ht="14.25" thickTop="1" thickBot="1">
      <c r="L184" s="514" t="s">
        <v>61</v>
      </c>
      <c r="M184" s="515">
        <f>+M181+M182+M183</f>
        <v>0</v>
      </c>
      <c r="N184" s="516">
        <f t="shared" ref="N184:V184" si="283">+N181+N182+N183</f>
        <v>0</v>
      </c>
      <c r="O184" s="517">
        <f t="shared" si="283"/>
        <v>0</v>
      </c>
      <c r="P184" s="516">
        <f t="shared" si="283"/>
        <v>0</v>
      </c>
      <c r="Q184" s="517">
        <f t="shared" si="283"/>
        <v>0</v>
      </c>
      <c r="R184" s="515">
        <f t="shared" si="283"/>
        <v>17</v>
      </c>
      <c r="S184" s="516">
        <f t="shared" si="283"/>
        <v>0</v>
      </c>
      <c r="T184" s="517">
        <f t="shared" si="283"/>
        <v>17</v>
      </c>
      <c r="U184" s="516">
        <f t="shared" si="283"/>
        <v>0</v>
      </c>
      <c r="V184" s="517">
        <f t="shared" si="283"/>
        <v>17</v>
      </c>
      <c r="W184" s="1025">
        <f t="shared" ref="W184" si="284">IF(Q184=0,0,((V184/Q184)-1)*100)</f>
        <v>0</v>
      </c>
    </row>
    <row r="185" spans="1:27" ht="13.5" thickTop="1">
      <c r="L185" s="493" t="s">
        <v>16</v>
      </c>
      <c r="M185" s="509">
        <v>0</v>
      </c>
      <c r="N185" s="510">
        <v>0</v>
      </c>
      <c r="O185" s="511">
        <f>SUM(M185:N185)</f>
        <v>0</v>
      </c>
      <c r="P185" s="510">
        <v>0</v>
      </c>
      <c r="Q185" s="511">
        <f t="shared" ref="Q185" si="285">O185+P185</f>
        <v>0</v>
      </c>
      <c r="R185" s="509">
        <v>17</v>
      </c>
      <c r="S185" s="510">
        <v>0</v>
      </c>
      <c r="T185" s="511">
        <f>SUM(R185:S185)</f>
        <v>17</v>
      </c>
      <c r="U185" s="510">
        <v>0</v>
      </c>
      <c r="V185" s="511">
        <f t="shared" ref="V185" si="286">T185+U185</f>
        <v>17</v>
      </c>
      <c r="W185" s="1024">
        <f>IF(Q185=0,0,((V185/Q185)-1)*100)</f>
        <v>0</v>
      </c>
    </row>
    <row r="186" spans="1:27" ht="13.5" thickBot="1">
      <c r="L186" s="493" t="s">
        <v>17</v>
      </c>
      <c r="M186" s="509">
        <v>0</v>
      </c>
      <c r="N186" s="510">
        <v>0</v>
      </c>
      <c r="O186" s="511">
        <f>SUM(M186:N186)</f>
        <v>0</v>
      </c>
      <c r="P186" s="510">
        <v>0</v>
      </c>
      <c r="Q186" s="511">
        <f>O186+P186</f>
        <v>0</v>
      </c>
      <c r="R186" s="509">
        <v>6</v>
      </c>
      <c r="S186" s="510">
        <v>0</v>
      </c>
      <c r="T186" s="511">
        <f>SUM(R186:S186)</f>
        <v>6</v>
      </c>
      <c r="U186" s="510">
        <v>0</v>
      </c>
      <c r="V186" s="511">
        <f>T186+U186</f>
        <v>6</v>
      </c>
      <c r="W186" s="1024">
        <f t="shared" ref="W186" si="287">IF(Q186=0,0,((V186/Q186)-1)*100)</f>
        <v>0</v>
      </c>
    </row>
    <row r="187" spans="1:27" s="1" customFormat="1" ht="14.25" thickTop="1" thickBot="1">
      <c r="A187" s="4"/>
      <c r="I187" s="2"/>
      <c r="K187" s="4"/>
      <c r="L187" s="226" t="s">
        <v>66</v>
      </c>
      <c r="M187" s="227">
        <f>+M184+M185+M186</f>
        <v>0</v>
      </c>
      <c r="N187" s="228">
        <f t="shared" ref="N187:V187" si="288">+N184+N185+N186</f>
        <v>0</v>
      </c>
      <c r="O187" s="229">
        <f t="shared" si="288"/>
        <v>0</v>
      </c>
      <c r="P187" s="227">
        <f t="shared" si="288"/>
        <v>0</v>
      </c>
      <c r="Q187" s="229">
        <f t="shared" si="288"/>
        <v>0</v>
      </c>
      <c r="R187" s="227">
        <f t="shared" si="288"/>
        <v>40</v>
      </c>
      <c r="S187" s="228">
        <f t="shared" si="288"/>
        <v>0</v>
      </c>
      <c r="T187" s="229">
        <f t="shared" si="288"/>
        <v>40</v>
      </c>
      <c r="U187" s="227">
        <f t="shared" si="288"/>
        <v>0</v>
      </c>
      <c r="V187" s="229">
        <f t="shared" si="288"/>
        <v>40</v>
      </c>
      <c r="W187" s="1021">
        <f t="shared" ref="W187" si="289">IF(Q187=0,0,((V187/Q187)-1)*100)</f>
        <v>0</v>
      </c>
    </row>
    <row r="188" spans="1:27" s="1" customFormat="1" ht="14.25" thickTop="1" thickBot="1">
      <c r="A188" s="4"/>
      <c r="I188" s="2"/>
      <c r="K188" s="4"/>
      <c r="L188" s="226" t="s">
        <v>67</v>
      </c>
      <c r="M188" s="227">
        <f>+M180+M184+M185+M186</f>
        <v>0</v>
      </c>
      <c r="N188" s="228">
        <f t="shared" ref="N188:V188" si="290">+N180+N184+N185+N186</f>
        <v>0</v>
      </c>
      <c r="O188" s="229">
        <f t="shared" si="290"/>
        <v>0</v>
      </c>
      <c r="P188" s="227">
        <f t="shared" si="290"/>
        <v>0</v>
      </c>
      <c r="Q188" s="229">
        <f t="shared" si="290"/>
        <v>0</v>
      </c>
      <c r="R188" s="227">
        <f t="shared" si="290"/>
        <v>46</v>
      </c>
      <c r="S188" s="228">
        <f t="shared" si="290"/>
        <v>16</v>
      </c>
      <c r="T188" s="229">
        <f t="shared" si="290"/>
        <v>62</v>
      </c>
      <c r="U188" s="227">
        <f t="shared" si="290"/>
        <v>0</v>
      </c>
      <c r="V188" s="229">
        <f t="shared" si="290"/>
        <v>62</v>
      </c>
      <c r="W188" s="1021">
        <f>IF(Q188=0,0,((V188/Q188)-1)*100)</f>
        <v>0</v>
      </c>
      <c r="X188" s="5"/>
      <c r="Y188" s="4"/>
      <c r="Z188" s="4"/>
      <c r="AA188" s="296"/>
    </row>
    <row r="189" spans="1:27" ht="14.25" thickTop="1" thickBot="1">
      <c r="L189" s="493" t="s">
        <v>18</v>
      </c>
      <c r="M189" s="509">
        <v>0</v>
      </c>
      <c r="N189" s="510">
        <v>0</v>
      </c>
      <c r="O189" s="511">
        <f>SUM(M189:N189)</f>
        <v>0</v>
      </c>
      <c r="P189" s="519">
        <v>0</v>
      </c>
      <c r="Q189" s="511">
        <f>O189+P189</f>
        <v>0</v>
      </c>
      <c r="R189" s="509"/>
      <c r="S189" s="510"/>
      <c r="T189" s="511"/>
      <c r="U189" s="519"/>
      <c r="V189" s="511"/>
      <c r="W189" s="512"/>
    </row>
    <row r="190" spans="1:27" ht="14.25" thickTop="1" thickBot="1">
      <c r="L190" s="520" t="s">
        <v>19</v>
      </c>
      <c r="M190" s="521">
        <f t="shared" ref="M190:Q190" si="291">+M185+M186+M189</f>
        <v>0</v>
      </c>
      <c r="N190" s="522">
        <f t="shared" si="291"/>
        <v>0</v>
      </c>
      <c r="O190" s="523">
        <f t="shared" si="291"/>
        <v>0</v>
      </c>
      <c r="P190" s="522">
        <f t="shared" si="291"/>
        <v>0</v>
      </c>
      <c r="Q190" s="523">
        <f t="shared" si="291"/>
        <v>0</v>
      </c>
      <c r="R190" s="521"/>
      <c r="S190" s="522"/>
      <c r="T190" s="523"/>
      <c r="U190" s="522"/>
      <c r="V190" s="523"/>
      <c r="W190" s="524"/>
    </row>
    <row r="191" spans="1:27" ht="13.5" thickTop="1">
      <c r="A191" s="480"/>
      <c r="K191" s="480"/>
      <c r="L191" s="493" t="s">
        <v>21</v>
      </c>
      <c r="M191" s="509">
        <v>0</v>
      </c>
      <c r="N191" s="510">
        <v>0</v>
      </c>
      <c r="O191" s="511">
        <f>SUM(M191:N191)</f>
        <v>0</v>
      </c>
      <c r="P191" s="525">
        <v>0</v>
      </c>
      <c r="Q191" s="511">
        <f>O191+P191</f>
        <v>0</v>
      </c>
      <c r="R191" s="509"/>
      <c r="S191" s="510"/>
      <c r="T191" s="511"/>
      <c r="U191" s="525"/>
      <c r="V191" s="511"/>
      <c r="W191" s="512"/>
    </row>
    <row r="192" spans="1:27">
      <c r="A192" s="480"/>
      <c r="K192" s="480"/>
      <c r="L192" s="493" t="s">
        <v>22</v>
      </c>
      <c r="M192" s="509">
        <v>0</v>
      </c>
      <c r="N192" s="510">
        <v>0</v>
      </c>
      <c r="O192" s="511">
        <f>SUM(M192:N192)</f>
        <v>0</v>
      </c>
      <c r="P192" s="510">
        <v>0</v>
      </c>
      <c r="Q192" s="511">
        <f>O192+P192</f>
        <v>0</v>
      </c>
      <c r="R192" s="509"/>
      <c r="S192" s="510"/>
      <c r="T192" s="511"/>
      <c r="U192" s="510"/>
      <c r="V192" s="511"/>
      <c r="W192" s="512"/>
    </row>
    <row r="193" spans="1:27" ht="13.5" thickBot="1">
      <c r="A193" s="480"/>
      <c r="K193" s="480"/>
      <c r="L193" s="493" t="s">
        <v>23</v>
      </c>
      <c r="M193" s="509">
        <v>0</v>
      </c>
      <c r="N193" s="510">
        <v>0</v>
      </c>
      <c r="O193" s="511">
        <f>SUM(M193:N193)</f>
        <v>0</v>
      </c>
      <c r="P193" s="510">
        <v>0</v>
      </c>
      <c r="Q193" s="511">
        <f>O193+P193</f>
        <v>0</v>
      </c>
      <c r="R193" s="509"/>
      <c r="S193" s="510"/>
      <c r="T193" s="511"/>
      <c r="U193" s="510"/>
      <c r="V193" s="511"/>
      <c r="W193" s="512"/>
    </row>
    <row r="194" spans="1:27" ht="14.25" thickTop="1" thickBot="1">
      <c r="L194" s="514" t="s">
        <v>40</v>
      </c>
      <c r="M194" s="515">
        <f t="shared" ref="M194:Q194" si="292">+M191+M192+M193</f>
        <v>0</v>
      </c>
      <c r="N194" s="516">
        <f t="shared" si="292"/>
        <v>0</v>
      </c>
      <c r="O194" s="517">
        <f t="shared" si="292"/>
        <v>0</v>
      </c>
      <c r="P194" s="516">
        <f t="shared" si="292"/>
        <v>0</v>
      </c>
      <c r="Q194" s="517">
        <f t="shared" si="292"/>
        <v>0</v>
      </c>
      <c r="R194" s="515"/>
      <c r="S194" s="516"/>
      <c r="T194" s="517"/>
      <c r="U194" s="516"/>
      <c r="V194" s="517"/>
      <c r="W194" s="518"/>
    </row>
    <row r="195" spans="1:27" ht="14.25" thickTop="1" thickBot="1">
      <c r="L195" s="514" t="s">
        <v>62</v>
      </c>
      <c r="M195" s="515">
        <f t="shared" ref="M195:Q195" si="293">+M184+M190+M194</f>
        <v>0</v>
      </c>
      <c r="N195" s="526">
        <f t="shared" si="293"/>
        <v>0</v>
      </c>
      <c r="O195" s="527">
        <f t="shared" si="293"/>
        <v>0</v>
      </c>
      <c r="P195" s="515">
        <f t="shared" si="293"/>
        <v>0</v>
      </c>
      <c r="Q195" s="527">
        <f t="shared" si="293"/>
        <v>0</v>
      </c>
      <c r="R195" s="515"/>
      <c r="S195" s="526"/>
      <c r="T195" s="527"/>
      <c r="U195" s="515"/>
      <c r="V195" s="527"/>
      <c r="W195" s="528"/>
      <c r="X195" s="328"/>
      <c r="AA195" s="328"/>
    </row>
    <row r="196" spans="1:27" ht="14.25" thickTop="1" thickBot="1">
      <c r="L196" s="514" t="s">
        <v>63</v>
      </c>
      <c r="M196" s="515">
        <f t="shared" ref="M196:Q196" si="294">+M180+M184+M190+M194</f>
        <v>0</v>
      </c>
      <c r="N196" s="516">
        <f t="shared" si="294"/>
        <v>0</v>
      </c>
      <c r="O196" s="517">
        <f t="shared" si="294"/>
        <v>0</v>
      </c>
      <c r="P196" s="516">
        <f t="shared" si="294"/>
        <v>0</v>
      </c>
      <c r="Q196" s="517">
        <f t="shared" si="294"/>
        <v>0</v>
      </c>
      <c r="R196" s="515"/>
      <c r="S196" s="516"/>
      <c r="T196" s="517"/>
      <c r="U196" s="516"/>
      <c r="V196" s="517"/>
      <c r="W196" s="518"/>
    </row>
    <row r="197" spans="1:27" ht="14.25" thickTop="1" thickBot="1">
      <c r="L197" s="529" t="s">
        <v>60</v>
      </c>
      <c r="M197" s="486"/>
      <c r="N197" s="486"/>
      <c r="O197" s="486"/>
      <c r="P197" s="486"/>
      <c r="Q197" s="486"/>
      <c r="R197" s="486"/>
      <c r="S197" s="486"/>
      <c r="T197" s="486"/>
      <c r="U197" s="486"/>
      <c r="V197" s="486"/>
      <c r="W197" s="486"/>
      <c r="X197" s="486"/>
      <c r="Y197" s="486"/>
    </row>
    <row r="198" spans="1:27" ht="13.5" thickTop="1">
      <c r="L198" s="1388" t="s">
        <v>55</v>
      </c>
      <c r="M198" s="1389"/>
      <c r="N198" s="1389"/>
      <c r="O198" s="1389"/>
      <c r="P198" s="1389"/>
      <c r="Q198" s="1389"/>
      <c r="R198" s="1389"/>
      <c r="S198" s="1389"/>
      <c r="T198" s="1389"/>
      <c r="U198" s="1389"/>
      <c r="V198" s="1389"/>
      <c r="W198" s="1390"/>
    </row>
    <row r="199" spans="1:27" ht="13.5" thickBot="1">
      <c r="L199" s="1391" t="s">
        <v>52</v>
      </c>
      <c r="M199" s="1392"/>
      <c r="N199" s="1392"/>
      <c r="O199" s="1392"/>
      <c r="P199" s="1392"/>
      <c r="Q199" s="1392"/>
      <c r="R199" s="1392"/>
      <c r="S199" s="1392"/>
      <c r="T199" s="1392"/>
      <c r="U199" s="1392"/>
      <c r="V199" s="1392"/>
      <c r="W199" s="1393"/>
    </row>
    <row r="200" spans="1:27" ht="14.25" thickTop="1" thickBot="1">
      <c r="L200" s="485"/>
      <c r="M200" s="486"/>
      <c r="N200" s="486"/>
      <c r="O200" s="486"/>
      <c r="P200" s="486"/>
      <c r="Q200" s="486"/>
      <c r="R200" s="486"/>
      <c r="S200" s="486"/>
      <c r="T200" s="486"/>
      <c r="U200" s="486"/>
      <c r="V200" s="486"/>
      <c r="W200" s="487" t="s">
        <v>34</v>
      </c>
    </row>
    <row r="201" spans="1:27" ht="14.25" thickTop="1" thickBot="1">
      <c r="L201" s="488"/>
      <c r="M201" s="491" t="s">
        <v>64</v>
      </c>
      <c r="N201" s="490"/>
      <c r="O201" s="491"/>
      <c r="P201" s="489"/>
      <c r="Q201" s="490"/>
      <c r="R201" s="489" t="s">
        <v>65</v>
      </c>
      <c r="S201" s="490"/>
      <c r="T201" s="491"/>
      <c r="U201" s="489"/>
      <c r="V201" s="489"/>
      <c r="W201" s="492" t="s">
        <v>2</v>
      </c>
    </row>
    <row r="202" spans="1:27" ht="13.5" thickTop="1">
      <c r="L202" s="493" t="s">
        <v>3</v>
      </c>
      <c r="M202" s="494"/>
      <c r="N202" s="495"/>
      <c r="O202" s="496"/>
      <c r="P202" s="497"/>
      <c r="Q202" s="496"/>
      <c r="R202" s="494"/>
      <c r="S202" s="495"/>
      <c r="T202" s="496"/>
      <c r="U202" s="497"/>
      <c r="V202" s="496"/>
      <c r="W202" s="498" t="s">
        <v>4</v>
      </c>
    </row>
    <row r="203" spans="1:27" ht="13.5" thickBot="1">
      <c r="L203" s="499"/>
      <c r="M203" s="500" t="s">
        <v>35</v>
      </c>
      <c r="N203" s="501" t="s">
        <v>36</v>
      </c>
      <c r="O203" s="502" t="s">
        <v>37</v>
      </c>
      <c r="P203" s="499" t="s">
        <v>32</v>
      </c>
      <c r="Q203" s="502" t="s">
        <v>7</v>
      </c>
      <c r="R203" s="500" t="s">
        <v>35</v>
      </c>
      <c r="S203" s="501" t="s">
        <v>36</v>
      </c>
      <c r="T203" s="502" t="s">
        <v>37</v>
      </c>
      <c r="U203" s="499" t="s">
        <v>32</v>
      </c>
      <c r="V203" s="502" t="s">
        <v>7</v>
      </c>
      <c r="W203" s="450"/>
    </row>
    <row r="204" spans="1:27" ht="6" customHeight="1" thickTop="1">
      <c r="L204" s="493"/>
      <c r="M204" s="503"/>
      <c r="N204" s="504"/>
      <c r="O204" s="507"/>
      <c r="P204" s="530"/>
      <c r="Q204" s="507"/>
      <c r="R204" s="503"/>
      <c r="S204" s="504"/>
      <c r="T204" s="507"/>
      <c r="U204" s="530"/>
      <c r="V204" s="507"/>
      <c r="W204" s="508"/>
    </row>
    <row r="205" spans="1:27">
      <c r="L205" s="493" t="s">
        <v>10</v>
      </c>
      <c r="M205" s="509">
        <v>0</v>
      </c>
      <c r="N205" s="510">
        <v>1</v>
      </c>
      <c r="O205" s="511">
        <f>+M205+N205</f>
        <v>1</v>
      </c>
      <c r="P205" s="531">
        <v>0</v>
      </c>
      <c r="Q205" s="511">
        <f t="shared" ref="Q205" si="295">O205+P205</f>
        <v>1</v>
      </c>
      <c r="R205" s="315">
        <v>0</v>
      </c>
      <c r="S205" s="316">
        <v>0</v>
      </c>
      <c r="T205" s="317">
        <f>R205+S205</f>
        <v>0</v>
      </c>
      <c r="U205" s="318">
        <v>0</v>
      </c>
      <c r="V205" s="511">
        <f t="shared" ref="V205:V207" si="296">T205+U205</f>
        <v>0</v>
      </c>
      <c r="W205" s="532">
        <f>IF(Q205=0,0,((V205/Q205)-1)*100)</f>
        <v>-100</v>
      </c>
    </row>
    <row r="206" spans="1:27">
      <c r="L206" s="493" t="s">
        <v>11</v>
      </c>
      <c r="M206" s="509">
        <v>0</v>
      </c>
      <c r="N206" s="510">
        <v>0</v>
      </c>
      <c r="O206" s="511">
        <f t="shared" ref="O206:O207" si="297">+M206+N206</f>
        <v>0</v>
      </c>
      <c r="P206" s="531">
        <v>0</v>
      </c>
      <c r="Q206" s="511">
        <f>O206+P206</f>
        <v>0</v>
      </c>
      <c r="R206" s="315">
        <v>0</v>
      </c>
      <c r="S206" s="316">
        <v>0</v>
      </c>
      <c r="T206" s="317">
        <f>R206+S206</f>
        <v>0</v>
      </c>
      <c r="U206" s="318">
        <v>0</v>
      </c>
      <c r="V206" s="511">
        <f>T206+U206</f>
        <v>0</v>
      </c>
      <c r="W206" s="532">
        <f>IF(Q206=0,0,((V206/Q206)-1)*100)</f>
        <v>0</v>
      </c>
    </row>
    <row r="207" spans="1:27" ht="13.5" thickBot="1">
      <c r="L207" s="499" t="s">
        <v>12</v>
      </c>
      <c r="M207" s="509">
        <v>0</v>
      </c>
      <c r="N207" s="510">
        <v>0</v>
      </c>
      <c r="O207" s="511">
        <f t="shared" si="297"/>
        <v>0</v>
      </c>
      <c r="P207" s="531">
        <v>0</v>
      </c>
      <c r="Q207" s="511">
        <f t="shared" ref="Q207" si="298">O207+P207</f>
        <v>0</v>
      </c>
      <c r="R207" s="315">
        <v>0</v>
      </c>
      <c r="S207" s="316">
        <v>0</v>
      </c>
      <c r="T207" s="317">
        <f>R207+S207</f>
        <v>0</v>
      </c>
      <c r="U207" s="318">
        <v>0</v>
      </c>
      <c r="V207" s="511">
        <f t="shared" si="296"/>
        <v>0</v>
      </c>
      <c r="W207" s="532">
        <f>IF(Q207=0,0,((V207/Q207)-1)*100)</f>
        <v>0</v>
      </c>
    </row>
    <row r="208" spans="1:27" ht="14.25" thickTop="1" thickBot="1">
      <c r="L208" s="514" t="s">
        <v>38</v>
      </c>
      <c r="M208" s="515">
        <f t="shared" ref="M208:Q208" si="299">+M205+M206+M207</f>
        <v>0</v>
      </c>
      <c r="N208" s="516">
        <f t="shared" si="299"/>
        <v>1</v>
      </c>
      <c r="O208" s="517">
        <f t="shared" si="299"/>
        <v>1</v>
      </c>
      <c r="P208" s="516">
        <f t="shared" si="299"/>
        <v>0</v>
      </c>
      <c r="Q208" s="517">
        <f t="shared" si="299"/>
        <v>1</v>
      </c>
      <c r="R208" s="515">
        <f t="shared" ref="R208:V208" si="300">+R205+R206+R207</f>
        <v>0</v>
      </c>
      <c r="S208" s="516">
        <f t="shared" si="300"/>
        <v>0</v>
      </c>
      <c r="T208" s="517">
        <f t="shared" si="300"/>
        <v>0</v>
      </c>
      <c r="U208" s="516">
        <f t="shared" si="300"/>
        <v>0</v>
      </c>
      <c r="V208" s="517">
        <f t="shared" si="300"/>
        <v>0</v>
      </c>
      <c r="W208" s="518">
        <f t="shared" ref="W208" si="301">IF(Q208=0,0,((V208/Q208)-1)*100)</f>
        <v>-100</v>
      </c>
    </row>
    <row r="209" spans="1:27" ht="13.5" thickTop="1">
      <c r="L209" s="493" t="s">
        <v>13</v>
      </c>
      <c r="M209" s="509">
        <v>0</v>
      </c>
      <c r="N209" s="510">
        <v>0</v>
      </c>
      <c r="O209" s="511">
        <f>M209+N209</f>
        <v>0</v>
      </c>
      <c r="P209" s="531">
        <v>0</v>
      </c>
      <c r="Q209" s="511">
        <f>O209+P209</f>
        <v>0</v>
      </c>
      <c r="R209" s="509">
        <v>0</v>
      </c>
      <c r="S209" s="510">
        <v>0</v>
      </c>
      <c r="T209" s="511">
        <f>R209+S209</f>
        <v>0</v>
      </c>
      <c r="U209" s="531">
        <v>0</v>
      </c>
      <c r="V209" s="511">
        <f>T209+U209</f>
        <v>0</v>
      </c>
      <c r="W209" s="532">
        <f t="shared" ref="W209" si="302">IF(Q209=0,0,((V209/Q209)-1)*100)</f>
        <v>0</v>
      </c>
    </row>
    <row r="210" spans="1:27">
      <c r="L210" s="493" t="s">
        <v>14</v>
      </c>
      <c r="M210" s="509">
        <v>0</v>
      </c>
      <c r="N210" s="510">
        <v>0</v>
      </c>
      <c r="O210" s="511">
        <f>M210+N210</f>
        <v>0</v>
      </c>
      <c r="P210" s="531">
        <v>0</v>
      </c>
      <c r="Q210" s="511">
        <f>O210+P210</f>
        <v>0</v>
      </c>
      <c r="R210" s="509">
        <v>0</v>
      </c>
      <c r="S210" s="510">
        <v>0</v>
      </c>
      <c r="T210" s="511">
        <f>R210+S210</f>
        <v>0</v>
      </c>
      <c r="U210" s="531">
        <v>0</v>
      </c>
      <c r="V210" s="511">
        <f>T210+U210</f>
        <v>0</v>
      </c>
      <c r="W210" s="532">
        <f>IF(Q210=0,0,((V210/Q210)-1)*100)</f>
        <v>0</v>
      </c>
    </row>
    <row r="211" spans="1:27" ht="13.5" thickBot="1">
      <c r="L211" s="493" t="s">
        <v>15</v>
      </c>
      <c r="M211" s="509">
        <v>0</v>
      </c>
      <c r="N211" s="510">
        <v>1</v>
      </c>
      <c r="O211" s="511">
        <f>M211+N211</f>
        <v>1</v>
      </c>
      <c r="P211" s="531">
        <v>0</v>
      </c>
      <c r="Q211" s="511">
        <f>O211+P211</f>
        <v>1</v>
      </c>
      <c r="R211" s="509">
        <v>0</v>
      </c>
      <c r="S211" s="510">
        <v>0</v>
      </c>
      <c r="T211" s="511">
        <f>R211+S211</f>
        <v>0</v>
      </c>
      <c r="U211" s="531">
        <v>0</v>
      </c>
      <c r="V211" s="511">
        <f>T211+U211</f>
        <v>0</v>
      </c>
      <c r="W211" s="532">
        <f>IF(Q211=0,0,((V211/Q211)-1)*100)</f>
        <v>-100</v>
      </c>
    </row>
    <row r="212" spans="1:27" ht="14.25" thickTop="1" thickBot="1">
      <c r="L212" s="514" t="s">
        <v>61</v>
      </c>
      <c r="M212" s="515">
        <f>+M209+M210+M211</f>
        <v>0</v>
      </c>
      <c r="N212" s="516">
        <f t="shared" ref="N212" si="303">+N209+N210+N211</f>
        <v>1</v>
      </c>
      <c r="O212" s="517">
        <f t="shared" ref="O212" si="304">+O209+O210+O211</f>
        <v>1</v>
      </c>
      <c r="P212" s="516">
        <f t="shared" ref="P212" si="305">+P209+P210+P211</f>
        <v>0</v>
      </c>
      <c r="Q212" s="517">
        <f t="shared" ref="Q212" si="306">+Q209+Q210+Q211</f>
        <v>1</v>
      </c>
      <c r="R212" s="515">
        <f t="shared" ref="R212" si="307">+R209+R210+R211</f>
        <v>0</v>
      </c>
      <c r="S212" s="516">
        <f t="shared" ref="S212" si="308">+S209+S210+S211</f>
        <v>0</v>
      </c>
      <c r="T212" s="517">
        <f t="shared" ref="T212" si="309">+T209+T210+T211</f>
        <v>0</v>
      </c>
      <c r="U212" s="516">
        <f t="shared" ref="U212" si="310">+U209+U210+U211</f>
        <v>0</v>
      </c>
      <c r="V212" s="517">
        <f t="shared" ref="V212" si="311">+V209+V210+V211</f>
        <v>0</v>
      </c>
      <c r="W212" s="518">
        <f t="shared" ref="W212" si="312">IF(Q212=0,0,((V212/Q212)-1)*100)</f>
        <v>-100</v>
      </c>
    </row>
    <row r="213" spans="1:27" ht="13.5" thickTop="1">
      <c r="L213" s="493" t="s">
        <v>16</v>
      </c>
      <c r="M213" s="509">
        <v>0</v>
      </c>
      <c r="N213" s="510">
        <v>0</v>
      </c>
      <c r="O213" s="511">
        <f>SUM(M213:N213)</f>
        <v>0</v>
      </c>
      <c r="P213" s="531">
        <v>0</v>
      </c>
      <c r="Q213" s="511">
        <f>O213+P213</f>
        <v>0</v>
      </c>
      <c r="R213" s="509">
        <v>0</v>
      </c>
      <c r="S213" s="510">
        <v>0</v>
      </c>
      <c r="T213" s="511">
        <f>SUM(R213:S213)</f>
        <v>0</v>
      </c>
      <c r="U213" s="531">
        <v>0</v>
      </c>
      <c r="V213" s="511">
        <f>T213+U213</f>
        <v>0</v>
      </c>
      <c r="W213" s="532">
        <f>IF(Q213=0,0,((V213/Q213)-1)*100)</f>
        <v>0</v>
      </c>
    </row>
    <row r="214" spans="1:27" ht="13.5" thickBot="1">
      <c r="L214" s="493" t="s">
        <v>17</v>
      </c>
      <c r="M214" s="509">
        <v>0</v>
      </c>
      <c r="N214" s="510">
        <v>0</v>
      </c>
      <c r="O214" s="511">
        <f>SUM(M214:N214)</f>
        <v>0</v>
      </c>
      <c r="P214" s="531">
        <v>0</v>
      </c>
      <c r="Q214" s="511">
        <f>O214+P214</f>
        <v>0</v>
      </c>
      <c r="R214" s="509">
        <v>0</v>
      </c>
      <c r="S214" s="510">
        <v>0</v>
      </c>
      <c r="T214" s="511">
        <f>SUM(R214:S214)</f>
        <v>0</v>
      </c>
      <c r="U214" s="531">
        <v>0</v>
      </c>
      <c r="V214" s="511">
        <f>T214+U214</f>
        <v>0</v>
      </c>
      <c r="W214" s="532">
        <f t="shared" ref="W214:W215" si="313">IF(Q214=0,0,((V214/Q214)-1)*100)</f>
        <v>0</v>
      </c>
    </row>
    <row r="215" spans="1:27" s="1" customFormat="1" ht="14.25" thickTop="1" thickBot="1">
      <c r="A215" s="4"/>
      <c r="I215" s="2"/>
      <c r="K215" s="4"/>
      <c r="L215" s="226" t="s">
        <v>66</v>
      </c>
      <c r="M215" s="227">
        <f>+M212+M213+M214</f>
        <v>0</v>
      </c>
      <c r="N215" s="228">
        <f t="shared" ref="N215" si="314">+N212+N213+N214</f>
        <v>1</v>
      </c>
      <c r="O215" s="229">
        <f t="shared" ref="O215" si="315">+O212+O213+O214</f>
        <v>1</v>
      </c>
      <c r="P215" s="227">
        <f t="shared" ref="P215" si="316">+P212+P213+P214</f>
        <v>0</v>
      </c>
      <c r="Q215" s="229">
        <f t="shared" ref="Q215" si="317">+Q212+Q213+Q214</f>
        <v>1</v>
      </c>
      <c r="R215" s="227">
        <f t="shared" ref="R215" si="318">+R212+R213+R214</f>
        <v>0</v>
      </c>
      <c r="S215" s="228">
        <f t="shared" ref="S215" si="319">+S212+S213+S214</f>
        <v>0</v>
      </c>
      <c r="T215" s="229">
        <f t="shared" ref="T215" si="320">+T212+T213+T214</f>
        <v>0</v>
      </c>
      <c r="U215" s="227">
        <f t="shared" ref="U215" si="321">+U212+U213+U214</f>
        <v>0</v>
      </c>
      <c r="V215" s="229">
        <f t="shared" ref="V215" si="322">+V212+V213+V214</f>
        <v>0</v>
      </c>
      <c r="W215" s="230">
        <f t="shared" si="313"/>
        <v>-100</v>
      </c>
    </row>
    <row r="216" spans="1:27" s="1" customFormat="1" ht="14.25" thickTop="1" thickBot="1">
      <c r="A216" s="4"/>
      <c r="I216" s="2"/>
      <c r="K216" s="4"/>
      <c r="L216" s="226" t="s">
        <v>67</v>
      </c>
      <c r="M216" s="227">
        <f>+M208+M212+M213+M214</f>
        <v>0</v>
      </c>
      <c r="N216" s="228">
        <f t="shared" ref="N216:V216" si="323">+N208+N212+N213+N214</f>
        <v>2</v>
      </c>
      <c r="O216" s="229">
        <f t="shared" si="323"/>
        <v>2</v>
      </c>
      <c r="P216" s="227">
        <f t="shared" si="323"/>
        <v>0</v>
      </c>
      <c r="Q216" s="229">
        <f t="shared" si="323"/>
        <v>2</v>
      </c>
      <c r="R216" s="227">
        <f t="shared" si="323"/>
        <v>0</v>
      </c>
      <c r="S216" s="228">
        <f t="shared" si="323"/>
        <v>0</v>
      </c>
      <c r="T216" s="229">
        <f t="shared" si="323"/>
        <v>0</v>
      </c>
      <c r="U216" s="227">
        <f t="shared" si="323"/>
        <v>0</v>
      </c>
      <c r="V216" s="229">
        <f t="shared" si="323"/>
        <v>0</v>
      </c>
      <c r="W216" s="230">
        <f>IF(Q216=0,0,((V216/Q216)-1)*100)</f>
        <v>-100</v>
      </c>
      <c r="X216" s="5"/>
      <c r="Y216" s="4"/>
      <c r="Z216" s="4"/>
      <c r="AA216" s="296"/>
    </row>
    <row r="217" spans="1:27" ht="14.25" thickTop="1" thickBot="1">
      <c r="L217" s="493" t="s">
        <v>18</v>
      </c>
      <c r="M217" s="509">
        <v>0</v>
      </c>
      <c r="N217" s="510">
        <v>0</v>
      </c>
      <c r="O217" s="533">
        <f>SUM(M217:N217)</f>
        <v>0</v>
      </c>
      <c r="P217" s="534">
        <v>0</v>
      </c>
      <c r="Q217" s="533">
        <f>O217+P217</f>
        <v>0</v>
      </c>
      <c r="R217" s="509"/>
      <c r="S217" s="510"/>
      <c r="T217" s="533"/>
      <c r="U217" s="534"/>
      <c r="V217" s="533"/>
      <c r="W217" s="532"/>
    </row>
    <row r="218" spans="1:27" ht="14.25" thickTop="1" thickBot="1">
      <c r="L218" s="520" t="s">
        <v>19</v>
      </c>
      <c r="M218" s="521">
        <f t="shared" ref="M218:Q218" si="324">+M213+M214+M217</f>
        <v>0</v>
      </c>
      <c r="N218" s="522">
        <f t="shared" si="324"/>
        <v>0</v>
      </c>
      <c r="O218" s="523">
        <f t="shared" si="324"/>
        <v>0</v>
      </c>
      <c r="P218" s="522">
        <f t="shared" si="324"/>
        <v>0</v>
      </c>
      <c r="Q218" s="523">
        <f t="shared" si="324"/>
        <v>0</v>
      </c>
      <c r="R218" s="521"/>
      <c r="S218" s="522"/>
      <c r="T218" s="523"/>
      <c r="U218" s="522"/>
      <c r="V218" s="523"/>
      <c r="W218" s="524"/>
    </row>
    <row r="219" spans="1:27" ht="13.5" thickTop="1">
      <c r="A219" s="480"/>
      <c r="K219" s="480"/>
      <c r="L219" s="493" t="s">
        <v>21</v>
      </c>
      <c r="M219" s="509">
        <v>0</v>
      </c>
      <c r="N219" s="510">
        <v>0</v>
      </c>
      <c r="O219" s="533">
        <f>SUM(M219:N219)</f>
        <v>0</v>
      </c>
      <c r="P219" s="535">
        <v>0</v>
      </c>
      <c r="Q219" s="533">
        <f>O219+P219</f>
        <v>0</v>
      </c>
      <c r="R219" s="509"/>
      <c r="S219" s="510"/>
      <c r="T219" s="533"/>
      <c r="U219" s="535"/>
      <c r="V219" s="533"/>
      <c r="W219" s="532"/>
    </row>
    <row r="220" spans="1:27">
      <c r="A220" s="480"/>
      <c r="K220" s="480"/>
      <c r="L220" s="493" t="s">
        <v>22</v>
      </c>
      <c r="M220" s="509">
        <v>1</v>
      </c>
      <c r="N220" s="510">
        <v>0</v>
      </c>
      <c r="O220" s="533">
        <f>SUM(M220:N220)</f>
        <v>1</v>
      </c>
      <c r="P220" s="531">
        <v>0</v>
      </c>
      <c r="Q220" s="533">
        <f>O220+P220</f>
        <v>1</v>
      </c>
      <c r="R220" s="509"/>
      <c r="S220" s="510"/>
      <c r="T220" s="533"/>
      <c r="U220" s="531"/>
      <c r="V220" s="533"/>
      <c r="W220" s="532"/>
    </row>
    <row r="221" spans="1:27" ht="13.5" thickBot="1">
      <c r="A221" s="480"/>
      <c r="K221" s="480"/>
      <c r="L221" s="493" t="s">
        <v>23</v>
      </c>
      <c r="M221" s="509">
        <v>0</v>
      </c>
      <c r="N221" s="510">
        <v>0</v>
      </c>
      <c r="O221" s="533">
        <f>SUM(M221:N221)</f>
        <v>0</v>
      </c>
      <c r="P221" s="531">
        <v>0</v>
      </c>
      <c r="Q221" s="533">
        <f>O221+P221</f>
        <v>0</v>
      </c>
      <c r="R221" s="509"/>
      <c r="S221" s="510"/>
      <c r="T221" s="533"/>
      <c r="U221" s="531"/>
      <c r="V221" s="533"/>
      <c r="W221" s="532"/>
    </row>
    <row r="222" spans="1:27" ht="14.25" thickTop="1" thickBot="1">
      <c r="L222" s="514" t="s">
        <v>40</v>
      </c>
      <c r="M222" s="515">
        <f t="shared" ref="M222:Q222" si="325">+M219+M220+M221</f>
        <v>1</v>
      </c>
      <c r="N222" s="516">
        <f t="shared" si="325"/>
        <v>0</v>
      </c>
      <c r="O222" s="517">
        <f t="shared" si="325"/>
        <v>1</v>
      </c>
      <c r="P222" s="516">
        <f t="shared" si="325"/>
        <v>0</v>
      </c>
      <c r="Q222" s="517">
        <f t="shared" si="325"/>
        <v>1</v>
      </c>
      <c r="R222" s="515"/>
      <c r="S222" s="516"/>
      <c r="T222" s="517"/>
      <c r="U222" s="516"/>
      <c r="V222" s="517"/>
      <c r="W222" s="518"/>
    </row>
    <row r="223" spans="1:27" ht="14.25" thickTop="1" thickBot="1">
      <c r="L223" s="514" t="s">
        <v>62</v>
      </c>
      <c r="M223" s="515">
        <f t="shared" ref="M223:Q223" si="326">+M212+M218+M222</f>
        <v>1</v>
      </c>
      <c r="N223" s="526">
        <f t="shared" si="326"/>
        <v>1</v>
      </c>
      <c r="O223" s="527">
        <f t="shared" si="326"/>
        <v>2</v>
      </c>
      <c r="P223" s="515">
        <f t="shared" si="326"/>
        <v>0</v>
      </c>
      <c r="Q223" s="527">
        <f t="shared" si="326"/>
        <v>2</v>
      </c>
      <c r="R223" s="515"/>
      <c r="S223" s="526"/>
      <c r="T223" s="527"/>
      <c r="U223" s="515"/>
      <c r="V223" s="527"/>
      <c r="W223" s="528"/>
      <c r="X223" s="328"/>
      <c r="AA223" s="328"/>
    </row>
    <row r="224" spans="1:27" ht="14.25" thickTop="1" thickBot="1">
      <c r="L224" s="514" t="s">
        <v>63</v>
      </c>
      <c r="M224" s="515">
        <f t="shared" ref="M224:Q224" si="327">+M208+M212+M218+M222</f>
        <v>1</v>
      </c>
      <c r="N224" s="516">
        <f t="shared" si="327"/>
        <v>2</v>
      </c>
      <c r="O224" s="517">
        <f t="shared" si="327"/>
        <v>3</v>
      </c>
      <c r="P224" s="516">
        <f t="shared" si="327"/>
        <v>0</v>
      </c>
      <c r="Q224" s="517">
        <f t="shared" si="327"/>
        <v>3</v>
      </c>
      <c r="R224" s="515"/>
      <c r="S224" s="516"/>
      <c r="T224" s="517"/>
      <c r="U224" s="516"/>
      <c r="V224" s="517"/>
      <c r="W224" s="518"/>
    </row>
    <row r="225" spans="12:25" ht="14.25" thickTop="1" thickBot="1">
      <c r="L225" s="529" t="s">
        <v>60</v>
      </c>
      <c r="M225" s="486"/>
      <c r="N225" s="486"/>
      <c r="O225" s="486"/>
      <c r="P225" s="486"/>
      <c r="Q225" s="486"/>
      <c r="R225" s="486"/>
      <c r="S225" s="486"/>
      <c r="T225" s="486"/>
      <c r="U225" s="486"/>
      <c r="V225" s="486"/>
      <c r="W225" s="486"/>
      <c r="X225" s="486"/>
      <c r="Y225" s="486"/>
    </row>
    <row r="226" spans="12:25" ht="13.5" thickTop="1">
      <c r="L226" s="1382" t="s">
        <v>56</v>
      </c>
      <c r="M226" s="1383"/>
      <c r="N226" s="1383"/>
      <c r="O226" s="1383"/>
      <c r="P226" s="1383"/>
      <c r="Q226" s="1383"/>
      <c r="R226" s="1383"/>
      <c r="S226" s="1383"/>
      <c r="T226" s="1383"/>
      <c r="U226" s="1383"/>
      <c r="V226" s="1383"/>
      <c r="W226" s="1384"/>
    </row>
    <row r="227" spans="12:25" ht="13.5" thickBot="1">
      <c r="L227" s="1385" t="s">
        <v>53</v>
      </c>
      <c r="M227" s="1386"/>
      <c r="N227" s="1386"/>
      <c r="O227" s="1386"/>
      <c r="P227" s="1386"/>
      <c r="Q227" s="1386"/>
      <c r="R227" s="1386"/>
      <c r="S227" s="1386"/>
      <c r="T227" s="1386"/>
      <c r="U227" s="1386"/>
      <c r="V227" s="1386"/>
      <c r="W227" s="1387"/>
    </row>
    <row r="228" spans="12:25" ht="14.25" thickTop="1" thickBot="1">
      <c r="L228" s="485"/>
      <c r="M228" s="486"/>
      <c r="N228" s="486"/>
      <c r="O228" s="486"/>
      <c r="P228" s="486"/>
      <c r="Q228" s="486"/>
      <c r="R228" s="486"/>
      <c r="S228" s="486"/>
      <c r="T228" s="486"/>
      <c r="U228" s="486"/>
      <c r="V228" s="486"/>
      <c r="W228" s="487" t="s">
        <v>34</v>
      </c>
    </row>
    <row r="229" spans="12:25" ht="14.25" thickTop="1" thickBot="1">
      <c r="L229" s="488"/>
      <c r="M229" s="491" t="s">
        <v>64</v>
      </c>
      <c r="N229" s="490"/>
      <c r="O229" s="491"/>
      <c r="P229" s="489"/>
      <c r="Q229" s="490"/>
      <c r="R229" s="489" t="s">
        <v>65</v>
      </c>
      <c r="S229" s="490"/>
      <c r="T229" s="491"/>
      <c r="U229" s="489"/>
      <c r="V229" s="489"/>
      <c r="W229" s="492" t="s">
        <v>2</v>
      </c>
    </row>
    <row r="230" spans="12:25" ht="13.5" thickTop="1">
      <c r="L230" s="493" t="s">
        <v>3</v>
      </c>
      <c r="M230" s="494"/>
      <c r="N230" s="495"/>
      <c r="O230" s="496"/>
      <c r="P230" s="497"/>
      <c r="Q230" s="536"/>
      <c r="R230" s="494"/>
      <c r="S230" s="495"/>
      <c r="T230" s="496"/>
      <c r="U230" s="497"/>
      <c r="V230" s="536"/>
      <c r="W230" s="498" t="s">
        <v>4</v>
      </c>
    </row>
    <row r="231" spans="12:25" ht="13.5" thickBot="1">
      <c r="L231" s="499"/>
      <c r="M231" s="500" t="s">
        <v>35</v>
      </c>
      <c r="N231" s="501" t="s">
        <v>36</v>
      </c>
      <c r="O231" s="502" t="s">
        <v>37</v>
      </c>
      <c r="P231" s="499" t="s">
        <v>32</v>
      </c>
      <c r="Q231" s="544" t="s">
        <v>7</v>
      </c>
      <c r="R231" s="500" t="s">
        <v>35</v>
      </c>
      <c r="S231" s="501" t="s">
        <v>36</v>
      </c>
      <c r="T231" s="502" t="s">
        <v>37</v>
      </c>
      <c r="U231" s="499" t="s">
        <v>32</v>
      </c>
      <c r="V231" s="537" t="s">
        <v>7</v>
      </c>
      <c r="W231" s="450"/>
    </row>
    <row r="232" spans="12:25" ht="4.5" customHeight="1" thickTop="1">
      <c r="L232" s="493"/>
      <c r="M232" s="503"/>
      <c r="N232" s="504"/>
      <c r="O232" s="507"/>
      <c r="P232" s="530"/>
      <c r="Q232" s="538"/>
      <c r="R232" s="503"/>
      <c r="S232" s="504"/>
      <c r="T232" s="507"/>
      <c r="U232" s="530"/>
      <c r="V232" s="538"/>
      <c r="W232" s="508"/>
    </row>
    <row r="233" spans="12:25">
      <c r="L233" s="493" t="s">
        <v>10</v>
      </c>
      <c r="M233" s="509">
        <f t="shared" ref="M233:N235" si="328">+M177+M205</f>
        <v>0</v>
      </c>
      <c r="N233" s="510">
        <f t="shared" si="328"/>
        <v>1</v>
      </c>
      <c r="O233" s="511">
        <f>M233+N233</f>
        <v>1</v>
      </c>
      <c r="P233" s="531">
        <f>+P177+P205</f>
        <v>0</v>
      </c>
      <c r="Q233" s="539">
        <f>O233+P233</f>
        <v>1</v>
      </c>
      <c r="R233" s="509">
        <f t="shared" ref="R233:S235" si="329">+R177+R205</f>
        <v>2</v>
      </c>
      <c r="S233" s="510">
        <f t="shared" si="329"/>
        <v>0</v>
      </c>
      <c r="T233" s="511">
        <f>R233+S233</f>
        <v>2</v>
      </c>
      <c r="U233" s="531">
        <f>+U177+U205</f>
        <v>0</v>
      </c>
      <c r="V233" s="539">
        <f>T233+U233</f>
        <v>2</v>
      </c>
      <c r="W233" s="532">
        <f>IF(Q233=0,0,((V233/Q233)-1)*100)</f>
        <v>100</v>
      </c>
    </row>
    <row r="234" spans="12:25">
      <c r="L234" s="493" t="s">
        <v>11</v>
      </c>
      <c r="M234" s="509">
        <f t="shared" si="328"/>
        <v>0</v>
      </c>
      <c r="N234" s="510">
        <f t="shared" si="328"/>
        <v>0</v>
      </c>
      <c r="O234" s="511">
        <f t="shared" ref="O234:O235" si="330">M234+N234</f>
        <v>0</v>
      </c>
      <c r="P234" s="531">
        <f>+P178+P206</f>
        <v>0</v>
      </c>
      <c r="Q234" s="539">
        <f>O234+P234</f>
        <v>0</v>
      </c>
      <c r="R234" s="509">
        <f t="shared" si="329"/>
        <v>1</v>
      </c>
      <c r="S234" s="510">
        <f t="shared" si="329"/>
        <v>7</v>
      </c>
      <c r="T234" s="511">
        <f t="shared" ref="T234:T235" si="331">R234+S234</f>
        <v>8</v>
      </c>
      <c r="U234" s="531">
        <f>+U178+U206</f>
        <v>0</v>
      </c>
      <c r="V234" s="539">
        <f>T234+U234</f>
        <v>8</v>
      </c>
      <c r="W234" s="532">
        <f>IF(Q234=0,0,((V234/Q234)-1)*100)</f>
        <v>0</v>
      </c>
    </row>
    <row r="235" spans="12:25" ht="13.5" thickBot="1">
      <c r="L235" s="499" t="s">
        <v>12</v>
      </c>
      <c r="M235" s="509">
        <f t="shared" si="328"/>
        <v>0</v>
      </c>
      <c r="N235" s="510">
        <f t="shared" si="328"/>
        <v>0</v>
      </c>
      <c r="O235" s="511">
        <f t="shared" si="330"/>
        <v>0</v>
      </c>
      <c r="P235" s="531">
        <f>+P179+P207</f>
        <v>0</v>
      </c>
      <c r="Q235" s="539">
        <f>O235+P235</f>
        <v>0</v>
      </c>
      <c r="R235" s="509">
        <f t="shared" si="329"/>
        <v>3</v>
      </c>
      <c r="S235" s="510">
        <f t="shared" si="329"/>
        <v>9</v>
      </c>
      <c r="T235" s="511">
        <f t="shared" si="331"/>
        <v>12</v>
      </c>
      <c r="U235" s="531">
        <f>+U179+U207</f>
        <v>0</v>
      </c>
      <c r="V235" s="539">
        <f>T235+U235</f>
        <v>12</v>
      </c>
      <c r="W235" s="532">
        <f>IF(Q235=0,0,((V235/Q235)-1)*100)</f>
        <v>0</v>
      </c>
    </row>
    <row r="236" spans="12:25" ht="14.25" thickTop="1" thickBot="1">
      <c r="L236" s="514" t="s">
        <v>38</v>
      </c>
      <c r="M236" s="515">
        <f t="shared" ref="M236:Q236" si="332">+M233+M234+M235</f>
        <v>0</v>
      </c>
      <c r="N236" s="516">
        <f t="shared" si="332"/>
        <v>1</v>
      </c>
      <c r="O236" s="517">
        <f t="shared" si="332"/>
        <v>1</v>
      </c>
      <c r="P236" s="516">
        <f t="shared" si="332"/>
        <v>0</v>
      </c>
      <c r="Q236" s="517">
        <f t="shared" si="332"/>
        <v>1</v>
      </c>
      <c r="R236" s="515">
        <f t="shared" ref="R236:V236" si="333">+R233+R234+R235</f>
        <v>6</v>
      </c>
      <c r="S236" s="516">
        <f t="shared" si="333"/>
        <v>16</v>
      </c>
      <c r="T236" s="517">
        <f t="shared" si="333"/>
        <v>22</v>
      </c>
      <c r="U236" s="516">
        <f t="shared" si="333"/>
        <v>0</v>
      </c>
      <c r="V236" s="517">
        <f t="shared" si="333"/>
        <v>22</v>
      </c>
      <c r="W236" s="518">
        <f t="shared" ref="W236" si="334">IF(Q236=0,0,((V236/Q236)-1)*100)</f>
        <v>2100</v>
      </c>
    </row>
    <row r="237" spans="12:25" ht="13.5" thickTop="1">
      <c r="L237" s="493" t="s">
        <v>13</v>
      </c>
      <c r="M237" s="509">
        <f t="shared" ref="M237:N239" si="335">+M181+M209</f>
        <v>0</v>
      </c>
      <c r="N237" s="510">
        <f t="shared" si="335"/>
        <v>0</v>
      </c>
      <c r="O237" s="511">
        <f t="shared" ref="O237" si="336">M237+N237</f>
        <v>0</v>
      </c>
      <c r="P237" s="549">
        <f>+P181+P209</f>
        <v>0</v>
      </c>
      <c r="Q237" s="551">
        <f>O237+P237</f>
        <v>0</v>
      </c>
      <c r="R237" s="509">
        <f t="shared" ref="R237:S239" si="337">+R181+R209</f>
        <v>3</v>
      </c>
      <c r="S237" s="510">
        <f t="shared" si="337"/>
        <v>0</v>
      </c>
      <c r="T237" s="511">
        <f t="shared" ref="T237" si="338">R237+S237</f>
        <v>3</v>
      </c>
      <c r="U237" s="549">
        <f>+U181+U209</f>
        <v>0</v>
      </c>
      <c r="V237" s="551">
        <f>T237+U237</f>
        <v>3</v>
      </c>
      <c r="W237" s="532">
        <f>IF(Q237=0,0,((V237/Q237)-1)*100)</f>
        <v>0</v>
      </c>
    </row>
    <row r="238" spans="12:25" ht="13.5" thickBot="1">
      <c r="L238" s="493" t="s">
        <v>14</v>
      </c>
      <c r="M238" s="509">
        <f t="shared" si="335"/>
        <v>0</v>
      </c>
      <c r="N238" s="510">
        <f t="shared" si="335"/>
        <v>0</v>
      </c>
      <c r="O238" s="533">
        <f t="shared" ref="O238" si="339">M238+N238</f>
        <v>0</v>
      </c>
      <c r="P238" s="549">
        <f>+P182+P210</f>
        <v>0</v>
      </c>
      <c r="Q238" s="513">
        <f>O238+P238</f>
        <v>0</v>
      </c>
      <c r="R238" s="509">
        <f t="shared" si="337"/>
        <v>3</v>
      </c>
      <c r="S238" s="510">
        <f t="shared" si="337"/>
        <v>0</v>
      </c>
      <c r="T238" s="533">
        <f t="shared" ref="T238" si="340">R238+S238</f>
        <v>3</v>
      </c>
      <c r="U238" s="549">
        <f>+U182+U210</f>
        <v>0</v>
      </c>
      <c r="V238" s="513">
        <f t="shared" ref="V238" si="341">T238+U238</f>
        <v>3</v>
      </c>
      <c r="W238" s="532">
        <f>IF(Q238=0,0,((V238/Q238)-1)*100)</f>
        <v>0</v>
      </c>
    </row>
    <row r="239" spans="12:25" ht="14.25" thickTop="1" thickBot="1">
      <c r="L239" s="493" t="s">
        <v>15</v>
      </c>
      <c r="M239" s="509">
        <f t="shared" si="335"/>
        <v>0</v>
      </c>
      <c r="N239" s="510">
        <f t="shared" si="335"/>
        <v>1</v>
      </c>
      <c r="O239" s="511">
        <f t="shared" ref="O239" si="342">M239+N239</f>
        <v>1</v>
      </c>
      <c r="P239" s="531">
        <f>+P183+P211</f>
        <v>0</v>
      </c>
      <c r="Q239" s="539">
        <f>O239+P239</f>
        <v>1</v>
      </c>
      <c r="R239" s="509">
        <f t="shared" si="337"/>
        <v>11</v>
      </c>
      <c r="S239" s="510">
        <f t="shared" si="337"/>
        <v>0</v>
      </c>
      <c r="T239" s="511">
        <f t="shared" ref="T239" si="343">R239+S239</f>
        <v>11</v>
      </c>
      <c r="U239" s="531">
        <f>+U183+U211</f>
        <v>0</v>
      </c>
      <c r="V239" s="539">
        <f t="shared" ref="V239" si="344">T239+U239</f>
        <v>11</v>
      </c>
      <c r="W239" s="532">
        <f t="shared" ref="W239:W240" si="345">IF(Q239=0,0,((V239/Q239)-1)*100)</f>
        <v>1000</v>
      </c>
    </row>
    <row r="240" spans="12:25" ht="14.25" thickTop="1" thickBot="1">
      <c r="L240" s="514" t="s">
        <v>61</v>
      </c>
      <c r="M240" s="515">
        <f>+M237+M238+M239</f>
        <v>0</v>
      </c>
      <c r="N240" s="516">
        <f t="shared" ref="N240" si="346">+N237+N238+N239</f>
        <v>1</v>
      </c>
      <c r="O240" s="517">
        <f t="shared" ref="O240" si="347">+O237+O238+O239</f>
        <v>1</v>
      </c>
      <c r="P240" s="516">
        <f t="shared" ref="P240" si="348">+P237+P238+P239</f>
        <v>0</v>
      </c>
      <c r="Q240" s="517">
        <f t="shared" ref="Q240" si="349">+Q237+Q238+Q239</f>
        <v>1</v>
      </c>
      <c r="R240" s="515">
        <f t="shared" ref="R240" si="350">+R237+R238+R239</f>
        <v>17</v>
      </c>
      <c r="S240" s="516">
        <f t="shared" ref="S240" si="351">+S237+S238+S239</f>
        <v>0</v>
      </c>
      <c r="T240" s="517">
        <f t="shared" ref="T240" si="352">+T237+T238+T239</f>
        <v>17</v>
      </c>
      <c r="U240" s="516">
        <f t="shared" ref="U240" si="353">+U237+U238+U239</f>
        <v>0</v>
      </c>
      <c r="V240" s="517">
        <f t="shared" ref="V240" si="354">+V237+V238+V239</f>
        <v>17</v>
      </c>
      <c r="W240" s="518">
        <f t="shared" si="345"/>
        <v>1600</v>
      </c>
    </row>
    <row r="241" spans="1:27" ht="13.5" thickTop="1">
      <c r="L241" s="493" t="s">
        <v>16</v>
      </c>
      <c r="M241" s="509">
        <f>+M185+M213</f>
        <v>0</v>
      </c>
      <c r="N241" s="510">
        <f>+N185+N213</f>
        <v>0</v>
      </c>
      <c r="O241" s="511">
        <f t="shared" ref="O241" si="355">M241+N241</f>
        <v>0</v>
      </c>
      <c r="P241" s="531">
        <f>+P185+P213</f>
        <v>0</v>
      </c>
      <c r="Q241" s="539">
        <f>O241+P241</f>
        <v>0</v>
      </c>
      <c r="R241" s="509">
        <f>+R185+R213</f>
        <v>17</v>
      </c>
      <c r="S241" s="510">
        <f>+S185+S213</f>
        <v>0</v>
      </c>
      <c r="T241" s="511">
        <f>R241+S241</f>
        <v>17</v>
      </c>
      <c r="U241" s="531">
        <f>+U185+U213</f>
        <v>0</v>
      </c>
      <c r="V241" s="539">
        <f>T241+U241</f>
        <v>17</v>
      </c>
      <c r="W241" s="532">
        <f t="shared" ref="W241" si="356">IF(Q241=0,0,((V241/Q241)-1)*100)</f>
        <v>0</v>
      </c>
    </row>
    <row r="242" spans="1:27" ht="13.5" thickBot="1">
      <c r="L242" s="493" t="s">
        <v>17</v>
      </c>
      <c r="M242" s="509">
        <f>+M186+M214</f>
        <v>0</v>
      </c>
      <c r="N242" s="510">
        <f>+N186+N214</f>
        <v>0</v>
      </c>
      <c r="O242" s="511">
        <f>M242+N242</f>
        <v>0</v>
      </c>
      <c r="P242" s="531">
        <f>+P186+P214</f>
        <v>0</v>
      </c>
      <c r="Q242" s="539">
        <f>O242+P242</f>
        <v>0</v>
      </c>
      <c r="R242" s="509">
        <f>+R186+R214</f>
        <v>6</v>
      </c>
      <c r="S242" s="510">
        <f>+S186+S214</f>
        <v>0</v>
      </c>
      <c r="T242" s="511">
        <f>R242+S242</f>
        <v>6</v>
      </c>
      <c r="U242" s="531">
        <f>+U186+U214</f>
        <v>0</v>
      </c>
      <c r="V242" s="539">
        <f>T242+U242</f>
        <v>6</v>
      </c>
      <c r="W242" s="532">
        <f t="shared" ref="W242:W243" si="357">IF(Q242=0,0,((V242/Q242)-1)*100)</f>
        <v>0</v>
      </c>
    </row>
    <row r="243" spans="1:27" s="1" customFormat="1" ht="14.25" thickTop="1" thickBot="1">
      <c r="A243" s="4"/>
      <c r="I243" s="2"/>
      <c r="K243" s="4"/>
      <c r="L243" s="226" t="s">
        <v>66</v>
      </c>
      <c r="M243" s="227">
        <f>+M240+M241+M242</f>
        <v>0</v>
      </c>
      <c r="N243" s="228">
        <f t="shared" ref="N243" si="358">+N240+N241+N242</f>
        <v>1</v>
      </c>
      <c r="O243" s="229">
        <f t="shared" ref="O243" si="359">+O240+O241+O242</f>
        <v>1</v>
      </c>
      <c r="P243" s="227">
        <f t="shared" ref="P243" si="360">+P240+P241+P242</f>
        <v>0</v>
      </c>
      <c r="Q243" s="229">
        <f t="shared" ref="Q243" si="361">+Q240+Q241+Q242</f>
        <v>1</v>
      </c>
      <c r="R243" s="227">
        <f t="shared" ref="R243" si="362">+R240+R241+R242</f>
        <v>40</v>
      </c>
      <c r="S243" s="228">
        <f t="shared" ref="S243" si="363">+S240+S241+S242</f>
        <v>0</v>
      </c>
      <c r="T243" s="229">
        <f t="shared" ref="T243" si="364">+T240+T241+T242</f>
        <v>40</v>
      </c>
      <c r="U243" s="227">
        <f t="shared" ref="U243" si="365">+U240+U241+U242</f>
        <v>0</v>
      </c>
      <c r="V243" s="229">
        <f t="shared" ref="V243" si="366">+V240+V241+V242</f>
        <v>40</v>
      </c>
      <c r="W243" s="230">
        <f t="shared" si="357"/>
        <v>3900</v>
      </c>
    </row>
    <row r="244" spans="1:27" s="1" customFormat="1" ht="14.25" thickTop="1" thickBot="1">
      <c r="A244" s="4"/>
      <c r="I244" s="2"/>
      <c r="K244" s="4"/>
      <c r="L244" s="226" t="s">
        <v>67</v>
      </c>
      <c r="M244" s="227">
        <f>+M236+M240+M241+M242</f>
        <v>0</v>
      </c>
      <c r="N244" s="228">
        <f t="shared" ref="N244:V244" si="367">+N236+N240+N241+N242</f>
        <v>2</v>
      </c>
      <c r="O244" s="229">
        <f t="shared" si="367"/>
        <v>2</v>
      </c>
      <c r="P244" s="227">
        <f t="shared" si="367"/>
        <v>0</v>
      </c>
      <c r="Q244" s="229">
        <f t="shared" si="367"/>
        <v>2</v>
      </c>
      <c r="R244" s="227">
        <f t="shared" si="367"/>
        <v>46</v>
      </c>
      <c r="S244" s="228">
        <f t="shared" si="367"/>
        <v>16</v>
      </c>
      <c r="T244" s="229">
        <f t="shared" si="367"/>
        <v>62</v>
      </c>
      <c r="U244" s="227">
        <f t="shared" si="367"/>
        <v>0</v>
      </c>
      <c r="V244" s="229">
        <f t="shared" si="367"/>
        <v>62</v>
      </c>
      <c r="W244" s="230">
        <f>IF(Q244=0,0,((V244/Q244)-1)*100)</f>
        <v>3000</v>
      </c>
      <c r="X244" s="5"/>
      <c r="Y244" s="4"/>
      <c r="Z244" s="4"/>
      <c r="AA244" s="296"/>
    </row>
    <row r="245" spans="1:27" ht="14.25" thickTop="1" thickBot="1">
      <c r="L245" s="493" t="s">
        <v>18</v>
      </c>
      <c r="M245" s="509">
        <f>+M189+M217</f>
        <v>0</v>
      </c>
      <c r="N245" s="510">
        <f>+N189+N217</f>
        <v>0</v>
      </c>
      <c r="O245" s="533">
        <f>M245+N245</f>
        <v>0</v>
      </c>
      <c r="P245" s="534">
        <f>+P189+P217</f>
        <v>0</v>
      </c>
      <c r="Q245" s="539">
        <f>O245+P245</f>
        <v>0</v>
      </c>
      <c r="R245" s="509"/>
      <c r="S245" s="510"/>
      <c r="T245" s="533"/>
      <c r="U245" s="534"/>
      <c r="V245" s="539"/>
      <c r="W245" s="532"/>
    </row>
    <row r="246" spans="1:27" ht="14.25" thickTop="1" thickBot="1">
      <c r="L246" s="520" t="s">
        <v>19</v>
      </c>
      <c r="M246" s="521">
        <f>+M241+M242+M245</f>
        <v>0</v>
      </c>
      <c r="N246" s="522">
        <f>+N241+N242+N245</f>
        <v>0</v>
      </c>
      <c r="O246" s="523">
        <f>+O241+O242+O245</f>
        <v>0</v>
      </c>
      <c r="P246" s="522">
        <f>+P241+P242+P245</f>
        <v>0</v>
      </c>
      <c r="Q246" s="523">
        <f>+Q241+Q242+Q245</f>
        <v>0</v>
      </c>
      <c r="R246" s="521"/>
      <c r="S246" s="522"/>
      <c r="T246" s="523"/>
      <c r="U246" s="522"/>
      <c r="V246" s="523"/>
      <c r="W246" s="524"/>
    </row>
    <row r="247" spans="1:27" ht="13.5" thickTop="1">
      <c r="A247" s="480"/>
      <c r="K247" s="480"/>
      <c r="L247" s="493" t="s">
        <v>21</v>
      </c>
      <c r="M247" s="509">
        <f t="shared" ref="M247:N249" si="368">+M191+M219</f>
        <v>0</v>
      </c>
      <c r="N247" s="510">
        <f t="shared" si="368"/>
        <v>0</v>
      </c>
      <c r="O247" s="533">
        <f>M247+N247</f>
        <v>0</v>
      </c>
      <c r="P247" s="535">
        <f>+P191+P219</f>
        <v>0</v>
      </c>
      <c r="Q247" s="539">
        <f>O247+P247</f>
        <v>0</v>
      </c>
      <c r="R247" s="509"/>
      <c r="S247" s="510"/>
      <c r="T247" s="533"/>
      <c r="U247" s="535"/>
      <c r="V247" s="539"/>
      <c r="W247" s="532"/>
    </row>
    <row r="248" spans="1:27">
      <c r="A248" s="480"/>
      <c r="K248" s="480"/>
      <c r="L248" s="493" t="s">
        <v>22</v>
      </c>
      <c r="M248" s="509">
        <f t="shared" si="368"/>
        <v>1</v>
      </c>
      <c r="N248" s="510">
        <f t="shared" si="368"/>
        <v>0</v>
      </c>
      <c r="O248" s="533">
        <f t="shared" ref="O248:O249" si="369">M248+N248</f>
        <v>1</v>
      </c>
      <c r="P248" s="531">
        <f>+P192+P220</f>
        <v>0</v>
      </c>
      <c r="Q248" s="539">
        <f>O248+P248</f>
        <v>1</v>
      </c>
      <c r="R248" s="509"/>
      <c r="S248" s="510"/>
      <c r="T248" s="533"/>
      <c r="U248" s="531"/>
      <c r="V248" s="539"/>
      <c r="W248" s="532"/>
    </row>
    <row r="249" spans="1:27" ht="13.5" thickBot="1">
      <c r="A249" s="480"/>
      <c r="K249" s="480"/>
      <c r="L249" s="493" t="s">
        <v>23</v>
      </c>
      <c r="M249" s="509">
        <f t="shared" si="368"/>
        <v>0</v>
      </c>
      <c r="N249" s="510">
        <f t="shared" si="368"/>
        <v>0</v>
      </c>
      <c r="O249" s="533">
        <f t="shared" si="369"/>
        <v>0</v>
      </c>
      <c r="P249" s="531">
        <f>+P193+P221</f>
        <v>0</v>
      </c>
      <c r="Q249" s="539">
        <f>O249+P249</f>
        <v>0</v>
      </c>
      <c r="R249" s="509"/>
      <c r="S249" s="510"/>
      <c r="T249" s="533"/>
      <c r="U249" s="531"/>
      <c r="V249" s="539"/>
      <c r="W249" s="532"/>
    </row>
    <row r="250" spans="1:27" ht="14.25" thickTop="1" thickBot="1">
      <c r="L250" s="514" t="s">
        <v>40</v>
      </c>
      <c r="M250" s="515">
        <f t="shared" ref="M250:Q250" si="370">+M247+M248+M249</f>
        <v>1</v>
      </c>
      <c r="N250" s="516">
        <f t="shared" si="370"/>
        <v>0</v>
      </c>
      <c r="O250" s="517">
        <f t="shared" si="370"/>
        <v>1</v>
      </c>
      <c r="P250" s="516">
        <f t="shared" si="370"/>
        <v>0</v>
      </c>
      <c r="Q250" s="517">
        <f t="shared" si="370"/>
        <v>1</v>
      </c>
      <c r="R250" s="515"/>
      <c r="S250" s="516"/>
      <c r="T250" s="517"/>
      <c r="U250" s="516"/>
      <c r="V250" s="517"/>
      <c r="W250" s="518"/>
    </row>
    <row r="251" spans="1:27" ht="14.25" thickTop="1" thickBot="1">
      <c r="L251" s="514" t="s">
        <v>62</v>
      </c>
      <c r="M251" s="515">
        <f t="shared" ref="M251:Q251" si="371">+M240+M246+M250</f>
        <v>1</v>
      </c>
      <c r="N251" s="526">
        <f t="shared" si="371"/>
        <v>1</v>
      </c>
      <c r="O251" s="527">
        <f t="shared" si="371"/>
        <v>2</v>
      </c>
      <c r="P251" s="515">
        <f t="shared" si="371"/>
        <v>0</v>
      </c>
      <c r="Q251" s="527">
        <f t="shared" si="371"/>
        <v>2</v>
      </c>
      <c r="R251" s="515"/>
      <c r="S251" s="526"/>
      <c r="T251" s="527"/>
      <c r="U251" s="515"/>
      <c r="V251" s="527"/>
      <c r="W251" s="528"/>
      <c r="X251" s="328"/>
      <c r="AA251" s="328"/>
    </row>
    <row r="252" spans="1:27" ht="14.25" thickTop="1" thickBot="1">
      <c r="L252" s="514" t="s">
        <v>63</v>
      </c>
      <c r="M252" s="515">
        <f t="shared" ref="M252:Q252" si="372">+M236+M240+M246+M250</f>
        <v>1</v>
      </c>
      <c r="N252" s="516">
        <f t="shared" si="372"/>
        <v>2</v>
      </c>
      <c r="O252" s="517">
        <f t="shared" si="372"/>
        <v>3</v>
      </c>
      <c r="P252" s="516">
        <f t="shared" si="372"/>
        <v>0</v>
      </c>
      <c r="Q252" s="517">
        <f t="shared" si="372"/>
        <v>3</v>
      </c>
      <c r="R252" s="515"/>
      <c r="S252" s="516"/>
      <c r="T252" s="517"/>
      <c r="U252" s="516"/>
      <c r="V252" s="517"/>
      <c r="W252" s="518"/>
    </row>
    <row r="253" spans="1:27" ht="13.5" thickTop="1">
      <c r="L253" s="529" t="s">
        <v>60</v>
      </c>
      <c r="M253" s="486"/>
      <c r="N253" s="486"/>
      <c r="O253" s="486"/>
      <c r="P253" s="486"/>
      <c r="Q253" s="486"/>
      <c r="R253" s="486"/>
      <c r="S253" s="486"/>
      <c r="T253" s="486"/>
      <c r="U253" s="486"/>
      <c r="V253" s="486"/>
      <c r="W253" s="486"/>
      <c r="X253" s="486"/>
    </row>
  </sheetData>
  <sheetProtection password="CF53" sheet="1" objects="1" scenarios="1"/>
  <mergeCells count="36">
    <mergeCell ref="L142:W142"/>
    <mergeCell ref="L143:W143"/>
    <mergeCell ref="L226:W226"/>
    <mergeCell ref="L227:W227"/>
    <mergeCell ref="L170:W170"/>
    <mergeCell ref="L171:W171"/>
    <mergeCell ref="L198:W198"/>
    <mergeCell ref="L199:W199"/>
    <mergeCell ref="B2:I2"/>
    <mergeCell ref="L2:W2"/>
    <mergeCell ref="B3:I3"/>
    <mergeCell ref="L3:W3"/>
    <mergeCell ref="C5:E5"/>
    <mergeCell ref="F5:H5"/>
    <mergeCell ref="M5:Q5"/>
    <mergeCell ref="B30:I30"/>
    <mergeCell ref="L30:W30"/>
    <mergeCell ref="B31:I31"/>
    <mergeCell ref="L31:W31"/>
    <mergeCell ref="C33:E33"/>
    <mergeCell ref="F33:H33"/>
    <mergeCell ref="M33:Q33"/>
    <mergeCell ref="B58:I58"/>
    <mergeCell ref="L58:W58"/>
    <mergeCell ref="B59:I59"/>
    <mergeCell ref="L59:W59"/>
    <mergeCell ref="C61:E61"/>
    <mergeCell ref="F61:H61"/>
    <mergeCell ref="M61:Q61"/>
    <mergeCell ref="L87:W87"/>
    <mergeCell ref="L114:W114"/>
    <mergeCell ref="L115:W115"/>
    <mergeCell ref="R5:V5"/>
    <mergeCell ref="R33:V33"/>
    <mergeCell ref="R61:V61"/>
    <mergeCell ref="L86:W86"/>
  </mergeCells>
  <conditionalFormatting sqref="A51 K51 A79 K79 K28:K32 K25:K26 A28:A32 A25:A26 A57:A60 A53 K57:K60 K53 A81 K81 A112:A116 A109:A110 K112:K116 K109:K110 K141:K144 K137 A141:A144 A137 K165 A165 K196:K200 K193:K194 A196:A200 A193:A194 K225:K228 K221 A225:A228 A221 K253:K1048576 K249 A253:A1048576 A249 A230:A238 K230:K238 A1:A14 K1:K14 K34:K42 A34:A42 K62:K70 A62:A70 K85:K98 A85:A98 A118:A126 K118:K126 K146:K154 A146:A154 A169:A182 K169:K182 K202:K210 A202:A210 A21:A23 A17:A18 K21:K23 K17:K18 A49 A45:A46 K49 K45:K46 K77 K73:K74 A77 A73:A74 K105:K107 K101:K102 A105:A107 A101:A102 K133:K135 K129:K130 A133:A135 A129:A130 K161:K163 A161:A163 A189:A191 A185:A186 K189:K191 K185:K186 K156:K158 A156:A158 K217:K219 K213:K214 A217:A219 A213:A214 K245:K247 K241:K242 A245:A247 A241:A242">
    <cfRule type="containsText" dxfId="230" priority="251" operator="containsText" text="NOT OK">
      <formula>NOT(ISERROR(SEARCH("NOT OK",A1)))</formula>
    </cfRule>
  </conditionalFormatting>
  <conditionalFormatting sqref="K27 A27">
    <cfRule type="containsText" dxfId="229" priority="205" operator="containsText" text="NOT OK">
      <formula>NOT(ISERROR(SEARCH("NOT OK",A27)))</formula>
    </cfRule>
  </conditionalFormatting>
  <conditionalFormatting sqref="K111 A111">
    <cfRule type="containsText" dxfId="228" priority="202" operator="containsText" text="NOT OK">
      <formula>NOT(ISERROR(SEARCH("NOT OK",A111)))</formula>
    </cfRule>
  </conditionalFormatting>
  <conditionalFormatting sqref="K195 A195">
    <cfRule type="containsText" dxfId="227" priority="199" operator="containsText" text="NOT OK">
      <formula>NOT(ISERROR(SEARCH("NOT OK",A195)))</formula>
    </cfRule>
  </conditionalFormatting>
  <conditionalFormatting sqref="K50:K51 A50:A51">
    <cfRule type="containsText" dxfId="226" priority="176" operator="containsText" text="NOT OK">
      <formula>NOT(ISERROR(SEARCH("NOT OK",A50)))</formula>
    </cfRule>
  </conditionalFormatting>
  <conditionalFormatting sqref="K78:K79 A78:A79">
    <cfRule type="containsText" dxfId="225" priority="173" operator="containsText" text="NOT OK">
      <formula>NOT(ISERROR(SEARCH("NOT OK",A78)))</formula>
    </cfRule>
  </conditionalFormatting>
  <conditionalFormatting sqref="K24:K26 A24:A26">
    <cfRule type="containsText" dxfId="224" priority="157" operator="containsText" text="NOT OK">
      <formula>NOT(ISERROR(SEARCH("NOT OK",A24)))</formula>
    </cfRule>
  </conditionalFormatting>
  <conditionalFormatting sqref="A52:A53 K52:K53">
    <cfRule type="containsText" dxfId="223" priority="155" operator="containsText" text="NOT OK">
      <formula>NOT(ISERROR(SEARCH("NOT OK",A52)))</formula>
    </cfRule>
  </conditionalFormatting>
  <conditionalFormatting sqref="A80:A81 K80:K81">
    <cfRule type="containsText" dxfId="222" priority="153" operator="containsText" text="NOT OK">
      <formula>NOT(ISERROR(SEARCH("NOT OK",A80)))</formula>
    </cfRule>
  </conditionalFormatting>
  <conditionalFormatting sqref="A108:A110 K108:K110">
    <cfRule type="containsText" dxfId="221" priority="147" operator="containsText" text="NOT OK">
      <formula>NOT(ISERROR(SEARCH("NOT OK",A108)))</formula>
    </cfRule>
  </conditionalFormatting>
  <conditionalFormatting sqref="K248:K249 A248:A249">
    <cfRule type="containsText" dxfId="220" priority="152" operator="containsText" text="NOT OK">
      <formula>NOT(ISERROR(SEARCH("NOT OK",A248)))</formula>
    </cfRule>
  </conditionalFormatting>
  <conditionalFormatting sqref="K220:K221 A220:A221">
    <cfRule type="containsText" dxfId="219" priority="151" operator="containsText" text="NOT OK">
      <formula>NOT(ISERROR(SEARCH("NOT OK",A220)))</formula>
    </cfRule>
  </conditionalFormatting>
  <conditionalFormatting sqref="K192:K194 A192:A194">
    <cfRule type="containsText" dxfId="218" priority="150" operator="containsText" text="NOT OK">
      <formula>NOT(ISERROR(SEARCH("NOT OK",A192)))</formula>
    </cfRule>
  </conditionalFormatting>
  <conditionalFormatting sqref="K164:K165 A164:A165">
    <cfRule type="containsText" dxfId="217" priority="149" operator="containsText" text="NOT OK">
      <formula>NOT(ISERROR(SEARCH("NOT OK",A164)))</formula>
    </cfRule>
  </conditionalFormatting>
  <conditionalFormatting sqref="K136:K137 A136:A137">
    <cfRule type="containsText" dxfId="216" priority="148" operator="containsText" text="NOT OK">
      <formula>NOT(ISERROR(SEARCH("NOT OK",A136)))</formula>
    </cfRule>
  </conditionalFormatting>
  <conditionalFormatting sqref="K56 K54 A56 A54">
    <cfRule type="containsText" dxfId="215" priority="146" operator="containsText" text="NOT OK">
      <formula>NOT(ISERROR(SEARCH("NOT OK",A54)))</formula>
    </cfRule>
  </conditionalFormatting>
  <conditionalFormatting sqref="K55 A55">
    <cfRule type="containsText" dxfId="214" priority="145" operator="containsText" text="NOT OK">
      <formula>NOT(ISERROR(SEARCH("NOT OK",A55)))</formula>
    </cfRule>
  </conditionalFormatting>
  <conditionalFormatting sqref="K54 A54">
    <cfRule type="containsText" dxfId="213" priority="144" operator="containsText" text="NOT OK">
      <formula>NOT(ISERROR(SEARCH("NOT OK",A54)))</formula>
    </cfRule>
  </conditionalFormatting>
  <conditionalFormatting sqref="K82 A82">
    <cfRule type="containsText" dxfId="212" priority="143" operator="containsText" text="NOT OK">
      <formula>NOT(ISERROR(SEARCH("NOT OK",A82)))</formula>
    </cfRule>
  </conditionalFormatting>
  <conditionalFormatting sqref="K82 A82">
    <cfRule type="containsText" dxfId="211" priority="141" operator="containsText" text="NOT OK">
      <formula>NOT(ISERROR(SEARCH("NOT OK",A82)))</formula>
    </cfRule>
  </conditionalFormatting>
  <conditionalFormatting sqref="A138 K138">
    <cfRule type="containsText" dxfId="210" priority="140" operator="containsText" text="NOT OK">
      <formula>NOT(ISERROR(SEARCH("NOT OK",A138)))</formula>
    </cfRule>
  </conditionalFormatting>
  <conditionalFormatting sqref="A138 K138">
    <cfRule type="containsText" dxfId="209" priority="138" operator="containsText" text="NOT OK">
      <formula>NOT(ISERROR(SEARCH("NOT OK",A138)))</formula>
    </cfRule>
  </conditionalFormatting>
  <conditionalFormatting sqref="A166 K166">
    <cfRule type="containsText" dxfId="208" priority="137" operator="containsText" text="NOT OK">
      <formula>NOT(ISERROR(SEARCH("NOT OK",A166)))</formula>
    </cfRule>
  </conditionalFormatting>
  <conditionalFormatting sqref="A166 K166">
    <cfRule type="containsText" dxfId="207" priority="135" operator="containsText" text="NOT OK">
      <formula>NOT(ISERROR(SEARCH("NOT OK",A166)))</formula>
    </cfRule>
  </conditionalFormatting>
  <conditionalFormatting sqref="K222 A222">
    <cfRule type="containsText" dxfId="206" priority="134" operator="containsText" text="NOT OK">
      <formula>NOT(ISERROR(SEARCH("NOT OK",A222)))</formula>
    </cfRule>
  </conditionalFormatting>
  <conditionalFormatting sqref="K222 A222">
    <cfRule type="containsText" dxfId="205" priority="132" operator="containsText" text="NOT OK">
      <formula>NOT(ISERROR(SEARCH("NOT OK",A222)))</formula>
    </cfRule>
  </conditionalFormatting>
  <conditionalFormatting sqref="K250 A250">
    <cfRule type="containsText" dxfId="204" priority="131" operator="containsText" text="NOT OK">
      <formula>NOT(ISERROR(SEARCH("NOT OK",A250)))</formula>
    </cfRule>
  </conditionalFormatting>
  <conditionalFormatting sqref="K250 A250">
    <cfRule type="containsText" dxfId="203" priority="129" operator="containsText" text="NOT OK">
      <formula>NOT(ISERROR(SEARCH("NOT OK",A250)))</formula>
    </cfRule>
  </conditionalFormatting>
  <conditionalFormatting sqref="A33 K33">
    <cfRule type="containsText" dxfId="202" priority="87" operator="containsText" text="NOT OK">
      <formula>NOT(ISERROR(SEARCH("NOT OK",A33)))</formula>
    </cfRule>
  </conditionalFormatting>
  <conditionalFormatting sqref="A61 K61">
    <cfRule type="containsText" dxfId="201" priority="86" operator="containsText" text="NOT OK">
      <formula>NOT(ISERROR(SEARCH("NOT OK",A61)))</formula>
    </cfRule>
  </conditionalFormatting>
  <conditionalFormatting sqref="A201 K201">
    <cfRule type="containsText" dxfId="200" priority="83" operator="containsText" text="NOT OK">
      <formula>NOT(ISERROR(SEARCH("NOT OK",A201)))</formula>
    </cfRule>
  </conditionalFormatting>
  <conditionalFormatting sqref="K117 A117">
    <cfRule type="containsText" dxfId="199" priority="85" operator="containsText" text="NOT OK">
      <formula>NOT(ISERROR(SEARCH("NOT OK",A117)))</formula>
    </cfRule>
  </conditionalFormatting>
  <conditionalFormatting sqref="K145 A145">
    <cfRule type="containsText" dxfId="198" priority="84" operator="containsText" text="NOT OK">
      <formula>NOT(ISERROR(SEARCH("NOT OK",A145)))</formula>
    </cfRule>
  </conditionalFormatting>
  <conditionalFormatting sqref="A229 K229">
    <cfRule type="containsText" dxfId="197" priority="82" operator="containsText" text="NOT OK">
      <formula>NOT(ISERROR(SEARCH("NOT OK",A229)))</formula>
    </cfRule>
  </conditionalFormatting>
  <conditionalFormatting sqref="A15:A16 K15:K16">
    <cfRule type="containsText" dxfId="196" priority="81" operator="containsText" text="NOT OK">
      <formula>NOT(ISERROR(SEARCH("NOT OK",A15)))</formula>
    </cfRule>
  </conditionalFormatting>
  <conditionalFormatting sqref="K43 A43">
    <cfRule type="containsText" dxfId="195" priority="80" operator="containsText" text="NOT OK">
      <formula>NOT(ISERROR(SEARCH("NOT OK",A43)))</formula>
    </cfRule>
  </conditionalFormatting>
  <conditionalFormatting sqref="K71 A71">
    <cfRule type="containsText" dxfId="194" priority="78" operator="containsText" text="NOT OK">
      <formula>NOT(ISERROR(SEARCH("NOT OK",A71)))</formula>
    </cfRule>
  </conditionalFormatting>
  <conditionalFormatting sqref="K99:K102 A99:A102">
    <cfRule type="containsText" dxfId="193" priority="76" operator="containsText" text="NOT OK">
      <formula>NOT(ISERROR(SEARCH("NOT OK",A99)))</formula>
    </cfRule>
  </conditionalFormatting>
  <conditionalFormatting sqref="A127 K127">
    <cfRule type="containsText" dxfId="192" priority="75" operator="containsText" text="NOT OK">
      <formula>NOT(ISERROR(SEARCH("NOT OK",A127)))</formula>
    </cfRule>
  </conditionalFormatting>
  <conditionalFormatting sqref="K155 A155">
    <cfRule type="containsText" dxfId="191" priority="73" operator="containsText" text="NOT OK">
      <formula>NOT(ISERROR(SEARCH("NOT OK",A155)))</formula>
    </cfRule>
  </conditionalFormatting>
  <conditionalFormatting sqref="A183:A186 K183:K186">
    <cfRule type="containsText" dxfId="190" priority="71" operator="containsText" text="NOT OK">
      <formula>NOT(ISERROR(SEARCH("NOT OK",A183)))</formula>
    </cfRule>
  </conditionalFormatting>
  <conditionalFormatting sqref="K211 A211">
    <cfRule type="containsText" dxfId="189" priority="70" operator="containsText" text="NOT OK">
      <formula>NOT(ISERROR(SEARCH("NOT OK",A211)))</formula>
    </cfRule>
  </conditionalFormatting>
  <conditionalFormatting sqref="K239 A239">
    <cfRule type="containsText" dxfId="188" priority="68" operator="containsText" text="NOT OK">
      <formula>NOT(ISERROR(SEARCH("NOT OK",A239)))</formula>
    </cfRule>
  </conditionalFormatting>
  <conditionalFormatting sqref="A239 K239">
    <cfRule type="containsText" dxfId="187" priority="66" operator="containsText" text="NOT OK">
      <formula>NOT(ISERROR(SEARCH("NOT OK",A239)))</formula>
    </cfRule>
  </conditionalFormatting>
  <conditionalFormatting sqref="A44:A46 K44:K46">
    <cfRule type="containsText" dxfId="186" priority="64" operator="containsText" text="NOT OK">
      <formula>NOT(ISERROR(SEARCH("NOT OK",A44)))</formula>
    </cfRule>
  </conditionalFormatting>
  <conditionalFormatting sqref="A72:A74 K72:K74">
    <cfRule type="containsText" dxfId="185" priority="62" operator="containsText" text="NOT OK">
      <formula>NOT(ISERROR(SEARCH("NOT OK",A72)))</formula>
    </cfRule>
  </conditionalFormatting>
  <conditionalFormatting sqref="K84 A84">
    <cfRule type="containsText" dxfId="184" priority="61" operator="containsText" text="NOT OK">
      <formula>NOT(ISERROR(SEARCH("NOT OK",A84)))</formula>
    </cfRule>
  </conditionalFormatting>
  <conditionalFormatting sqref="K83 A83">
    <cfRule type="containsText" dxfId="183" priority="60" operator="containsText" text="NOT OK">
      <formula>NOT(ISERROR(SEARCH("NOT OK",A83)))</formula>
    </cfRule>
  </conditionalFormatting>
  <conditionalFormatting sqref="A140 K140">
    <cfRule type="containsText" dxfId="182" priority="59" operator="containsText" text="NOT OK">
      <formula>NOT(ISERROR(SEARCH("NOT OK",A140)))</formula>
    </cfRule>
  </conditionalFormatting>
  <conditionalFormatting sqref="K139 A139">
    <cfRule type="containsText" dxfId="181" priority="58" operator="containsText" text="NOT OK">
      <formula>NOT(ISERROR(SEARCH("NOT OK",A139)))</formula>
    </cfRule>
  </conditionalFormatting>
  <conditionalFormatting sqref="A168 K168">
    <cfRule type="containsText" dxfId="180" priority="57" operator="containsText" text="NOT OK">
      <formula>NOT(ISERROR(SEARCH("NOT OK",A168)))</formula>
    </cfRule>
  </conditionalFormatting>
  <conditionalFormatting sqref="K167 A167">
    <cfRule type="containsText" dxfId="179" priority="56" operator="containsText" text="NOT OK">
      <formula>NOT(ISERROR(SEARCH("NOT OK",A167)))</formula>
    </cfRule>
  </conditionalFormatting>
  <conditionalFormatting sqref="K128:K130 A128:A130">
    <cfRule type="containsText" dxfId="178" priority="54" operator="containsText" text="NOT OK">
      <formula>NOT(ISERROR(SEARCH("NOT OK",A128)))</formula>
    </cfRule>
  </conditionalFormatting>
  <conditionalFormatting sqref="A212:A214 K212:K214">
    <cfRule type="containsText" dxfId="177" priority="50" operator="containsText" text="NOT OK">
      <formula>NOT(ISERROR(SEARCH("NOT OK",A212)))</formula>
    </cfRule>
  </conditionalFormatting>
  <conditionalFormatting sqref="A240:A242 K240:K242">
    <cfRule type="containsText" dxfId="176" priority="48" operator="containsText" text="NOT OK">
      <formula>NOT(ISERROR(SEARCH("NOT OK",A240)))</formula>
    </cfRule>
  </conditionalFormatting>
  <conditionalFormatting sqref="K224 A224">
    <cfRule type="containsText" dxfId="175" priority="47" operator="containsText" text="NOT OK">
      <formula>NOT(ISERROR(SEARCH("NOT OK",A224)))</formula>
    </cfRule>
  </conditionalFormatting>
  <conditionalFormatting sqref="K223 A223">
    <cfRule type="containsText" dxfId="174" priority="46" operator="containsText" text="NOT OK">
      <formula>NOT(ISERROR(SEARCH("NOT OK",A223)))</formula>
    </cfRule>
  </conditionalFormatting>
  <conditionalFormatting sqref="K252 A252">
    <cfRule type="containsText" dxfId="173" priority="45" operator="containsText" text="NOT OK">
      <formula>NOT(ISERROR(SEARCH("NOT OK",A252)))</formula>
    </cfRule>
  </conditionalFormatting>
  <conditionalFormatting sqref="K251 A251">
    <cfRule type="containsText" dxfId="172" priority="44" operator="containsText" text="NOT OK">
      <formula>NOT(ISERROR(SEARCH("NOT OK",A251)))</formula>
    </cfRule>
  </conditionalFormatting>
  <conditionalFormatting sqref="K19 A19">
    <cfRule type="containsText" dxfId="171" priority="42" operator="containsText" text="NOT OK">
      <formula>NOT(ISERROR(SEARCH("NOT OK",A19)))</formula>
    </cfRule>
  </conditionalFormatting>
  <conditionalFormatting sqref="A20 K20">
    <cfRule type="containsText" dxfId="170" priority="41" operator="containsText" text="NOT OK">
      <formula>NOT(ISERROR(SEARCH("NOT OK",A20)))</formula>
    </cfRule>
  </conditionalFormatting>
  <conditionalFormatting sqref="K104 A104">
    <cfRule type="containsText" dxfId="169" priority="36" operator="containsText" text="NOT OK">
      <formula>NOT(ISERROR(SEARCH("NOT OK",A104)))</formula>
    </cfRule>
  </conditionalFormatting>
  <conditionalFormatting sqref="K103 A103">
    <cfRule type="containsText" dxfId="168" priority="35" operator="containsText" text="NOT OK">
      <formula>NOT(ISERROR(SEARCH("NOT OK",A103)))</formula>
    </cfRule>
  </conditionalFormatting>
  <conditionalFormatting sqref="A188 K188">
    <cfRule type="containsText" dxfId="167" priority="30" operator="containsText" text="NOT OK">
      <formula>NOT(ISERROR(SEARCH("NOT OK",A188)))</formula>
    </cfRule>
  </conditionalFormatting>
  <conditionalFormatting sqref="K187 A187">
    <cfRule type="containsText" dxfId="166" priority="29" operator="containsText" text="NOT OK">
      <formula>NOT(ISERROR(SEARCH("NOT OK",A187)))</formula>
    </cfRule>
  </conditionalFormatting>
  <conditionalFormatting sqref="K47 A47">
    <cfRule type="containsText" dxfId="165" priority="12" operator="containsText" text="NOT OK">
      <formula>NOT(ISERROR(SEARCH("NOT OK",A47)))</formula>
    </cfRule>
  </conditionalFormatting>
  <conditionalFormatting sqref="A48 K48">
    <cfRule type="containsText" dxfId="164" priority="11" operator="containsText" text="NOT OK">
      <formula>NOT(ISERROR(SEARCH("NOT OK",A48)))</formula>
    </cfRule>
  </conditionalFormatting>
  <conditionalFormatting sqref="K75 A75">
    <cfRule type="containsText" dxfId="163" priority="10" operator="containsText" text="NOT OK">
      <formula>NOT(ISERROR(SEARCH("NOT OK",A75)))</formula>
    </cfRule>
  </conditionalFormatting>
  <conditionalFormatting sqref="A76 K76">
    <cfRule type="containsText" dxfId="162" priority="9" operator="containsText" text="NOT OK">
      <formula>NOT(ISERROR(SEARCH("NOT OK",A76)))</formula>
    </cfRule>
  </conditionalFormatting>
  <conditionalFormatting sqref="K132 A132">
    <cfRule type="containsText" dxfId="161" priority="8" operator="containsText" text="NOT OK">
      <formula>NOT(ISERROR(SEARCH("NOT OK",A132)))</formula>
    </cfRule>
  </conditionalFormatting>
  <conditionalFormatting sqref="K131 A131">
    <cfRule type="containsText" dxfId="160" priority="7" operator="containsText" text="NOT OK">
      <formula>NOT(ISERROR(SEARCH("NOT OK",A131)))</formula>
    </cfRule>
  </conditionalFormatting>
  <conditionalFormatting sqref="K160 A160">
    <cfRule type="containsText" dxfId="159" priority="6" operator="containsText" text="NOT OK">
      <formula>NOT(ISERROR(SEARCH("NOT OK",A160)))</formula>
    </cfRule>
  </conditionalFormatting>
  <conditionalFormatting sqref="K159 A159">
    <cfRule type="containsText" dxfId="158" priority="5" operator="containsText" text="NOT OK">
      <formula>NOT(ISERROR(SEARCH("NOT OK",A159)))</formula>
    </cfRule>
  </conditionalFormatting>
  <conditionalFormatting sqref="A216 K216">
    <cfRule type="containsText" dxfId="157" priority="4" operator="containsText" text="NOT OK">
      <formula>NOT(ISERROR(SEARCH("NOT OK",A216)))</formula>
    </cfRule>
  </conditionalFormatting>
  <conditionalFormatting sqref="K215 A215">
    <cfRule type="containsText" dxfId="156" priority="3" operator="containsText" text="NOT OK">
      <formula>NOT(ISERROR(SEARCH("NOT OK",A215)))</formula>
    </cfRule>
  </conditionalFormatting>
  <conditionalFormatting sqref="A244 K244">
    <cfRule type="containsText" dxfId="155" priority="2" operator="containsText" text="NOT OK">
      <formula>NOT(ISERROR(SEARCH("NOT OK",A244)))</formula>
    </cfRule>
  </conditionalFormatting>
  <conditionalFormatting sqref="K243 A243">
    <cfRule type="containsText" dxfId="154" priority="1" operator="containsText" text="NOT OK">
      <formula>NOT(ISERROR(SEARCH("NOT OK",A243)))</formula>
    </cfRule>
  </conditionalFormatting>
  <printOptions horizontalCentered="1"/>
  <pageMargins left="0.55118110236220474" right="0.51181102362204722" top="0.74803149606299213" bottom="0.74803149606299213" header="0.31496062992125984" footer="0.31496062992125984"/>
  <pageSetup paperSize="9" scale="67" fitToHeight="4" orientation="portrait" r:id="rId1"/>
  <headerFooter alignWithMargins="0">
    <oddHeader>&amp;LMonthly Air Transport Statistics : Phuket International Airport</oddHeader>
  </headerFooter>
  <rowBreaks count="2" manualBreakCount="2">
    <brk id="85" min="11" max="22" man="1"/>
    <brk id="169" min="11" max="22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1:AB253"/>
  <sheetViews>
    <sheetView topLeftCell="E31" zoomScaleNormal="100" workbookViewId="0">
      <selection activeCell="W260" sqref="W260"/>
    </sheetView>
  </sheetViews>
  <sheetFormatPr defaultColWidth="9.140625" defaultRowHeight="12.75"/>
  <cols>
    <col min="1" max="1" width="9.140625" style="4"/>
    <col min="2" max="2" width="12.42578125" style="1" customWidth="1"/>
    <col min="3" max="3" width="10.85546875" style="1" customWidth="1"/>
    <col min="4" max="4" width="11.140625" style="1" customWidth="1"/>
    <col min="5" max="5" width="11.28515625" style="1" customWidth="1"/>
    <col min="6" max="6" width="10.85546875" style="1" customWidth="1"/>
    <col min="7" max="7" width="11.140625" style="1" customWidth="1"/>
    <col min="8" max="8" width="11.7109375" style="1" customWidth="1"/>
    <col min="9" max="9" width="10.28515625" style="2" customWidth="1"/>
    <col min="10" max="10" width="7" style="1" customWidth="1"/>
    <col min="11" max="11" width="9.140625" style="4"/>
    <col min="12" max="12" width="13" style="1" customWidth="1"/>
    <col min="13" max="13" width="12.85546875" style="1" customWidth="1"/>
    <col min="14" max="14" width="12" style="1" customWidth="1"/>
    <col min="15" max="15" width="14.28515625" style="1" bestFit="1" customWidth="1"/>
    <col min="16" max="16" width="11" style="1" customWidth="1"/>
    <col min="17" max="17" width="12" style="1" customWidth="1"/>
    <col min="18" max="18" width="12.5703125" style="1" customWidth="1"/>
    <col min="19" max="19" width="11.85546875" style="1" customWidth="1"/>
    <col min="20" max="20" width="14.28515625" style="1" bestFit="1" customWidth="1"/>
    <col min="21" max="21" width="11" style="1" customWidth="1"/>
    <col min="22" max="22" width="12.140625" style="1" customWidth="1"/>
    <col min="23" max="23" width="12.28515625" style="2" bestFit="1" customWidth="1"/>
    <col min="24" max="24" width="7.42578125" style="2" bestFit="1" customWidth="1"/>
    <col min="25" max="25" width="6.140625" style="1" bestFit="1" customWidth="1"/>
    <col min="26" max="26" width="7.140625" style="1" bestFit="1" customWidth="1"/>
    <col min="27" max="27" width="7.7109375" style="3" bestFit="1" customWidth="1"/>
    <col min="28" max="28" width="7.140625" style="1" bestFit="1" customWidth="1"/>
    <col min="29" max="16384" width="9.140625" style="1"/>
  </cols>
  <sheetData>
    <row r="1" spans="1:23" ht="13.5" thickBot="1"/>
    <row r="2" spans="1:23" ht="13.5" thickTop="1">
      <c r="B2" s="1335" t="s">
        <v>0</v>
      </c>
      <c r="C2" s="1336"/>
      <c r="D2" s="1336"/>
      <c r="E2" s="1336"/>
      <c r="F2" s="1336"/>
      <c r="G2" s="1336"/>
      <c r="H2" s="1336"/>
      <c r="I2" s="1337"/>
      <c r="J2" s="4"/>
      <c r="L2" s="1344" t="s">
        <v>1</v>
      </c>
      <c r="M2" s="1345"/>
      <c r="N2" s="1345"/>
      <c r="O2" s="1345"/>
      <c r="P2" s="1345"/>
      <c r="Q2" s="1345"/>
      <c r="R2" s="1345"/>
      <c r="S2" s="1345"/>
      <c r="T2" s="1345"/>
      <c r="U2" s="1345"/>
      <c r="V2" s="1345"/>
      <c r="W2" s="1346"/>
    </row>
    <row r="3" spans="1:23" ht="13.5" thickBot="1">
      <c r="B3" s="1338" t="s">
        <v>46</v>
      </c>
      <c r="C3" s="1339"/>
      <c r="D3" s="1339"/>
      <c r="E3" s="1339"/>
      <c r="F3" s="1339"/>
      <c r="G3" s="1339"/>
      <c r="H3" s="1339"/>
      <c r="I3" s="1340"/>
      <c r="J3" s="4"/>
      <c r="L3" s="1347" t="s">
        <v>48</v>
      </c>
      <c r="M3" s="1348"/>
      <c r="N3" s="1348"/>
      <c r="O3" s="1348"/>
      <c r="P3" s="1348"/>
      <c r="Q3" s="1348"/>
      <c r="R3" s="1348"/>
      <c r="S3" s="1348"/>
      <c r="T3" s="1348"/>
      <c r="U3" s="1348"/>
      <c r="V3" s="1348"/>
      <c r="W3" s="1349"/>
    </row>
    <row r="4" spans="1:23" ht="14.25" thickTop="1" thickBot="1">
      <c r="B4" s="92"/>
      <c r="C4" s="93"/>
      <c r="D4" s="93"/>
      <c r="E4" s="93"/>
      <c r="F4" s="93"/>
      <c r="G4" s="93"/>
      <c r="H4" s="93"/>
      <c r="I4" s="94"/>
      <c r="J4" s="4"/>
      <c r="L4" s="51"/>
      <c r="M4" s="52"/>
      <c r="N4" s="52"/>
      <c r="O4" s="52"/>
      <c r="P4" s="52"/>
      <c r="Q4" s="52"/>
      <c r="R4" s="52"/>
      <c r="S4" s="52"/>
      <c r="T4" s="52"/>
      <c r="U4" s="52"/>
      <c r="V4" s="52"/>
      <c r="W4" s="53"/>
    </row>
    <row r="5" spans="1:23" ht="14.25" thickTop="1" thickBot="1">
      <c r="B5" s="95"/>
      <c r="C5" s="1341" t="s">
        <v>64</v>
      </c>
      <c r="D5" s="1342"/>
      <c r="E5" s="1343"/>
      <c r="F5" s="1341" t="s">
        <v>65</v>
      </c>
      <c r="G5" s="1342"/>
      <c r="H5" s="1343"/>
      <c r="I5" s="96" t="s">
        <v>2</v>
      </c>
      <c r="J5" s="4"/>
      <c r="L5" s="11"/>
      <c r="M5" s="1350" t="s">
        <v>64</v>
      </c>
      <c r="N5" s="1351"/>
      <c r="O5" s="1351"/>
      <c r="P5" s="1351"/>
      <c r="Q5" s="1352"/>
      <c r="R5" s="1350" t="s">
        <v>65</v>
      </c>
      <c r="S5" s="1351"/>
      <c r="T5" s="1351"/>
      <c r="U5" s="1351"/>
      <c r="V5" s="1352"/>
      <c r="W5" s="12" t="s">
        <v>2</v>
      </c>
    </row>
    <row r="6" spans="1:23" ht="13.5" thickTop="1">
      <c r="B6" s="97" t="s">
        <v>3</v>
      </c>
      <c r="C6" s="98"/>
      <c r="D6" s="99"/>
      <c r="E6" s="100"/>
      <c r="F6" s="98"/>
      <c r="G6" s="99"/>
      <c r="H6" s="100"/>
      <c r="I6" s="101" t="s">
        <v>4</v>
      </c>
      <c r="J6" s="4"/>
      <c r="L6" s="13" t="s">
        <v>3</v>
      </c>
      <c r="M6" s="19"/>
      <c r="N6" s="15"/>
      <c r="O6" s="16"/>
      <c r="P6" s="17"/>
      <c r="Q6" s="20"/>
      <c r="R6" s="19"/>
      <c r="S6" s="15"/>
      <c r="T6" s="16"/>
      <c r="U6" s="17"/>
      <c r="V6" s="20"/>
      <c r="W6" s="21" t="s">
        <v>4</v>
      </c>
    </row>
    <row r="7" spans="1:23" ht="13.5" thickBot="1">
      <c r="B7" s="102"/>
      <c r="C7" s="103" t="s">
        <v>5</v>
      </c>
      <c r="D7" s="104" t="s">
        <v>6</v>
      </c>
      <c r="E7" s="540" t="s">
        <v>7</v>
      </c>
      <c r="F7" s="103" t="s">
        <v>5</v>
      </c>
      <c r="G7" s="104" t="s">
        <v>6</v>
      </c>
      <c r="H7" s="321" t="s">
        <v>7</v>
      </c>
      <c r="I7" s="106"/>
      <c r="J7" s="4"/>
      <c r="L7" s="22"/>
      <c r="M7" s="27" t="s">
        <v>8</v>
      </c>
      <c r="N7" s="24" t="s">
        <v>9</v>
      </c>
      <c r="O7" s="25" t="s">
        <v>31</v>
      </c>
      <c r="P7" s="26" t="s">
        <v>32</v>
      </c>
      <c r="Q7" s="25" t="s">
        <v>7</v>
      </c>
      <c r="R7" s="27" t="s">
        <v>8</v>
      </c>
      <c r="S7" s="24" t="s">
        <v>9</v>
      </c>
      <c r="T7" s="25" t="s">
        <v>31</v>
      </c>
      <c r="U7" s="26" t="s">
        <v>32</v>
      </c>
      <c r="V7" s="25" t="s">
        <v>7</v>
      </c>
      <c r="W7" s="28"/>
    </row>
    <row r="8" spans="1:23" ht="6" customHeight="1" thickTop="1">
      <c r="B8" s="97"/>
      <c r="C8" s="107"/>
      <c r="D8" s="108"/>
      <c r="E8" s="139"/>
      <c r="F8" s="107"/>
      <c r="G8" s="108"/>
      <c r="H8" s="139"/>
      <c r="I8" s="110"/>
      <c r="J8" s="4"/>
      <c r="L8" s="13"/>
      <c r="M8" s="33"/>
      <c r="N8" s="30"/>
      <c r="O8" s="31"/>
      <c r="P8" s="32"/>
      <c r="Q8" s="34"/>
      <c r="R8" s="33"/>
      <c r="S8" s="30"/>
      <c r="T8" s="31"/>
      <c r="U8" s="32"/>
      <c r="V8" s="34"/>
      <c r="W8" s="35"/>
    </row>
    <row r="9" spans="1:23">
      <c r="A9" s="290" t="str">
        <f>IF(ISERROR(F9/G9)," ",IF(F9/G9&gt;0.5,IF(F9/G9&lt;1.5," ","NOT OK"),"NOT OK"))</f>
        <v xml:space="preserve"> </v>
      </c>
      <c r="B9" s="97" t="s">
        <v>10</v>
      </c>
      <c r="C9" s="304">
        <v>0</v>
      </c>
      <c r="D9" s="302">
        <v>0</v>
      </c>
      <c r="E9" s="136">
        <f>SUM(C9:D9)</f>
        <v>0</v>
      </c>
      <c r="F9" s="304">
        <v>26</v>
      </c>
      <c r="G9" s="302">
        <v>27</v>
      </c>
      <c r="H9" s="136">
        <f>SUM(F9:G9)</f>
        <v>53</v>
      </c>
      <c r="I9" s="114">
        <f>IF(E9=0,0,((H9/E9)-1)*100)</f>
        <v>0</v>
      </c>
      <c r="J9" s="4"/>
      <c r="L9" s="13" t="s">
        <v>10</v>
      </c>
      <c r="M9" s="311">
        <v>0</v>
      </c>
      <c r="N9" s="309">
        <v>0</v>
      </c>
      <c r="O9" s="155">
        <f>+M9+N9</f>
        <v>0</v>
      </c>
      <c r="P9" s="308">
        <v>0</v>
      </c>
      <c r="Q9" s="155">
        <f t="shared" ref="Q9" si="0">O9+P9</f>
        <v>0</v>
      </c>
      <c r="R9" s="311">
        <v>4265</v>
      </c>
      <c r="S9" s="309">
        <v>4266</v>
      </c>
      <c r="T9" s="155">
        <f>+R9+S9</f>
        <v>8531</v>
      </c>
      <c r="U9" s="308">
        <v>0</v>
      </c>
      <c r="V9" s="155">
        <f t="shared" ref="V9:V11" si="1">T9+U9</f>
        <v>8531</v>
      </c>
      <c r="W9" s="40">
        <f>IF(Q9=0,0,((V9/Q9)-1)*100)</f>
        <v>0</v>
      </c>
    </row>
    <row r="10" spans="1:23">
      <c r="A10" s="290" t="str">
        <f>IF(ISERROR(F10/G10)," ",IF(F10/G10&gt;0.5,IF(F10/G10&lt;1.5," ","NOT OK"),"NOT OK"))</f>
        <v xml:space="preserve"> </v>
      </c>
      <c r="B10" s="97" t="s">
        <v>11</v>
      </c>
      <c r="C10" s="304">
        <v>2</v>
      </c>
      <c r="D10" s="302">
        <v>2</v>
      </c>
      <c r="E10" s="136">
        <f>SUM(C10:D10)</f>
        <v>4</v>
      </c>
      <c r="F10" s="304">
        <v>25</v>
      </c>
      <c r="G10" s="302">
        <v>25</v>
      </c>
      <c r="H10" s="136">
        <f>SUM(F10:G10)</f>
        <v>50</v>
      </c>
      <c r="I10" s="114">
        <f>IF(E10=0,0,((H10/E10)-1)*100)</f>
        <v>1150</v>
      </c>
      <c r="J10" s="4"/>
      <c r="K10" s="6"/>
      <c r="L10" s="13" t="s">
        <v>11</v>
      </c>
      <c r="M10" s="311">
        <v>297</v>
      </c>
      <c r="N10" s="309">
        <v>239</v>
      </c>
      <c r="O10" s="155">
        <f t="shared" ref="O10:O11" si="2">+M10+N10</f>
        <v>536</v>
      </c>
      <c r="P10" s="308">
        <v>0</v>
      </c>
      <c r="Q10" s="155">
        <f>O10+P10</f>
        <v>536</v>
      </c>
      <c r="R10" s="311">
        <v>4320</v>
      </c>
      <c r="S10" s="309">
        <v>4231</v>
      </c>
      <c r="T10" s="155">
        <f t="shared" ref="T10:T13" si="3">+R10+S10</f>
        <v>8551</v>
      </c>
      <c r="U10" s="308">
        <v>0</v>
      </c>
      <c r="V10" s="155">
        <f>T10+U10</f>
        <v>8551</v>
      </c>
      <c r="W10" s="40">
        <f>IF(Q10=0,0,((V10/Q10)-1)*100)</f>
        <v>1495.3358208955224</v>
      </c>
    </row>
    <row r="11" spans="1:23" ht="13.5" thickBot="1">
      <c r="A11" s="290" t="str">
        <f>IF(ISERROR(F11/G11)," ",IF(F11/G11&gt;0.5,IF(F11/G11&lt;1.5," ","NOT OK"),"NOT OK"))</f>
        <v xml:space="preserve"> </v>
      </c>
      <c r="B11" s="102" t="s">
        <v>12</v>
      </c>
      <c r="C11" s="306">
        <v>9</v>
      </c>
      <c r="D11" s="303">
        <v>9</v>
      </c>
      <c r="E11" s="136">
        <f>SUM(C11:D11)</f>
        <v>18</v>
      </c>
      <c r="F11" s="306">
        <v>27</v>
      </c>
      <c r="G11" s="303">
        <v>27</v>
      </c>
      <c r="H11" s="136">
        <f>SUM(F11:G11)</f>
        <v>54</v>
      </c>
      <c r="I11" s="114">
        <f>IF(E11=0,0,((H11/E11)-1)*100)</f>
        <v>200</v>
      </c>
      <c r="J11" s="4"/>
      <c r="K11" s="6"/>
      <c r="L11" s="22" t="s">
        <v>12</v>
      </c>
      <c r="M11" s="311">
        <v>1364</v>
      </c>
      <c r="N11" s="309">
        <v>1180</v>
      </c>
      <c r="O11" s="155">
        <f t="shared" si="2"/>
        <v>2544</v>
      </c>
      <c r="P11" s="308">
        <v>0</v>
      </c>
      <c r="Q11" s="199">
        <f t="shared" ref="Q11" si="4">O11+P11</f>
        <v>2544</v>
      </c>
      <c r="R11" s="311">
        <v>4309</v>
      </c>
      <c r="S11" s="309">
        <v>4209</v>
      </c>
      <c r="T11" s="155">
        <f t="shared" si="3"/>
        <v>8518</v>
      </c>
      <c r="U11" s="308">
        <v>0</v>
      </c>
      <c r="V11" s="199">
        <f t="shared" si="1"/>
        <v>8518</v>
      </c>
      <c r="W11" s="40">
        <f>IF(Q11=0,0,((V11/Q11)-1)*100)</f>
        <v>234.82704402515725</v>
      </c>
    </row>
    <row r="12" spans="1:23" ht="14.25" thickTop="1" thickBot="1">
      <c r="A12" s="290" t="str">
        <f>IF(ISERROR(F12/G12)," ",IF(F12/G12&gt;0.5,IF(F12/G12&lt;1.5," ","NOT OK"),"NOT OK"))</f>
        <v xml:space="preserve"> </v>
      </c>
      <c r="B12" s="117" t="s">
        <v>57</v>
      </c>
      <c r="C12" s="118">
        <f t="shared" ref="C12:E12" si="5">+C9+C10+C11</f>
        <v>11</v>
      </c>
      <c r="D12" s="119">
        <f t="shared" si="5"/>
        <v>11</v>
      </c>
      <c r="E12" s="137">
        <f t="shared" si="5"/>
        <v>22</v>
      </c>
      <c r="F12" s="118">
        <f t="shared" ref="F12:H12" si="6">+F9+F10+F11</f>
        <v>78</v>
      </c>
      <c r="G12" s="119">
        <f t="shared" si="6"/>
        <v>79</v>
      </c>
      <c r="H12" s="137">
        <f t="shared" si="6"/>
        <v>157</v>
      </c>
      <c r="I12" s="121">
        <f>IF(E12=0,0,((H12/E12)-1)*100)</f>
        <v>613.63636363636363</v>
      </c>
      <c r="J12" s="4"/>
      <c r="L12" s="41" t="s">
        <v>57</v>
      </c>
      <c r="M12" s="45">
        <f t="shared" ref="M12:N12" si="7">+M9+M10+M11</f>
        <v>1661</v>
      </c>
      <c r="N12" s="43">
        <f t="shared" si="7"/>
        <v>1419</v>
      </c>
      <c r="O12" s="156">
        <f>+O9+O10+O11</f>
        <v>3080</v>
      </c>
      <c r="P12" s="43">
        <f t="shared" ref="P12:Q12" si="8">+P9+P10+P11</f>
        <v>0</v>
      </c>
      <c r="Q12" s="156">
        <f t="shared" si="8"/>
        <v>3080</v>
      </c>
      <c r="R12" s="45">
        <f t="shared" ref="R12:V12" si="9">+R9+R10+R11</f>
        <v>12894</v>
      </c>
      <c r="S12" s="43">
        <f t="shared" si="9"/>
        <v>12706</v>
      </c>
      <c r="T12" s="156">
        <f>+T9+T10+T11</f>
        <v>25600</v>
      </c>
      <c r="U12" s="43">
        <f t="shared" si="9"/>
        <v>0</v>
      </c>
      <c r="V12" s="156">
        <f t="shared" si="9"/>
        <v>25600</v>
      </c>
      <c r="W12" s="46">
        <f t="shared" ref="W12:W13" si="10">IF(Q12=0,0,((V12/Q12)-1)*100)</f>
        <v>731.16883116883105</v>
      </c>
    </row>
    <row r="13" spans="1:23" ht="13.5" thickTop="1">
      <c r="A13" s="290" t="str">
        <f t="shared" ref="A13:A69" si="11">IF(ISERROR(F13/G13)," ",IF(F13/G13&gt;0.5,IF(F13/G13&lt;1.5," ","NOT OK"),"NOT OK"))</f>
        <v xml:space="preserve"> </v>
      </c>
      <c r="B13" s="97" t="s">
        <v>13</v>
      </c>
      <c r="C13" s="304">
        <v>9</v>
      </c>
      <c r="D13" s="302">
        <v>9</v>
      </c>
      <c r="E13" s="136">
        <f>SUM(C13:D13)</f>
        <v>18</v>
      </c>
      <c r="F13" s="304">
        <v>27</v>
      </c>
      <c r="G13" s="302">
        <v>26</v>
      </c>
      <c r="H13" s="136">
        <f>SUM(F13:G13)</f>
        <v>53</v>
      </c>
      <c r="I13" s="114">
        <f t="shared" ref="I13" si="12">IF(E13=0,0,((H13/E13)-1)*100)</f>
        <v>194.44444444444446</v>
      </c>
      <c r="J13" s="4"/>
      <c r="L13" s="13" t="s">
        <v>13</v>
      </c>
      <c r="M13" s="311">
        <v>1536</v>
      </c>
      <c r="N13" s="309">
        <v>1228</v>
      </c>
      <c r="O13" s="155">
        <f t="shared" ref="O13" si="13">+M13+N13</f>
        <v>2764</v>
      </c>
      <c r="P13" s="308">
        <v>0</v>
      </c>
      <c r="Q13" s="155">
        <f>O13+P13</f>
        <v>2764</v>
      </c>
      <c r="R13" s="311">
        <v>4550</v>
      </c>
      <c r="S13" s="309">
        <v>4364</v>
      </c>
      <c r="T13" s="155">
        <f t="shared" si="3"/>
        <v>8914</v>
      </c>
      <c r="U13" s="308">
        <v>0</v>
      </c>
      <c r="V13" s="155">
        <f>T13+U13</f>
        <v>8914</v>
      </c>
      <c r="W13" s="40">
        <f t="shared" si="10"/>
        <v>222.50361794500725</v>
      </c>
    </row>
    <row r="14" spans="1:23">
      <c r="A14" s="290" t="str">
        <f t="shared" ref="A14:A20" si="14">IF(ISERROR(F14/G14)," ",IF(F14/G14&gt;0.5,IF(F14/G14&lt;1.5," ","NOT OK"),"NOT OK"))</f>
        <v xml:space="preserve"> </v>
      </c>
      <c r="B14" s="97" t="s">
        <v>14</v>
      </c>
      <c r="C14" s="304">
        <v>8</v>
      </c>
      <c r="D14" s="302">
        <v>8</v>
      </c>
      <c r="E14" s="136">
        <f>SUM(C14:D14)</f>
        <v>16</v>
      </c>
      <c r="F14" s="304">
        <v>24</v>
      </c>
      <c r="G14" s="302">
        <v>24</v>
      </c>
      <c r="H14" s="136">
        <f>SUM(F14:G14)</f>
        <v>48</v>
      </c>
      <c r="I14" s="114">
        <f t="shared" ref="I14:I20" si="15">IF(E14=0,0,((H14/E14)-1)*100)</f>
        <v>200</v>
      </c>
      <c r="J14" s="4"/>
      <c r="L14" s="13" t="s">
        <v>14</v>
      </c>
      <c r="M14" s="311">
        <v>1328</v>
      </c>
      <c r="N14" s="309">
        <v>1354</v>
      </c>
      <c r="O14" s="272">
        <f>+M14+N14</f>
        <v>2682</v>
      </c>
      <c r="P14" s="308">
        <v>0</v>
      </c>
      <c r="Q14" s="155">
        <f>O14+P14</f>
        <v>2682</v>
      </c>
      <c r="R14" s="311">
        <v>4418</v>
      </c>
      <c r="S14" s="309">
        <v>4488</v>
      </c>
      <c r="T14" s="272">
        <f>+R14+S14</f>
        <v>8906</v>
      </c>
      <c r="U14" s="308">
        <v>0</v>
      </c>
      <c r="V14" s="155">
        <f>T14+U14</f>
        <v>8906</v>
      </c>
      <c r="W14" s="40">
        <f>IF(Q14=0,0,((V14/Q14)-1)*100)</f>
        <v>232.06562266964949</v>
      </c>
    </row>
    <row r="15" spans="1:23" ht="13.5" thickBot="1">
      <c r="A15" s="291" t="str">
        <f t="shared" si="14"/>
        <v xml:space="preserve"> </v>
      </c>
      <c r="B15" s="97" t="s">
        <v>15</v>
      </c>
      <c r="C15" s="304">
        <v>9</v>
      </c>
      <c r="D15" s="302">
        <v>9</v>
      </c>
      <c r="E15" s="136">
        <f>SUM(C15:D15)</f>
        <v>18</v>
      </c>
      <c r="F15" s="304">
        <v>27</v>
      </c>
      <c r="G15" s="302">
        <v>27</v>
      </c>
      <c r="H15" s="136">
        <f>SUM(F15:G15)</f>
        <v>54</v>
      </c>
      <c r="I15" s="114">
        <f t="shared" si="15"/>
        <v>200</v>
      </c>
      <c r="J15" s="7"/>
      <c r="L15" s="13" t="s">
        <v>15</v>
      </c>
      <c r="M15" s="311">
        <v>1490</v>
      </c>
      <c r="N15" s="309">
        <v>1345</v>
      </c>
      <c r="O15" s="155">
        <f>+M15+N15</f>
        <v>2835</v>
      </c>
      <c r="P15" s="308">
        <v>0</v>
      </c>
      <c r="Q15" s="155">
        <f>O15+P15</f>
        <v>2835</v>
      </c>
      <c r="R15" s="311">
        <v>5063</v>
      </c>
      <c r="S15" s="309">
        <v>5011</v>
      </c>
      <c r="T15" s="155">
        <f>+R15+S15</f>
        <v>10074</v>
      </c>
      <c r="U15" s="308">
        <v>0</v>
      </c>
      <c r="V15" s="155">
        <f>T15+U15</f>
        <v>10074</v>
      </c>
      <c r="W15" s="40">
        <f>IF(Q15=0,0,((V15/Q15)-1)*100)</f>
        <v>255.34391534391534</v>
      </c>
    </row>
    <row r="16" spans="1:23" ht="14.25" thickTop="1" thickBot="1">
      <c r="A16" s="290" t="str">
        <f t="shared" si="14"/>
        <v xml:space="preserve"> </v>
      </c>
      <c r="B16" s="117" t="s">
        <v>61</v>
      </c>
      <c r="C16" s="118">
        <f>+C13+C14+C15</f>
        <v>26</v>
      </c>
      <c r="D16" s="119">
        <f t="shared" ref="D16:H16" si="16">+D13+D14+D15</f>
        <v>26</v>
      </c>
      <c r="E16" s="137">
        <f t="shared" si="16"/>
        <v>52</v>
      </c>
      <c r="F16" s="118">
        <f t="shared" si="16"/>
        <v>78</v>
      </c>
      <c r="G16" s="119">
        <f t="shared" si="16"/>
        <v>77</v>
      </c>
      <c r="H16" s="137">
        <f t="shared" si="16"/>
        <v>155</v>
      </c>
      <c r="I16" s="121">
        <f t="shared" si="15"/>
        <v>198.07692307692309</v>
      </c>
      <c r="J16" s="4"/>
      <c r="L16" s="41" t="s">
        <v>61</v>
      </c>
      <c r="M16" s="45">
        <f>+M13+M14+M15</f>
        <v>4354</v>
      </c>
      <c r="N16" s="43">
        <f t="shared" ref="N16:V16" si="17">+N13+N14+N15</f>
        <v>3927</v>
      </c>
      <c r="O16" s="156">
        <f t="shared" si="17"/>
        <v>8281</v>
      </c>
      <c r="P16" s="43">
        <f t="shared" si="17"/>
        <v>0</v>
      </c>
      <c r="Q16" s="156">
        <f t="shared" si="17"/>
        <v>8281</v>
      </c>
      <c r="R16" s="45">
        <f t="shared" si="17"/>
        <v>14031</v>
      </c>
      <c r="S16" s="43">
        <f t="shared" si="17"/>
        <v>13863</v>
      </c>
      <c r="T16" s="156">
        <f t="shared" si="17"/>
        <v>27894</v>
      </c>
      <c r="U16" s="43">
        <f t="shared" si="17"/>
        <v>0</v>
      </c>
      <c r="V16" s="156">
        <f t="shared" si="17"/>
        <v>27894</v>
      </c>
      <c r="W16" s="46">
        <f t="shared" ref="W16" si="18">IF(Q16=0,0,((V16/Q16)-1)*100)</f>
        <v>236.84337640381599</v>
      </c>
    </row>
    <row r="17" spans="1:28" ht="13.5" thickTop="1">
      <c r="A17" s="290" t="str">
        <f t="shared" si="14"/>
        <v xml:space="preserve"> </v>
      </c>
      <c r="B17" s="97" t="s">
        <v>16</v>
      </c>
      <c r="C17" s="304">
        <v>8</v>
      </c>
      <c r="D17" s="302">
        <v>8</v>
      </c>
      <c r="E17" s="136">
        <f t="shared" ref="E17" si="19">SUM(C17:D17)</f>
        <v>16</v>
      </c>
      <c r="F17" s="304">
        <v>26</v>
      </c>
      <c r="G17" s="302">
        <v>26</v>
      </c>
      <c r="H17" s="136">
        <f t="shared" ref="H17" si="20">SUM(F17:G17)</f>
        <v>52</v>
      </c>
      <c r="I17" s="114">
        <f t="shared" si="15"/>
        <v>225</v>
      </c>
      <c r="J17" s="7"/>
      <c r="L17" s="13" t="s">
        <v>16</v>
      </c>
      <c r="M17" s="311">
        <v>1372</v>
      </c>
      <c r="N17" s="309">
        <v>1334</v>
      </c>
      <c r="O17" s="155">
        <f>+M17+N17</f>
        <v>2706</v>
      </c>
      <c r="P17" s="308">
        <v>0</v>
      </c>
      <c r="Q17" s="155">
        <f>O17+P17</f>
        <v>2706</v>
      </c>
      <c r="R17" s="311">
        <v>4664</v>
      </c>
      <c r="S17" s="309">
        <v>4634</v>
      </c>
      <c r="T17" s="155">
        <f>+R17+S17</f>
        <v>9298</v>
      </c>
      <c r="U17" s="308">
        <v>0</v>
      </c>
      <c r="V17" s="155">
        <f>T17+U17</f>
        <v>9298</v>
      </c>
      <c r="W17" s="40">
        <f>IF(Q17=0,0,((V17/Q17)-1)*100)</f>
        <v>243.60679970436067</v>
      </c>
    </row>
    <row r="18" spans="1:28" ht="13.5" thickBot="1">
      <c r="A18" s="290" t="str">
        <f>IF(ISERROR(F18/G18)," ",IF(F18/G18&gt;0.5,IF(F18/G18&lt;1.5," ","NOT OK"),"NOT OK"))</f>
        <v xml:space="preserve"> </v>
      </c>
      <c r="B18" s="97" t="s">
        <v>17</v>
      </c>
      <c r="C18" s="304">
        <v>9</v>
      </c>
      <c r="D18" s="302">
        <v>9</v>
      </c>
      <c r="E18" s="136">
        <f>SUM(C18:D18)</f>
        <v>18</v>
      </c>
      <c r="F18" s="304">
        <v>25</v>
      </c>
      <c r="G18" s="302">
        <v>26</v>
      </c>
      <c r="H18" s="136">
        <f>SUM(F18:G18)</f>
        <v>51</v>
      </c>
      <c r="I18" s="114">
        <f t="shared" ref="I18" si="21">IF(E18=0,0,((H18/E18)-1)*100)</f>
        <v>183.33333333333334</v>
      </c>
      <c r="L18" s="13" t="s">
        <v>17</v>
      </c>
      <c r="M18" s="311">
        <v>1509</v>
      </c>
      <c r="N18" s="309">
        <v>1330</v>
      </c>
      <c r="O18" s="155">
        <f t="shared" ref="O18" si="22">+M18+N18</f>
        <v>2839</v>
      </c>
      <c r="P18" s="308">
        <v>0</v>
      </c>
      <c r="Q18" s="155">
        <f>O18+P18</f>
        <v>2839</v>
      </c>
      <c r="R18" s="311">
        <v>4399</v>
      </c>
      <c r="S18" s="309">
        <v>4461</v>
      </c>
      <c r="T18" s="155">
        <f>+R18+S18</f>
        <v>8860</v>
      </c>
      <c r="U18" s="308">
        <v>0</v>
      </c>
      <c r="V18" s="155">
        <f>T18+U18</f>
        <v>8860</v>
      </c>
      <c r="W18" s="40">
        <f t="shared" ref="W18" si="23">IF(Q18=0,0,((V18/Q18)-1)*100)</f>
        <v>212.08171891511097</v>
      </c>
    </row>
    <row r="19" spans="1:28" ht="14.25" thickTop="1" thickBot="1">
      <c r="A19" s="290" t="str">
        <f t="shared" si="14"/>
        <v xml:space="preserve"> </v>
      </c>
      <c r="B19" s="117" t="s">
        <v>66</v>
      </c>
      <c r="C19" s="118">
        <f>+C16+C17+C18</f>
        <v>43</v>
      </c>
      <c r="D19" s="119">
        <f t="shared" ref="D19:H19" si="24">+D16+D17+D18</f>
        <v>43</v>
      </c>
      <c r="E19" s="554">
        <f t="shared" si="24"/>
        <v>86</v>
      </c>
      <c r="F19" s="118">
        <f t="shared" si="24"/>
        <v>129</v>
      </c>
      <c r="G19" s="120">
        <f t="shared" si="24"/>
        <v>129</v>
      </c>
      <c r="H19" s="271">
        <f t="shared" si="24"/>
        <v>258</v>
      </c>
      <c r="I19" s="121">
        <f t="shared" si="15"/>
        <v>200</v>
      </c>
      <c r="J19" s="4"/>
      <c r="L19" s="41" t="s">
        <v>66</v>
      </c>
      <c r="M19" s="42">
        <f>+M16+M17+M18</f>
        <v>7235</v>
      </c>
      <c r="N19" s="42">
        <f t="shared" ref="N19:V19" si="25">+N16+N17+N18</f>
        <v>6591</v>
      </c>
      <c r="O19" s="324">
        <f t="shared" si="25"/>
        <v>13826</v>
      </c>
      <c r="P19" s="42">
        <f t="shared" si="25"/>
        <v>0</v>
      </c>
      <c r="Q19" s="324">
        <f t="shared" si="25"/>
        <v>13826</v>
      </c>
      <c r="R19" s="42">
        <f t="shared" si="25"/>
        <v>23094</v>
      </c>
      <c r="S19" s="42">
        <f t="shared" si="25"/>
        <v>22958</v>
      </c>
      <c r="T19" s="324">
        <f t="shared" si="25"/>
        <v>46052</v>
      </c>
      <c r="U19" s="42">
        <f t="shared" si="25"/>
        <v>0</v>
      </c>
      <c r="V19" s="324">
        <f t="shared" si="25"/>
        <v>46052</v>
      </c>
      <c r="W19" s="46">
        <f>IF(Q19=0,0,((V19/Q19)-1)*100)</f>
        <v>233.08259800376101</v>
      </c>
      <c r="X19" s="1"/>
      <c r="AA19" s="1"/>
    </row>
    <row r="20" spans="1:28" ht="14.25" thickTop="1" thickBot="1">
      <c r="A20" s="290" t="str">
        <f t="shared" si="14"/>
        <v xml:space="preserve"> </v>
      </c>
      <c r="B20" s="117" t="s">
        <v>67</v>
      </c>
      <c r="C20" s="118">
        <f>+C12+C16+C17+C18</f>
        <v>54</v>
      </c>
      <c r="D20" s="120">
        <f t="shared" ref="D20:H20" si="26">+D12+D16+D17+D18</f>
        <v>54</v>
      </c>
      <c r="E20" s="271">
        <f t="shared" si="26"/>
        <v>108</v>
      </c>
      <c r="F20" s="118">
        <f t="shared" si="26"/>
        <v>207</v>
      </c>
      <c r="G20" s="120">
        <f t="shared" si="26"/>
        <v>208</v>
      </c>
      <c r="H20" s="271">
        <f t="shared" si="26"/>
        <v>415</v>
      </c>
      <c r="I20" s="121">
        <f t="shared" si="15"/>
        <v>284.25925925925924</v>
      </c>
      <c r="J20" s="4"/>
      <c r="L20" s="41" t="s">
        <v>67</v>
      </c>
      <c r="M20" s="45">
        <f>+M12+M16+M17+M18</f>
        <v>8896</v>
      </c>
      <c r="N20" s="45">
        <f t="shared" ref="N20:V20" si="27">+N12+N16+N17+N18</f>
        <v>8010</v>
      </c>
      <c r="O20" s="555">
        <f t="shared" si="27"/>
        <v>16906</v>
      </c>
      <c r="P20" s="45">
        <f t="shared" si="27"/>
        <v>0</v>
      </c>
      <c r="Q20" s="555">
        <f t="shared" si="27"/>
        <v>16906</v>
      </c>
      <c r="R20" s="45">
        <f t="shared" si="27"/>
        <v>35988</v>
      </c>
      <c r="S20" s="45">
        <f t="shared" si="27"/>
        <v>35664</v>
      </c>
      <c r="T20" s="555">
        <f t="shared" si="27"/>
        <v>71652</v>
      </c>
      <c r="U20" s="45">
        <f t="shared" si="27"/>
        <v>0</v>
      </c>
      <c r="V20" s="555">
        <f t="shared" si="27"/>
        <v>71652</v>
      </c>
      <c r="W20" s="46">
        <f>IF(Q20=0,0,((V20/Q20)-1)*100)</f>
        <v>323.82586064119255</v>
      </c>
      <c r="X20" s="5"/>
      <c r="Y20" s="4"/>
      <c r="Z20" s="4"/>
      <c r="AA20" s="296"/>
      <c r="AB20" s="260"/>
    </row>
    <row r="21" spans="1:28" ht="14.25" thickTop="1" thickBot="1">
      <c r="A21" s="292" t="str">
        <f>IF(ISERROR(F21/G21)," ",IF(F21/G21&gt;0.5,IF(F21/G21&lt;1.5," ","NOT OK"),"NOT OK"))</f>
        <v xml:space="preserve"> </v>
      </c>
      <c r="B21" s="97" t="s">
        <v>18</v>
      </c>
      <c r="C21" s="304">
        <v>9</v>
      </c>
      <c r="D21" s="302">
        <v>9</v>
      </c>
      <c r="E21" s="136">
        <f>SUM(C21:D21)</f>
        <v>18</v>
      </c>
      <c r="F21" s="304"/>
      <c r="G21" s="302"/>
      <c r="H21" s="136"/>
      <c r="I21" s="114"/>
      <c r="J21" s="8"/>
      <c r="L21" s="13" t="s">
        <v>18</v>
      </c>
      <c r="M21" s="311">
        <v>1543</v>
      </c>
      <c r="N21" s="309">
        <v>1388</v>
      </c>
      <c r="O21" s="155">
        <f>+M21+N21</f>
        <v>2931</v>
      </c>
      <c r="P21" s="308">
        <v>0</v>
      </c>
      <c r="Q21" s="155">
        <f>O21+P21</f>
        <v>2931</v>
      </c>
      <c r="R21" s="311"/>
      <c r="S21" s="309"/>
      <c r="T21" s="155"/>
      <c r="U21" s="308"/>
      <c r="V21" s="155"/>
      <c r="W21" s="40"/>
    </row>
    <row r="22" spans="1:28" ht="15.75" customHeight="1" thickTop="1" thickBot="1">
      <c r="A22" s="9" t="str">
        <f>IF(ISERROR(F22/G22)," ",IF(F22/G22&gt;0.5,IF(F22/G22&lt;1.5," ","NOT OK"),"NOT OK"))</f>
        <v xml:space="preserve"> </v>
      </c>
      <c r="B22" s="126" t="s">
        <v>19</v>
      </c>
      <c r="C22" s="118">
        <f t="shared" ref="C22:E22" si="28">+C17+C18+C21</f>
        <v>26</v>
      </c>
      <c r="D22" s="119">
        <f t="shared" si="28"/>
        <v>26</v>
      </c>
      <c r="E22" s="137">
        <f t="shared" si="28"/>
        <v>52</v>
      </c>
      <c r="F22" s="118"/>
      <c r="G22" s="119"/>
      <c r="H22" s="137"/>
      <c r="I22" s="121"/>
      <c r="J22" s="9"/>
      <c r="K22" s="10"/>
      <c r="L22" s="47" t="s">
        <v>19</v>
      </c>
      <c r="M22" s="48">
        <f t="shared" ref="M22:Q22" si="29">+M17+M18+M21</f>
        <v>4424</v>
      </c>
      <c r="N22" s="49">
        <f t="shared" si="29"/>
        <v>4052</v>
      </c>
      <c r="O22" s="157">
        <f t="shared" si="29"/>
        <v>8476</v>
      </c>
      <c r="P22" s="49">
        <f t="shared" si="29"/>
        <v>0</v>
      </c>
      <c r="Q22" s="157">
        <f t="shared" si="29"/>
        <v>8476</v>
      </c>
      <c r="R22" s="48"/>
      <c r="S22" s="49"/>
      <c r="T22" s="157"/>
      <c r="U22" s="49"/>
      <c r="V22" s="157"/>
      <c r="W22" s="50"/>
    </row>
    <row r="23" spans="1:28" ht="13.5" thickTop="1">
      <c r="A23" s="290" t="str">
        <f>IF(ISERROR(F23/G23)," ",IF(F23/G23&gt;0.5,IF(F23/G23&lt;1.5," ","NOT OK"),"NOT OK"))</f>
        <v xml:space="preserve"> </v>
      </c>
      <c r="B23" s="97" t="s">
        <v>20</v>
      </c>
      <c r="C23" s="304">
        <v>15</v>
      </c>
      <c r="D23" s="302">
        <v>15</v>
      </c>
      <c r="E23" s="141">
        <f>SUM(C23:D23)</f>
        <v>30</v>
      </c>
      <c r="F23" s="304"/>
      <c r="G23" s="302"/>
      <c r="H23" s="141"/>
      <c r="I23" s="114"/>
      <c r="J23" s="4"/>
      <c r="L23" s="13" t="s">
        <v>21</v>
      </c>
      <c r="M23" s="311">
        <v>2837</v>
      </c>
      <c r="N23" s="309">
        <v>2574</v>
      </c>
      <c r="O23" s="155">
        <f>+M23+N23</f>
        <v>5411</v>
      </c>
      <c r="P23" s="308">
        <v>0</v>
      </c>
      <c r="Q23" s="155">
        <f>O23+P23</f>
        <v>5411</v>
      </c>
      <c r="R23" s="311"/>
      <c r="S23" s="309"/>
      <c r="T23" s="155"/>
      <c r="U23" s="308"/>
      <c r="V23" s="155"/>
      <c r="W23" s="40"/>
    </row>
    <row r="24" spans="1:28">
      <c r="A24" s="290" t="str">
        <f t="shared" ref="A24" si="30">IF(ISERROR(F24/G24)," ",IF(F24/G24&gt;0.5,IF(F24/G24&lt;1.5," ","NOT OK"),"NOT OK"))</f>
        <v xml:space="preserve"> </v>
      </c>
      <c r="B24" s="97" t="s">
        <v>22</v>
      </c>
      <c r="C24" s="304">
        <v>26</v>
      </c>
      <c r="D24" s="302">
        <v>27</v>
      </c>
      <c r="E24" s="136">
        <f t="shared" ref="E24" si="31">SUM(C24:D24)</f>
        <v>53</v>
      </c>
      <c r="F24" s="304"/>
      <c r="G24" s="302"/>
      <c r="H24" s="136"/>
      <c r="I24" s="114"/>
      <c r="J24" s="4"/>
      <c r="L24" s="13" t="s">
        <v>22</v>
      </c>
      <c r="M24" s="311">
        <v>4614</v>
      </c>
      <c r="N24" s="309">
        <v>4711</v>
      </c>
      <c r="O24" s="155">
        <f t="shared" ref="O24" si="32">+M24+N24</f>
        <v>9325</v>
      </c>
      <c r="P24" s="308">
        <v>0</v>
      </c>
      <c r="Q24" s="155">
        <f>O24+P24</f>
        <v>9325</v>
      </c>
      <c r="R24" s="311"/>
      <c r="S24" s="309"/>
      <c r="T24" s="155"/>
      <c r="U24" s="308"/>
      <c r="V24" s="155"/>
      <c r="W24" s="40"/>
    </row>
    <row r="25" spans="1:28" ht="13.5" thickBot="1">
      <c r="A25" s="290" t="str">
        <f>IF(ISERROR(F25/G25)," ",IF(F25/G25&gt;0.5,IF(F25/G25&lt;1.5," ","NOT OK"),"NOT OK"))</f>
        <v xml:space="preserve"> </v>
      </c>
      <c r="B25" s="97" t="s">
        <v>23</v>
      </c>
      <c r="C25" s="304">
        <v>27</v>
      </c>
      <c r="D25" s="302">
        <v>26</v>
      </c>
      <c r="E25" s="138">
        <f>SUM(C25:D25)</f>
        <v>53</v>
      </c>
      <c r="F25" s="304"/>
      <c r="G25" s="302"/>
      <c r="H25" s="138"/>
      <c r="I25" s="130"/>
      <c r="J25" s="4"/>
      <c r="L25" s="13" t="s">
        <v>23</v>
      </c>
      <c r="M25" s="311">
        <v>4352</v>
      </c>
      <c r="N25" s="309">
        <v>3947</v>
      </c>
      <c r="O25" s="155">
        <f>+M25+N25</f>
        <v>8299</v>
      </c>
      <c r="P25" s="308">
        <v>0</v>
      </c>
      <c r="Q25" s="155">
        <f>O25+P25</f>
        <v>8299</v>
      </c>
      <c r="R25" s="311"/>
      <c r="S25" s="309"/>
      <c r="T25" s="155"/>
      <c r="U25" s="308"/>
      <c r="V25" s="155"/>
      <c r="W25" s="40"/>
    </row>
    <row r="26" spans="1:28" ht="14.25" thickTop="1" thickBot="1">
      <c r="A26" s="290" t="str">
        <f>IF(ISERROR(F26/G26)," ",IF(F26/G26&gt;0.5,IF(F26/G26&lt;1.5," ","NOT OK"),"NOT OK"))</f>
        <v xml:space="preserve"> </v>
      </c>
      <c r="B26" s="117" t="s">
        <v>40</v>
      </c>
      <c r="C26" s="118">
        <f t="shared" ref="C26:E26" si="33">+C23+C24+C25</f>
        <v>68</v>
      </c>
      <c r="D26" s="118">
        <f t="shared" si="33"/>
        <v>68</v>
      </c>
      <c r="E26" s="118">
        <f t="shared" si="33"/>
        <v>136</v>
      </c>
      <c r="F26" s="118"/>
      <c r="G26" s="118"/>
      <c r="H26" s="118"/>
      <c r="I26" s="121"/>
      <c r="J26" s="4"/>
      <c r="L26" s="326" t="s">
        <v>40</v>
      </c>
      <c r="M26" s="45">
        <f t="shared" ref="M26:Q26" si="34">+M23+M24+M25</f>
        <v>11803</v>
      </c>
      <c r="N26" s="43">
        <f t="shared" si="34"/>
        <v>11232</v>
      </c>
      <c r="O26" s="156">
        <f t="shared" si="34"/>
        <v>23035</v>
      </c>
      <c r="P26" s="43">
        <f t="shared" si="34"/>
        <v>0</v>
      </c>
      <c r="Q26" s="156">
        <f t="shared" si="34"/>
        <v>23035</v>
      </c>
      <c r="R26" s="45"/>
      <c r="S26" s="43"/>
      <c r="T26" s="156"/>
      <c r="U26" s="43"/>
      <c r="V26" s="156"/>
      <c r="W26" s="46"/>
    </row>
    <row r="27" spans="1:28" ht="14.25" thickTop="1" thickBot="1">
      <c r="A27" s="290" t="str">
        <f>IF(ISERROR(F27/G27)," ",IF(F27/G27&gt;0.5,IF(F27/G27&lt;1.5," ","NOT OK"),"NOT OK"))</f>
        <v xml:space="preserve"> </v>
      </c>
      <c r="B27" s="117" t="s">
        <v>62</v>
      </c>
      <c r="C27" s="118">
        <f t="shared" ref="C27:E27" si="35">+C16+C22+C26</f>
        <v>120</v>
      </c>
      <c r="D27" s="118">
        <f t="shared" si="35"/>
        <v>120</v>
      </c>
      <c r="E27" s="118">
        <f t="shared" si="35"/>
        <v>240</v>
      </c>
      <c r="F27" s="118"/>
      <c r="G27" s="118"/>
      <c r="H27" s="118"/>
      <c r="I27" s="121"/>
      <c r="J27" s="4"/>
      <c r="L27" s="326" t="s">
        <v>62</v>
      </c>
      <c r="M27" s="42">
        <f t="shared" ref="M27:Q27" si="36">+M16+M22+M26</f>
        <v>20581</v>
      </c>
      <c r="N27" s="42">
        <f t="shared" si="36"/>
        <v>19211</v>
      </c>
      <c r="O27" s="324">
        <f t="shared" si="36"/>
        <v>39792</v>
      </c>
      <c r="P27" s="42">
        <f t="shared" si="36"/>
        <v>0</v>
      </c>
      <c r="Q27" s="325">
        <f t="shared" si="36"/>
        <v>39792</v>
      </c>
      <c r="R27" s="42"/>
      <c r="S27" s="42"/>
      <c r="T27" s="324"/>
      <c r="U27" s="42"/>
      <c r="V27" s="325"/>
      <c r="W27" s="46"/>
      <c r="X27" s="1"/>
      <c r="AA27" s="1"/>
    </row>
    <row r="28" spans="1:28" ht="14.25" thickTop="1" thickBot="1">
      <c r="A28" s="290" t="str">
        <f>IF(ISERROR(F28/G28)," ",IF(F28/G28&gt;0.5,IF(F28/G28&lt;1.5," ","NOT OK"),"NOT OK"))</f>
        <v xml:space="preserve"> </v>
      </c>
      <c r="B28" s="117" t="s">
        <v>63</v>
      </c>
      <c r="C28" s="118">
        <f t="shared" ref="C28:E28" si="37">+C12+C16+C22+C26</f>
        <v>131</v>
      </c>
      <c r="D28" s="118">
        <f t="shared" si="37"/>
        <v>131</v>
      </c>
      <c r="E28" s="118">
        <f t="shared" si="37"/>
        <v>262</v>
      </c>
      <c r="F28" s="118"/>
      <c r="G28" s="118"/>
      <c r="H28" s="118"/>
      <c r="I28" s="121"/>
      <c r="J28" s="4"/>
      <c r="L28" s="326" t="s">
        <v>63</v>
      </c>
      <c r="M28" s="45">
        <f t="shared" ref="M28:Q28" si="38">+M12+M16+M22+M26</f>
        <v>22242</v>
      </c>
      <c r="N28" s="43">
        <f t="shared" si="38"/>
        <v>20630</v>
      </c>
      <c r="O28" s="156">
        <f t="shared" si="38"/>
        <v>42872</v>
      </c>
      <c r="P28" s="43">
        <f t="shared" si="38"/>
        <v>0</v>
      </c>
      <c r="Q28" s="156">
        <f t="shared" si="38"/>
        <v>42872</v>
      </c>
      <c r="R28" s="45"/>
      <c r="S28" s="43"/>
      <c r="T28" s="156"/>
      <c r="U28" s="43"/>
      <c r="V28" s="156"/>
      <c r="W28" s="46"/>
    </row>
    <row r="29" spans="1:28" ht="14.25" thickTop="1" thickBot="1">
      <c r="B29" s="131" t="s">
        <v>60</v>
      </c>
      <c r="C29" s="93"/>
      <c r="D29" s="93"/>
      <c r="E29" s="93"/>
      <c r="F29" s="93"/>
      <c r="G29" s="93"/>
      <c r="H29" s="93"/>
      <c r="I29" s="93"/>
      <c r="J29" s="93"/>
      <c r="L29" s="54" t="s">
        <v>60</v>
      </c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</row>
    <row r="30" spans="1:28" ht="13.5" thickTop="1">
      <c r="B30" s="1335" t="s">
        <v>25</v>
      </c>
      <c r="C30" s="1336"/>
      <c r="D30" s="1336"/>
      <c r="E30" s="1336"/>
      <c r="F30" s="1336"/>
      <c r="G30" s="1336"/>
      <c r="H30" s="1336"/>
      <c r="I30" s="1337"/>
      <c r="J30" s="4"/>
      <c r="L30" s="1344" t="s">
        <v>26</v>
      </c>
      <c r="M30" s="1345"/>
      <c r="N30" s="1345"/>
      <c r="O30" s="1345"/>
      <c r="P30" s="1345"/>
      <c r="Q30" s="1345"/>
      <c r="R30" s="1345"/>
      <c r="S30" s="1345"/>
      <c r="T30" s="1345"/>
      <c r="U30" s="1345"/>
      <c r="V30" s="1345"/>
      <c r="W30" s="1346"/>
    </row>
    <row r="31" spans="1:28" ht="13.5" thickBot="1">
      <c r="B31" s="1338" t="s">
        <v>47</v>
      </c>
      <c r="C31" s="1339"/>
      <c r="D31" s="1339"/>
      <c r="E31" s="1339"/>
      <c r="F31" s="1339"/>
      <c r="G31" s="1339"/>
      <c r="H31" s="1339"/>
      <c r="I31" s="1340"/>
      <c r="J31" s="4"/>
      <c r="L31" s="1347" t="s">
        <v>49</v>
      </c>
      <c r="M31" s="1348"/>
      <c r="N31" s="1348"/>
      <c r="O31" s="1348"/>
      <c r="P31" s="1348"/>
      <c r="Q31" s="1348"/>
      <c r="R31" s="1348"/>
      <c r="S31" s="1348"/>
      <c r="T31" s="1348"/>
      <c r="U31" s="1348"/>
      <c r="V31" s="1348"/>
      <c r="W31" s="1349"/>
    </row>
    <row r="32" spans="1:28" ht="14.25" thickTop="1" thickBot="1">
      <c r="B32" s="92"/>
      <c r="C32" s="93"/>
      <c r="D32" s="93"/>
      <c r="E32" s="93"/>
      <c r="F32" s="93"/>
      <c r="G32" s="93"/>
      <c r="H32" s="93"/>
      <c r="I32" s="94"/>
      <c r="J32" s="4"/>
      <c r="L32" s="51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3"/>
    </row>
    <row r="33" spans="1:28" ht="14.25" thickTop="1" thickBot="1">
      <c r="B33" s="95"/>
      <c r="C33" s="1341" t="s">
        <v>64</v>
      </c>
      <c r="D33" s="1342"/>
      <c r="E33" s="1343"/>
      <c r="F33" s="1341" t="s">
        <v>65</v>
      </c>
      <c r="G33" s="1342"/>
      <c r="H33" s="1343"/>
      <c r="I33" s="96" t="s">
        <v>2</v>
      </c>
      <c r="J33" s="4"/>
      <c r="L33" s="11"/>
      <c r="M33" s="1350" t="s">
        <v>64</v>
      </c>
      <c r="N33" s="1351"/>
      <c r="O33" s="1351"/>
      <c r="P33" s="1351"/>
      <c r="Q33" s="1352"/>
      <c r="R33" s="1350" t="s">
        <v>65</v>
      </c>
      <c r="S33" s="1351"/>
      <c r="T33" s="1351"/>
      <c r="U33" s="1351"/>
      <c r="V33" s="1352"/>
      <c r="W33" s="12" t="s">
        <v>2</v>
      </c>
    </row>
    <row r="34" spans="1:28" ht="13.5" thickTop="1">
      <c r="B34" s="97" t="s">
        <v>3</v>
      </c>
      <c r="C34" s="98"/>
      <c r="D34" s="99"/>
      <c r="E34" s="100"/>
      <c r="F34" s="98"/>
      <c r="G34" s="99"/>
      <c r="H34" s="100"/>
      <c r="I34" s="101" t="s">
        <v>4</v>
      </c>
      <c r="J34" s="4"/>
      <c r="L34" s="13" t="s">
        <v>3</v>
      </c>
      <c r="M34" s="19"/>
      <c r="N34" s="15"/>
      <c r="O34" s="16"/>
      <c r="P34" s="17"/>
      <c r="Q34" s="20"/>
      <c r="R34" s="19"/>
      <c r="S34" s="15"/>
      <c r="T34" s="16"/>
      <c r="U34" s="17"/>
      <c r="V34" s="20"/>
      <c r="W34" s="21" t="s">
        <v>4</v>
      </c>
    </row>
    <row r="35" spans="1:28" ht="13.5" thickBot="1">
      <c r="B35" s="102"/>
      <c r="C35" s="103" t="s">
        <v>5</v>
      </c>
      <c r="D35" s="104" t="s">
        <v>6</v>
      </c>
      <c r="E35" s="540" t="s">
        <v>7</v>
      </c>
      <c r="F35" s="103" t="s">
        <v>5</v>
      </c>
      <c r="G35" s="104" t="s">
        <v>6</v>
      </c>
      <c r="H35" s="321" t="s">
        <v>7</v>
      </c>
      <c r="I35" s="106"/>
      <c r="J35" s="4"/>
      <c r="L35" s="22"/>
      <c r="M35" s="27" t="s">
        <v>8</v>
      </c>
      <c r="N35" s="24" t="s">
        <v>9</v>
      </c>
      <c r="O35" s="25" t="s">
        <v>31</v>
      </c>
      <c r="P35" s="198" t="s">
        <v>32</v>
      </c>
      <c r="Q35" s="25" t="s">
        <v>7</v>
      </c>
      <c r="R35" s="27" t="s">
        <v>8</v>
      </c>
      <c r="S35" s="24" t="s">
        <v>9</v>
      </c>
      <c r="T35" s="25" t="s">
        <v>31</v>
      </c>
      <c r="U35" s="198" t="s">
        <v>32</v>
      </c>
      <c r="V35" s="25" t="s">
        <v>7</v>
      </c>
      <c r="W35" s="28"/>
    </row>
    <row r="36" spans="1:28" ht="5.25" customHeight="1" thickTop="1">
      <c r="B36" s="97"/>
      <c r="C36" s="107"/>
      <c r="D36" s="108"/>
      <c r="E36" s="109"/>
      <c r="F36" s="107"/>
      <c r="G36" s="108"/>
      <c r="H36" s="109"/>
      <c r="I36" s="110"/>
      <c r="J36" s="4"/>
      <c r="L36" s="13"/>
      <c r="M36" s="33"/>
      <c r="N36" s="30"/>
      <c r="O36" s="31"/>
      <c r="P36" s="134"/>
      <c r="Q36" s="31"/>
      <c r="R36" s="33"/>
      <c r="S36" s="30"/>
      <c r="T36" s="31"/>
      <c r="U36" s="134"/>
      <c r="V36" s="31"/>
      <c r="W36" s="35"/>
    </row>
    <row r="37" spans="1:28">
      <c r="A37" s="4" t="str">
        <f>IF(ISERROR(F37/G37)," ",IF(F37/G37&gt;0.5,IF(F37/G37&lt;1.5," ","NOT OK"),"NOT OK"))</f>
        <v xml:space="preserve"> </v>
      </c>
      <c r="B37" s="97" t="s">
        <v>10</v>
      </c>
      <c r="C37" s="304">
        <v>442</v>
      </c>
      <c r="D37" s="305">
        <v>441</v>
      </c>
      <c r="E37" s="140">
        <f t="shared" ref="E37" si="39">SUM(C37:D37)</f>
        <v>883</v>
      </c>
      <c r="F37" s="304">
        <v>475</v>
      </c>
      <c r="G37" s="305">
        <v>474</v>
      </c>
      <c r="H37" s="140">
        <f t="shared" ref="H37:H39" si="40">SUM(F37:G37)</f>
        <v>949</v>
      </c>
      <c r="I37" s="114">
        <f>IF(E37=0,0,((H37/E37)-1)*100)</f>
        <v>7.4745186862967161</v>
      </c>
      <c r="J37" s="4"/>
      <c r="K37" s="6"/>
      <c r="L37" s="13" t="s">
        <v>10</v>
      </c>
      <c r="M37" s="311">
        <v>74403</v>
      </c>
      <c r="N37" s="309">
        <v>73576</v>
      </c>
      <c r="O37" s="155">
        <f>+M37+N37</f>
        <v>147979</v>
      </c>
      <c r="P37" s="308">
        <v>0</v>
      </c>
      <c r="Q37" s="155">
        <f>O37+P37</f>
        <v>147979</v>
      </c>
      <c r="R37" s="311">
        <v>80180</v>
      </c>
      <c r="S37" s="309">
        <v>77956</v>
      </c>
      <c r="T37" s="155">
        <f>+R37+S37</f>
        <v>158136</v>
      </c>
      <c r="U37" s="308">
        <v>0</v>
      </c>
      <c r="V37" s="155">
        <f>T37+U37</f>
        <v>158136</v>
      </c>
      <c r="W37" s="40">
        <f>IF(Q37=0,0,((V37/Q37)-1)*100)</f>
        <v>6.8638117570736457</v>
      </c>
    </row>
    <row r="38" spans="1:28">
      <c r="A38" s="4" t="str">
        <f>IF(ISERROR(F38/G38)," ",IF(F38/G38&gt;0.5,IF(F38/G38&lt;1.5," ","NOT OK"),"NOT OK"))</f>
        <v xml:space="preserve"> </v>
      </c>
      <c r="B38" s="97" t="s">
        <v>11</v>
      </c>
      <c r="C38" s="304">
        <v>488</v>
      </c>
      <c r="D38" s="305">
        <v>488</v>
      </c>
      <c r="E38" s="140">
        <f>SUM(C38:D38)</f>
        <v>976</v>
      </c>
      <c r="F38" s="304">
        <v>570</v>
      </c>
      <c r="G38" s="305">
        <v>569</v>
      </c>
      <c r="H38" s="140">
        <f>SUM(F38:G38)</f>
        <v>1139</v>
      </c>
      <c r="I38" s="114">
        <f>IF(E38=0,0,((H38/E38)-1)*100)</f>
        <v>16.70081967213115</v>
      </c>
      <c r="J38" s="4"/>
      <c r="K38" s="6"/>
      <c r="L38" s="13" t="s">
        <v>11</v>
      </c>
      <c r="M38" s="311">
        <v>74691</v>
      </c>
      <c r="N38" s="309">
        <v>73007</v>
      </c>
      <c r="O38" s="155">
        <f t="shared" ref="O38:O39" si="41">+M38+N38</f>
        <v>147698</v>
      </c>
      <c r="P38" s="308">
        <v>0</v>
      </c>
      <c r="Q38" s="155">
        <f>O38+P38</f>
        <v>147698</v>
      </c>
      <c r="R38" s="311">
        <v>86899</v>
      </c>
      <c r="S38" s="309">
        <v>85578</v>
      </c>
      <c r="T38" s="155">
        <f t="shared" ref="T38:T41" si="42">+R38+S38</f>
        <v>172477</v>
      </c>
      <c r="U38" s="308">
        <v>0</v>
      </c>
      <c r="V38" s="155">
        <f>T38+U38</f>
        <v>172477</v>
      </c>
      <c r="W38" s="40">
        <f>IF(Q38=0,0,((V38/Q38)-1)*100)</f>
        <v>16.776801310782808</v>
      </c>
    </row>
    <row r="39" spans="1:28" ht="13.5" thickBot="1">
      <c r="A39" s="4" t="str">
        <f>IF(ISERROR(F39/G39)," ",IF(F39/G39&gt;0.5,IF(F39/G39&lt;1.5," ","NOT OK"),"NOT OK"))</f>
        <v xml:space="preserve"> </v>
      </c>
      <c r="B39" s="102" t="s">
        <v>12</v>
      </c>
      <c r="C39" s="306">
        <v>513</v>
      </c>
      <c r="D39" s="307">
        <v>513</v>
      </c>
      <c r="E39" s="140">
        <f t="shared" ref="E39" si="43">SUM(C39:D39)</f>
        <v>1026</v>
      </c>
      <c r="F39" s="306">
        <v>619</v>
      </c>
      <c r="G39" s="307">
        <v>620</v>
      </c>
      <c r="H39" s="140">
        <f t="shared" si="40"/>
        <v>1239</v>
      </c>
      <c r="I39" s="114">
        <f>IF(E39=0,0,((H39/E39)-1)*100)</f>
        <v>20.760233918128645</v>
      </c>
      <c r="J39" s="4"/>
      <c r="K39" s="6"/>
      <c r="L39" s="22" t="s">
        <v>12</v>
      </c>
      <c r="M39" s="311">
        <v>85269</v>
      </c>
      <c r="N39" s="309">
        <v>82732</v>
      </c>
      <c r="O39" s="155">
        <f t="shared" si="41"/>
        <v>168001</v>
      </c>
      <c r="P39" s="308">
        <v>0</v>
      </c>
      <c r="Q39" s="199">
        <f t="shared" ref="Q39" si="44">O39+P39</f>
        <v>168001</v>
      </c>
      <c r="R39" s="311">
        <v>99112</v>
      </c>
      <c r="S39" s="309">
        <v>95956</v>
      </c>
      <c r="T39" s="155">
        <f t="shared" si="42"/>
        <v>195068</v>
      </c>
      <c r="U39" s="308">
        <v>0</v>
      </c>
      <c r="V39" s="199">
        <f t="shared" ref="V39" si="45">T39+U39</f>
        <v>195068</v>
      </c>
      <c r="W39" s="40">
        <f>IF(Q39=0,0,((V39/Q39)-1)*100)</f>
        <v>16.111213623728425</v>
      </c>
    </row>
    <row r="40" spans="1:28" ht="14.25" thickTop="1" thickBot="1">
      <c r="A40" s="4" t="str">
        <f>IF(ISERROR(F40/G40)," ",IF(F40/G40&gt;0.5,IF(F40/G40&lt;1.5," ","NOT OK"),"NOT OK"))</f>
        <v xml:space="preserve"> </v>
      </c>
      <c r="B40" s="117" t="s">
        <v>57</v>
      </c>
      <c r="C40" s="118">
        <f t="shared" ref="C40:E40" si="46">+C37+C38+C39</f>
        <v>1443</v>
      </c>
      <c r="D40" s="119">
        <f t="shared" si="46"/>
        <v>1442</v>
      </c>
      <c r="E40" s="137">
        <f t="shared" si="46"/>
        <v>2885</v>
      </c>
      <c r="F40" s="118">
        <f t="shared" ref="F40:H40" si="47">+F37+F38+F39</f>
        <v>1664</v>
      </c>
      <c r="G40" s="119">
        <f t="shared" si="47"/>
        <v>1663</v>
      </c>
      <c r="H40" s="137">
        <f t="shared" si="47"/>
        <v>3327</v>
      </c>
      <c r="I40" s="121">
        <f t="shared" ref="I40:I41" si="48">IF(E40=0,0,((H40/E40)-1)*100)</f>
        <v>15.320623916811083</v>
      </c>
      <c r="J40" s="4"/>
      <c r="L40" s="41" t="s">
        <v>57</v>
      </c>
      <c r="M40" s="45">
        <f t="shared" ref="M40:N40" si="49">+M37+M38+M39</f>
        <v>234363</v>
      </c>
      <c r="N40" s="43">
        <f t="shared" si="49"/>
        <v>229315</v>
      </c>
      <c r="O40" s="156">
        <f>+O37+O38+O39</f>
        <v>463678</v>
      </c>
      <c r="P40" s="43">
        <f t="shared" ref="P40:Q40" si="50">+P37+P38+P39</f>
        <v>0</v>
      </c>
      <c r="Q40" s="156">
        <f t="shared" si="50"/>
        <v>463678</v>
      </c>
      <c r="R40" s="45">
        <f t="shared" ref="R40:V40" si="51">+R37+R38+R39</f>
        <v>266191</v>
      </c>
      <c r="S40" s="43">
        <f t="shared" si="51"/>
        <v>259490</v>
      </c>
      <c r="T40" s="156">
        <f>+T37+T38+T39</f>
        <v>525681</v>
      </c>
      <c r="U40" s="43">
        <f t="shared" si="51"/>
        <v>0</v>
      </c>
      <c r="V40" s="156">
        <f t="shared" si="51"/>
        <v>525681</v>
      </c>
      <c r="W40" s="46">
        <f t="shared" ref="W40:W41" si="52">IF(Q40=0,0,((V40/Q40)-1)*100)</f>
        <v>13.371995220821354</v>
      </c>
    </row>
    <row r="41" spans="1:28" ht="13.5" thickTop="1">
      <c r="A41" s="4" t="str">
        <f t="shared" si="11"/>
        <v xml:space="preserve"> </v>
      </c>
      <c r="B41" s="97" t="s">
        <v>13</v>
      </c>
      <c r="C41" s="304">
        <v>509</v>
      </c>
      <c r="D41" s="305">
        <v>510</v>
      </c>
      <c r="E41" s="140">
        <f t="shared" ref="E41" si="53">SUM(C41:D41)</f>
        <v>1019</v>
      </c>
      <c r="F41" s="304">
        <v>582</v>
      </c>
      <c r="G41" s="305">
        <v>582</v>
      </c>
      <c r="H41" s="140">
        <f t="shared" ref="H41" si="54">SUM(F41:G41)</f>
        <v>1164</v>
      </c>
      <c r="I41" s="114">
        <f t="shared" si="48"/>
        <v>14.229636898920518</v>
      </c>
      <c r="L41" s="13" t="s">
        <v>13</v>
      </c>
      <c r="M41" s="311">
        <v>85759</v>
      </c>
      <c r="N41" s="309">
        <v>87475</v>
      </c>
      <c r="O41" s="155">
        <f t="shared" ref="O41" si="55">+M41+N41</f>
        <v>173234</v>
      </c>
      <c r="P41" s="308">
        <v>317</v>
      </c>
      <c r="Q41" s="155">
        <f>O41+P41</f>
        <v>173551</v>
      </c>
      <c r="R41" s="311">
        <v>94760</v>
      </c>
      <c r="S41" s="309">
        <v>98716</v>
      </c>
      <c r="T41" s="155">
        <f t="shared" si="42"/>
        <v>193476</v>
      </c>
      <c r="U41" s="308">
        <v>176</v>
      </c>
      <c r="V41" s="155">
        <f>T41+U41</f>
        <v>193652</v>
      </c>
      <c r="W41" s="40">
        <f t="shared" si="52"/>
        <v>11.582186216155478</v>
      </c>
    </row>
    <row r="42" spans="1:28">
      <c r="A42" s="4" t="str">
        <f t="shared" ref="A42:A45" si="56">IF(ISERROR(F42/G42)," ",IF(F42/G42&gt;0.5,IF(F42/G42&lt;1.5," ","NOT OK"),"NOT OK"))</f>
        <v xml:space="preserve"> </v>
      </c>
      <c r="B42" s="97" t="s">
        <v>14</v>
      </c>
      <c r="C42" s="304">
        <v>453</v>
      </c>
      <c r="D42" s="305">
        <v>453</v>
      </c>
      <c r="E42" s="140">
        <f>SUM(C42:D42)</f>
        <v>906</v>
      </c>
      <c r="F42" s="304">
        <v>490</v>
      </c>
      <c r="G42" s="305">
        <v>491</v>
      </c>
      <c r="H42" s="140">
        <f>SUM(F42:G42)</f>
        <v>981</v>
      </c>
      <c r="I42" s="114">
        <f t="shared" ref="I42:I45" si="57">IF(E42=0,0,((H42/E42)-1)*100)</f>
        <v>8.2781456953642483</v>
      </c>
      <c r="J42" s="4"/>
      <c r="L42" s="13" t="s">
        <v>14</v>
      </c>
      <c r="M42" s="311">
        <v>71602</v>
      </c>
      <c r="N42" s="309">
        <v>73654</v>
      </c>
      <c r="O42" s="155">
        <f>+M42+N42</f>
        <v>145256</v>
      </c>
      <c r="P42" s="308">
        <v>0</v>
      </c>
      <c r="Q42" s="155">
        <f>O42+P42</f>
        <v>145256</v>
      </c>
      <c r="R42" s="311">
        <v>79982</v>
      </c>
      <c r="S42" s="309">
        <v>81379</v>
      </c>
      <c r="T42" s="155">
        <f>+R42+S42</f>
        <v>161361</v>
      </c>
      <c r="U42" s="308">
        <v>0</v>
      </c>
      <c r="V42" s="155">
        <f>T42+U42</f>
        <v>161361</v>
      </c>
      <c r="W42" s="40">
        <f>IF(Q42=0,0,((V42/Q42)-1)*100)</f>
        <v>11.087321694112461</v>
      </c>
    </row>
    <row r="43" spans="1:28" ht="13.5" thickBot="1">
      <c r="A43" s="4" t="str">
        <f t="shared" si="56"/>
        <v xml:space="preserve"> </v>
      </c>
      <c r="B43" s="97" t="s">
        <v>15</v>
      </c>
      <c r="C43" s="304">
        <v>507</v>
      </c>
      <c r="D43" s="305">
        <v>507</v>
      </c>
      <c r="E43" s="140">
        <f>SUM(C43:D43)</f>
        <v>1014</v>
      </c>
      <c r="F43" s="304">
        <v>568</v>
      </c>
      <c r="G43" s="305">
        <v>567</v>
      </c>
      <c r="H43" s="140">
        <f>SUM(F43:G43)</f>
        <v>1135</v>
      </c>
      <c r="I43" s="114">
        <f t="shared" si="57"/>
        <v>11.932938856015785</v>
      </c>
      <c r="J43" s="4"/>
      <c r="L43" s="13" t="s">
        <v>15</v>
      </c>
      <c r="M43" s="311">
        <v>78623</v>
      </c>
      <c r="N43" s="309">
        <v>79461</v>
      </c>
      <c r="O43" s="155">
        <f>+M43+N43</f>
        <v>158084</v>
      </c>
      <c r="P43" s="308">
        <v>0</v>
      </c>
      <c r="Q43" s="155">
        <f>O43+P43</f>
        <v>158084</v>
      </c>
      <c r="R43" s="311">
        <v>87358</v>
      </c>
      <c r="S43" s="309">
        <v>87140</v>
      </c>
      <c r="T43" s="155">
        <f>+R43+S43</f>
        <v>174498</v>
      </c>
      <c r="U43" s="308">
        <v>0</v>
      </c>
      <c r="V43" s="155">
        <f>T43+U43</f>
        <v>174498</v>
      </c>
      <c r="W43" s="40">
        <f>IF(Q43=0,0,((V43/Q43)-1)*100)</f>
        <v>10.383087472482977</v>
      </c>
    </row>
    <row r="44" spans="1:28" ht="14.25" thickTop="1" thickBot="1">
      <c r="A44" s="290" t="str">
        <f t="shared" si="56"/>
        <v xml:space="preserve"> </v>
      </c>
      <c r="B44" s="117" t="s">
        <v>61</v>
      </c>
      <c r="C44" s="118">
        <f>+C41+C42+C43</f>
        <v>1469</v>
      </c>
      <c r="D44" s="119">
        <f t="shared" ref="D44" si="58">+D41+D42+D43</f>
        <v>1470</v>
      </c>
      <c r="E44" s="137">
        <f t="shared" ref="E44" si="59">+E41+E42+E43</f>
        <v>2939</v>
      </c>
      <c r="F44" s="118">
        <f t="shared" ref="F44" si="60">+F41+F42+F43</f>
        <v>1640</v>
      </c>
      <c r="G44" s="119">
        <f t="shared" ref="G44" si="61">+G41+G42+G43</f>
        <v>1640</v>
      </c>
      <c r="H44" s="137">
        <f t="shared" ref="H44" si="62">+H41+H42+H43</f>
        <v>3280</v>
      </c>
      <c r="I44" s="121">
        <f t="shared" si="57"/>
        <v>11.602585913576036</v>
      </c>
      <c r="J44" s="4"/>
      <c r="L44" s="41" t="s">
        <v>61</v>
      </c>
      <c r="M44" s="45">
        <f>+M41+M42+M43</f>
        <v>235984</v>
      </c>
      <c r="N44" s="43">
        <f t="shared" ref="N44" si="63">+N41+N42+N43</f>
        <v>240590</v>
      </c>
      <c r="O44" s="156">
        <f t="shared" ref="O44" si="64">+O41+O42+O43</f>
        <v>476574</v>
      </c>
      <c r="P44" s="43">
        <f t="shared" ref="P44" si="65">+P41+P42+P43</f>
        <v>317</v>
      </c>
      <c r="Q44" s="156">
        <f t="shared" ref="Q44" si="66">+Q41+Q42+Q43</f>
        <v>476891</v>
      </c>
      <c r="R44" s="45">
        <f t="shared" ref="R44" si="67">+R41+R42+R43</f>
        <v>262100</v>
      </c>
      <c r="S44" s="43">
        <f t="shared" ref="S44" si="68">+S41+S42+S43</f>
        <v>267235</v>
      </c>
      <c r="T44" s="156">
        <f t="shared" ref="T44" si="69">+T41+T42+T43</f>
        <v>529335</v>
      </c>
      <c r="U44" s="43">
        <f t="shared" ref="U44" si="70">+U41+U42+U43</f>
        <v>176</v>
      </c>
      <c r="V44" s="156">
        <f t="shared" ref="V44" si="71">+V41+V42+V43</f>
        <v>529511</v>
      </c>
      <c r="W44" s="46">
        <f t="shared" ref="W44" si="72">IF(Q44=0,0,((V44/Q44)-1)*100)</f>
        <v>11.033967929778509</v>
      </c>
    </row>
    <row r="45" spans="1:28" ht="13.5" thickTop="1">
      <c r="A45" s="4" t="str">
        <f t="shared" si="56"/>
        <v xml:space="preserve"> </v>
      </c>
      <c r="B45" s="97" t="s">
        <v>16</v>
      </c>
      <c r="C45" s="123">
        <v>483</v>
      </c>
      <c r="D45" s="125">
        <v>483</v>
      </c>
      <c r="E45" s="140">
        <f t="shared" ref="E45" si="73">SUM(C45:D45)</f>
        <v>966</v>
      </c>
      <c r="F45" s="123">
        <v>590</v>
      </c>
      <c r="G45" s="125">
        <v>590</v>
      </c>
      <c r="H45" s="140">
        <f t="shared" ref="H45" si="74">SUM(F45:G45)</f>
        <v>1180</v>
      </c>
      <c r="I45" s="114">
        <f t="shared" si="57"/>
        <v>22.153209109730842</v>
      </c>
      <c r="J45" s="7"/>
      <c r="L45" s="13" t="s">
        <v>16</v>
      </c>
      <c r="M45" s="311">
        <v>76421</v>
      </c>
      <c r="N45" s="309">
        <v>77289</v>
      </c>
      <c r="O45" s="155">
        <f>+M45+N45</f>
        <v>153710</v>
      </c>
      <c r="P45" s="308">
        <v>0</v>
      </c>
      <c r="Q45" s="249">
        <f>O45+P45</f>
        <v>153710</v>
      </c>
      <c r="R45" s="311">
        <v>91520</v>
      </c>
      <c r="S45" s="309">
        <v>92014</v>
      </c>
      <c r="T45" s="155">
        <f>+R45+S45</f>
        <v>183534</v>
      </c>
      <c r="U45" s="308">
        <v>534</v>
      </c>
      <c r="V45" s="249">
        <f>T45+U45</f>
        <v>184068</v>
      </c>
      <c r="W45" s="40">
        <f>IF(Q45=0,0,((V45/Q45)-1)*100)</f>
        <v>19.750178908333883</v>
      </c>
    </row>
    <row r="46" spans="1:28" ht="13.5" thickBot="1">
      <c r="A46" s="4" t="str">
        <f>IF(ISERROR(F46/G46)," ",IF(F46/G46&gt;0.5,IF(F46/G46&lt;1.5," ","NOT OK"),"NOT OK"))</f>
        <v xml:space="preserve"> </v>
      </c>
      <c r="B46" s="97" t="s">
        <v>17</v>
      </c>
      <c r="C46" s="123">
        <v>476</v>
      </c>
      <c r="D46" s="125">
        <v>476</v>
      </c>
      <c r="E46" s="140">
        <f>SUM(C46:D46)</f>
        <v>952</v>
      </c>
      <c r="F46" s="123">
        <v>559</v>
      </c>
      <c r="G46" s="125">
        <v>559</v>
      </c>
      <c r="H46" s="140">
        <f>SUM(F46:G46)</f>
        <v>1118</v>
      </c>
      <c r="I46" s="114">
        <f>IF(E46=0,0,((H46/E46)-1)*100)</f>
        <v>17.436974789915972</v>
      </c>
      <c r="J46" s="4"/>
      <c r="L46" s="13" t="s">
        <v>17</v>
      </c>
      <c r="M46" s="311">
        <v>70092</v>
      </c>
      <c r="N46" s="309">
        <v>72475</v>
      </c>
      <c r="O46" s="155">
        <f t="shared" ref="O46" si="75">+M46+N46</f>
        <v>142567</v>
      </c>
      <c r="P46" s="308">
        <v>0</v>
      </c>
      <c r="Q46" s="155">
        <f>O46+P46</f>
        <v>142567</v>
      </c>
      <c r="R46" s="311">
        <v>85592</v>
      </c>
      <c r="S46" s="309">
        <v>88251</v>
      </c>
      <c r="T46" s="155">
        <f>+R46+S46</f>
        <v>173843</v>
      </c>
      <c r="U46" s="308">
        <v>0</v>
      </c>
      <c r="V46" s="155">
        <f>T46+U46</f>
        <v>173843</v>
      </c>
      <c r="W46" s="40">
        <f t="shared" ref="W46" si="76">IF(Q46=0,0,((V46/Q46)-1)*100)</f>
        <v>21.937755581586195</v>
      </c>
    </row>
    <row r="47" spans="1:28" ht="14.25" thickTop="1" thickBot="1">
      <c r="A47" s="290" t="str">
        <f t="shared" ref="A47:A48" si="77">IF(ISERROR(F47/G47)," ",IF(F47/G47&gt;0.5,IF(F47/G47&lt;1.5," ","NOT OK"),"NOT OK"))</f>
        <v xml:space="preserve"> </v>
      </c>
      <c r="B47" s="117" t="s">
        <v>66</v>
      </c>
      <c r="C47" s="118">
        <f>+C44+C45+C46</f>
        <v>2428</v>
      </c>
      <c r="D47" s="119">
        <f t="shared" ref="D47" si="78">+D44+D45+D46</f>
        <v>2429</v>
      </c>
      <c r="E47" s="554">
        <f t="shared" ref="E47" si="79">+E44+E45+E46</f>
        <v>4857</v>
      </c>
      <c r="F47" s="118">
        <f t="shared" ref="F47" si="80">+F44+F45+F46</f>
        <v>2789</v>
      </c>
      <c r="G47" s="120">
        <f t="shared" ref="G47" si="81">+G44+G45+G46</f>
        <v>2789</v>
      </c>
      <c r="H47" s="271">
        <f t="shared" ref="H47" si="82">+H44+H45+H46</f>
        <v>5578</v>
      </c>
      <c r="I47" s="121">
        <f t="shared" ref="I47:I48" si="83">IF(E47=0,0,((H47/E47)-1)*100)</f>
        <v>14.844554251595632</v>
      </c>
      <c r="J47" s="4"/>
      <c r="L47" s="41" t="s">
        <v>66</v>
      </c>
      <c r="M47" s="42">
        <f>+M44+M45+M46</f>
        <v>382497</v>
      </c>
      <c r="N47" s="42">
        <f t="shared" ref="N47" si="84">+N44+N45+N46</f>
        <v>390354</v>
      </c>
      <c r="O47" s="324">
        <f t="shared" ref="O47" si="85">+O44+O45+O46</f>
        <v>772851</v>
      </c>
      <c r="P47" s="42">
        <f t="shared" ref="P47" si="86">+P44+P45+P46</f>
        <v>317</v>
      </c>
      <c r="Q47" s="324">
        <f t="shared" ref="Q47" si="87">+Q44+Q45+Q46</f>
        <v>773168</v>
      </c>
      <c r="R47" s="42">
        <f t="shared" ref="R47" si="88">+R44+R45+R46</f>
        <v>439212</v>
      </c>
      <c r="S47" s="42">
        <f t="shared" ref="S47" si="89">+S44+S45+S46</f>
        <v>447500</v>
      </c>
      <c r="T47" s="324">
        <f t="shared" ref="T47" si="90">+T44+T45+T46</f>
        <v>886712</v>
      </c>
      <c r="U47" s="42">
        <f t="shared" ref="U47" si="91">+U44+U45+U46</f>
        <v>710</v>
      </c>
      <c r="V47" s="324">
        <f t="shared" ref="V47" si="92">+V44+V45+V46</f>
        <v>887422</v>
      </c>
      <c r="W47" s="46">
        <f>IF(Q47=0,0,((V47/Q47)-1)*100)</f>
        <v>14.777383440597646</v>
      </c>
      <c r="X47" s="1"/>
      <c r="AA47" s="1"/>
    </row>
    <row r="48" spans="1:28" ht="14.25" thickTop="1" thickBot="1">
      <c r="A48" s="290" t="str">
        <f t="shared" si="77"/>
        <v xml:space="preserve"> </v>
      </c>
      <c r="B48" s="117" t="s">
        <v>67</v>
      </c>
      <c r="C48" s="118">
        <f>+C40+C44+C45+C46</f>
        <v>3871</v>
      </c>
      <c r="D48" s="120">
        <f t="shared" ref="D48:H48" si="93">+D40+D44+D45+D46</f>
        <v>3871</v>
      </c>
      <c r="E48" s="271">
        <f t="shared" si="93"/>
        <v>7742</v>
      </c>
      <c r="F48" s="118">
        <f t="shared" si="93"/>
        <v>4453</v>
      </c>
      <c r="G48" s="120">
        <f t="shared" si="93"/>
        <v>4452</v>
      </c>
      <c r="H48" s="271">
        <f t="shared" si="93"/>
        <v>8905</v>
      </c>
      <c r="I48" s="121">
        <f t="shared" si="83"/>
        <v>15.021958150348746</v>
      </c>
      <c r="J48" s="4"/>
      <c r="L48" s="41" t="s">
        <v>67</v>
      </c>
      <c r="M48" s="45">
        <f>+M40+M44+M45+M46</f>
        <v>616860</v>
      </c>
      <c r="N48" s="45">
        <f t="shared" ref="N48:V48" si="94">+N40+N44+N45+N46</f>
        <v>619669</v>
      </c>
      <c r="O48" s="555">
        <f t="shared" si="94"/>
        <v>1236529</v>
      </c>
      <c r="P48" s="45">
        <f t="shared" si="94"/>
        <v>317</v>
      </c>
      <c r="Q48" s="555">
        <f t="shared" si="94"/>
        <v>1236846</v>
      </c>
      <c r="R48" s="45">
        <f t="shared" si="94"/>
        <v>705403</v>
      </c>
      <c r="S48" s="45">
        <f t="shared" si="94"/>
        <v>706990</v>
      </c>
      <c r="T48" s="555">
        <f t="shared" si="94"/>
        <v>1412393</v>
      </c>
      <c r="U48" s="45">
        <f t="shared" si="94"/>
        <v>710</v>
      </c>
      <c r="V48" s="555">
        <f t="shared" si="94"/>
        <v>1413103</v>
      </c>
      <c r="W48" s="46">
        <f>IF(Q48=0,0,((V48/Q48)-1)*100)</f>
        <v>14.250521083465518</v>
      </c>
      <c r="X48" s="5"/>
      <c r="Y48" s="4"/>
      <c r="Z48" s="4"/>
      <c r="AA48" s="296"/>
      <c r="AB48" s="260"/>
    </row>
    <row r="49" spans="1:27" ht="14.25" thickTop="1" thickBot="1">
      <c r="A49" s="4" t="str">
        <f>IF(ISERROR(F49/G49)," ",IF(F49/G49&gt;0.5,IF(F49/G49&lt;1.5," ","NOT OK"),"NOT OK"))</f>
        <v xml:space="preserve"> </v>
      </c>
      <c r="B49" s="97" t="s">
        <v>18</v>
      </c>
      <c r="C49" s="123">
        <v>406</v>
      </c>
      <c r="D49" s="125">
        <v>406</v>
      </c>
      <c r="E49" s="140">
        <f>SUM(C49:D49)</f>
        <v>812</v>
      </c>
      <c r="F49" s="123"/>
      <c r="G49" s="125"/>
      <c r="H49" s="140"/>
      <c r="I49" s="114"/>
      <c r="J49" s="4"/>
      <c r="L49" s="13" t="s">
        <v>18</v>
      </c>
      <c r="M49" s="311">
        <v>63153</v>
      </c>
      <c r="N49" s="309">
        <v>62444</v>
      </c>
      <c r="O49" s="155">
        <f>+M49+N49</f>
        <v>125597</v>
      </c>
      <c r="P49" s="308">
        <v>102</v>
      </c>
      <c r="Q49" s="155">
        <f>O49+P49</f>
        <v>125699</v>
      </c>
      <c r="R49" s="311"/>
      <c r="S49" s="309"/>
      <c r="T49" s="155"/>
      <c r="U49" s="308"/>
      <c r="V49" s="155"/>
      <c r="W49" s="40"/>
    </row>
    <row r="50" spans="1:27" ht="15.75" customHeight="1" thickTop="1" thickBot="1">
      <c r="A50" s="9" t="str">
        <f>IF(ISERROR(F50/G50)," ",IF(F50/G50&gt;0.5,IF(F50/G50&lt;1.5," ","NOT OK"),"NOT OK"))</f>
        <v xml:space="preserve"> </v>
      </c>
      <c r="B50" s="126" t="s">
        <v>19</v>
      </c>
      <c r="C50" s="118">
        <f t="shared" ref="C50:E50" si="95">+C45+C46+C49</f>
        <v>1365</v>
      </c>
      <c r="D50" s="119">
        <f t="shared" si="95"/>
        <v>1365</v>
      </c>
      <c r="E50" s="137">
        <f t="shared" si="95"/>
        <v>2730</v>
      </c>
      <c r="F50" s="118"/>
      <c r="G50" s="119"/>
      <c r="H50" s="137"/>
      <c r="I50" s="121"/>
      <c r="J50" s="9"/>
      <c r="K50" s="10"/>
      <c r="L50" s="47" t="s">
        <v>19</v>
      </c>
      <c r="M50" s="48">
        <f t="shared" ref="M50:Q50" si="96">+M45+M46+M49</f>
        <v>209666</v>
      </c>
      <c r="N50" s="49">
        <f t="shared" si="96"/>
        <v>212208</v>
      </c>
      <c r="O50" s="157">
        <f t="shared" si="96"/>
        <v>421874</v>
      </c>
      <c r="P50" s="49">
        <f t="shared" si="96"/>
        <v>102</v>
      </c>
      <c r="Q50" s="157">
        <f t="shared" si="96"/>
        <v>421976</v>
      </c>
      <c r="R50" s="48"/>
      <c r="S50" s="49"/>
      <c r="T50" s="157"/>
      <c r="U50" s="49"/>
      <c r="V50" s="157"/>
      <c r="W50" s="50"/>
    </row>
    <row r="51" spans="1:27" ht="13.5" thickTop="1">
      <c r="A51" s="4" t="str">
        <f>IF(ISERROR(F51/G51)," ",IF(F51/G51&gt;0.5,IF(F51/G51&lt;1.5," ","NOT OK"),"NOT OK"))</f>
        <v xml:space="preserve"> </v>
      </c>
      <c r="B51" s="97" t="s">
        <v>20</v>
      </c>
      <c r="C51" s="304">
        <v>447</v>
      </c>
      <c r="D51" s="305">
        <v>447</v>
      </c>
      <c r="E51" s="141">
        <f>SUM(C51:D51)</f>
        <v>894</v>
      </c>
      <c r="F51" s="304"/>
      <c r="G51" s="305"/>
      <c r="H51" s="141"/>
      <c r="I51" s="114"/>
      <c r="J51" s="4"/>
      <c r="L51" s="13" t="s">
        <v>21</v>
      </c>
      <c r="M51" s="311">
        <v>68101</v>
      </c>
      <c r="N51" s="309">
        <v>68285</v>
      </c>
      <c r="O51" s="155">
        <f>+M51+N51</f>
        <v>136386</v>
      </c>
      <c r="P51" s="308">
        <v>0</v>
      </c>
      <c r="Q51" s="155">
        <f>O51+P51</f>
        <v>136386</v>
      </c>
      <c r="R51" s="311"/>
      <c r="S51" s="309"/>
      <c r="T51" s="155"/>
      <c r="U51" s="308"/>
      <c r="V51" s="155"/>
      <c r="W51" s="40"/>
    </row>
    <row r="52" spans="1:27">
      <c r="A52" s="4" t="str">
        <f t="shared" ref="A52" si="97">IF(ISERROR(F52/G52)," ",IF(F52/G52&gt;0.5,IF(F52/G52&lt;1.5," ","NOT OK"),"NOT OK"))</f>
        <v xml:space="preserve"> </v>
      </c>
      <c r="B52" s="97" t="s">
        <v>22</v>
      </c>
      <c r="C52" s="304">
        <v>453</v>
      </c>
      <c r="D52" s="305">
        <v>453</v>
      </c>
      <c r="E52" s="136">
        <f t="shared" ref="E52:E53" si="98">SUM(C52:D52)</f>
        <v>906</v>
      </c>
      <c r="F52" s="304"/>
      <c r="G52" s="305"/>
      <c r="H52" s="136"/>
      <c r="I52" s="114"/>
      <c r="J52" s="4"/>
      <c r="L52" s="13" t="s">
        <v>22</v>
      </c>
      <c r="M52" s="311">
        <v>71429</v>
      </c>
      <c r="N52" s="309">
        <v>71008</v>
      </c>
      <c r="O52" s="155">
        <f t="shared" ref="O52" si="99">+M52+N52</f>
        <v>142437</v>
      </c>
      <c r="P52" s="308">
        <v>0</v>
      </c>
      <c r="Q52" s="155">
        <f>O52+P52</f>
        <v>142437</v>
      </c>
      <c r="R52" s="311"/>
      <c r="S52" s="309"/>
      <c r="T52" s="155"/>
      <c r="U52" s="308"/>
      <c r="V52" s="155"/>
      <c r="W52" s="40"/>
    </row>
    <row r="53" spans="1:27" ht="13.5" thickBot="1">
      <c r="A53" s="4" t="str">
        <f>IF(ISERROR(F53/G53)," ",IF(F53/G53&gt;0.5,IF(F53/G53&lt;1.5," ","NOT OK"),"NOT OK"))</f>
        <v xml:space="preserve"> </v>
      </c>
      <c r="B53" s="97" t="s">
        <v>23</v>
      </c>
      <c r="C53" s="304">
        <v>436</v>
      </c>
      <c r="D53" s="129">
        <v>437</v>
      </c>
      <c r="E53" s="138">
        <f t="shared" si="98"/>
        <v>873</v>
      </c>
      <c r="F53" s="304"/>
      <c r="G53" s="129"/>
      <c r="H53" s="138"/>
      <c r="I53" s="130"/>
      <c r="J53" s="4"/>
      <c r="L53" s="13" t="s">
        <v>23</v>
      </c>
      <c r="M53" s="311">
        <v>67251</v>
      </c>
      <c r="N53" s="309">
        <v>67068</v>
      </c>
      <c r="O53" s="155">
        <f>+M53+N53</f>
        <v>134319</v>
      </c>
      <c r="P53" s="308">
        <v>0</v>
      </c>
      <c r="Q53" s="155">
        <f>O53+P53</f>
        <v>134319</v>
      </c>
      <c r="R53" s="311"/>
      <c r="S53" s="309"/>
      <c r="T53" s="155"/>
      <c r="U53" s="308"/>
      <c r="V53" s="155"/>
      <c r="W53" s="40"/>
    </row>
    <row r="54" spans="1:27" ht="14.25" thickTop="1" thickBot="1">
      <c r="A54" s="290" t="str">
        <f>IF(ISERROR(F54/G54)," ",IF(F54/G54&gt;0.5,IF(F54/G54&lt;1.5," ","NOT OK"),"NOT OK"))</f>
        <v xml:space="preserve"> </v>
      </c>
      <c r="B54" s="117" t="s">
        <v>40</v>
      </c>
      <c r="C54" s="118">
        <f t="shared" ref="C54:E54" si="100">+C51+C52+C53</f>
        <v>1336</v>
      </c>
      <c r="D54" s="118">
        <f t="shared" si="100"/>
        <v>1337</v>
      </c>
      <c r="E54" s="118">
        <f t="shared" si="100"/>
        <v>2673</v>
      </c>
      <c r="F54" s="118"/>
      <c r="G54" s="118"/>
      <c r="H54" s="118"/>
      <c r="I54" s="121"/>
      <c r="J54" s="4"/>
      <c r="L54" s="326" t="s">
        <v>40</v>
      </c>
      <c r="M54" s="45">
        <f t="shared" ref="M54:Q54" si="101">+M51+M52+M53</f>
        <v>206781</v>
      </c>
      <c r="N54" s="43">
        <f t="shared" si="101"/>
        <v>206361</v>
      </c>
      <c r="O54" s="156">
        <f t="shared" si="101"/>
        <v>413142</v>
      </c>
      <c r="P54" s="43">
        <f t="shared" si="101"/>
        <v>0</v>
      </c>
      <c r="Q54" s="156">
        <f t="shared" si="101"/>
        <v>413142</v>
      </c>
      <c r="R54" s="45"/>
      <c r="S54" s="43"/>
      <c r="T54" s="156"/>
      <c r="U54" s="43"/>
      <c r="V54" s="156"/>
      <c r="W54" s="46"/>
    </row>
    <row r="55" spans="1:27" ht="14.25" thickTop="1" thickBot="1">
      <c r="A55" s="290" t="str">
        <f>IF(ISERROR(F55/G55)," ",IF(F55/G55&gt;0.5,IF(F55/G55&lt;1.5," ","NOT OK"),"NOT OK"))</f>
        <v xml:space="preserve"> </v>
      </c>
      <c r="B55" s="117" t="s">
        <v>62</v>
      </c>
      <c r="C55" s="118">
        <f t="shared" ref="C55:E55" si="102">+C44+C50+C54</f>
        <v>4170</v>
      </c>
      <c r="D55" s="118">
        <f t="shared" si="102"/>
        <v>4172</v>
      </c>
      <c r="E55" s="118">
        <f t="shared" si="102"/>
        <v>8342</v>
      </c>
      <c r="F55" s="118"/>
      <c r="G55" s="118"/>
      <c r="H55" s="118"/>
      <c r="I55" s="121"/>
      <c r="J55" s="4"/>
      <c r="L55" s="326" t="s">
        <v>62</v>
      </c>
      <c r="M55" s="42">
        <f t="shared" ref="M55:Q55" si="103">+M44+M50+M54</f>
        <v>652431</v>
      </c>
      <c r="N55" s="42">
        <f t="shared" si="103"/>
        <v>659159</v>
      </c>
      <c r="O55" s="324">
        <f t="shared" si="103"/>
        <v>1311590</v>
      </c>
      <c r="P55" s="42">
        <f t="shared" si="103"/>
        <v>419</v>
      </c>
      <c r="Q55" s="325">
        <f t="shared" si="103"/>
        <v>1312009</v>
      </c>
      <c r="R55" s="42"/>
      <c r="S55" s="42"/>
      <c r="T55" s="324"/>
      <c r="U55" s="42"/>
      <c r="V55" s="325"/>
      <c r="W55" s="46"/>
      <c r="X55" s="1"/>
      <c r="AA55" s="1"/>
    </row>
    <row r="56" spans="1:27" ht="14.25" thickTop="1" thickBot="1">
      <c r="A56" s="290" t="str">
        <f>IF(ISERROR(F56/G56)," ",IF(F56/G56&gt;0.5,IF(F56/G56&lt;1.5," ","NOT OK"),"NOT OK"))</f>
        <v xml:space="preserve"> </v>
      </c>
      <c r="B56" s="117" t="s">
        <v>63</v>
      </c>
      <c r="C56" s="118">
        <f t="shared" ref="C56:E56" si="104">+C40+C44+C50+C54</f>
        <v>5613</v>
      </c>
      <c r="D56" s="118">
        <f t="shared" si="104"/>
        <v>5614</v>
      </c>
      <c r="E56" s="118">
        <f t="shared" si="104"/>
        <v>11227</v>
      </c>
      <c r="F56" s="118"/>
      <c r="G56" s="118"/>
      <c r="H56" s="118"/>
      <c r="I56" s="121"/>
      <c r="J56" s="4"/>
      <c r="L56" s="326" t="s">
        <v>63</v>
      </c>
      <c r="M56" s="45">
        <f t="shared" ref="M56:Q56" si="105">+M40+M44+M50+M54</f>
        <v>886794</v>
      </c>
      <c r="N56" s="43">
        <f t="shared" si="105"/>
        <v>888474</v>
      </c>
      <c r="O56" s="156">
        <f t="shared" si="105"/>
        <v>1775268</v>
      </c>
      <c r="P56" s="43">
        <f t="shared" si="105"/>
        <v>419</v>
      </c>
      <c r="Q56" s="156">
        <f t="shared" si="105"/>
        <v>1775687</v>
      </c>
      <c r="R56" s="45"/>
      <c r="S56" s="43"/>
      <c r="T56" s="156"/>
      <c r="U56" s="43"/>
      <c r="V56" s="156"/>
      <c r="W56" s="46"/>
    </row>
    <row r="57" spans="1:27" ht="14.25" thickTop="1" thickBot="1">
      <c r="B57" s="131" t="s">
        <v>60</v>
      </c>
      <c r="C57" s="93"/>
      <c r="D57" s="93"/>
      <c r="E57" s="93"/>
      <c r="F57" s="93"/>
      <c r="G57" s="93"/>
      <c r="H57" s="93"/>
      <c r="I57" s="93"/>
      <c r="J57" s="4"/>
      <c r="L57" s="54" t="s">
        <v>60</v>
      </c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</row>
    <row r="58" spans="1:27" ht="13.5" thickTop="1">
      <c r="B58" s="1335" t="s">
        <v>27</v>
      </c>
      <c r="C58" s="1336"/>
      <c r="D58" s="1336"/>
      <c r="E58" s="1336"/>
      <c r="F58" s="1336"/>
      <c r="G58" s="1336"/>
      <c r="H58" s="1336"/>
      <c r="I58" s="1337"/>
      <c r="J58" s="4"/>
      <c r="L58" s="1344" t="s">
        <v>28</v>
      </c>
      <c r="M58" s="1345"/>
      <c r="N58" s="1345"/>
      <c r="O58" s="1345"/>
      <c r="P58" s="1345"/>
      <c r="Q58" s="1345"/>
      <c r="R58" s="1345"/>
      <c r="S58" s="1345"/>
      <c r="T58" s="1345"/>
      <c r="U58" s="1345"/>
      <c r="V58" s="1345"/>
      <c r="W58" s="1346"/>
    </row>
    <row r="59" spans="1:27" ht="13.5" thickBot="1">
      <c r="B59" s="1338" t="s">
        <v>30</v>
      </c>
      <c r="C59" s="1339"/>
      <c r="D59" s="1339"/>
      <c r="E59" s="1339"/>
      <c r="F59" s="1339"/>
      <c r="G59" s="1339"/>
      <c r="H59" s="1339"/>
      <c r="I59" s="1340"/>
      <c r="J59" s="4"/>
      <c r="L59" s="1347" t="s">
        <v>50</v>
      </c>
      <c r="M59" s="1348"/>
      <c r="N59" s="1348"/>
      <c r="O59" s="1348"/>
      <c r="P59" s="1348"/>
      <c r="Q59" s="1348"/>
      <c r="R59" s="1348"/>
      <c r="S59" s="1348"/>
      <c r="T59" s="1348"/>
      <c r="U59" s="1348"/>
      <c r="V59" s="1348"/>
      <c r="W59" s="1349"/>
    </row>
    <row r="60" spans="1:27" ht="14.25" thickTop="1" thickBot="1">
      <c r="B60" s="92"/>
      <c r="C60" s="93"/>
      <c r="D60" s="93"/>
      <c r="E60" s="93"/>
      <c r="F60" s="93"/>
      <c r="G60" s="93"/>
      <c r="H60" s="93"/>
      <c r="I60" s="94"/>
      <c r="J60" s="4"/>
      <c r="L60" s="51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3"/>
    </row>
    <row r="61" spans="1:27" ht="14.25" thickTop="1" thickBot="1">
      <c r="B61" s="95"/>
      <c r="C61" s="1341" t="s">
        <v>64</v>
      </c>
      <c r="D61" s="1342"/>
      <c r="E61" s="1343"/>
      <c r="F61" s="1341" t="s">
        <v>65</v>
      </c>
      <c r="G61" s="1342"/>
      <c r="H61" s="1343"/>
      <c r="I61" s="96" t="s">
        <v>2</v>
      </c>
      <c r="J61" s="4"/>
      <c r="L61" s="11"/>
      <c r="M61" s="1350" t="s">
        <v>64</v>
      </c>
      <c r="N61" s="1351"/>
      <c r="O61" s="1351"/>
      <c r="P61" s="1351"/>
      <c r="Q61" s="1352"/>
      <c r="R61" s="1350" t="s">
        <v>65</v>
      </c>
      <c r="S61" s="1351"/>
      <c r="T61" s="1351"/>
      <c r="U61" s="1351"/>
      <c r="V61" s="1352"/>
      <c r="W61" s="12" t="s">
        <v>2</v>
      </c>
    </row>
    <row r="62" spans="1:27" ht="13.5" thickTop="1">
      <c r="B62" s="97" t="s">
        <v>3</v>
      </c>
      <c r="C62" s="98"/>
      <c r="D62" s="99"/>
      <c r="E62" s="100"/>
      <c r="F62" s="98"/>
      <c r="G62" s="99"/>
      <c r="H62" s="100"/>
      <c r="I62" s="101" t="s">
        <v>4</v>
      </c>
      <c r="J62" s="4"/>
      <c r="L62" s="13" t="s">
        <v>3</v>
      </c>
      <c r="M62" s="19"/>
      <c r="N62" s="15"/>
      <c r="O62" s="16"/>
      <c r="P62" s="17"/>
      <c r="Q62" s="20"/>
      <c r="R62" s="19"/>
      <c r="S62" s="15"/>
      <c r="T62" s="16"/>
      <c r="U62" s="17"/>
      <c r="V62" s="20"/>
      <c r="W62" s="21" t="s">
        <v>4</v>
      </c>
    </row>
    <row r="63" spans="1:27" ht="13.5" thickBot="1">
      <c r="B63" s="102" t="s">
        <v>29</v>
      </c>
      <c r="C63" s="103" t="s">
        <v>5</v>
      </c>
      <c r="D63" s="104" t="s">
        <v>6</v>
      </c>
      <c r="E63" s="540" t="s">
        <v>7</v>
      </c>
      <c r="F63" s="103" t="s">
        <v>5</v>
      </c>
      <c r="G63" s="104" t="s">
        <v>6</v>
      </c>
      <c r="H63" s="321" t="s">
        <v>7</v>
      </c>
      <c r="I63" s="106"/>
      <c r="J63" s="4"/>
      <c r="L63" s="22"/>
      <c r="M63" s="27" t="s">
        <v>8</v>
      </c>
      <c r="N63" s="24" t="s">
        <v>9</v>
      </c>
      <c r="O63" s="25" t="s">
        <v>31</v>
      </c>
      <c r="P63" s="26" t="s">
        <v>32</v>
      </c>
      <c r="Q63" s="25" t="s">
        <v>7</v>
      </c>
      <c r="R63" s="27" t="s">
        <v>8</v>
      </c>
      <c r="S63" s="24" t="s">
        <v>9</v>
      </c>
      <c r="T63" s="25" t="s">
        <v>31</v>
      </c>
      <c r="U63" s="26" t="s">
        <v>32</v>
      </c>
      <c r="V63" s="25" t="s">
        <v>7</v>
      </c>
      <c r="W63" s="28"/>
    </row>
    <row r="64" spans="1:27" ht="5.25" customHeight="1" thickTop="1">
      <c r="B64" s="97"/>
      <c r="C64" s="107"/>
      <c r="D64" s="108"/>
      <c r="E64" s="109"/>
      <c r="F64" s="107"/>
      <c r="G64" s="108"/>
      <c r="H64" s="109"/>
      <c r="I64" s="110"/>
      <c r="J64" s="4"/>
      <c r="L64" s="13"/>
      <c r="M64" s="33"/>
      <c r="N64" s="30"/>
      <c r="O64" s="31"/>
      <c r="P64" s="32"/>
      <c r="Q64" s="34"/>
      <c r="R64" s="33"/>
      <c r="S64" s="30"/>
      <c r="T64" s="31"/>
      <c r="U64" s="32"/>
      <c r="V64" s="34"/>
      <c r="W64" s="35"/>
    </row>
    <row r="65" spans="1:28">
      <c r="A65" s="4" t="str">
        <f>IF(ISERROR(F65/G65)," ",IF(F65/G65&gt;0.5,IF(F65/G65&lt;1.5," ","NOT OK"),"NOT OK"))</f>
        <v xml:space="preserve"> </v>
      </c>
      <c r="B65" s="97" t="s">
        <v>10</v>
      </c>
      <c r="C65" s="304">
        <f t="shared" ref="C65:H67" si="106">+C9+C37</f>
        <v>442</v>
      </c>
      <c r="D65" s="305">
        <f t="shared" si="106"/>
        <v>441</v>
      </c>
      <c r="E65" s="140">
        <f t="shared" si="106"/>
        <v>883</v>
      </c>
      <c r="F65" s="304">
        <f t="shared" si="106"/>
        <v>501</v>
      </c>
      <c r="G65" s="305">
        <f t="shared" si="106"/>
        <v>501</v>
      </c>
      <c r="H65" s="140">
        <f t="shared" si="106"/>
        <v>1002</v>
      </c>
      <c r="I65" s="114">
        <f>IF(E65=0,0,((H65/E65)-1)*100)</f>
        <v>13.476783691959238</v>
      </c>
      <c r="J65" s="4"/>
      <c r="K65" s="6"/>
      <c r="L65" s="13" t="s">
        <v>10</v>
      </c>
      <c r="M65" s="311">
        <f t="shared" ref="M65:N67" si="107">+M9+M37</f>
        <v>74403</v>
      </c>
      <c r="N65" s="309">
        <f t="shared" si="107"/>
        <v>73576</v>
      </c>
      <c r="O65" s="155">
        <f>SUM(M65:N65)</f>
        <v>147979</v>
      </c>
      <c r="P65" s="310">
        <f>P9+P37</f>
        <v>0</v>
      </c>
      <c r="Q65" s="158">
        <f>+O65+P65</f>
        <v>147979</v>
      </c>
      <c r="R65" s="311">
        <f t="shared" ref="R65:S67" si="108">+R9+R37</f>
        <v>84445</v>
      </c>
      <c r="S65" s="309">
        <f t="shared" si="108"/>
        <v>82222</v>
      </c>
      <c r="T65" s="155">
        <f>SUM(R65:S65)</f>
        <v>166667</v>
      </c>
      <c r="U65" s="310">
        <f>U9+U37</f>
        <v>0</v>
      </c>
      <c r="V65" s="158">
        <f>+T65+U65</f>
        <v>166667</v>
      </c>
      <c r="W65" s="40">
        <f>IF(Q65=0,0,((V65/Q65)-1)*100)</f>
        <v>12.628818954040778</v>
      </c>
    </row>
    <row r="66" spans="1:28">
      <c r="A66" s="4" t="str">
        <f>IF(ISERROR(F66/G66)," ",IF(F66/G66&gt;0.5,IF(F66/G66&lt;1.5," ","NOT OK"),"NOT OK"))</f>
        <v xml:space="preserve"> </v>
      </c>
      <c r="B66" s="97" t="s">
        <v>11</v>
      </c>
      <c r="C66" s="304">
        <f t="shared" si="106"/>
        <v>490</v>
      </c>
      <c r="D66" s="305">
        <f t="shared" si="106"/>
        <v>490</v>
      </c>
      <c r="E66" s="140">
        <f t="shared" si="106"/>
        <v>980</v>
      </c>
      <c r="F66" s="304">
        <f t="shared" si="106"/>
        <v>595</v>
      </c>
      <c r="G66" s="305">
        <f t="shared" si="106"/>
        <v>594</v>
      </c>
      <c r="H66" s="140">
        <f t="shared" si="106"/>
        <v>1189</v>
      </c>
      <c r="I66" s="114">
        <f>IF(E66=0,0,((H66/E66)-1)*100)</f>
        <v>21.326530612244898</v>
      </c>
      <c r="J66" s="4"/>
      <c r="K66" s="6"/>
      <c r="L66" s="13" t="s">
        <v>11</v>
      </c>
      <c r="M66" s="311">
        <f t="shared" si="107"/>
        <v>74988</v>
      </c>
      <c r="N66" s="309">
        <f t="shared" si="107"/>
        <v>73246</v>
      </c>
      <c r="O66" s="155">
        <f t="shared" ref="O66:O67" si="109">SUM(M66:N66)</f>
        <v>148234</v>
      </c>
      <c r="P66" s="310">
        <f>P10+P38</f>
        <v>0</v>
      </c>
      <c r="Q66" s="158">
        <f>+O66+P66</f>
        <v>148234</v>
      </c>
      <c r="R66" s="311">
        <f t="shared" si="108"/>
        <v>91219</v>
      </c>
      <c r="S66" s="309">
        <f t="shared" si="108"/>
        <v>89809</v>
      </c>
      <c r="T66" s="155">
        <f t="shared" ref="T66:T67" si="110">SUM(R66:S66)</f>
        <v>181028</v>
      </c>
      <c r="U66" s="310">
        <f>U10+U38</f>
        <v>0</v>
      </c>
      <c r="V66" s="158">
        <f>+T66+U66</f>
        <v>181028</v>
      </c>
      <c r="W66" s="40">
        <f>IF(Q66=0,0,((V66/Q66)-1)*100)</f>
        <v>22.123129646369932</v>
      </c>
    </row>
    <row r="67" spans="1:28" ht="13.5" thickBot="1">
      <c r="A67" s="4" t="str">
        <f>IF(ISERROR(F67/G67)," ",IF(F67/G67&gt;0.5,IF(F67/G67&lt;1.5," ","NOT OK"),"NOT OK"))</f>
        <v xml:space="preserve"> </v>
      </c>
      <c r="B67" s="102" t="s">
        <v>12</v>
      </c>
      <c r="C67" s="306">
        <f t="shared" si="106"/>
        <v>522</v>
      </c>
      <c r="D67" s="307">
        <f t="shared" si="106"/>
        <v>522</v>
      </c>
      <c r="E67" s="140">
        <f t="shared" si="106"/>
        <v>1044</v>
      </c>
      <c r="F67" s="306">
        <f t="shared" si="106"/>
        <v>646</v>
      </c>
      <c r="G67" s="307">
        <f t="shared" si="106"/>
        <v>647</v>
      </c>
      <c r="H67" s="140">
        <f t="shared" si="106"/>
        <v>1293</v>
      </c>
      <c r="I67" s="114">
        <f>IF(E67=0,0,((H67/E67)-1)*100)</f>
        <v>23.85057471264367</v>
      </c>
      <c r="J67" s="4"/>
      <c r="K67" s="6"/>
      <c r="L67" s="22" t="s">
        <v>12</v>
      </c>
      <c r="M67" s="311">
        <f t="shared" si="107"/>
        <v>86633</v>
      </c>
      <c r="N67" s="309">
        <f t="shared" si="107"/>
        <v>83912</v>
      </c>
      <c r="O67" s="155">
        <f t="shared" si="109"/>
        <v>170545</v>
      </c>
      <c r="P67" s="310">
        <f>P11+P39</f>
        <v>0</v>
      </c>
      <c r="Q67" s="158">
        <f>+O67+P67</f>
        <v>170545</v>
      </c>
      <c r="R67" s="311">
        <f t="shared" si="108"/>
        <v>103421</v>
      </c>
      <c r="S67" s="309">
        <f t="shared" si="108"/>
        <v>100165</v>
      </c>
      <c r="T67" s="155">
        <f t="shared" si="110"/>
        <v>203586</v>
      </c>
      <c r="U67" s="310">
        <f>U11+U39</f>
        <v>0</v>
      </c>
      <c r="V67" s="158">
        <f>+T67+U67</f>
        <v>203586</v>
      </c>
      <c r="W67" s="40">
        <f>IF(Q67=0,0,((V67/Q67)-1)*100)</f>
        <v>19.37377231815649</v>
      </c>
    </row>
    <row r="68" spans="1:28" ht="14.25" thickTop="1" thickBot="1">
      <c r="A68" s="4" t="str">
        <f>IF(ISERROR(F68/G68)," ",IF(F68/G68&gt;0.5,IF(F68/G68&lt;1.5," ","NOT OK"),"NOT OK"))</f>
        <v xml:space="preserve"> </v>
      </c>
      <c r="B68" s="117" t="s">
        <v>57</v>
      </c>
      <c r="C68" s="118">
        <f t="shared" ref="C68:E68" si="111">+C65+C66+C67</f>
        <v>1454</v>
      </c>
      <c r="D68" s="119">
        <f t="shared" si="111"/>
        <v>1453</v>
      </c>
      <c r="E68" s="137">
        <f t="shared" si="111"/>
        <v>2907</v>
      </c>
      <c r="F68" s="118">
        <f t="shared" ref="F68:H68" si="112">+F65+F66+F67</f>
        <v>1742</v>
      </c>
      <c r="G68" s="119">
        <f t="shared" si="112"/>
        <v>1742</v>
      </c>
      <c r="H68" s="137">
        <f t="shared" si="112"/>
        <v>3484</v>
      </c>
      <c r="I68" s="121">
        <f t="shared" ref="I68:I69" si="113">IF(E68=0,0,((H68/E68)-1)*100)</f>
        <v>19.848641210870312</v>
      </c>
      <c r="J68" s="4"/>
      <c r="L68" s="41" t="s">
        <v>57</v>
      </c>
      <c r="M68" s="45">
        <f t="shared" ref="M68:Q68" si="114">+M65+M66+M67</f>
        <v>236024</v>
      </c>
      <c r="N68" s="43">
        <f t="shared" si="114"/>
        <v>230734</v>
      </c>
      <c r="O68" s="156">
        <f t="shared" si="114"/>
        <v>466758</v>
      </c>
      <c r="P68" s="43">
        <f t="shared" si="114"/>
        <v>0</v>
      </c>
      <c r="Q68" s="156">
        <f t="shared" si="114"/>
        <v>466758</v>
      </c>
      <c r="R68" s="45">
        <f t="shared" ref="R68:V68" si="115">+R65+R66+R67</f>
        <v>279085</v>
      </c>
      <c r="S68" s="43">
        <f t="shared" si="115"/>
        <v>272196</v>
      </c>
      <c r="T68" s="156">
        <f t="shared" si="115"/>
        <v>551281</v>
      </c>
      <c r="U68" s="43">
        <f t="shared" si="115"/>
        <v>0</v>
      </c>
      <c r="V68" s="156">
        <f t="shared" si="115"/>
        <v>551281</v>
      </c>
      <c r="W68" s="46">
        <f t="shared" ref="W68:W69" si="116">IF(Q68=0,0,((V68/Q68)-1)*100)</f>
        <v>18.108527331079483</v>
      </c>
    </row>
    <row r="69" spans="1:28" ht="13.5" thickTop="1">
      <c r="A69" s="4" t="str">
        <f t="shared" si="11"/>
        <v xml:space="preserve"> </v>
      </c>
      <c r="B69" s="97" t="s">
        <v>13</v>
      </c>
      <c r="C69" s="304">
        <f t="shared" ref="C69:H71" si="117">+C13+C41</f>
        <v>518</v>
      </c>
      <c r="D69" s="305">
        <f t="shared" si="117"/>
        <v>519</v>
      </c>
      <c r="E69" s="140">
        <f t="shared" si="117"/>
        <v>1037</v>
      </c>
      <c r="F69" s="304">
        <f t="shared" si="117"/>
        <v>609</v>
      </c>
      <c r="G69" s="305">
        <f t="shared" si="117"/>
        <v>608</v>
      </c>
      <c r="H69" s="140">
        <f t="shared" si="117"/>
        <v>1217</v>
      </c>
      <c r="I69" s="114">
        <f t="shared" si="113"/>
        <v>17.357762777242037</v>
      </c>
      <c r="J69" s="4"/>
      <c r="L69" s="13" t="s">
        <v>13</v>
      </c>
      <c r="M69" s="311">
        <f t="shared" ref="M69:N71" si="118">+M13+M41</f>
        <v>87295</v>
      </c>
      <c r="N69" s="309">
        <f t="shared" si="118"/>
        <v>88703</v>
      </c>
      <c r="O69" s="155">
        <f t="shared" ref="O69" si="119">SUM(M69:N69)</f>
        <v>175998</v>
      </c>
      <c r="P69" s="310">
        <f>P13+P41</f>
        <v>317</v>
      </c>
      <c r="Q69" s="158">
        <f>+O69+P69</f>
        <v>176315</v>
      </c>
      <c r="R69" s="311">
        <f t="shared" ref="R69:S71" si="120">+R13+R41</f>
        <v>99310</v>
      </c>
      <c r="S69" s="309">
        <f t="shared" si="120"/>
        <v>103080</v>
      </c>
      <c r="T69" s="155">
        <f t="shared" ref="T69" si="121">SUM(R69:S69)</f>
        <v>202390</v>
      </c>
      <c r="U69" s="310">
        <f>U13+U41</f>
        <v>176</v>
      </c>
      <c r="V69" s="158">
        <f>+T69+U69</f>
        <v>202566</v>
      </c>
      <c r="W69" s="40">
        <f t="shared" si="116"/>
        <v>14.888693531463581</v>
      </c>
    </row>
    <row r="70" spans="1:28">
      <c r="A70" s="4" t="str">
        <f t="shared" ref="A70:A73" si="122">IF(ISERROR(F70/G70)," ",IF(F70/G70&gt;0.5,IF(F70/G70&lt;1.5," ","NOT OK"),"NOT OK"))</f>
        <v xml:space="preserve"> </v>
      </c>
      <c r="B70" s="97" t="s">
        <v>14</v>
      </c>
      <c r="C70" s="304">
        <f t="shared" si="117"/>
        <v>461</v>
      </c>
      <c r="D70" s="305">
        <f t="shared" si="117"/>
        <v>461</v>
      </c>
      <c r="E70" s="140">
        <f t="shared" si="117"/>
        <v>922</v>
      </c>
      <c r="F70" s="304">
        <f t="shared" si="117"/>
        <v>514</v>
      </c>
      <c r="G70" s="305">
        <f t="shared" si="117"/>
        <v>515</v>
      </c>
      <c r="H70" s="140">
        <f t="shared" si="117"/>
        <v>1029</v>
      </c>
      <c r="I70" s="114">
        <f t="shared" ref="I70:I73" si="123">IF(E70=0,0,((H70/E70)-1)*100)</f>
        <v>11.605206073752704</v>
      </c>
      <c r="J70" s="4"/>
      <c r="L70" s="13" t="s">
        <v>14</v>
      </c>
      <c r="M70" s="311">
        <f t="shared" si="118"/>
        <v>72930</v>
      </c>
      <c r="N70" s="309">
        <f t="shared" si="118"/>
        <v>75008</v>
      </c>
      <c r="O70" s="155">
        <f>SUM(M70:N70)</f>
        <v>147938</v>
      </c>
      <c r="P70" s="310">
        <f>P14+P42</f>
        <v>0</v>
      </c>
      <c r="Q70" s="158">
        <f>+O70+P70</f>
        <v>147938</v>
      </c>
      <c r="R70" s="311">
        <f t="shared" si="120"/>
        <v>84400</v>
      </c>
      <c r="S70" s="309">
        <f t="shared" si="120"/>
        <v>85867</v>
      </c>
      <c r="T70" s="155">
        <f>SUM(R70:S70)</f>
        <v>170267</v>
      </c>
      <c r="U70" s="310">
        <f>U14+U42</f>
        <v>0</v>
      </c>
      <c r="V70" s="158">
        <f>+T70+U70</f>
        <v>170267</v>
      </c>
      <c r="W70" s="40">
        <f>IF(Q70=0,0,((V70/Q70)-1)*100)</f>
        <v>15.093485108626581</v>
      </c>
    </row>
    <row r="71" spans="1:28" ht="13.5" thickBot="1">
      <c r="A71" s="4" t="str">
        <f t="shared" si="122"/>
        <v xml:space="preserve"> </v>
      </c>
      <c r="B71" s="97" t="s">
        <v>15</v>
      </c>
      <c r="C71" s="304">
        <f t="shared" si="117"/>
        <v>516</v>
      </c>
      <c r="D71" s="305">
        <f t="shared" si="117"/>
        <v>516</v>
      </c>
      <c r="E71" s="140">
        <f t="shared" si="117"/>
        <v>1032</v>
      </c>
      <c r="F71" s="304">
        <f t="shared" si="117"/>
        <v>595</v>
      </c>
      <c r="G71" s="305">
        <f t="shared" si="117"/>
        <v>594</v>
      </c>
      <c r="H71" s="140">
        <f t="shared" si="117"/>
        <v>1189</v>
      </c>
      <c r="I71" s="114">
        <f t="shared" si="123"/>
        <v>15.213178294573648</v>
      </c>
      <c r="J71" s="4"/>
      <c r="L71" s="13" t="s">
        <v>15</v>
      </c>
      <c r="M71" s="311">
        <f t="shared" si="118"/>
        <v>80113</v>
      </c>
      <c r="N71" s="309">
        <f t="shared" si="118"/>
        <v>80806</v>
      </c>
      <c r="O71" s="155">
        <f>SUM(M71:N71)</f>
        <v>160919</v>
      </c>
      <c r="P71" s="310">
        <f>P15+P43</f>
        <v>0</v>
      </c>
      <c r="Q71" s="158">
        <f>+O71+P71</f>
        <v>160919</v>
      </c>
      <c r="R71" s="311">
        <f t="shared" si="120"/>
        <v>92421</v>
      </c>
      <c r="S71" s="309">
        <f t="shared" si="120"/>
        <v>92151</v>
      </c>
      <c r="T71" s="155">
        <f>SUM(R71:S71)</f>
        <v>184572</v>
      </c>
      <c r="U71" s="310">
        <f>U15+U43</f>
        <v>0</v>
      </c>
      <c r="V71" s="158">
        <f>+T71+U71</f>
        <v>184572</v>
      </c>
      <c r="W71" s="40">
        <f>IF(Q71=0,0,((V71/Q71)-1)*100)</f>
        <v>14.698699345633525</v>
      </c>
    </row>
    <row r="72" spans="1:28" ht="14.25" thickTop="1" thickBot="1">
      <c r="A72" s="290" t="str">
        <f t="shared" si="122"/>
        <v xml:space="preserve"> </v>
      </c>
      <c r="B72" s="117" t="s">
        <v>61</v>
      </c>
      <c r="C72" s="118">
        <f>+C69+C70+C71</f>
        <v>1495</v>
      </c>
      <c r="D72" s="119">
        <f t="shared" ref="D72" si="124">+D69+D70+D71</f>
        <v>1496</v>
      </c>
      <c r="E72" s="137">
        <f t="shared" ref="E72" si="125">+E69+E70+E71</f>
        <v>2991</v>
      </c>
      <c r="F72" s="118">
        <f t="shared" ref="F72" si="126">+F69+F70+F71</f>
        <v>1718</v>
      </c>
      <c r="G72" s="119">
        <f t="shared" ref="G72" si="127">+G69+G70+G71</f>
        <v>1717</v>
      </c>
      <c r="H72" s="137">
        <f t="shared" ref="H72" si="128">+H69+H70+H71</f>
        <v>3435</v>
      </c>
      <c r="I72" s="121">
        <f t="shared" si="123"/>
        <v>14.8445336008024</v>
      </c>
      <c r="J72" s="4"/>
      <c r="L72" s="41" t="s">
        <v>61</v>
      </c>
      <c r="M72" s="45">
        <f>+M69+M70+M71</f>
        <v>240338</v>
      </c>
      <c r="N72" s="43">
        <f t="shared" ref="N72" si="129">+N69+N70+N71</f>
        <v>244517</v>
      </c>
      <c r="O72" s="156">
        <f t="shared" ref="O72" si="130">+O69+O70+O71</f>
        <v>484855</v>
      </c>
      <c r="P72" s="43">
        <f t="shared" ref="P72" si="131">+P69+P70+P71</f>
        <v>317</v>
      </c>
      <c r="Q72" s="156">
        <f t="shared" ref="Q72" si="132">+Q69+Q70+Q71</f>
        <v>485172</v>
      </c>
      <c r="R72" s="45">
        <f t="shared" ref="R72" si="133">+R69+R70+R71</f>
        <v>276131</v>
      </c>
      <c r="S72" s="43">
        <f t="shared" ref="S72" si="134">+S69+S70+S71</f>
        <v>281098</v>
      </c>
      <c r="T72" s="156">
        <f t="shared" ref="T72" si="135">+T69+T70+T71</f>
        <v>557229</v>
      </c>
      <c r="U72" s="43">
        <f t="shared" ref="U72" si="136">+U69+U70+U71</f>
        <v>176</v>
      </c>
      <c r="V72" s="156">
        <f t="shared" ref="V72" si="137">+V69+V70+V71</f>
        <v>557405</v>
      </c>
      <c r="W72" s="46">
        <f t="shared" ref="W72" si="138">IF(Q72=0,0,((V72/Q72)-1)*100)</f>
        <v>14.888122150495086</v>
      </c>
    </row>
    <row r="73" spans="1:28" ht="13.5" thickTop="1">
      <c r="A73" s="4" t="str">
        <f t="shared" si="122"/>
        <v xml:space="preserve"> </v>
      </c>
      <c r="B73" s="97" t="s">
        <v>16</v>
      </c>
      <c r="C73" s="123">
        <f t="shared" ref="C73:H74" si="139">+C17+C45</f>
        <v>491</v>
      </c>
      <c r="D73" s="125">
        <f t="shared" si="139"/>
        <v>491</v>
      </c>
      <c r="E73" s="140">
        <f t="shared" si="139"/>
        <v>982</v>
      </c>
      <c r="F73" s="123">
        <f t="shared" si="139"/>
        <v>616</v>
      </c>
      <c r="G73" s="125">
        <f t="shared" si="139"/>
        <v>616</v>
      </c>
      <c r="H73" s="140">
        <f t="shared" si="139"/>
        <v>1232</v>
      </c>
      <c r="I73" s="114">
        <f t="shared" si="123"/>
        <v>25.458248472505083</v>
      </c>
      <c r="J73" s="7"/>
      <c r="L73" s="13" t="s">
        <v>16</v>
      </c>
      <c r="M73" s="311">
        <f>+M17+M45</f>
        <v>77793</v>
      </c>
      <c r="N73" s="309">
        <f>+N17+N45</f>
        <v>78623</v>
      </c>
      <c r="O73" s="155">
        <f t="shared" ref="O73" si="140">SUM(M73:N73)</f>
        <v>156416</v>
      </c>
      <c r="P73" s="310">
        <f>P17+P45</f>
        <v>0</v>
      </c>
      <c r="Q73" s="158">
        <f>+O73+P73</f>
        <v>156416</v>
      </c>
      <c r="R73" s="311">
        <f>+R17+R45</f>
        <v>96184</v>
      </c>
      <c r="S73" s="309">
        <f>+S17+S45</f>
        <v>96648</v>
      </c>
      <c r="T73" s="155">
        <f t="shared" ref="T73" si="141">SUM(R73:S73)</f>
        <v>192832</v>
      </c>
      <c r="U73" s="310">
        <f>U17+U45</f>
        <v>534</v>
      </c>
      <c r="V73" s="158">
        <f>+T73+U73</f>
        <v>193366</v>
      </c>
      <c r="W73" s="40">
        <f>IF(Q73=0,0,((V73/Q73)-1)*100)</f>
        <v>23.622903027823238</v>
      </c>
    </row>
    <row r="74" spans="1:28" ht="13.5" thickBot="1">
      <c r="A74" s="4" t="str">
        <f>IF(ISERROR(F74/G74)," ",IF(F74/G74&gt;0.5,IF(F74/G74&lt;1.5," ","NOT OK"),"NOT OK"))</f>
        <v xml:space="preserve"> </v>
      </c>
      <c r="B74" s="97" t="s">
        <v>17</v>
      </c>
      <c r="C74" s="123">
        <f t="shared" si="139"/>
        <v>485</v>
      </c>
      <c r="D74" s="125">
        <f t="shared" si="139"/>
        <v>485</v>
      </c>
      <c r="E74" s="140">
        <f t="shared" si="139"/>
        <v>970</v>
      </c>
      <c r="F74" s="123">
        <f t="shared" si="139"/>
        <v>584</v>
      </c>
      <c r="G74" s="125">
        <f t="shared" si="139"/>
        <v>585</v>
      </c>
      <c r="H74" s="140">
        <f t="shared" si="139"/>
        <v>1169</v>
      </c>
      <c r="I74" s="114">
        <f>IF(E74=0,0,((H74/E74)-1)*100)</f>
        <v>20.515463917525768</v>
      </c>
      <c r="J74" s="4"/>
      <c r="L74" s="13" t="s">
        <v>17</v>
      </c>
      <c r="M74" s="311">
        <f>+M18+M46</f>
        <v>71601</v>
      </c>
      <c r="N74" s="309">
        <f>+N18+N46</f>
        <v>73805</v>
      </c>
      <c r="O74" s="155">
        <f>SUM(M74:N74)</f>
        <v>145406</v>
      </c>
      <c r="P74" s="308">
        <f>P18+P46</f>
        <v>0</v>
      </c>
      <c r="Q74" s="155">
        <f>+O74+P74</f>
        <v>145406</v>
      </c>
      <c r="R74" s="311">
        <f>+R18+R46</f>
        <v>89991</v>
      </c>
      <c r="S74" s="309">
        <f>+S18+S46</f>
        <v>92712</v>
      </c>
      <c r="T74" s="155">
        <f>SUM(R74:S74)</f>
        <v>182703</v>
      </c>
      <c r="U74" s="308">
        <f>U18+U46</f>
        <v>0</v>
      </c>
      <c r="V74" s="155">
        <f>+T74+U74</f>
        <v>182703</v>
      </c>
      <c r="W74" s="40">
        <f t="shared" ref="W74" si="142">IF(Q74=0,0,((V74/Q74)-1)*100)</f>
        <v>25.650248270360244</v>
      </c>
    </row>
    <row r="75" spans="1:28" ht="14.25" thickTop="1" thickBot="1">
      <c r="A75" s="290" t="str">
        <f t="shared" ref="A75:A76" si="143">IF(ISERROR(F75/G75)," ",IF(F75/G75&gt;0.5,IF(F75/G75&lt;1.5," ","NOT OK"),"NOT OK"))</f>
        <v xml:space="preserve"> </v>
      </c>
      <c r="B75" s="117" t="s">
        <v>66</v>
      </c>
      <c r="C75" s="118">
        <f>+C72+C73+C74</f>
        <v>2471</v>
      </c>
      <c r="D75" s="119">
        <f t="shared" ref="D75" si="144">+D72+D73+D74</f>
        <v>2472</v>
      </c>
      <c r="E75" s="554">
        <f t="shared" ref="E75" si="145">+E72+E73+E74</f>
        <v>4943</v>
      </c>
      <c r="F75" s="118">
        <f t="shared" ref="F75" si="146">+F72+F73+F74</f>
        <v>2918</v>
      </c>
      <c r="G75" s="120">
        <f t="shared" ref="G75" si="147">+G72+G73+G74</f>
        <v>2918</v>
      </c>
      <c r="H75" s="271">
        <f t="shared" ref="H75" si="148">+H72+H73+H74</f>
        <v>5836</v>
      </c>
      <c r="I75" s="121">
        <f t="shared" ref="I75:I76" si="149">IF(E75=0,0,((H75/E75)-1)*100)</f>
        <v>18.065951851102579</v>
      </c>
      <c r="J75" s="4"/>
      <c r="L75" s="41" t="s">
        <v>66</v>
      </c>
      <c r="M75" s="42">
        <f>+M72+M73+M74</f>
        <v>389732</v>
      </c>
      <c r="N75" s="42">
        <f t="shared" ref="N75" si="150">+N72+N73+N74</f>
        <v>396945</v>
      </c>
      <c r="O75" s="324">
        <f t="shared" ref="O75" si="151">+O72+O73+O74</f>
        <v>786677</v>
      </c>
      <c r="P75" s="42">
        <f t="shared" ref="P75" si="152">+P72+P73+P74</f>
        <v>317</v>
      </c>
      <c r="Q75" s="324">
        <f t="shared" ref="Q75" si="153">+Q72+Q73+Q74</f>
        <v>786994</v>
      </c>
      <c r="R75" s="42">
        <f t="shared" ref="R75" si="154">+R72+R73+R74</f>
        <v>462306</v>
      </c>
      <c r="S75" s="42">
        <f t="shared" ref="S75" si="155">+S72+S73+S74</f>
        <v>470458</v>
      </c>
      <c r="T75" s="324">
        <f t="shared" ref="T75" si="156">+T72+T73+T74</f>
        <v>932764</v>
      </c>
      <c r="U75" s="42">
        <f t="shared" ref="U75" si="157">+U72+U73+U74</f>
        <v>710</v>
      </c>
      <c r="V75" s="324">
        <f t="shared" ref="V75" si="158">+V72+V73+V74</f>
        <v>933474</v>
      </c>
      <c r="W75" s="46">
        <f>IF(Q75=0,0,((V75/Q75)-1)*100)</f>
        <v>18.612594251036228</v>
      </c>
      <c r="X75" s="1"/>
      <c r="AA75" s="1"/>
    </row>
    <row r="76" spans="1:28" ht="14.25" thickTop="1" thickBot="1">
      <c r="A76" s="290" t="str">
        <f t="shared" si="143"/>
        <v xml:space="preserve"> </v>
      </c>
      <c r="B76" s="117" t="s">
        <v>67</v>
      </c>
      <c r="C76" s="118">
        <f>+C68+C72+C73+C74</f>
        <v>3925</v>
      </c>
      <c r="D76" s="120">
        <f t="shared" ref="D76:H76" si="159">+D68+D72+D73+D74</f>
        <v>3925</v>
      </c>
      <c r="E76" s="271">
        <f t="shared" si="159"/>
        <v>7850</v>
      </c>
      <c r="F76" s="118">
        <f t="shared" si="159"/>
        <v>4660</v>
      </c>
      <c r="G76" s="120">
        <f t="shared" si="159"/>
        <v>4660</v>
      </c>
      <c r="H76" s="271">
        <f t="shared" si="159"/>
        <v>9320</v>
      </c>
      <c r="I76" s="121">
        <f t="shared" si="149"/>
        <v>18.726114649681524</v>
      </c>
      <c r="J76" s="4"/>
      <c r="L76" s="41" t="s">
        <v>67</v>
      </c>
      <c r="M76" s="45">
        <f>+M68+M72+M73+M74</f>
        <v>625756</v>
      </c>
      <c r="N76" s="45">
        <f t="shared" ref="N76:V76" si="160">+N68+N72+N73+N74</f>
        <v>627679</v>
      </c>
      <c r="O76" s="555">
        <f t="shared" si="160"/>
        <v>1253435</v>
      </c>
      <c r="P76" s="45">
        <f t="shared" si="160"/>
        <v>317</v>
      </c>
      <c r="Q76" s="555">
        <f t="shared" si="160"/>
        <v>1253752</v>
      </c>
      <c r="R76" s="45">
        <f t="shared" si="160"/>
        <v>741391</v>
      </c>
      <c r="S76" s="45">
        <f t="shared" si="160"/>
        <v>742654</v>
      </c>
      <c r="T76" s="555">
        <f t="shared" si="160"/>
        <v>1484045</v>
      </c>
      <c r="U76" s="45">
        <f t="shared" si="160"/>
        <v>710</v>
      </c>
      <c r="V76" s="555">
        <f t="shared" si="160"/>
        <v>1484755</v>
      </c>
      <c r="W76" s="46">
        <f>IF(Q76=0,0,((V76/Q76)-1)*100)</f>
        <v>18.424935712963975</v>
      </c>
      <c r="X76" s="5"/>
      <c r="Y76" s="4"/>
      <c r="Z76" s="4"/>
      <c r="AA76" s="296"/>
      <c r="AB76" s="260"/>
    </row>
    <row r="77" spans="1:28" ht="14.25" thickTop="1" thickBot="1">
      <c r="A77" s="4" t="str">
        <f>IF(ISERROR(F77/G77)," ",IF(F77/G77&gt;0.5,IF(F77/G77&lt;1.5," ","NOT OK"),"NOT OK"))</f>
        <v xml:space="preserve"> </v>
      </c>
      <c r="B77" s="97" t="s">
        <v>18</v>
      </c>
      <c r="C77" s="123">
        <f t="shared" ref="C77:E77" si="161">+C21+C49</f>
        <v>415</v>
      </c>
      <c r="D77" s="125">
        <f t="shared" si="161"/>
        <v>415</v>
      </c>
      <c r="E77" s="140">
        <f t="shared" si="161"/>
        <v>830</v>
      </c>
      <c r="F77" s="123"/>
      <c r="G77" s="125"/>
      <c r="H77" s="140"/>
      <c r="I77" s="114"/>
      <c r="J77" s="4"/>
      <c r="L77" s="13" t="s">
        <v>18</v>
      </c>
      <c r="M77" s="311">
        <f>+M21+M49</f>
        <v>64696</v>
      </c>
      <c r="N77" s="309">
        <f>+N21+N49</f>
        <v>63832</v>
      </c>
      <c r="O77" s="155">
        <f>SUM(M77:N77)</f>
        <v>128528</v>
      </c>
      <c r="P77" s="308">
        <f>P21+P49</f>
        <v>102</v>
      </c>
      <c r="Q77" s="155">
        <f>+O77+P77</f>
        <v>128630</v>
      </c>
      <c r="R77" s="311"/>
      <c r="S77" s="309"/>
      <c r="T77" s="155"/>
      <c r="U77" s="308"/>
      <c r="V77" s="155"/>
      <c r="W77" s="40"/>
    </row>
    <row r="78" spans="1:28" ht="15.75" customHeight="1" thickTop="1" thickBot="1">
      <c r="A78" s="9" t="str">
        <f>IF(ISERROR(F78/G78)," ",IF(F78/G78&gt;0.5,IF(F78/G78&lt;1.5," ","NOT OK"),"NOT OK"))</f>
        <v xml:space="preserve"> </v>
      </c>
      <c r="B78" s="126" t="s">
        <v>19</v>
      </c>
      <c r="C78" s="118">
        <f t="shared" ref="C78:E78" si="162">+C73+C74+C77</f>
        <v>1391</v>
      </c>
      <c r="D78" s="119">
        <f t="shared" si="162"/>
        <v>1391</v>
      </c>
      <c r="E78" s="137">
        <f t="shared" si="162"/>
        <v>2782</v>
      </c>
      <c r="F78" s="118"/>
      <c r="G78" s="119"/>
      <c r="H78" s="137"/>
      <c r="I78" s="121"/>
      <c r="J78" s="9"/>
      <c r="K78" s="10"/>
      <c r="L78" s="47" t="s">
        <v>19</v>
      </c>
      <c r="M78" s="48">
        <f t="shared" ref="M78:Q78" si="163">+M73+M74+M77</f>
        <v>214090</v>
      </c>
      <c r="N78" s="49">
        <f t="shared" si="163"/>
        <v>216260</v>
      </c>
      <c r="O78" s="157">
        <f t="shared" si="163"/>
        <v>430350</v>
      </c>
      <c r="P78" s="49">
        <f t="shared" si="163"/>
        <v>102</v>
      </c>
      <c r="Q78" s="157">
        <f t="shared" si="163"/>
        <v>430452</v>
      </c>
      <c r="R78" s="48"/>
      <c r="S78" s="49"/>
      <c r="T78" s="157"/>
      <c r="U78" s="49"/>
      <c r="V78" s="157"/>
      <c r="W78" s="50"/>
    </row>
    <row r="79" spans="1:28" ht="13.5" thickTop="1">
      <c r="A79" s="4" t="str">
        <f>IF(ISERROR(F79/G79)," ",IF(F79/G79&gt;0.5,IF(F79/G79&lt;1.5," ","NOT OK"),"NOT OK"))</f>
        <v xml:space="preserve"> </v>
      </c>
      <c r="B79" s="97" t="s">
        <v>21</v>
      </c>
      <c r="C79" s="304">
        <f t="shared" ref="C79:E81" si="164">+C23+C51</f>
        <v>462</v>
      </c>
      <c r="D79" s="305">
        <f t="shared" si="164"/>
        <v>462</v>
      </c>
      <c r="E79" s="141">
        <f t="shared" si="164"/>
        <v>924</v>
      </c>
      <c r="F79" s="304"/>
      <c r="G79" s="305"/>
      <c r="H79" s="141"/>
      <c r="I79" s="114"/>
      <c r="J79" s="4"/>
      <c r="L79" s="13" t="s">
        <v>21</v>
      </c>
      <c r="M79" s="311">
        <f t="shared" ref="M79:N81" si="165">+M23+M51</f>
        <v>70938</v>
      </c>
      <c r="N79" s="309">
        <f t="shared" si="165"/>
        <v>70859</v>
      </c>
      <c r="O79" s="155">
        <f>SUM(M79:N79)</f>
        <v>141797</v>
      </c>
      <c r="P79" s="308">
        <f>P23+P51</f>
        <v>0</v>
      </c>
      <c r="Q79" s="155">
        <f>+O79+P79</f>
        <v>141797</v>
      </c>
      <c r="R79" s="311"/>
      <c r="S79" s="309"/>
      <c r="T79" s="155"/>
      <c r="U79" s="308"/>
      <c r="V79" s="155"/>
      <c r="W79" s="40"/>
    </row>
    <row r="80" spans="1:28">
      <c r="A80" s="4" t="str">
        <f t="shared" ref="A80" si="166">IF(ISERROR(F80/G80)," ",IF(F80/G80&gt;0.5,IF(F80/G80&lt;1.5," ","NOT OK"),"NOT OK"))</f>
        <v xml:space="preserve"> </v>
      </c>
      <c r="B80" s="97" t="s">
        <v>22</v>
      </c>
      <c r="C80" s="304">
        <f t="shared" si="164"/>
        <v>479</v>
      </c>
      <c r="D80" s="305">
        <f t="shared" si="164"/>
        <v>480</v>
      </c>
      <c r="E80" s="136">
        <f t="shared" si="164"/>
        <v>959</v>
      </c>
      <c r="F80" s="304"/>
      <c r="G80" s="305"/>
      <c r="H80" s="136"/>
      <c r="I80" s="114"/>
      <c r="J80" s="4"/>
      <c r="L80" s="13" t="s">
        <v>22</v>
      </c>
      <c r="M80" s="311">
        <f t="shared" si="165"/>
        <v>76043</v>
      </c>
      <c r="N80" s="309">
        <f t="shared" si="165"/>
        <v>75719</v>
      </c>
      <c r="O80" s="155">
        <f t="shared" ref="O80:O81" si="167">SUM(M80:N80)</f>
        <v>151762</v>
      </c>
      <c r="P80" s="308">
        <f>P24+P52</f>
        <v>0</v>
      </c>
      <c r="Q80" s="155">
        <f>+O80+P80</f>
        <v>151762</v>
      </c>
      <c r="R80" s="311"/>
      <c r="S80" s="309"/>
      <c r="T80" s="155"/>
      <c r="U80" s="308"/>
      <c r="V80" s="155"/>
      <c r="W80" s="40"/>
    </row>
    <row r="81" spans="1:27" ht="13.5" thickBot="1">
      <c r="A81" s="4" t="str">
        <f>IF(ISERROR(F81/G81)," ",IF(F81/G81&gt;0.5,IF(F81/G81&lt;1.5," ","NOT OK"),"NOT OK"))</f>
        <v xml:space="preserve"> </v>
      </c>
      <c r="B81" s="97" t="s">
        <v>23</v>
      </c>
      <c r="C81" s="304">
        <f t="shared" si="164"/>
        <v>463</v>
      </c>
      <c r="D81" s="129">
        <f t="shared" si="164"/>
        <v>463</v>
      </c>
      <c r="E81" s="138">
        <f t="shared" si="164"/>
        <v>926</v>
      </c>
      <c r="F81" s="304"/>
      <c r="G81" s="129"/>
      <c r="H81" s="138"/>
      <c r="I81" s="130"/>
      <c r="J81" s="4"/>
      <c r="L81" s="13" t="s">
        <v>23</v>
      </c>
      <c r="M81" s="311">
        <f t="shared" si="165"/>
        <v>71603</v>
      </c>
      <c r="N81" s="309">
        <f t="shared" si="165"/>
        <v>71015</v>
      </c>
      <c r="O81" s="155">
        <f t="shared" si="167"/>
        <v>142618</v>
      </c>
      <c r="P81" s="310">
        <f>P25+P53</f>
        <v>0</v>
      </c>
      <c r="Q81" s="158">
        <f>+O81+P81</f>
        <v>142618</v>
      </c>
      <c r="R81" s="311"/>
      <c r="S81" s="309"/>
      <c r="T81" s="155"/>
      <c r="U81" s="310"/>
      <c r="V81" s="158"/>
      <c r="W81" s="40"/>
    </row>
    <row r="82" spans="1:27" ht="14.25" thickTop="1" thickBot="1">
      <c r="A82" s="290" t="str">
        <f>IF(ISERROR(F82/G82)," ",IF(F82/G82&gt;0.5,IF(F82/G82&lt;1.5," ","NOT OK"),"NOT OK"))</f>
        <v xml:space="preserve"> </v>
      </c>
      <c r="B82" s="117" t="s">
        <v>40</v>
      </c>
      <c r="C82" s="118">
        <f t="shared" ref="C82:E82" si="168">+C79+C80+C81</f>
        <v>1404</v>
      </c>
      <c r="D82" s="118">
        <f t="shared" si="168"/>
        <v>1405</v>
      </c>
      <c r="E82" s="118">
        <f t="shared" si="168"/>
        <v>2809</v>
      </c>
      <c r="F82" s="118"/>
      <c r="G82" s="118"/>
      <c r="H82" s="118"/>
      <c r="I82" s="121"/>
      <c r="J82" s="4"/>
      <c r="L82" s="326" t="s">
        <v>40</v>
      </c>
      <c r="M82" s="45">
        <f t="shared" ref="M82:Q82" si="169">+M79+M80+M81</f>
        <v>218584</v>
      </c>
      <c r="N82" s="43">
        <f t="shared" si="169"/>
        <v>217593</v>
      </c>
      <c r="O82" s="156">
        <f t="shared" si="169"/>
        <v>436177</v>
      </c>
      <c r="P82" s="43">
        <f t="shared" si="169"/>
        <v>0</v>
      </c>
      <c r="Q82" s="156">
        <f t="shared" si="169"/>
        <v>436177</v>
      </c>
      <c r="R82" s="45"/>
      <c r="S82" s="43"/>
      <c r="T82" s="156"/>
      <c r="U82" s="43"/>
      <c r="V82" s="156"/>
      <c r="W82" s="46"/>
    </row>
    <row r="83" spans="1:27" ht="14.25" thickTop="1" thickBot="1">
      <c r="A83" s="290" t="str">
        <f>IF(ISERROR(F83/G83)," ",IF(F83/G83&gt;0.5,IF(F83/G83&lt;1.5," ","NOT OK"),"NOT OK"))</f>
        <v xml:space="preserve"> </v>
      </c>
      <c r="B83" s="117" t="s">
        <v>62</v>
      </c>
      <c r="C83" s="118">
        <f t="shared" ref="C83:E83" si="170">+C72+C78+C82</f>
        <v>4290</v>
      </c>
      <c r="D83" s="118">
        <f t="shared" si="170"/>
        <v>4292</v>
      </c>
      <c r="E83" s="118">
        <f t="shared" si="170"/>
        <v>8582</v>
      </c>
      <c r="F83" s="118"/>
      <c r="G83" s="118"/>
      <c r="H83" s="118"/>
      <c r="I83" s="121"/>
      <c r="J83" s="4"/>
      <c r="L83" s="326" t="s">
        <v>62</v>
      </c>
      <c r="M83" s="42">
        <f t="shared" ref="M83:Q83" si="171">+M72+M78+M82</f>
        <v>673012</v>
      </c>
      <c r="N83" s="42">
        <f t="shared" si="171"/>
        <v>678370</v>
      </c>
      <c r="O83" s="324">
        <f t="shared" si="171"/>
        <v>1351382</v>
      </c>
      <c r="P83" s="42">
        <f t="shared" si="171"/>
        <v>419</v>
      </c>
      <c r="Q83" s="325">
        <f t="shared" si="171"/>
        <v>1351801</v>
      </c>
      <c r="R83" s="42"/>
      <c r="S83" s="42"/>
      <c r="T83" s="324"/>
      <c r="U83" s="42"/>
      <c r="V83" s="325"/>
      <c r="W83" s="46"/>
      <c r="X83" s="1"/>
      <c r="AA83" s="1"/>
    </row>
    <row r="84" spans="1:27" ht="14.25" thickTop="1" thickBot="1">
      <c r="A84" s="290" t="str">
        <f>IF(ISERROR(F84/G84)," ",IF(F84/G84&gt;0.5,IF(F84/G84&lt;1.5," ","NOT OK"),"NOT OK"))</f>
        <v xml:space="preserve"> </v>
      </c>
      <c r="B84" s="117" t="s">
        <v>63</v>
      </c>
      <c r="C84" s="118">
        <f t="shared" ref="C84:E84" si="172">+C68+C72+C78+C82</f>
        <v>5744</v>
      </c>
      <c r="D84" s="118">
        <f t="shared" si="172"/>
        <v>5745</v>
      </c>
      <c r="E84" s="118">
        <f t="shared" si="172"/>
        <v>11489</v>
      </c>
      <c r="F84" s="118"/>
      <c r="G84" s="118"/>
      <c r="H84" s="118"/>
      <c r="I84" s="121"/>
      <c r="J84" s="4"/>
      <c r="L84" s="326" t="s">
        <v>63</v>
      </c>
      <c r="M84" s="45">
        <f t="shared" ref="M84:Q84" si="173">+M68+M72+M78+M82</f>
        <v>909036</v>
      </c>
      <c r="N84" s="43">
        <f t="shared" si="173"/>
        <v>909104</v>
      </c>
      <c r="O84" s="156">
        <f t="shared" si="173"/>
        <v>1818140</v>
      </c>
      <c r="P84" s="43">
        <f t="shared" si="173"/>
        <v>419</v>
      </c>
      <c r="Q84" s="156">
        <f t="shared" si="173"/>
        <v>1818559</v>
      </c>
      <c r="R84" s="45"/>
      <c r="S84" s="43"/>
      <c r="T84" s="156"/>
      <c r="U84" s="43"/>
      <c r="V84" s="156"/>
      <c r="W84" s="46"/>
    </row>
    <row r="85" spans="1:27" ht="14.25" thickTop="1" thickBot="1">
      <c r="B85" s="131" t="s">
        <v>60</v>
      </c>
      <c r="C85" s="93"/>
      <c r="D85" s="93"/>
      <c r="E85" s="93"/>
      <c r="F85" s="93"/>
      <c r="G85" s="93"/>
      <c r="H85" s="93"/>
      <c r="I85" s="93"/>
      <c r="J85" s="93"/>
      <c r="L85" s="54" t="s">
        <v>60</v>
      </c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</row>
    <row r="86" spans="1:27" ht="13.5" thickTop="1">
      <c r="L86" s="1332" t="s">
        <v>33</v>
      </c>
      <c r="M86" s="1333"/>
      <c r="N86" s="1333"/>
      <c r="O86" s="1333"/>
      <c r="P86" s="1333"/>
      <c r="Q86" s="1333"/>
      <c r="R86" s="1333"/>
      <c r="S86" s="1333"/>
      <c r="T86" s="1333"/>
      <c r="U86" s="1333"/>
      <c r="V86" s="1333"/>
      <c r="W86" s="1334"/>
    </row>
    <row r="87" spans="1:27" ht="13.5" thickBot="1">
      <c r="L87" s="1317" t="s">
        <v>43</v>
      </c>
      <c r="M87" s="1318"/>
      <c r="N87" s="1318"/>
      <c r="O87" s="1318"/>
      <c r="P87" s="1318"/>
      <c r="Q87" s="1318"/>
      <c r="R87" s="1318"/>
      <c r="S87" s="1318"/>
      <c r="T87" s="1318"/>
      <c r="U87" s="1318"/>
      <c r="V87" s="1318"/>
      <c r="W87" s="1319"/>
    </row>
    <row r="88" spans="1:27" ht="14.25" thickTop="1" thickBot="1">
      <c r="L88" s="55"/>
      <c r="M88" s="56"/>
      <c r="N88" s="56"/>
      <c r="O88" s="56"/>
      <c r="P88" s="56"/>
      <c r="Q88" s="56"/>
      <c r="R88" s="56"/>
      <c r="S88" s="56"/>
      <c r="T88" s="56"/>
      <c r="U88" s="56"/>
      <c r="V88" s="56"/>
      <c r="W88" s="57" t="s">
        <v>34</v>
      </c>
    </row>
    <row r="89" spans="1:27" ht="13.5" customHeight="1" thickTop="1" thickBot="1">
      <c r="L89" s="58"/>
      <c r="M89" s="178" t="s">
        <v>64</v>
      </c>
      <c r="N89" s="177"/>
      <c r="O89" s="178"/>
      <c r="P89" s="176"/>
      <c r="Q89" s="177"/>
      <c r="R89" s="176" t="s">
        <v>65</v>
      </c>
      <c r="S89" s="177"/>
      <c r="T89" s="178"/>
      <c r="U89" s="176"/>
      <c r="V89" s="176"/>
      <c r="W89" s="281" t="s">
        <v>2</v>
      </c>
    </row>
    <row r="90" spans="1:27" ht="13.5" thickTop="1">
      <c r="L90" s="59" t="s">
        <v>3</v>
      </c>
      <c r="M90" s="60"/>
      <c r="N90" s="61"/>
      <c r="O90" s="62"/>
      <c r="P90" s="63"/>
      <c r="Q90" s="62"/>
      <c r="R90" s="60"/>
      <c r="S90" s="61"/>
      <c r="T90" s="62"/>
      <c r="U90" s="63"/>
      <c r="V90" s="62"/>
      <c r="W90" s="282" t="s">
        <v>4</v>
      </c>
    </row>
    <row r="91" spans="1:27" ht="13.5" thickBot="1">
      <c r="L91" s="64"/>
      <c r="M91" s="65" t="s">
        <v>35</v>
      </c>
      <c r="N91" s="66" t="s">
        <v>36</v>
      </c>
      <c r="O91" s="67" t="s">
        <v>37</v>
      </c>
      <c r="P91" s="68" t="s">
        <v>32</v>
      </c>
      <c r="Q91" s="67" t="s">
        <v>7</v>
      </c>
      <c r="R91" s="65" t="s">
        <v>35</v>
      </c>
      <c r="S91" s="66" t="s">
        <v>36</v>
      </c>
      <c r="T91" s="67" t="s">
        <v>37</v>
      </c>
      <c r="U91" s="68" t="s">
        <v>32</v>
      </c>
      <c r="V91" s="67" t="s">
        <v>7</v>
      </c>
      <c r="W91" s="280"/>
    </row>
    <row r="92" spans="1:27" ht="6" customHeight="1" thickTop="1">
      <c r="L92" s="59"/>
      <c r="M92" s="69"/>
      <c r="N92" s="70"/>
      <c r="O92" s="71"/>
      <c r="P92" s="72"/>
      <c r="Q92" s="71"/>
      <c r="R92" s="69"/>
      <c r="S92" s="70"/>
      <c r="T92" s="71"/>
      <c r="U92" s="72"/>
      <c r="V92" s="71"/>
      <c r="W92" s="73"/>
    </row>
    <row r="93" spans="1:27">
      <c r="A93" s="293"/>
      <c r="L93" s="59" t="s">
        <v>10</v>
      </c>
      <c r="M93" s="313">
        <v>0</v>
      </c>
      <c r="N93" s="314">
        <v>0</v>
      </c>
      <c r="O93" s="165">
        <f>+M93+N93</f>
        <v>0</v>
      </c>
      <c r="P93" s="312">
        <v>0</v>
      </c>
      <c r="Q93" s="165">
        <f t="shared" ref="Q93" si="174">O93+P93</f>
        <v>0</v>
      </c>
      <c r="R93" s="313">
        <v>0</v>
      </c>
      <c r="S93" s="314">
        <v>0</v>
      </c>
      <c r="T93" s="165">
        <f>+R93+S93</f>
        <v>0</v>
      </c>
      <c r="U93" s="312">
        <v>0</v>
      </c>
      <c r="V93" s="165">
        <f t="shared" ref="V93:V95" si="175">T93+U93</f>
        <v>0</v>
      </c>
      <c r="W93" s="1022">
        <f>IF(Q93=0,0,((V93/Q93)-1)*100)</f>
        <v>0</v>
      </c>
      <c r="Y93" s="261"/>
      <c r="Z93" s="261"/>
    </row>
    <row r="94" spans="1:27">
      <c r="A94" s="293"/>
      <c r="L94" s="59" t="s">
        <v>11</v>
      </c>
      <c r="M94" s="313">
        <v>0</v>
      </c>
      <c r="N94" s="314">
        <v>0</v>
      </c>
      <c r="O94" s="165">
        <f t="shared" ref="O94:O97" si="176">+M94+N94</f>
        <v>0</v>
      </c>
      <c r="P94" s="312">
        <v>0</v>
      </c>
      <c r="Q94" s="165">
        <f>O94+P94</f>
        <v>0</v>
      </c>
      <c r="R94" s="313">
        <v>0</v>
      </c>
      <c r="S94" s="314">
        <v>0</v>
      </c>
      <c r="T94" s="165">
        <f>+R94+S94</f>
        <v>0</v>
      </c>
      <c r="U94" s="312">
        <v>0</v>
      </c>
      <c r="V94" s="165">
        <f>T94+U94</f>
        <v>0</v>
      </c>
      <c r="W94" s="1022">
        <f>IF(Q94=0,0,((V94/Q94)-1)*100)</f>
        <v>0</v>
      </c>
    </row>
    <row r="95" spans="1:27" ht="13.5" thickBot="1">
      <c r="A95" s="293"/>
      <c r="L95" s="64" t="s">
        <v>12</v>
      </c>
      <c r="M95" s="313">
        <v>0</v>
      </c>
      <c r="N95" s="314">
        <v>0</v>
      </c>
      <c r="O95" s="165">
        <f t="shared" si="176"/>
        <v>0</v>
      </c>
      <c r="P95" s="312">
        <v>0</v>
      </c>
      <c r="Q95" s="165">
        <f t="shared" ref="Q95" si="177">O95+P95</f>
        <v>0</v>
      </c>
      <c r="R95" s="313">
        <v>0</v>
      </c>
      <c r="S95" s="314">
        <v>0</v>
      </c>
      <c r="T95" s="165">
        <f t="shared" ref="T95:T97" si="178">+R95+S95</f>
        <v>0</v>
      </c>
      <c r="U95" s="312">
        <v>0</v>
      </c>
      <c r="V95" s="165">
        <f t="shared" si="175"/>
        <v>0</v>
      </c>
      <c r="W95" s="1022">
        <f>IF(Q95=0,0,((V95/Q95)-1)*100)</f>
        <v>0</v>
      </c>
    </row>
    <row r="96" spans="1:27" ht="14.25" thickTop="1" thickBot="1">
      <c r="A96" s="293"/>
      <c r="L96" s="78" t="s">
        <v>57</v>
      </c>
      <c r="M96" s="79">
        <f t="shared" ref="M96:N96" si="179">+M93+M94+M95</f>
        <v>0</v>
      </c>
      <c r="N96" s="80">
        <f t="shared" si="179"/>
        <v>0</v>
      </c>
      <c r="O96" s="166">
        <f t="shared" si="176"/>
        <v>0</v>
      </c>
      <c r="P96" s="79">
        <f t="shared" ref="P96:Q96" si="180">+P93+P94+P95</f>
        <v>0</v>
      </c>
      <c r="Q96" s="166">
        <f t="shared" si="180"/>
        <v>0</v>
      </c>
      <c r="R96" s="79">
        <f>+R93+R94+R95</f>
        <v>0</v>
      </c>
      <c r="S96" s="80">
        <f>+S93+S94+S95</f>
        <v>0</v>
      </c>
      <c r="T96" s="166">
        <f t="shared" si="178"/>
        <v>0</v>
      </c>
      <c r="U96" s="79">
        <f t="shared" ref="U96:V96" si="181">+U93+U94+U95</f>
        <v>0</v>
      </c>
      <c r="V96" s="166">
        <f t="shared" si="181"/>
        <v>0</v>
      </c>
      <c r="W96" s="1023">
        <f t="shared" ref="W96:W97" si="182">IF(Q96=0,0,((V96/Q96)-1)*100)</f>
        <v>0</v>
      </c>
      <c r="Y96" s="261"/>
      <c r="Z96" s="261"/>
    </row>
    <row r="97" spans="1:28" ht="13.5" thickTop="1">
      <c r="A97" s="293"/>
      <c r="L97" s="59" t="s">
        <v>13</v>
      </c>
      <c r="M97" s="313">
        <v>0</v>
      </c>
      <c r="N97" s="314">
        <v>0</v>
      </c>
      <c r="O97" s="165">
        <f t="shared" si="176"/>
        <v>0</v>
      </c>
      <c r="P97" s="312">
        <v>0</v>
      </c>
      <c r="Q97" s="165">
        <f>O97+P97</f>
        <v>0</v>
      </c>
      <c r="R97" s="313">
        <v>0</v>
      </c>
      <c r="S97" s="314">
        <v>0</v>
      </c>
      <c r="T97" s="165">
        <f t="shared" si="178"/>
        <v>0</v>
      </c>
      <c r="U97" s="312">
        <v>0</v>
      </c>
      <c r="V97" s="165">
        <f>T97+U97</f>
        <v>0</v>
      </c>
      <c r="W97" s="1022">
        <f t="shared" si="182"/>
        <v>0</v>
      </c>
      <c r="X97" s="546"/>
      <c r="Y97" s="547"/>
      <c r="Z97" s="547"/>
      <c r="AA97" s="548"/>
    </row>
    <row r="98" spans="1:28">
      <c r="A98" s="293"/>
      <c r="L98" s="59" t="s">
        <v>14</v>
      </c>
      <c r="M98" s="313">
        <v>0</v>
      </c>
      <c r="N98" s="314">
        <v>0</v>
      </c>
      <c r="O98" s="165">
        <f>+M98+N98</f>
        <v>0</v>
      </c>
      <c r="P98" s="312">
        <v>0</v>
      </c>
      <c r="Q98" s="165">
        <f>O98+P98</f>
        <v>0</v>
      </c>
      <c r="R98" s="313">
        <v>0</v>
      </c>
      <c r="S98" s="314">
        <v>0</v>
      </c>
      <c r="T98" s="165">
        <f>+R98+S98</f>
        <v>0</v>
      </c>
      <c r="U98" s="312">
        <v>0</v>
      </c>
      <c r="V98" s="165">
        <f>T98+U98</f>
        <v>0</v>
      </c>
      <c r="W98" s="1022">
        <f>IF(Q98=0,0,((V98/Q98)-1)*100)</f>
        <v>0</v>
      </c>
      <c r="Y98" s="261"/>
      <c r="Z98" s="261"/>
    </row>
    <row r="99" spans="1:28" ht="13.5" thickBot="1">
      <c r="A99" s="293"/>
      <c r="L99" s="59" t="s">
        <v>15</v>
      </c>
      <c r="M99" s="313">
        <v>0</v>
      </c>
      <c r="N99" s="314">
        <v>0</v>
      </c>
      <c r="O99" s="165">
        <f>+M99+N99</f>
        <v>0</v>
      </c>
      <c r="P99" s="312">
        <v>0</v>
      </c>
      <c r="Q99" s="165">
        <f>O99+P99</f>
        <v>0</v>
      </c>
      <c r="R99" s="313">
        <v>0</v>
      </c>
      <c r="S99" s="314">
        <v>0</v>
      </c>
      <c r="T99" s="165">
        <f>+R99+S99</f>
        <v>0</v>
      </c>
      <c r="U99" s="312">
        <v>0</v>
      </c>
      <c r="V99" s="165">
        <f>T99+U99</f>
        <v>0</v>
      </c>
      <c r="W99" s="1022">
        <f>IF(Q99=0,0,((V99/Q99)-1)*100)</f>
        <v>0</v>
      </c>
      <c r="Y99" s="261"/>
      <c r="Z99" s="261"/>
    </row>
    <row r="100" spans="1:28" ht="14.25" thickTop="1" thickBot="1">
      <c r="A100" s="293"/>
      <c r="L100" s="78" t="s">
        <v>61</v>
      </c>
      <c r="M100" s="79">
        <f>+M97+M98+M99</f>
        <v>0</v>
      </c>
      <c r="N100" s="80">
        <f t="shared" ref="N100:V100" si="183">+N97+N98+N99</f>
        <v>0</v>
      </c>
      <c r="O100" s="166">
        <f t="shared" si="183"/>
        <v>0</v>
      </c>
      <c r="P100" s="79">
        <f t="shared" si="183"/>
        <v>0</v>
      </c>
      <c r="Q100" s="166">
        <f t="shared" si="183"/>
        <v>0</v>
      </c>
      <c r="R100" s="79">
        <f t="shared" si="183"/>
        <v>0</v>
      </c>
      <c r="S100" s="80">
        <f t="shared" si="183"/>
        <v>0</v>
      </c>
      <c r="T100" s="166">
        <f t="shared" si="183"/>
        <v>0</v>
      </c>
      <c r="U100" s="79">
        <f t="shared" si="183"/>
        <v>0</v>
      </c>
      <c r="V100" s="166">
        <f t="shared" si="183"/>
        <v>0</v>
      </c>
      <c r="W100" s="1023">
        <f t="shared" ref="W100" si="184">IF(Q100=0,0,((V100/Q100)-1)*100)</f>
        <v>0</v>
      </c>
      <c r="Y100" s="261"/>
      <c r="Z100" s="261"/>
    </row>
    <row r="101" spans="1:28" ht="13.5" thickTop="1">
      <c r="A101" s="293"/>
      <c r="L101" s="59" t="s">
        <v>16</v>
      </c>
      <c r="M101" s="313">
        <v>0</v>
      </c>
      <c r="N101" s="314">
        <v>0</v>
      </c>
      <c r="O101" s="165">
        <f>+M101+N101</f>
        <v>0</v>
      </c>
      <c r="P101" s="312">
        <v>0</v>
      </c>
      <c r="Q101" s="165">
        <f>O101+P101</f>
        <v>0</v>
      </c>
      <c r="R101" s="313">
        <v>0</v>
      </c>
      <c r="S101" s="314">
        <v>0</v>
      </c>
      <c r="T101" s="165">
        <f>+R101+S101</f>
        <v>0</v>
      </c>
      <c r="U101" s="312">
        <v>0</v>
      </c>
      <c r="V101" s="165">
        <f>T101+U101</f>
        <v>0</v>
      </c>
      <c r="W101" s="1022">
        <f>IF(Q101=0,0,((V101/Q101)-1)*100)</f>
        <v>0</v>
      </c>
      <c r="Y101" s="261"/>
      <c r="Z101" s="261"/>
    </row>
    <row r="102" spans="1:28" ht="13.5" thickBot="1">
      <c r="A102" s="293"/>
      <c r="L102" s="59" t="s">
        <v>17</v>
      </c>
      <c r="M102" s="313">
        <v>0</v>
      </c>
      <c r="N102" s="314">
        <v>0</v>
      </c>
      <c r="O102" s="165">
        <f t="shared" ref="O102" si="185">+M102+N102</f>
        <v>0</v>
      </c>
      <c r="P102" s="312">
        <v>0</v>
      </c>
      <c r="Q102" s="165">
        <f>O102+P102</f>
        <v>0</v>
      </c>
      <c r="R102" s="313">
        <v>0</v>
      </c>
      <c r="S102" s="314">
        <v>0</v>
      </c>
      <c r="T102" s="165">
        <f>+R102+S102</f>
        <v>0</v>
      </c>
      <c r="U102" s="312">
        <v>0</v>
      </c>
      <c r="V102" s="165">
        <f>T102+U102</f>
        <v>0</v>
      </c>
      <c r="W102" s="1022">
        <f t="shared" ref="W102" si="186">IF(Q102=0,0,((V102/Q102)-1)*100)</f>
        <v>0</v>
      </c>
      <c r="Y102" s="261"/>
      <c r="Z102" s="261"/>
    </row>
    <row r="103" spans="1:28" ht="14.25" thickTop="1" thickBot="1">
      <c r="A103" s="293"/>
      <c r="L103" s="78" t="s">
        <v>66</v>
      </c>
      <c r="M103" s="79">
        <f>+M100+M101+M102</f>
        <v>0</v>
      </c>
      <c r="N103" s="80">
        <f t="shared" ref="N103:V103" si="187">+N100+N101+N102</f>
        <v>0</v>
      </c>
      <c r="O103" s="164">
        <f t="shared" si="187"/>
        <v>0</v>
      </c>
      <c r="P103" s="79">
        <f t="shared" si="187"/>
        <v>0</v>
      </c>
      <c r="Q103" s="164">
        <f t="shared" si="187"/>
        <v>0</v>
      </c>
      <c r="R103" s="79">
        <f t="shared" si="187"/>
        <v>0</v>
      </c>
      <c r="S103" s="80">
        <f t="shared" si="187"/>
        <v>0</v>
      </c>
      <c r="T103" s="164">
        <f t="shared" si="187"/>
        <v>0</v>
      </c>
      <c r="U103" s="79">
        <f t="shared" si="187"/>
        <v>0</v>
      </c>
      <c r="V103" s="164">
        <f t="shared" si="187"/>
        <v>0</v>
      </c>
      <c r="W103" s="1023">
        <f t="shared" ref="W103" si="188">IF(Q103=0,0,((V103/Q103)-1)*100)</f>
        <v>0</v>
      </c>
      <c r="Y103" s="261"/>
      <c r="Z103" s="261"/>
    </row>
    <row r="104" spans="1:28" ht="14.25" thickTop="1" thickBot="1">
      <c r="A104" s="293"/>
      <c r="L104" s="78" t="s">
        <v>67</v>
      </c>
      <c r="M104" s="79">
        <f>+M96+M100+M101+M102</f>
        <v>0</v>
      </c>
      <c r="N104" s="80">
        <f t="shared" ref="N104:V104" si="189">+N96+N100+N101+N102</f>
        <v>0</v>
      </c>
      <c r="O104" s="164">
        <f t="shared" si="189"/>
        <v>0</v>
      </c>
      <c r="P104" s="79">
        <f t="shared" si="189"/>
        <v>0</v>
      </c>
      <c r="Q104" s="164">
        <f t="shared" si="189"/>
        <v>0</v>
      </c>
      <c r="R104" s="79">
        <f t="shared" si="189"/>
        <v>0</v>
      </c>
      <c r="S104" s="80">
        <f t="shared" si="189"/>
        <v>0</v>
      </c>
      <c r="T104" s="164">
        <f t="shared" si="189"/>
        <v>0</v>
      </c>
      <c r="U104" s="79">
        <f t="shared" si="189"/>
        <v>0</v>
      </c>
      <c r="V104" s="164">
        <f t="shared" si="189"/>
        <v>0</v>
      </c>
      <c r="W104" s="1023">
        <f>IF(Q104=0,0,((V104/Q104)-1)*100)</f>
        <v>0</v>
      </c>
      <c r="Y104" s="261"/>
      <c r="Z104" s="261"/>
      <c r="AB104" s="260"/>
    </row>
    <row r="105" spans="1:28" ht="14.25" thickTop="1" thickBot="1">
      <c r="A105" s="293"/>
      <c r="L105" s="59" t="s">
        <v>18</v>
      </c>
      <c r="M105" s="313">
        <v>0</v>
      </c>
      <c r="N105" s="314">
        <v>0</v>
      </c>
      <c r="O105" s="167">
        <f>+M105+N105</f>
        <v>0</v>
      </c>
      <c r="P105" s="82">
        <v>0</v>
      </c>
      <c r="Q105" s="167">
        <f>O105+P105</f>
        <v>0</v>
      </c>
      <c r="R105" s="313"/>
      <c r="S105" s="314"/>
      <c r="T105" s="167"/>
      <c r="U105" s="82"/>
      <c r="V105" s="167"/>
      <c r="W105" s="77"/>
      <c r="Y105" s="261"/>
      <c r="Z105" s="261"/>
    </row>
    <row r="106" spans="1:28" ht="14.25" thickTop="1" thickBot="1">
      <c r="A106" s="293" t="str">
        <f>IF(ISERROR(F106/G106)," ",IF(F106/G106&gt;0.5,IF(F106/G106&lt;1.5," ","NOT OK"),"NOT OK"))</f>
        <v xml:space="preserve"> </v>
      </c>
      <c r="L106" s="83" t="s">
        <v>19</v>
      </c>
      <c r="M106" s="84">
        <f t="shared" ref="M106:Q106" si="190">+M101+M102+M105</f>
        <v>0</v>
      </c>
      <c r="N106" s="84">
        <f t="shared" si="190"/>
        <v>0</v>
      </c>
      <c r="O106" s="168">
        <f t="shared" si="190"/>
        <v>0</v>
      </c>
      <c r="P106" s="85">
        <f t="shared" si="190"/>
        <v>0</v>
      </c>
      <c r="Q106" s="168">
        <f t="shared" si="190"/>
        <v>0</v>
      </c>
      <c r="R106" s="84"/>
      <c r="S106" s="84"/>
      <c r="T106" s="168"/>
      <c r="U106" s="85"/>
      <c r="V106" s="168"/>
      <c r="W106" s="86"/>
      <c r="Y106" s="261"/>
      <c r="Z106" s="261"/>
    </row>
    <row r="107" spans="1:28" ht="13.5" thickTop="1">
      <c r="A107" s="293"/>
      <c r="L107" s="59" t="s">
        <v>21</v>
      </c>
      <c r="M107" s="313">
        <v>0</v>
      </c>
      <c r="N107" s="314">
        <v>0</v>
      </c>
      <c r="O107" s="167">
        <f>+M107+N107</f>
        <v>0</v>
      </c>
      <c r="P107" s="87">
        <v>0</v>
      </c>
      <c r="Q107" s="167">
        <f>O107+P107</f>
        <v>0</v>
      </c>
      <c r="R107" s="313"/>
      <c r="S107" s="314"/>
      <c r="T107" s="167"/>
      <c r="U107" s="87"/>
      <c r="V107" s="167"/>
      <c r="W107" s="77"/>
    </row>
    <row r="108" spans="1:28">
      <c r="A108" s="293"/>
      <c r="L108" s="59" t="s">
        <v>22</v>
      </c>
      <c r="M108" s="313">
        <v>0</v>
      </c>
      <c r="N108" s="314">
        <v>0</v>
      </c>
      <c r="O108" s="167">
        <f t="shared" ref="O108" si="191">+M108+N108</f>
        <v>0</v>
      </c>
      <c r="P108" s="312">
        <v>0</v>
      </c>
      <c r="Q108" s="167">
        <f>O108+P108</f>
        <v>0</v>
      </c>
      <c r="R108" s="313"/>
      <c r="S108" s="314"/>
      <c r="T108" s="167"/>
      <c r="U108" s="312"/>
      <c r="V108" s="167"/>
      <c r="W108" s="77"/>
    </row>
    <row r="109" spans="1:28" ht="13.5" thickBot="1">
      <c r="A109" s="294"/>
      <c r="L109" s="59" t="s">
        <v>23</v>
      </c>
      <c r="M109" s="313">
        <v>0</v>
      </c>
      <c r="N109" s="314">
        <v>0</v>
      </c>
      <c r="O109" s="167">
        <f>+M109+N109</f>
        <v>0</v>
      </c>
      <c r="P109" s="312">
        <v>0</v>
      </c>
      <c r="Q109" s="167">
        <f>O109+P109</f>
        <v>0</v>
      </c>
      <c r="R109" s="313"/>
      <c r="S109" s="314"/>
      <c r="T109" s="167"/>
      <c r="U109" s="312"/>
      <c r="V109" s="167"/>
      <c r="W109" s="77"/>
    </row>
    <row r="110" spans="1:28" ht="14.25" thickTop="1" thickBot="1">
      <c r="A110" s="293"/>
      <c r="L110" s="78" t="s">
        <v>24</v>
      </c>
      <c r="M110" s="79">
        <f t="shared" ref="M110:Q110" si="192">+M107+M108+M109</f>
        <v>0</v>
      </c>
      <c r="N110" s="80">
        <f t="shared" si="192"/>
        <v>0</v>
      </c>
      <c r="O110" s="166">
        <f t="shared" si="192"/>
        <v>0</v>
      </c>
      <c r="P110" s="79">
        <f t="shared" si="192"/>
        <v>0</v>
      </c>
      <c r="Q110" s="166">
        <f t="shared" si="192"/>
        <v>0</v>
      </c>
      <c r="R110" s="79"/>
      <c r="S110" s="80"/>
      <c r="T110" s="166"/>
      <c r="U110" s="79"/>
      <c r="V110" s="166"/>
      <c r="W110" s="81"/>
    </row>
    <row r="111" spans="1:28" ht="14.25" thickTop="1" thickBot="1">
      <c r="A111" s="293" t="str">
        <f>IF(ISERROR(F111/G111)," ",IF(F111/G111&gt;0.5,IF(F111/G111&lt;1.5," ","NOT OK"),"NOT OK"))</f>
        <v xml:space="preserve"> </v>
      </c>
      <c r="L111" s="78" t="s">
        <v>62</v>
      </c>
      <c r="M111" s="79">
        <f t="shared" ref="M111:Q111" si="193">+M100+M106+M110</f>
        <v>0</v>
      </c>
      <c r="N111" s="80">
        <f t="shared" si="193"/>
        <v>0</v>
      </c>
      <c r="O111" s="164">
        <f t="shared" si="193"/>
        <v>0</v>
      </c>
      <c r="P111" s="79">
        <f t="shared" si="193"/>
        <v>0</v>
      </c>
      <c r="Q111" s="164">
        <f t="shared" si="193"/>
        <v>0</v>
      </c>
      <c r="R111" s="79"/>
      <c r="S111" s="80"/>
      <c r="T111" s="164"/>
      <c r="U111" s="79"/>
      <c r="V111" s="164"/>
      <c r="W111" s="81"/>
      <c r="Y111" s="261"/>
      <c r="Z111" s="261"/>
    </row>
    <row r="112" spans="1:28" ht="14.25" thickTop="1" thickBot="1">
      <c r="A112" s="293"/>
      <c r="L112" s="78" t="s">
        <v>63</v>
      </c>
      <c r="M112" s="79">
        <f t="shared" ref="M112:Q112" si="194">+M96+M100+M106+M110</f>
        <v>0</v>
      </c>
      <c r="N112" s="80">
        <f t="shared" si="194"/>
        <v>0</v>
      </c>
      <c r="O112" s="166">
        <f t="shared" si="194"/>
        <v>0</v>
      </c>
      <c r="P112" s="79">
        <f t="shared" si="194"/>
        <v>0</v>
      </c>
      <c r="Q112" s="166">
        <f t="shared" si="194"/>
        <v>0</v>
      </c>
      <c r="R112" s="79"/>
      <c r="S112" s="80"/>
      <c r="T112" s="166"/>
      <c r="U112" s="79"/>
      <c r="V112" s="166"/>
      <c r="W112" s="81"/>
      <c r="Y112" s="261"/>
      <c r="Z112" s="261"/>
    </row>
    <row r="113" spans="1:27" ht="14.25" thickTop="1" thickBot="1">
      <c r="A113" s="293"/>
      <c r="L113" s="88" t="s">
        <v>60</v>
      </c>
      <c r="M113" s="56"/>
      <c r="N113" s="56"/>
      <c r="O113" s="56"/>
      <c r="P113" s="56"/>
      <c r="Q113" s="56"/>
      <c r="R113" s="56"/>
      <c r="S113" s="56"/>
      <c r="T113" s="56"/>
      <c r="U113" s="56"/>
      <c r="V113" s="56"/>
      <c r="W113" s="56"/>
      <c r="X113" s="56"/>
    </row>
    <row r="114" spans="1:27" ht="13.5" thickTop="1">
      <c r="L114" s="1332" t="s">
        <v>41</v>
      </c>
      <c r="M114" s="1333"/>
      <c r="N114" s="1333"/>
      <c r="O114" s="1333"/>
      <c r="P114" s="1333"/>
      <c r="Q114" s="1333"/>
      <c r="R114" s="1333"/>
      <c r="S114" s="1333"/>
      <c r="T114" s="1333"/>
      <c r="U114" s="1333"/>
      <c r="V114" s="1333"/>
      <c r="W114" s="1334"/>
    </row>
    <row r="115" spans="1:27" ht="13.5" thickBot="1">
      <c r="L115" s="1317" t="s">
        <v>44</v>
      </c>
      <c r="M115" s="1318"/>
      <c r="N115" s="1318"/>
      <c r="O115" s="1318"/>
      <c r="P115" s="1318"/>
      <c r="Q115" s="1318"/>
      <c r="R115" s="1318"/>
      <c r="S115" s="1318"/>
      <c r="T115" s="1318"/>
      <c r="U115" s="1318"/>
      <c r="V115" s="1318"/>
      <c r="W115" s="1319"/>
    </row>
    <row r="116" spans="1:27" ht="14.25" thickTop="1" thickBot="1">
      <c r="L116" s="55"/>
      <c r="M116" s="56"/>
      <c r="N116" s="56"/>
      <c r="O116" s="56"/>
      <c r="P116" s="56"/>
      <c r="Q116" s="56"/>
      <c r="R116" s="56"/>
      <c r="S116" s="56"/>
      <c r="T116" s="56"/>
      <c r="U116" s="56"/>
      <c r="V116" s="56"/>
      <c r="W116" s="57" t="s">
        <v>34</v>
      </c>
    </row>
    <row r="117" spans="1:27" ht="13.5" customHeight="1" thickTop="1" thickBot="1">
      <c r="L117" s="58"/>
      <c r="M117" s="178" t="s">
        <v>64</v>
      </c>
      <c r="N117" s="177"/>
      <c r="O117" s="178"/>
      <c r="P117" s="176"/>
      <c r="Q117" s="177"/>
      <c r="R117" s="176" t="s">
        <v>65</v>
      </c>
      <c r="S117" s="177"/>
      <c r="T117" s="178"/>
      <c r="U117" s="176"/>
      <c r="V117" s="176"/>
      <c r="W117" s="281" t="s">
        <v>2</v>
      </c>
    </row>
    <row r="118" spans="1:27" ht="13.5" thickTop="1">
      <c r="L118" s="59" t="s">
        <v>3</v>
      </c>
      <c r="M118" s="60"/>
      <c r="N118" s="61"/>
      <c r="O118" s="62"/>
      <c r="P118" s="63"/>
      <c r="Q118" s="62"/>
      <c r="R118" s="60"/>
      <c r="S118" s="61"/>
      <c r="T118" s="62"/>
      <c r="U118" s="63"/>
      <c r="V118" s="62"/>
      <c r="W118" s="282" t="s">
        <v>4</v>
      </c>
    </row>
    <row r="119" spans="1:27" ht="13.5" thickBot="1">
      <c r="L119" s="64"/>
      <c r="M119" s="65" t="s">
        <v>35</v>
      </c>
      <c r="N119" s="66" t="s">
        <v>36</v>
      </c>
      <c r="O119" s="67" t="s">
        <v>37</v>
      </c>
      <c r="P119" s="68" t="s">
        <v>32</v>
      </c>
      <c r="Q119" s="67" t="s">
        <v>7</v>
      </c>
      <c r="R119" s="65" t="s">
        <v>35</v>
      </c>
      <c r="S119" s="66" t="s">
        <v>36</v>
      </c>
      <c r="T119" s="67" t="s">
        <v>37</v>
      </c>
      <c r="U119" s="68" t="s">
        <v>32</v>
      </c>
      <c r="V119" s="67" t="s">
        <v>7</v>
      </c>
      <c r="W119" s="283"/>
    </row>
    <row r="120" spans="1:27" ht="6" customHeight="1" thickTop="1">
      <c r="L120" s="59"/>
      <c r="M120" s="69"/>
      <c r="N120" s="70"/>
      <c r="O120" s="71"/>
      <c r="P120" s="72"/>
      <c r="Q120" s="71"/>
      <c r="R120" s="69"/>
      <c r="S120" s="70"/>
      <c r="T120" s="71"/>
      <c r="U120" s="72"/>
      <c r="V120" s="71"/>
      <c r="W120" s="73"/>
    </row>
    <row r="121" spans="1:27">
      <c r="L121" s="59" t="s">
        <v>10</v>
      </c>
      <c r="M121" s="313">
        <v>14</v>
      </c>
      <c r="N121" s="314">
        <v>61</v>
      </c>
      <c r="O121" s="165">
        <f>+M121+N121</f>
        <v>75</v>
      </c>
      <c r="P121" s="312">
        <v>0</v>
      </c>
      <c r="Q121" s="165">
        <f>O121+P121</f>
        <v>75</v>
      </c>
      <c r="R121" s="313">
        <v>16</v>
      </c>
      <c r="S121" s="314">
        <v>93</v>
      </c>
      <c r="T121" s="165">
        <f>+R121+S121</f>
        <v>109</v>
      </c>
      <c r="U121" s="312">
        <v>0</v>
      </c>
      <c r="V121" s="165">
        <f>T121+U121</f>
        <v>109</v>
      </c>
      <c r="W121" s="77">
        <f>IF(Q121=0,0,((V121/Q121)-1)*100)</f>
        <v>45.333333333333336</v>
      </c>
    </row>
    <row r="122" spans="1:27">
      <c r="L122" s="59" t="s">
        <v>11</v>
      </c>
      <c r="M122" s="313">
        <v>20</v>
      </c>
      <c r="N122" s="314">
        <v>59</v>
      </c>
      <c r="O122" s="165">
        <f t="shared" ref="O122:O123" si="195">+M122+N122</f>
        <v>79</v>
      </c>
      <c r="P122" s="312">
        <v>0</v>
      </c>
      <c r="Q122" s="165">
        <f>O122+P122</f>
        <v>79</v>
      </c>
      <c r="R122" s="313">
        <v>9</v>
      </c>
      <c r="S122" s="314">
        <v>63</v>
      </c>
      <c r="T122" s="165">
        <f t="shared" ref="T122:T123" si="196">+R122+S122</f>
        <v>72</v>
      </c>
      <c r="U122" s="312">
        <v>0</v>
      </c>
      <c r="V122" s="165">
        <f>T122+U122</f>
        <v>72</v>
      </c>
      <c r="W122" s="77">
        <f>IF(Q122=0,0,((V122/Q122)-1)*100)</f>
        <v>-8.8607594936708889</v>
      </c>
    </row>
    <row r="123" spans="1:27" ht="13.5" thickBot="1">
      <c r="L123" s="64" t="s">
        <v>12</v>
      </c>
      <c r="M123" s="313">
        <v>20</v>
      </c>
      <c r="N123" s="314">
        <v>81</v>
      </c>
      <c r="O123" s="165">
        <f t="shared" si="195"/>
        <v>101</v>
      </c>
      <c r="P123" s="312">
        <v>0</v>
      </c>
      <c r="Q123" s="165">
        <f t="shared" ref="Q123" si="197">O123+P123</f>
        <v>101</v>
      </c>
      <c r="R123" s="313">
        <v>13</v>
      </c>
      <c r="S123" s="314">
        <v>82</v>
      </c>
      <c r="T123" s="165">
        <f t="shared" si="196"/>
        <v>95</v>
      </c>
      <c r="U123" s="312">
        <v>0</v>
      </c>
      <c r="V123" s="165">
        <f t="shared" ref="V123" si="198">T123+U123</f>
        <v>95</v>
      </c>
      <c r="W123" s="77">
        <f>IF(Q123=0,0,((V123/Q123)-1)*100)</f>
        <v>-5.9405940594059459</v>
      </c>
    </row>
    <row r="124" spans="1:27" ht="14.25" thickTop="1" thickBot="1">
      <c r="L124" s="78" t="s">
        <v>57</v>
      </c>
      <c r="M124" s="79">
        <f t="shared" ref="M124:Q124" si="199">+M121+M122+M123</f>
        <v>54</v>
      </c>
      <c r="N124" s="80">
        <f t="shared" si="199"/>
        <v>201</v>
      </c>
      <c r="O124" s="166">
        <f t="shared" si="199"/>
        <v>255</v>
      </c>
      <c r="P124" s="79">
        <f t="shared" si="199"/>
        <v>0</v>
      </c>
      <c r="Q124" s="166">
        <f t="shared" si="199"/>
        <v>255</v>
      </c>
      <c r="R124" s="79">
        <f t="shared" ref="R124:V124" si="200">+R121+R122+R123</f>
        <v>38</v>
      </c>
      <c r="S124" s="80">
        <f t="shared" si="200"/>
        <v>238</v>
      </c>
      <c r="T124" s="166">
        <f t="shared" si="200"/>
        <v>276</v>
      </c>
      <c r="U124" s="79">
        <f t="shared" si="200"/>
        <v>0</v>
      </c>
      <c r="V124" s="166">
        <f t="shared" si="200"/>
        <v>276</v>
      </c>
      <c r="W124" s="81">
        <f t="shared" ref="W124:W125" si="201">IF(Q124=0,0,((V124/Q124)-1)*100)</f>
        <v>8.2352941176470509</v>
      </c>
      <c r="Y124" s="261"/>
      <c r="Z124" s="261"/>
    </row>
    <row r="125" spans="1:27" ht="13.5" thickTop="1">
      <c r="L125" s="59" t="s">
        <v>13</v>
      </c>
      <c r="M125" s="313">
        <v>18</v>
      </c>
      <c r="N125" s="314">
        <v>87</v>
      </c>
      <c r="O125" s="165">
        <f>M125+N125</f>
        <v>105</v>
      </c>
      <c r="P125" s="312">
        <v>0</v>
      </c>
      <c r="Q125" s="165">
        <f>O125+P125</f>
        <v>105</v>
      </c>
      <c r="R125" s="313">
        <v>14</v>
      </c>
      <c r="S125" s="314">
        <v>69</v>
      </c>
      <c r="T125" s="165">
        <f>R125+S125</f>
        <v>83</v>
      </c>
      <c r="U125" s="312">
        <v>0</v>
      </c>
      <c r="V125" s="165">
        <f>T125+U125</f>
        <v>83</v>
      </c>
      <c r="W125" s="77">
        <f t="shared" si="201"/>
        <v>-20.952380952380956</v>
      </c>
      <c r="X125" s="546"/>
      <c r="Y125" s="547"/>
      <c r="Z125" s="547"/>
      <c r="AA125" s="548"/>
    </row>
    <row r="126" spans="1:27">
      <c r="L126" s="59" t="s">
        <v>14</v>
      </c>
      <c r="M126" s="313">
        <v>18</v>
      </c>
      <c r="N126" s="314">
        <v>88</v>
      </c>
      <c r="O126" s="165">
        <f>M126+N126</f>
        <v>106</v>
      </c>
      <c r="P126" s="312">
        <v>0</v>
      </c>
      <c r="Q126" s="165">
        <f>O126+P126</f>
        <v>106</v>
      </c>
      <c r="R126" s="313">
        <v>15</v>
      </c>
      <c r="S126" s="314">
        <v>69</v>
      </c>
      <c r="T126" s="165">
        <f>R126+S126</f>
        <v>84</v>
      </c>
      <c r="U126" s="312">
        <v>0</v>
      </c>
      <c r="V126" s="165">
        <f>T126+U126</f>
        <v>84</v>
      </c>
      <c r="W126" s="77">
        <f>IF(Q126=0,0,((V126/Q126)-1)*100)</f>
        <v>-20.75471698113207</v>
      </c>
      <c r="Y126" s="261"/>
      <c r="Z126" s="261"/>
    </row>
    <row r="127" spans="1:27" ht="13.5" thickBot="1">
      <c r="L127" s="59" t="s">
        <v>15</v>
      </c>
      <c r="M127" s="313">
        <v>22</v>
      </c>
      <c r="N127" s="314">
        <v>98</v>
      </c>
      <c r="O127" s="165">
        <f>M127+N127</f>
        <v>120</v>
      </c>
      <c r="P127" s="312">
        <v>0</v>
      </c>
      <c r="Q127" s="165">
        <f>O127+P127</f>
        <v>120</v>
      </c>
      <c r="R127" s="313">
        <v>17</v>
      </c>
      <c r="S127" s="314">
        <v>74</v>
      </c>
      <c r="T127" s="165">
        <f>R127+S127</f>
        <v>91</v>
      </c>
      <c r="U127" s="312">
        <v>0</v>
      </c>
      <c r="V127" s="165">
        <f>T127+U127</f>
        <v>91</v>
      </c>
      <c r="W127" s="77">
        <f>IF(Q127=0,0,((V127/Q127)-1)*100)</f>
        <v>-24.166666666666671</v>
      </c>
      <c r="Y127" s="261"/>
      <c r="Z127" s="261"/>
    </row>
    <row r="128" spans="1:27" ht="14.25" thickTop="1" thickBot="1">
      <c r="A128" s="293"/>
      <c r="L128" s="78" t="s">
        <v>61</v>
      </c>
      <c r="M128" s="79">
        <f>+M125+M126+M127</f>
        <v>58</v>
      </c>
      <c r="N128" s="80">
        <f t="shared" ref="N128" si="202">+N125+N126+N127</f>
        <v>273</v>
      </c>
      <c r="O128" s="166">
        <f t="shared" ref="O128" si="203">+O125+O126+O127</f>
        <v>331</v>
      </c>
      <c r="P128" s="79">
        <f t="shared" ref="P128" si="204">+P125+P126+P127</f>
        <v>0</v>
      </c>
      <c r="Q128" s="166">
        <f t="shared" ref="Q128" si="205">+Q125+Q126+Q127</f>
        <v>331</v>
      </c>
      <c r="R128" s="79">
        <f t="shared" ref="R128" si="206">+R125+R126+R127</f>
        <v>46</v>
      </c>
      <c r="S128" s="80">
        <f t="shared" ref="S128" si="207">+S125+S126+S127</f>
        <v>212</v>
      </c>
      <c r="T128" s="166">
        <f t="shared" ref="T128" si="208">+T125+T126+T127</f>
        <v>258</v>
      </c>
      <c r="U128" s="79">
        <f t="shared" ref="U128" si="209">+U125+U126+U127</f>
        <v>0</v>
      </c>
      <c r="V128" s="166">
        <f t="shared" ref="V128" si="210">+V125+V126+V127</f>
        <v>258</v>
      </c>
      <c r="W128" s="81">
        <f t="shared" ref="W128" si="211">IF(Q128=0,0,((V128/Q128)-1)*100)</f>
        <v>-22.054380664652573</v>
      </c>
      <c r="Y128" s="261"/>
      <c r="Z128" s="261"/>
    </row>
    <row r="129" spans="1:28" ht="13.5" thickTop="1">
      <c r="L129" s="59" t="s">
        <v>16</v>
      </c>
      <c r="M129" s="313">
        <v>17</v>
      </c>
      <c r="N129" s="314">
        <v>86</v>
      </c>
      <c r="O129" s="165">
        <f>SUM(M129:N129)</f>
        <v>103</v>
      </c>
      <c r="P129" s="312">
        <v>0</v>
      </c>
      <c r="Q129" s="165">
        <f>O129+P129</f>
        <v>103</v>
      </c>
      <c r="R129" s="313">
        <v>13</v>
      </c>
      <c r="S129" s="314">
        <v>80</v>
      </c>
      <c r="T129" s="165">
        <f>SUM(R129:S129)</f>
        <v>93</v>
      </c>
      <c r="U129" s="312">
        <v>0</v>
      </c>
      <c r="V129" s="165">
        <f>T129+U129</f>
        <v>93</v>
      </c>
      <c r="W129" s="77">
        <f>IF(Q129=0,0,((V129/Q129)-1)*100)</f>
        <v>-9.7087378640776656</v>
      </c>
      <c r="Y129" s="261"/>
      <c r="Z129" s="261"/>
    </row>
    <row r="130" spans="1:28" ht="13.5" thickBot="1">
      <c r="L130" s="59" t="s">
        <v>17</v>
      </c>
      <c r="M130" s="313">
        <v>14</v>
      </c>
      <c r="N130" s="314">
        <v>98</v>
      </c>
      <c r="O130" s="165">
        <f>SUM(M130:N130)</f>
        <v>112</v>
      </c>
      <c r="P130" s="312">
        <v>0</v>
      </c>
      <c r="Q130" s="165">
        <f>O130+P130</f>
        <v>112</v>
      </c>
      <c r="R130" s="313">
        <v>10</v>
      </c>
      <c r="S130" s="314">
        <v>85</v>
      </c>
      <c r="T130" s="165">
        <f>SUM(R130:S130)</f>
        <v>95</v>
      </c>
      <c r="U130" s="312">
        <v>0</v>
      </c>
      <c r="V130" s="165">
        <f>T130+U130</f>
        <v>95</v>
      </c>
      <c r="W130" s="77">
        <f t="shared" ref="W130:W131" si="212">IF(Q130=0,0,((V130/Q130)-1)*100)</f>
        <v>-15.178571428571431</v>
      </c>
      <c r="Y130" s="261"/>
      <c r="Z130" s="261"/>
    </row>
    <row r="131" spans="1:28" ht="14.25" thickTop="1" thickBot="1">
      <c r="A131" s="293"/>
      <c r="L131" s="78" t="s">
        <v>66</v>
      </c>
      <c r="M131" s="79">
        <f>+M128+M129+M130</f>
        <v>89</v>
      </c>
      <c r="N131" s="80">
        <f t="shared" ref="N131" si="213">+N128+N129+N130</f>
        <v>457</v>
      </c>
      <c r="O131" s="164">
        <f t="shared" ref="O131" si="214">+O128+O129+O130</f>
        <v>546</v>
      </c>
      <c r="P131" s="79">
        <f t="shared" ref="P131" si="215">+P128+P129+P130</f>
        <v>0</v>
      </c>
      <c r="Q131" s="164">
        <f t="shared" ref="Q131" si="216">+Q128+Q129+Q130</f>
        <v>546</v>
      </c>
      <c r="R131" s="79">
        <f t="shared" ref="R131" si="217">+R128+R129+R130</f>
        <v>69</v>
      </c>
      <c r="S131" s="80">
        <f t="shared" ref="S131" si="218">+S128+S129+S130</f>
        <v>377</v>
      </c>
      <c r="T131" s="164">
        <f t="shared" ref="T131" si="219">+T128+T129+T130</f>
        <v>446</v>
      </c>
      <c r="U131" s="79">
        <f t="shared" ref="U131" si="220">+U128+U129+U130</f>
        <v>0</v>
      </c>
      <c r="V131" s="164">
        <f t="shared" ref="V131" si="221">+V128+V129+V130</f>
        <v>446</v>
      </c>
      <c r="W131" s="81">
        <f t="shared" si="212"/>
        <v>-18.315018315018317</v>
      </c>
      <c r="Y131" s="261"/>
      <c r="Z131" s="261"/>
    </row>
    <row r="132" spans="1:28" ht="14.25" thickTop="1" thickBot="1">
      <c r="A132" s="293"/>
      <c r="L132" s="78" t="s">
        <v>67</v>
      </c>
      <c r="M132" s="79">
        <f>+M124+M128+M129+M130</f>
        <v>143</v>
      </c>
      <c r="N132" s="80">
        <f t="shared" ref="N132:V132" si="222">+N124+N128+N129+N130</f>
        <v>658</v>
      </c>
      <c r="O132" s="164">
        <f t="shared" si="222"/>
        <v>801</v>
      </c>
      <c r="P132" s="79">
        <f t="shared" si="222"/>
        <v>0</v>
      </c>
      <c r="Q132" s="164">
        <f t="shared" si="222"/>
        <v>801</v>
      </c>
      <c r="R132" s="79">
        <f t="shared" si="222"/>
        <v>107</v>
      </c>
      <c r="S132" s="80">
        <f t="shared" si="222"/>
        <v>615</v>
      </c>
      <c r="T132" s="164">
        <f t="shared" si="222"/>
        <v>722</v>
      </c>
      <c r="U132" s="79">
        <f t="shared" si="222"/>
        <v>0</v>
      </c>
      <c r="V132" s="164">
        <f t="shared" si="222"/>
        <v>722</v>
      </c>
      <c r="W132" s="81">
        <f>IF(Q132=0,0,((V132/Q132)-1)*100)</f>
        <v>-9.8626716604244713</v>
      </c>
      <c r="Y132" s="261"/>
      <c r="Z132" s="261"/>
      <c r="AB132" s="260"/>
    </row>
    <row r="133" spans="1:28" ht="14.25" thickTop="1" thickBot="1">
      <c r="L133" s="59" t="s">
        <v>18</v>
      </c>
      <c r="M133" s="313">
        <v>16</v>
      </c>
      <c r="N133" s="314">
        <v>105</v>
      </c>
      <c r="O133" s="167">
        <f>SUM(M133:N133)</f>
        <v>121</v>
      </c>
      <c r="P133" s="82">
        <v>0</v>
      </c>
      <c r="Q133" s="167">
        <f>O133+P133</f>
        <v>121</v>
      </c>
      <c r="R133" s="313"/>
      <c r="S133" s="314"/>
      <c r="T133" s="167"/>
      <c r="U133" s="82"/>
      <c r="V133" s="167"/>
      <c r="W133" s="77"/>
      <c r="Y133" s="261"/>
      <c r="Z133" s="261"/>
    </row>
    <row r="134" spans="1:28" ht="14.25" thickTop="1" thickBot="1">
      <c r="A134" s="293"/>
      <c r="L134" s="83" t="s">
        <v>19</v>
      </c>
      <c r="M134" s="84">
        <f t="shared" ref="M134:Q134" si="223">+M129+M130+M133</f>
        <v>47</v>
      </c>
      <c r="N134" s="84">
        <f t="shared" si="223"/>
        <v>289</v>
      </c>
      <c r="O134" s="168">
        <f t="shared" si="223"/>
        <v>336</v>
      </c>
      <c r="P134" s="85">
        <f t="shared" si="223"/>
        <v>0</v>
      </c>
      <c r="Q134" s="168">
        <f t="shared" si="223"/>
        <v>336</v>
      </c>
      <c r="R134" s="84"/>
      <c r="S134" s="84"/>
      <c r="T134" s="168"/>
      <c r="U134" s="85"/>
      <c r="V134" s="168"/>
      <c r="W134" s="86"/>
      <c r="Y134" s="261"/>
      <c r="Z134" s="261"/>
    </row>
    <row r="135" spans="1:28" ht="13.5" thickTop="1">
      <c r="A135" s="295"/>
      <c r="K135" s="295"/>
      <c r="L135" s="59" t="s">
        <v>21</v>
      </c>
      <c r="M135" s="313">
        <v>18</v>
      </c>
      <c r="N135" s="314">
        <v>107</v>
      </c>
      <c r="O135" s="167">
        <f>SUM(M135:N135)</f>
        <v>125</v>
      </c>
      <c r="P135" s="87">
        <v>0</v>
      </c>
      <c r="Q135" s="167">
        <f>O135+P135</f>
        <v>125</v>
      </c>
      <c r="R135" s="313"/>
      <c r="S135" s="314"/>
      <c r="T135" s="167"/>
      <c r="U135" s="87"/>
      <c r="V135" s="167"/>
      <c r="W135" s="77"/>
    </row>
    <row r="136" spans="1:28">
      <c r="A136" s="295"/>
      <c r="K136" s="295"/>
      <c r="L136" s="59" t="s">
        <v>22</v>
      </c>
      <c r="M136" s="313">
        <v>19</v>
      </c>
      <c r="N136" s="314">
        <v>104</v>
      </c>
      <c r="O136" s="167">
        <f>SUM(M136:N136)</f>
        <v>123</v>
      </c>
      <c r="P136" s="312">
        <v>0</v>
      </c>
      <c r="Q136" s="167">
        <f>O136+P136</f>
        <v>123</v>
      </c>
      <c r="R136" s="313"/>
      <c r="S136" s="314"/>
      <c r="T136" s="167"/>
      <c r="U136" s="312"/>
      <c r="V136" s="167"/>
      <c r="W136" s="77"/>
    </row>
    <row r="137" spans="1:28" ht="13.5" thickBot="1">
      <c r="A137" s="295"/>
      <c r="K137" s="295"/>
      <c r="L137" s="59" t="s">
        <v>23</v>
      </c>
      <c r="M137" s="313">
        <v>18</v>
      </c>
      <c r="N137" s="314">
        <v>87</v>
      </c>
      <c r="O137" s="167">
        <f>SUM(M137:N137)</f>
        <v>105</v>
      </c>
      <c r="P137" s="312">
        <v>0</v>
      </c>
      <c r="Q137" s="167">
        <f>O137+P137</f>
        <v>105</v>
      </c>
      <c r="R137" s="313"/>
      <c r="S137" s="314"/>
      <c r="T137" s="167"/>
      <c r="U137" s="312"/>
      <c r="V137" s="167"/>
      <c r="W137" s="77"/>
    </row>
    <row r="138" spans="1:28" ht="14.25" thickTop="1" thickBot="1">
      <c r="A138" s="293"/>
      <c r="L138" s="78" t="s">
        <v>24</v>
      </c>
      <c r="M138" s="79">
        <f t="shared" ref="M138:Q138" si="224">+M135+M136+M137</f>
        <v>55</v>
      </c>
      <c r="N138" s="80">
        <f t="shared" si="224"/>
        <v>298</v>
      </c>
      <c r="O138" s="166">
        <f t="shared" si="224"/>
        <v>353</v>
      </c>
      <c r="P138" s="79">
        <f t="shared" si="224"/>
        <v>0</v>
      </c>
      <c r="Q138" s="166">
        <f t="shared" si="224"/>
        <v>353</v>
      </c>
      <c r="R138" s="79"/>
      <c r="S138" s="80"/>
      <c r="T138" s="166"/>
      <c r="U138" s="79"/>
      <c r="V138" s="166"/>
      <c r="W138" s="81"/>
    </row>
    <row r="139" spans="1:28" ht="14.25" thickTop="1" thickBot="1">
      <c r="A139" s="293" t="str">
        <f>IF(ISERROR(F139/G139)," ",IF(F139/G139&gt;0.5,IF(F139/G139&lt;1.5," ","NOT OK"),"NOT OK"))</f>
        <v xml:space="preserve"> </v>
      </c>
      <c r="L139" s="78" t="s">
        <v>62</v>
      </c>
      <c r="M139" s="79">
        <f t="shared" ref="M139:Q139" si="225">+M128+M134+M138</f>
        <v>160</v>
      </c>
      <c r="N139" s="80">
        <f t="shared" si="225"/>
        <v>860</v>
      </c>
      <c r="O139" s="164">
        <f t="shared" si="225"/>
        <v>1020</v>
      </c>
      <c r="P139" s="79">
        <f t="shared" si="225"/>
        <v>0</v>
      </c>
      <c r="Q139" s="164">
        <f t="shared" si="225"/>
        <v>1020</v>
      </c>
      <c r="R139" s="79"/>
      <c r="S139" s="80"/>
      <c r="T139" s="164"/>
      <c r="U139" s="79"/>
      <c r="V139" s="164"/>
      <c r="W139" s="81"/>
      <c r="Y139" s="261"/>
      <c r="Z139" s="261"/>
    </row>
    <row r="140" spans="1:28" ht="14.25" thickTop="1" thickBot="1">
      <c r="A140" s="293"/>
      <c r="L140" s="78" t="s">
        <v>63</v>
      </c>
      <c r="M140" s="79">
        <f t="shared" ref="M140:Q140" si="226">+M124+M128+M134+M138</f>
        <v>214</v>
      </c>
      <c r="N140" s="80">
        <f t="shared" si="226"/>
        <v>1061</v>
      </c>
      <c r="O140" s="166">
        <f t="shared" si="226"/>
        <v>1275</v>
      </c>
      <c r="P140" s="79">
        <f t="shared" si="226"/>
        <v>0</v>
      </c>
      <c r="Q140" s="166">
        <f t="shared" si="226"/>
        <v>1275</v>
      </c>
      <c r="R140" s="79"/>
      <c r="S140" s="80"/>
      <c r="T140" s="166"/>
      <c r="U140" s="79"/>
      <c r="V140" s="166"/>
      <c r="W140" s="81"/>
      <c r="Y140" s="261"/>
      <c r="Z140" s="261"/>
    </row>
    <row r="141" spans="1:28" ht="14.25" thickTop="1" thickBot="1">
      <c r="L141" s="88" t="s">
        <v>60</v>
      </c>
      <c r="M141" s="56"/>
      <c r="N141" s="56"/>
      <c r="O141" s="56"/>
      <c r="P141" s="56"/>
      <c r="Q141" s="56"/>
      <c r="R141" s="56"/>
      <c r="S141" s="56"/>
      <c r="T141" s="56"/>
      <c r="U141" s="56"/>
      <c r="V141" s="56"/>
      <c r="W141" s="56"/>
      <c r="X141" s="56"/>
    </row>
    <row r="142" spans="1:28" ht="13.5" thickTop="1">
      <c r="L142" s="1332" t="s">
        <v>42</v>
      </c>
      <c r="M142" s="1333"/>
      <c r="N142" s="1333"/>
      <c r="O142" s="1333"/>
      <c r="P142" s="1333"/>
      <c r="Q142" s="1333"/>
      <c r="R142" s="1333"/>
      <c r="S142" s="1333"/>
      <c r="T142" s="1333"/>
      <c r="U142" s="1333"/>
      <c r="V142" s="1333"/>
      <c r="W142" s="1334"/>
    </row>
    <row r="143" spans="1:28" ht="13.5" thickBot="1">
      <c r="L143" s="1317" t="s">
        <v>45</v>
      </c>
      <c r="M143" s="1318"/>
      <c r="N143" s="1318"/>
      <c r="O143" s="1318"/>
      <c r="P143" s="1318"/>
      <c r="Q143" s="1318"/>
      <c r="R143" s="1318"/>
      <c r="S143" s="1318"/>
      <c r="T143" s="1318"/>
      <c r="U143" s="1318"/>
      <c r="V143" s="1318"/>
      <c r="W143" s="1319"/>
    </row>
    <row r="144" spans="1:28" ht="14.25" thickTop="1" thickBot="1">
      <c r="L144" s="55"/>
      <c r="M144" s="56"/>
      <c r="N144" s="56"/>
      <c r="O144" s="56"/>
      <c r="P144" s="56"/>
      <c r="Q144" s="56"/>
      <c r="R144" s="56"/>
      <c r="S144" s="56"/>
      <c r="T144" s="56"/>
      <c r="U144" s="56"/>
      <c r="V144" s="56"/>
      <c r="W144" s="57" t="s">
        <v>34</v>
      </c>
    </row>
    <row r="145" spans="1:28" ht="13.5" customHeight="1" thickTop="1" thickBot="1">
      <c r="L145" s="58"/>
      <c r="M145" s="178" t="s">
        <v>64</v>
      </c>
      <c r="N145" s="177"/>
      <c r="O145" s="178"/>
      <c r="P145" s="176"/>
      <c r="Q145" s="177"/>
      <c r="R145" s="176" t="s">
        <v>65</v>
      </c>
      <c r="S145" s="177"/>
      <c r="T145" s="178"/>
      <c r="U145" s="176"/>
      <c r="V145" s="176"/>
      <c r="W145" s="281" t="s">
        <v>2</v>
      </c>
    </row>
    <row r="146" spans="1:28" ht="13.5" thickTop="1">
      <c r="L146" s="59" t="s">
        <v>3</v>
      </c>
      <c r="M146" s="60"/>
      <c r="N146" s="61"/>
      <c r="O146" s="62"/>
      <c r="P146" s="63"/>
      <c r="Q146" s="89"/>
      <c r="R146" s="60"/>
      <c r="S146" s="61"/>
      <c r="T146" s="62"/>
      <c r="U146" s="63"/>
      <c r="V146" s="89"/>
      <c r="W146" s="282" t="s">
        <v>4</v>
      </c>
    </row>
    <row r="147" spans="1:28" ht="13.5" thickBot="1">
      <c r="L147" s="64"/>
      <c r="M147" s="65" t="s">
        <v>35</v>
      </c>
      <c r="N147" s="66" t="s">
        <v>36</v>
      </c>
      <c r="O147" s="67" t="s">
        <v>37</v>
      </c>
      <c r="P147" s="68" t="s">
        <v>32</v>
      </c>
      <c r="Q147" s="541" t="s">
        <v>7</v>
      </c>
      <c r="R147" s="65" t="s">
        <v>35</v>
      </c>
      <c r="S147" s="66" t="s">
        <v>36</v>
      </c>
      <c r="T147" s="67" t="s">
        <v>37</v>
      </c>
      <c r="U147" s="68" t="s">
        <v>32</v>
      </c>
      <c r="V147" s="322" t="s">
        <v>7</v>
      </c>
      <c r="W147" s="283"/>
    </row>
    <row r="148" spans="1:28" ht="5.25" customHeight="1" thickTop="1">
      <c r="L148" s="59"/>
      <c r="M148" s="69"/>
      <c r="N148" s="70"/>
      <c r="O148" s="71"/>
      <c r="P148" s="72"/>
      <c r="Q148" s="135"/>
      <c r="R148" s="69"/>
      <c r="S148" s="70"/>
      <c r="T148" s="71"/>
      <c r="U148" s="72"/>
      <c r="V148" s="135"/>
      <c r="W148" s="73"/>
    </row>
    <row r="149" spans="1:28">
      <c r="L149" s="59" t="s">
        <v>10</v>
      </c>
      <c r="M149" s="313">
        <f t="shared" ref="M149:N151" si="227">+M93+M121</f>
        <v>14</v>
      </c>
      <c r="N149" s="314">
        <f t="shared" si="227"/>
        <v>61</v>
      </c>
      <c r="O149" s="165">
        <f>M149+N149</f>
        <v>75</v>
      </c>
      <c r="P149" s="312">
        <f>+P93+P121</f>
        <v>0</v>
      </c>
      <c r="Q149" s="173">
        <f>O149+P149</f>
        <v>75</v>
      </c>
      <c r="R149" s="313">
        <f t="shared" ref="R149:S151" si="228">+R93+R121</f>
        <v>16</v>
      </c>
      <c r="S149" s="314">
        <f t="shared" si="228"/>
        <v>93</v>
      </c>
      <c r="T149" s="165">
        <f>R149+S149</f>
        <v>109</v>
      </c>
      <c r="U149" s="312">
        <f>+U93+U121</f>
        <v>0</v>
      </c>
      <c r="V149" s="173">
        <f>T149+U149</f>
        <v>109</v>
      </c>
      <c r="W149" s="77">
        <f>IF(Q149=0,0,((V149/Q149)-1)*100)</f>
        <v>45.333333333333336</v>
      </c>
      <c r="Z149" s="261"/>
    </row>
    <row r="150" spans="1:28">
      <c r="L150" s="59" t="s">
        <v>11</v>
      </c>
      <c r="M150" s="313">
        <f t="shared" si="227"/>
        <v>20</v>
      </c>
      <c r="N150" s="314">
        <f t="shared" si="227"/>
        <v>59</v>
      </c>
      <c r="O150" s="165">
        <f>M150+N150</f>
        <v>79</v>
      </c>
      <c r="P150" s="312">
        <f>+P94+P122</f>
        <v>0</v>
      </c>
      <c r="Q150" s="173">
        <f>O150+P150</f>
        <v>79</v>
      </c>
      <c r="R150" s="313">
        <f t="shared" si="228"/>
        <v>9</v>
      </c>
      <c r="S150" s="314">
        <f t="shared" si="228"/>
        <v>63</v>
      </c>
      <c r="T150" s="165">
        <f>R150+S150</f>
        <v>72</v>
      </c>
      <c r="U150" s="312">
        <f>+U94+U122</f>
        <v>0</v>
      </c>
      <c r="V150" s="173">
        <f>T150+U150</f>
        <v>72</v>
      </c>
      <c r="W150" s="77">
        <f>IF(Q150=0,0,((V150/Q150)-1)*100)</f>
        <v>-8.8607594936708889</v>
      </c>
      <c r="Z150" s="261"/>
    </row>
    <row r="151" spans="1:28" ht="13.5" thickBot="1">
      <c r="L151" s="64" t="s">
        <v>12</v>
      </c>
      <c r="M151" s="313">
        <f t="shared" si="227"/>
        <v>20</v>
      </c>
      <c r="N151" s="314">
        <f t="shared" si="227"/>
        <v>81</v>
      </c>
      <c r="O151" s="165">
        <f>M151+N151</f>
        <v>101</v>
      </c>
      <c r="P151" s="312">
        <f>+P95+P123</f>
        <v>0</v>
      </c>
      <c r="Q151" s="173">
        <f>O151+P151</f>
        <v>101</v>
      </c>
      <c r="R151" s="313">
        <f t="shared" si="228"/>
        <v>13</v>
      </c>
      <c r="S151" s="314">
        <f t="shared" si="228"/>
        <v>82</v>
      </c>
      <c r="T151" s="165">
        <f>R151+S151</f>
        <v>95</v>
      </c>
      <c r="U151" s="312">
        <f>+U95+U123</f>
        <v>0</v>
      </c>
      <c r="V151" s="173">
        <f>T151+U151</f>
        <v>95</v>
      </c>
      <c r="W151" s="77">
        <f>IF(Q151=0,0,((V151/Q151)-1)*100)</f>
        <v>-5.9405940594059459</v>
      </c>
      <c r="Z151" s="261"/>
    </row>
    <row r="152" spans="1:28" ht="14.25" thickTop="1" thickBot="1">
      <c r="L152" s="78" t="s">
        <v>57</v>
      </c>
      <c r="M152" s="79">
        <f t="shared" ref="M152:Q152" si="229">+M149+M150+M151</f>
        <v>54</v>
      </c>
      <c r="N152" s="80">
        <f t="shared" si="229"/>
        <v>201</v>
      </c>
      <c r="O152" s="166">
        <f t="shared" si="229"/>
        <v>255</v>
      </c>
      <c r="P152" s="79">
        <f t="shared" si="229"/>
        <v>0</v>
      </c>
      <c r="Q152" s="166">
        <f t="shared" si="229"/>
        <v>255</v>
      </c>
      <c r="R152" s="79">
        <f t="shared" ref="R152:V152" si="230">+R149+R150+R151</f>
        <v>38</v>
      </c>
      <c r="S152" s="80">
        <f t="shared" si="230"/>
        <v>238</v>
      </c>
      <c r="T152" s="166">
        <f t="shared" si="230"/>
        <v>276</v>
      </c>
      <c r="U152" s="79">
        <f t="shared" si="230"/>
        <v>0</v>
      </c>
      <c r="V152" s="166">
        <f t="shared" si="230"/>
        <v>276</v>
      </c>
      <c r="W152" s="81">
        <f t="shared" ref="W152" si="231">IF(Q152=0,0,((V152/Q152)-1)*100)</f>
        <v>8.2352941176470509</v>
      </c>
      <c r="Y152" s="261"/>
      <c r="Z152" s="261"/>
    </row>
    <row r="153" spans="1:28" ht="13.5" thickTop="1">
      <c r="L153" s="59" t="s">
        <v>13</v>
      </c>
      <c r="M153" s="313">
        <f t="shared" ref="M153:N155" si="232">+M97+M125</f>
        <v>18</v>
      </c>
      <c r="N153" s="314">
        <f t="shared" si="232"/>
        <v>87</v>
      </c>
      <c r="O153" s="165">
        <f t="shared" ref="O153" si="233">M153+N153</f>
        <v>105</v>
      </c>
      <c r="P153" s="312">
        <f>+P97+P125</f>
        <v>0</v>
      </c>
      <c r="Q153" s="173">
        <f>O153+P153</f>
        <v>105</v>
      </c>
      <c r="R153" s="313">
        <f t="shared" ref="R153:S155" si="234">+R97+R125</f>
        <v>14</v>
      </c>
      <c r="S153" s="314">
        <f t="shared" si="234"/>
        <v>69</v>
      </c>
      <c r="T153" s="165">
        <f t="shared" ref="T153" si="235">R153+S153</f>
        <v>83</v>
      </c>
      <c r="U153" s="312">
        <f>+U97+U125</f>
        <v>0</v>
      </c>
      <c r="V153" s="173">
        <f>T153+U153</f>
        <v>83</v>
      </c>
      <c r="W153" s="77">
        <f>IF(Q153=0,0,((V153/Q153)-1)*100)</f>
        <v>-20.952380952380956</v>
      </c>
      <c r="X153" s="546"/>
      <c r="Y153" s="547"/>
      <c r="Z153" s="547"/>
      <c r="AA153" s="548"/>
    </row>
    <row r="154" spans="1:28">
      <c r="L154" s="59" t="s">
        <v>14</v>
      </c>
      <c r="M154" s="313">
        <f t="shared" si="232"/>
        <v>18</v>
      </c>
      <c r="N154" s="314">
        <f t="shared" si="232"/>
        <v>88</v>
      </c>
      <c r="O154" s="165">
        <f>M154+N154</f>
        <v>106</v>
      </c>
      <c r="P154" s="312">
        <f>+P98+P126</f>
        <v>0</v>
      </c>
      <c r="Q154" s="173">
        <f>O154+P154</f>
        <v>106</v>
      </c>
      <c r="R154" s="313">
        <f t="shared" si="234"/>
        <v>15</v>
      </c>
      <c r="S154" s="314">
        <f t="shared" si="234"/>
        <v>69</v>
      </c>
      <c r="T154" s="165">
        <f>R154+S154</f>
        <v>84</v>
      </c>
      <c r="U154" s="312">
        <f>+U98+U126</f>
        <v>0</v>
      </c>
      <c r="V154" s="173">
        <f>T154+U154</f>
        <v>84</v>
      </c>
      <c r="W154" s="77">
        <f>IF(Q154=0,0,((V154/Q154)-1)*100)</f>
        <v>-20.75471698113207</v>
      </c>
      <c r="Y154" s="261"/>
      <c r="Z154" s="261"/>
      <c r="AB154" s="261"/>
    </row>
    <row r="155" spans="1:28" ht="13.5" thickBot="1">
      <c r="L155" s="59" t="s">
        <v>15</v>
      </c>
      <c r="M155" s="313">
        <f t="shared" si="232"/>
        <v>22</v>
      </c>
      <c r="N155" s="314">
        <f t="shared" si="232"/>
        <v>98</v>
      </c>
      <c r="O155" s="165">
        <f>M155+N155</f>
        <v>120</v>
      </c>
      <c r="P155" s="312">
        <f>+P99+P127</f>
        <v>0</v>
      </c>
      <c r="Q155" s="173">
        <f>O155+P155</f>
        <v>120</v>
      </c>
      <c r="R155" s="313">
        <f t="shared" si="234"/>
        <v>17</v>
      </c>
      <c r="S155" s="314">
        <f t="shared" si="234"/>
        <v>74</v>
      </c>
      <c r="T155" s="165">
        <f>R155+S155</f>
        <v>91</v>
      </c>
      <c r="U155" s="312">
        <f>+U99+U127</f>
        <v>0</v>
      </c>
      <c r="V155" s="173">
        <f>T155+U155</f>
        <v>91</v>
      </c>
      <c r="W155" s="77">
        <f>IF(Q155=0,0,((V155/Q155)-1)*100)</f>
        <v>-24.166666666666671</v>
      </c>
      <c r="Y155" s="261"/>
      <c r="Z155" s="261"/>
    </row>
    <row r="156" spans="1:28" ht="14.25" thickTop="1" thickBot="1">
      <c r="A156" s="293"/>
      <c r="L156" s="78" t="s">
        <v>61</v>
      </c>
      <c r="M156" s="79">
        <f>+M153+M154+M155</f>
        <v>58</v>
      </c>
      <c r="N156" s="80">
        <f t="shared" ref="N156" si="236">+N153+N154+N155</f>
        <v>273</v>
      </c>
      <c r="O156" s="166">
        <f t="shared" ref="O156" si="237">+O153+O154+O155</f>
        <v>331</v>
      </c>
      <c r="P156" s="79">
        <f t="shared" ref="P156" si="238">+P153+P154+P155</f>
        <v>0</v>
      </c>
      <c r="Q156" s="166">
        <f t="shared" ref="Q156" si="239">+Q153+Q154+Q155</f>
        <v>331</v>
      </c>
      <c r="R156" s="79">
        <f t="shared" ref="R156" si="240">+R153+R154+R155</f>
        <v>46</v>
      </c>
      <c r="S156" s="80">
        <f t="shared" ref="S156" si="241">+S153+S154+S155</f>
        <v>212</v>
      </c>
      <c r="T156" s="166">
        <f t="shared" ref="T156" si="242">+T153+T154+T155</f>
        <v>258</v>
      </c>
      <c r="U156" s="79">
        <f t="shared" ref="U156" si="243">+U153+U154+U155</f>
        <v>0</v>
      </c>
      <c r="V156" s="166">
        <f t="shared" ref="V156" si="244">+V153+V154+V155</f>
        <v>258</v>
      </c>
      <c r="W156" s="81">
        <f t="shared" ref="W156" si="245">IF(Q156=0,0,((V156/Q156)-1)*100)</f>
        <v>-22.054380664652573</v>
      </c>
      <c r="Y156" s="261"/>
      <c r="Z156" s="261"/>
    </row>
    <row r="157" spans="1:28" ht="13.5" thickTop="1">
      <c r="L157" s="59" t="s">
        <v>16</v>
      </c>
      <c r="M157" s="313">
        <f>+M101+M129</f>
        <v>17</v>
      </c>
      <c r="N157" s="314">
        <f>+N101+N129</f>
        <v>86</v>
      </c>
      <c r="O157" s="165">
        <f t="shared" ref="O157" si="246">M157+N157</f>
        <v>103</v>
      </c>
      <c r="P157" s="312">
        <f>+P101+P129</f>
        <v>0</v>
      </c>
      <c r="Q157" s="173">
        <f>O157+P157</f>
        <v>103</v>
      </c>
      <c r="R157" s="313">
        <f>+R101+R129</f>
        <v>13</v>
      </c>
      <c r="S157" s="314">
        <f>+S101+S129</f>
        <v>80</v>
      </c>
      <c r="T157" s="165">
        <f>R157+S157</f>
        <v>93</v>
      </c>
      <c r="U157" s="312">
        <f>+U101+U129</f>
        <v>0</v>
      </c>
      <c r="V157" s="173">
        <f>T157+U157</f>
        <v>93</v>
      </c>
      <c r="W157" s="77">
        <f t="shared" ref="W157" si="247">IF(Q157=0,0,((V157/Q157)-1)*100)</f>
        <v>-9.7087378640776656</v>
      </c>
      <c r="Y157" s="261"/>
      <c r="Z157" s="261"/>
    </row>
    <row r="158" spans="1:28" ht="13.5" thickBot="1">
      <c r="L158" s="59" t="s">
        <v>17</v>
      </c>
      <c r="M158" s="313">
        <f>+M102+M130</f>
        <v>14</v>
      </c>
      <c r="N158" s="314">
        <f>+N102+N130</f>
        <v>98</v>
      </c>
      <c r="O158" s="165">
        <f>M158+N158</f>
        <v>112</v>
      </c>
      <c r="P158" s="312">
        <f>+P102+P130</f>
        <v>0</v>
      </c>
      <c r="Q158" s="173">
        <f>O158+P158</f>
        <v>112</v>
      </c>
      <c r="R158" s="313">
        <f>+R102+R130</f>
        <v>10</v>
      </c>
      <c r="S158" s="314">
        <f>+S102+S130</f>
        <v>85</v>
      </c>
      <c r="T158" s="165">
        <f>R158+S158</f>
        <v>95</v>
      </c>
      <c r="U158" s="312">
        <f>+U102+U130</f>
        <v>0</v>
      </c>
      <c r="V158" s="173">
        <f>T158+U158</f>
        <v>95</v>
      </c>
      <c r="W158" s="77">
        <f t="shared" ref="W158:W159" si="248">IF(Q158=0,0,((V158/Q158)-1)*100)</f>
        <v>-15.178571428571431</v>
      </c>
      <c r="Y158" s="261"/>
      <c r="Z158" s="261"/>
    </row>
    <row r="159" spans="1:28" ht="14.25" thickTop="1" thickBot="1">
      <c r="A159" s="293"/>
      <c r="L159" s="78" t="s">
        <v>66</v>
      </c>
      <c r="M159" s="79">
        <f>+M156+M157+M158</f>
        <v>89</v>
      </c>
      <c r="N159" s="80">
        <f t="shared" ref="N159" si="249">+N156+N157+N158</f>
        <v>457</v>
      </c>
      <c r="O159" s="164">
        <f t="shared" ref="O159" si="250">+O156+O157+O158</f>
        <v>546</v>
      </c>
      <c r="P159" s="79">
        <f t="shared" ref="P159" si="251">+P156+P157+P158</f>
        <v>0</v>
      </c>
      <c r="Q159" s="164">
        <f t="shared" ref="Q159" si="252">+Q156+Q157+Q158</f>
        <v>546</v>
      </c>
      <c r="R159" s="79">
        <f t="shared" ref="R159" si="253">+R156+R157+R158</f>
        <v>69</v>
      </c>
      <c r="S159" s="80">
        <f t="shared" ref="S159" si="254">+S156+S157+S158</f>
        <v>377</v>
      </c>
      <c r="T159" s="164">
        <f t="shared" ref="T159" si="255">+T156+T157+T158</f>
        <v>446</v>
      </c>
      <c r="U159" s="79">
        <f t="shared" ref="U159" si="256">+U156+U157+U158</f>
        <v>0</v>
      </c>
      <c r="V159" s="164">
        <f t="shared" ref="V159" si="257">+V156+V157+V158</f>
        <v>446</v>
      </c>
      <c r="W159" s="81">
        <f t="shared" si="248"/>
        <v>-18.315018315018317</v>
      </c>
      <c r="Y159" s="261"/>
      <c r="Z159" s="261"/>
    </row>
    <row r="160" spans="1:28" ht="14.25" thickTop="1" thickBot="1">
      <c r="A160" s="293"/>
      <c r="L160" s="78" t="s">
        <v>67</v>
      </c>
      <c r="M160" s="79">
        <f>+M152+M156+M157+M158</f>
        <v>143</v>
      </c>
      <c r="N160" s="80">
        <f t="shared" ref="N160:V160" si="258">+N152+N156+N157+N158</f>
        <v>658</v>
      </c>
      <c r="O160" s="164">
        <f t="shared" si="258"/>
        <v>801</v>
      </c>
      <c r="P160" s="79">
        <f t="shared" si="258"/>
        <v>0</v>
      </c>
      <c r="Q160" s="164">
        <f t="shared" si="258"/>
        <v>801</v>
      </c>
      <c r="R160" s="79">
        <f t="shared" si="258"/>
        <v>107</v>
      </c>
      <c r="S160" s="80">
        <f t="shared" si="258"/>
        <v>615</v>
      </c>
      <c r="T160" s="164">
        <f t="shared" si="258"/>
        <v>722</v>
      </c>
      <c r="U160" s="79">
        <f t="shared" si="258"/>
        <v>0</v>
      </c>
      <c r="V160" s="164">
        <f t="shared" si="258"/>
        <v>722</v>
      </c>
      <c r="W160" s="81">
        <f>IF(Q160=0,0,((V160/Q160)-1)*100)</f>
        <v>-9.8626716604244713</v>
      </c>
      <c r="Y160" s="261"/>
      <c r="Z160" s="261"/>
      <c r="AB160" s="260"/>
    </row>
    <row r="161" spans="1:26" ht="14.25" thickTop="1" thickBot="1">
      <c r="L161" s="59" t="s">
        <v>18</v>
      </c>
      <c r="M161" s="313">
        <f>+M105+M133</f>
        <v>16</v>
      </c>
      <c r="N161" s="314">
        <f>+N105+N133</f>
        <v>105</v>
      </c>
      <c r="O161" s="167">
        <f>M161+N161</f>
        <v>121</v>
      </c>
      <c r="P161" s="82">
        <f>+P105+P133</f>
        <v>0</v>
      </c>
      <c r="Q161" s="173">
        <f>O161+P161</f>
        <v>121</v>
      </c>
      <c r="R161" s="313"/>
      <c r="S161" s="314"/>
      <c r="T161" s="167"/>
      <c r="U161" s="82"/>
      <c r="V161" s="173"/>
      <c r="W161" s="77"/>
      <c r="Y161" s="261"/>
      <c r="Z161" s="261"/>
    </row>
    <row r="162" spans="1:26" ht="14.25" thickTop="1" thickBot="1">
      <c r="A162" s="293"/>
      <c r="L162" s="83" t="s">
        <v>19</v>
      </c>
      <c r="M162" s="84">
        <f t="shared" ref="M162:Q162" si="259">+M157+M158+M161</f>
        <v>47</v>
      </c>
      <c r="N162" s="84">
        <f t="shared" si="259"/>
        <v>289</v>
      </c>
      <c r="O162" s="168">
        <f t="shared" si="259"/>
        <v>336</v>
      </c>
      <c r="P162" s="85">
        <f t="shared" si="259"/>
        <v>0</v>
      </c>
      <c r="Q162" s="168">
        <f t="shared" si="259"/>
        <v>336</v>
      </c>
      <c r="R162" s="84"/>
      <c r="S162" s="84"/>
      <c r="T162" s="168"/>
      <c r="U162" s="85"/>
      <c r="V162" s="168"/>
      <c r="W162" s="86"/>
      <c r="Y162" s="261"/>
      <c r="Z162" s="261"/>
    </row>
    <row r="163" spans="1:26" ht="13.5" thickTop="1">
      <c r="A163" s="293"/>
      <c r="L163" s="59" t="s">
        <v>21</v>
      </c>
      <c r="M163" s="313">
        <f t="shared" ref="M163:N165" si="260">+M107+M135</f>
        <v>18</v>
      </c>
      <c r="N163" s="314">
        <f t="shared" si="260"/>
        <v>107</v>
      </c>
      <c r="O163" s="167">
        <f>M163+N163</f>
        <v>125</v>
      </c>
      <c r="P163" s="87">
        <f>+P107+P135</f>
        <v>0</v>
      </c>
      <c r="Q163" s="173">
        <f>O163+P163</f>
        <v>125</v>
      </c>
      <c r="R163" s="313"/>
      <c r="S163" s="314"/>
      <c r="T163" s="167"/>
      <c r="U163" s="87"/>
      <c r="V163" s="173"/>
      <c r="W163" s="77"/>
    </row>
    <row r="164" spans="1:26">
      <c r="A164" s="293"/>
      <c r="L164" s="59" t="s">
        <v>22</v>
      </c>
      <c r="M164" s="313">
        <f t="shared" si="260"/>
        <v>19</v>
      </c>
      <c r="N164" s="314">
        <f t="shared" si="260"/>
        <v>104</v>
      </c>
      <c r="O164" s="167">
        <f t="shared" ref="O164" si="261">M164+N164</f>
        <v>123</v>
      </c>
      <c r="P164" s="312">
        <f>+P108+P136</f>
        <v>0</v>
      </c>
      <c r="Q164" s="173">
        <f>O164+P164</f>
        <v>123</v>
      </c>
      <c r="R164" s="313"/>
      <c r="S164" s="314"/>
      <c r="T164" s="167"/>
      <c r="U164" s="312"/>
      <c r="V164" s="173"/>
      <c r="W164" s="77"/>
    </row>
    <row r="165" spans="1:26" ht="13.5" thickBot="1">
      <c r="A165" s="295"/>
      <c r="K165" s="295"/>
      <c r="L165" s="59" t="s">
        <v>23</v>
      </c>
      <c r="M165" s="313">
        <f t="shared" si="260"/>
        <v>18</v>
      </c>
      <c r="N165" s="314">
        <f t="shared" si="260"/>
        <v>87</v>
      </c>
      <c r="O165" s="167">
        <f>M165+N165</f>
        <v>105</v>
      </c>
      <c r="P165" s="312">
        <f>+P109+P137</f>
        <v>0</v>
      </c>
      <c r="Q165" s="173">
        <f>O165+P165</f>
        <v>105</v>
      </c>
      <c r="R165" s="313"/>
      <c r="S165" s="314"/>
      <c r="T165" s="167"/>
      <c r="U165" s="312"/>
      <c r="V165" s="173"/>
      <c r="W165" s="77"/>
    </row>
    <row r="166" spans="1:26" ht="14.25" thickTop="1" thickBot="1">
      <c r="A166" s="293"/>
      <c r="L166" s="78" t="s">
        <v>24</v>
      </c>
      <c r="M166" s="79">
        <f t="shared" ref="M166:Q166" si="262">+M163+M164+M165</f>
        <v>55</v>
      </c>
      <c r="N166" s="80">
        <f t="shared" si="262"/>
        <v>298</v>
      </c>
      <c r="O166" s="166">
        <f t="shared" si="262"/>
        <v>353</v>
      </c>
      <c r="P166" s="79">
        <f t="shared" si="262"/>
        <v>0</v>
      </c>
      <c r="Q166" s="166">
        <f t="shared" si="262"/>
        <v>353</v>
      </c>
      <c r="R166" s="79"/>
      <c r="S166" s="80"/>
      <c r="T166" s="166"/>
      <c r="U166" s="79"/>
      <c r="V166" s="166"/>
      <c r="W166" s="81"/>
    </row>
    <row r="167" spans="1:26" ht="14.25" thickTop="1" thickBot="1">
      <c r="A167" s="293" t="str">
        <f>IF(ISERROR(F167/G167)," ",IF(F167/G167&gt;0.5,IF(F167/G167&lt;1.5," ","NOT OK"),"NOT OK"))</f>
        <v xml:space="preserve"> </v>
      </c>
      <c r="L167" s="78" t="s">
        <v>62</v>
      </c>
      <c r="M167" s="79">
        <f t="shared" ref="M167:Q167" si="263">+M156+M162+M166</f>
        <v>160</v>
      </c>
      <c r="N167" s="80">
        <f t="shared" si="263"/>
        <v>860</v>
      </c>
      <c r="O167" s="164">
        <f t="shared" si="263"/>
        <v>1020</v>
      </c>
      <c r="P167" s="79">
        <f t="shared" si="263"/>
        <v>0</v>
      </c>
      <c r="Q167" s="164">
        <f t="shared" si="263"/>
        <v>1020</v>
      </c>
      <c r="R167" s="79"/>
      <c r="S167" s="80"/>
      <c r="T167" s="164"/>
      <c r="U167" s="79"/>
      <c r="V167" s="164"/>
      <c r="W167" s="81"/>
      <c r="Y167" s="261"/>
      <c r="Z167" s="261"/>
    </row>
    <row r="168" spans="1:26" ht="14.25" thickTop="1" thickBot="1">
      <c r="A168" s="293"/>
      <c r="L168" s="78" t="s">
        <v>63</v>
      </c>
      <c r="M168" s="79">
        <f t="shared" ref="M168:Q168" si="264">+M152+M156+M162+M166</f>
        <v>214</v>
      </c>
      <c r="N168" s="80">
        <f t="shared" si="264"/>
        <v>1061</v>
      </c>
      <c r="O168" s="166">
        <f t="shared" si="264"/>
        <v>1275</v>
      </c>
      <c r="P168" s="79">
        <f t="shared" si="264"/>
        <v>0</v>
      </c>
      <c r="Q168" s="166">
        <f t="shared" si="264"/>
        <v>1275</v>
      </c>
      <c r="R168" s="79"/>
      <c r="S168" s="80"/>
      <c r="T168" s="166"/>
      <c r="U168" s="79"/>
      <c r="V168" s="166"/>
      <c r="W168" s="81"/>
      <c r="Y168" s="261"/>
      <c r="Z168" s="261"/>
    </row>
    <row r="169" spans="1:26" ht="14.25" thickTop="1" thickBot="1">
      <c r="L169" s="88" t="s">
        <v>60</v>
      </c>
      <c r="M169" s="56"/>
      <c r="N169" s="56"/>
      <c r="O169" s="56"/>
      <c r="P169" s="56"/>
      <c r="Q169" s="56"/>
      <c r="R169" s="56"/>
      <c r="S169" s="56"/>
      <c r="T169" s="56"/>
      <c r="U169" s="56"/>
      <c r="V169" s="56"/>
      <c r="W169" s="56"/>
      <c r="X169" s="56"/>
    </row>
    <row r="170" spans="1:26" ht="13.5" thickTop="1">
      <c r="L170" s="1326" t="s">
        <v>54</v>
      </c>
      <c r="M170" s="1327"/>
      <c r="N170" s="1327"/>
      <c r="O170" s="1327"/>
      <c r="P170" s="1327"/>
      <c r="Q170" s="1327"/>
      <c r="R170" s="1327"/>
      <c r="S170" s="1327"/>
      <c r="T170" s="1327"/>
      <c r="U170" s="1327"/>
      <c r="V170" s="1327"/>
      <c r="W170" s="1328"/>
    </row>
    <row r="171" spans="1:26" ht="13.5" customHeight="1" thickBot="1">
      <c r="L171" s="1329" t="s">
        <v>51</v>
      </c>
      <c r="M171" s="1330"/>
      <c r="N171" s="1330"/>
      <c r="O171" s="1330"/>
      <c r="P171" s="1330"/>
      <c r="Q171" s="1330"/>
      <c r="R171" s="1330"/>
      <c r="S171" s="1330"/>
      <c r="T171" s="1330"/>
      <c r="U171" s="1330"/>
      <c r="V171" s="1330"/>
      <c r="W171" s="1331"/>
    </row>
    <row r="172" spans="1:26" ht="14.25" thickTop="1" thickBot="1">
      <c r="L172" s="200"/>
      <c r="M172" s="201"/>
      <c r="N172" s="201"/>
      <c r="O172" s="201"/>
      <c r="P172" s="201"/>
      <c r="Q172" s="201"/>
      <c r="R172" s="201"/>
      <c r="S172" s="201"/>
      <c r="T172" s="201"/>
      <c r="U172" s="201"/>
      <c r="V172" s="201"/>
      <c r="W172" s="202" t="s">
        <v>34</v>
      </c>
    </row>
    <row r="173" spans="1:26" ht="14.25" thickTop="1" thickBot="1">
      <c r="L173" s="203"/>
      <c r="M173" s="240" t="s">
        <v>64</v>
      </c>
      <c r="N173" s="205"/>
      <c r="O173" s="240"/>
      <c r="P173" s="204"/>
      <c r="Q173" s="205"/>
      <c r="R173" s="204" t="s">
        <v>65</v>
      </c>
      <c r="S173" s="205"/>
      <c r="T173" s="240"/>
      <c r="U173" s="204"/>
      <c r="V173" s="204"/>
      <c r="W173" s="278" t="s">
        <v>2</v>
      </c>
    </row>
    <row r="174" spans="1:26" ht="13.5" thickTop="1">
      <c r="L174" s="206" t="s">
        <v>3</v>
      </c>
      <c r="M174" s="207"/>
      <c r="N174" s="208"/>
      <c r="O174" s="209"/>
      <c r="P174" s="210"/>
      <c r="Q174" s="209"/>
      <c r="R174" s="207"/>
      <c r="S174" s="208"/>
      <c r="T174" s="209"/>
      <c r="U174" s="210"/>
      <c r="V174" s="209"/>
      <c r="W174" s="279" t="s">
        <v>4</v>
      </c>
    </row>
    <row r="175" spans="1:26" ht="13.5" thickBot="1">
      <c r="L175" s="211"/>
      <c r="M175" s="212" t="s">
        <v>35</v>
      </c>
      <c r="N175" s="213" t="s">
        <v>36</v>
      </c>
      <c r="O175" s="214" t="s">
        <v>37</v>
      </c>
      <c r="P175" s="215" t="s">
        <v>32</v>
      </c>
      <c r="Q175" s="214" t="s">
        <v>7</v>
      </c>
      <c r="R175" s="212" t="s">
        <v>35</v>
      </c>
      <c r="S175" s="213" t="s">
        <v>36</v>
      </c>
      <c r="T175" s="214" t="s">
        <v>37</v>
      </c>
      <c r="U175" s="215" t="s">
        <v>32</v>
      </c>
      <c r="V175" s="214" t="s">
        <v>7</v>
      </c>
      <c r="W175" s="280"/>
    </row>
    <row r="176" spans="1:26" ht="5.25" customHeight="1" thickTop="1">
      <c r="L176" s="206"/>
      <c r="M176" s="216"/>
      <c r="N176" s="217"/>
      <c r="O176" s="218"/>
      <c r="P176" s="219"/>
      <c r="Q176" s="218"/>
      <c r="R176" s="216"/>
      <c r="S176" s="217"/>
      <c r="T176" s="218"/>
      <c r="U176" s="219"/>
      <c r="V176" s="218"/>
      <c r="W176" s="220"/>
    </row>
    <row r="177" spans="1:27">
      <c r="L177" s="206" t="s">
        <v>10</v>
      </c>
      <c r="M177" s="315">
        <v>0</v>
      </c>
      <c r="N177" s="316">
        <v>0</v>
      </c>
      <c r="O177" s="317">
        <f>+M177+N177</f>
        <v>0</v>
      </c>
      <c r="P177" s="318">
        <v>0</v>
      </c>
      <c r="Q177" s="317">
        <f t="shared" ref="Q177" si="265">O177+P177</f>
        <v>0</v>
      </c>
      <c r="R177" s="315">
        <v>0</v>
      </c>
      <c r="S177" s="316">
        <v>0</v>
      </c>
      <c r="T177" s="317">
        <f>+R177+S177</f>
        <v>0</v>
      </c>
      <c r="U177" s="318">
        <v>0</v>
      </c>
      <c r="V177" s="317">
        <f t="shared" ref="V177:V179" si="266">T177+U177</f>
        <v>0</v>
      </c>
      <c r="W177" s="1020">
        <f>IF(Q177=0,0,((V177/Q177)-1)*100)</f>
        <v>0</v>
      </c>
    </row>
    <row r="178" spans="1:27">
      <c r="L178" s="206" t="s">
        <v>11</v>
      </c>
      <c r="M178" s="315">
        <v>0</v>
      </c>
      <c r="N178" s="316">
        <v>0</v>
      </c>
      <c r="O178" s="317">
        <f t="shared" ref="O178:O179" si="267">+M178+N178</f>
        <v>0</v>
      </c>
      <c r="P178" s="318">
        <v>0</v>
      </c>
      <c r="Q178" s="317">
        <f>O178+P178</f>
        <v>0</v>
      </c>
      <c r="R178" s="315">
        <v>0</v>
      </c>
      <c r="S178" s="316">
        <v>0</v>
      </c>
      <c r="T178" s="317">
        <f t="shared" ref="T178:T179" si="268">+R178+S178</f>
        <v>0</v>
      </c>
      <c r="U178" s="318">
        <v>0</v>
      </c>
      <c r="V178" s="317">
        <f>T178+U178</f>
        <v>0</v>
      </c>
      <c r="W178" s="1020">
        <f>IF(Q178=0,0,((V178/Q178)-1)*100)</f>
        <v>0</v>
      </c>
    </row>
    <row r="179" spans="1:27" ht="13.5" thickBot="1">
      <c r="L179" s="211" t="s">
        <v>12</v>
      </c>
      <c r="M179" s="315">
        <v>0</v>
      </c>
      <c r="N179" s="316">
        <v>0</v>
      </c>
      <c r="O179" s="317">
        <f t="shared" si="267"/>
        <v>0</v>
      </c>
      <c r="P179" s="318">
        <v>0</v>
      </c>
      <c r="Q179" s="317">
        <f t="shared" ref="Q179" si="269">O179+P179</f>
        <v>0</v>
      </c>
      <c r="R179" s="315">
        <v>0</v>
      </c>
      <c r="S179" s="316">
        <v>0</v>
      </c>
      <c r="T179" s="317">
        <f t="shared" si="268"/>
        <v>0</v>
      </c>
      <c r="U179" s="318">
        <v>0</v>
      </c>
      <c r="V179" s="317">
        <f t="shared" si="266"/>
        <v>0</v>
      </c>
      <c r="W179" s="1020">
        <f>IF(Q179=0,0,((V179/Q179)-1)*100)</f>
        <v>0</v>
      </c>
    </row>
    <row r="180" spans="1:27" ht="14.25" thickTop="1" thickBot="1">
      <c r="L180" s="226" t="s">
        <v>57</v>
      </c>
      <c r="M180" s="227">
        <f t="shared" ref="M180:Q180" si="270">+M177+M178+M179</f>
        <v>0</v>
      </c>
      <c r="N180" s="228">
        <f t="shared" si="270"/>
        <v>0</v>
      </c>
      <c r="O180" s="229">
        <f t="shared" si="270"/>
        <v>0</v>
      </c>
      <c r="P180" s="227">
        <f t="shared" si="270"/>
        <v>0</v>
      </c>
      <c r="Q180" s="229">
        <f t="shared" si="270"/>
        <v>0</v>
      </c>
      <c r="R180" s="227">
        <f t="shared" ref="R180:V180" si="271">+R177+R178+R179</f>
        <v>0</v>
      </c>
      <c r="S180" s="228">
        <f t="shared" si="271"/>
        <v>0</v>
      </c>
      <c r="T180" s="229">
        <f t="shared" si="271"/>
        <v>0</v>
      </c>
      <c r="U180" s="227">
        <f t="shared" si="271"/>
        <v>0</v>
      </c>
      <c r="V180" s="229">
        <f t="shared" si="271"/>
        <v>0</v>
      </c>
      <c r="W180" s="1021">
        <f t="shared" ref="W180:W181" si="272">IF(Q180=0,0,((V180/Q180)-1)*100)</f>
        <v>0</v>
      </c>
    </row>
    <row r="181" spans="1:27" ht="13.5" thickTop="1">
      <c r="L181" s="206" t="s">
        <v>13</v>
      </c>
      <c r="M181" s="315">
        <v>0</v>
      </c>
      <c r="N181" s="316">
        <v>0</v>
      </c>
      <c r="O181" s="317">
        <f>M181+N181</f>
        <v>0</v>
      </c>
      <c r="P181" s="318">
        <v>0</v>
      </c>
      <c r="Q181" s="317">
        <f>O181+P181</f>
        <v>0</v>
      </c>
      <c r="R181" s="315">
        <v>0</v>
      </c>
      <c r="S181" s="316">
        <v>0</v>
      </c>
      <c r="T181" s="317">
        <f>R181+S181</f>
        <v>0</v>
      </c>
      <c r="U181" s="318">
        <v>0</v>
      </c>
      <c r="V181" s="317">
        <f>T181+U181</f>
        <v>0</v>
      </c>
      <c r="W181" s="1020">
        <f t="shared" si="272"/>
        <v>0</v>
      </c>
    </row>
    <row r="182" spans="1:27">
      <c r="L182" s="206" t="s">
        <v>14</v>
      </c>
      <c r="M182" s="315">
        <v>0</v>
      </c>
      <c r="N182" s="316">
        <v>0</v>
      </c>
      <c r="O182" s="317">
        <f>M182+N182</f>
        <v>0</v>
      </c>
      <c r="P182" s="318">
        <v>0</v>
      </c>
      <c r="Q182" s="317">
        <f>O182+P182</f>
        <v>0</v>
      </c>
      <c r="R182" s="315">
        <v>0</v>
      </c>
      <c r="S182" s="316">
        <v>0</v>
      </c>
      <c r="T182" s="317">
        <f>R182+S182</f>
        <v>0</v>
      </c>
      <c r="U182" s="318">
        <v>0</v>
      </c>
      <c r="V182" s="317">
        <f>T182+U182</f>
        <v>0</v>
      </c>
      <c r="W182" s="1020">
        <f>IF(Q182=0,0,((V182/Q182)-1)*100)</f>
        <v>0</v>
      </c>
    </row>
    <row r="183" spans="1:27" ht="13.5" thickBot="1">
      <c r="L183" s="206" t="s">
        <v>15</v>
      </c>
      <c r="M183" s="315">
        <v>0</v>
      </c>
      <c r="N183" s="316">
        <v>0</v>
      </c>
      <c r="O183" s="317">
        <f>M183+N183</f>
        <v>0</v>
      </c>
      <c r="P183" s="318">
        <v>0</v>
      </c>
      <c r="Q183" s="317">
        <f>O183+P183</f>
        <v>0</v>
      </c>
      <c r="R183" s="315">
        <v>0</v>
      </c>
      <c r="S183" s="316">
        <v>0</v>
      </c>
      <c r="T183" s="317">
        <f>R183+S183</f>
        <v>0</v>
      </c>
      <c r="U183" s="318">
        <v>0</v>
      </c>
      <c r="V183" s="317">
        <f>T183+U183</f>
        <v>0</v>
      </c>
      <c r="W183" s="1020">
        <f>IF(Q183=0,0,((V183/Q183)-1)*100)</f>
        <v>0</v>
      </c>
    </row>
    <row r="184" spans="1:27" ht="14.25" thickTop="1" thickBot="1">
      <c r="L184" s="226" t="s">
        <v>61</v>
      </c>
      <c r="M184" s="227">
        <f>+M181+M182+M183</f>
        <v>0</v>
      </c>
      <c r="N184" s="228">
        <f t="shared" ref="N184:V184" si="273">+N181+N182+N183</f>
        <v>0</v>
      </c>
      <c r="O184" s="229">
        <f t="shared" si="273"/>
        <v>0</v>
      </c>
      <c r="P184" s="227">
        <f t="shared" si="273"/>
        <v>0</v>
      </c>
      <c r="Q184" s="229">
        <f t="shared" si="273"/>
        <v>0</v>
      </c>
      <c r="R184" s="227">
        <f t="shared" si="273"/>
        <v>0</v>
      </c>
      <c r="S184" s="228">
        <f t="shared" si="273"/>
        <v>0</v>
      </c>
      <c r="T184" s="229">
        <f t="shared" si="273"/>
        <v>0</v>
      </c>
      <c r="U184" s="227">
        <f t="shared" si="273"/>
        <v>0</v>
      </c>
      <c r="V184" s="229">
        <f t="shared" si="273"/>
        <v>0</v>
      </c>
      <c r="W184" s="1021">
        <f t="shared" ref="W184" si="274">IF(Q184=0,0,((V184/Q184)-1)*100)</f>
        <v>0</v>
      </c>
    </row>
    <row r="185" spans="1:27" ht="13.5" thickTop="1">
      <c r="L185" s="206" t="s">
        <v>16</v>
      </c>
      <c r="M185" s="315">
        <v>0</v>
      </c>
      <c r="N185" s="316">
        <v>0</v>
      </c>
      <c r="O185" s="317">
        <f>SUM(M185:N185)</f>
        <v>0</v>
      </c>
      <c r="P185" s="318">
        <v>0</v>
      </c>
      <c r="Q185" s="317">
        <f t="shared" ref="Q185" si="275">O185+P185</f>
        <v>0</v>
      </c>
      <c r="R185" s="315">
        <v>0</v>
      </c>
      <c r="S185" s="316">
        <v>0</v>
      </c>
      <c r="T185" s="317">
        <f>SUM(R185:S185)</f>
        <v>0</v>
      </c>
      <c r="U185" s="318">
        <v>0</v>
      </c>
      <c r="V185" s="317">
        <f t="shared" ref="V185" si="276">T185+U185</f>
        <v>0</v>
      </c>
      <c r="W185" s="1020">
        <f>IF(Q185=0,0,((V185/Q185)-1)*100)</f>
        <v>0</v>
      </c>
    </row>
    <row r="186" spans="1:27" ht="13.5" thickBot="1">
      <c r="L186" s="206" t="s">
        <v>17</v>
      </c>
      <c r="M186" s="315">
        <v>0</v>
      </c>
      <c r="N186" s="316">
        <v>0</v>
      </c>
      <c r="O186" s="317">
        <f>SUM(M186:N186)</f>
        <v>0</v>
      </c>
      <c r="P186" s="318">
        <v>0</v>
      </c>
      <c r="Q186" s="317">
        <f>O186+P186</f>
        <v>0</v>
      </c>
      <c r="R186" s="315">
        <v>0</v>
      </c>
      <c r="S186" s="316">
        <v>0</v>
      </c>
      <c r="T186" s="317">
        <f>SUM(R186:S186)</f>
        <v>0</v>
      </c>
      <c r="U186" s="318">
        <v>0</v>
      </c>
      <c r="V186" s="317">
        <f>T186+U186</f>
        <v>0</v>
      </c>
      <c r="W186" s="1020">
        <f t="shared" ref="W186" si="277">IF(Q186=0,0,((V186/Q186)-1)*100)</f>
        <v>0</v>
      </c>
    </row>
    <row r="187" spans="1:27" ht="14.25" thickTop="1" thickBot="1">
      <c r="L187" s="226" t="s">
        <v>66</v>
      </c>
      <c r="M187" s="227">
        <f>+M184+M185+M186</f>
        <v>0</v>
      </c>
      <c r="N187" s="228">
        <f t="shared" ref="N187:V187" si="278">+N184+N185+N186</f>
        <v>0</v>
      </c>
      <c r="O187" s="229">
        <f t="shared" si="278"/>
        <v>0</v>
      </c>
      <c r="P187" s="227">
        <f t="shared" si="278"/>
        <v>0</v>
      </c>
      <c r="Q187" s="229">
        <f t="shared" si="278"/>
        <v>0</v>
      </c>
      <c r="R187" s="227">
        <f t="shared" si="278"/>
        <v>0</v>
      </c>
      <c r="S187" s="228">
        <f t="shared" si="278"/>
        <v>0</v>
      </c>
      <c r="T187" s="229">
        <f t="shared" si="278"/>
        <v>0</v>
      </c>
      <c r="U187" s="227">
        <f t="shared" si="278"/>
        <v>0</v>
      </c>
      <c r="V187" s="229">
        <f t="shared" si="278"/>
        <v>0</v>
      </c>
      <c r="W187" s="1021">
        <f t="shared" ref="W187" si="279">IF(Q187=0,0,((V187/Q187)-1)*100)</f>
        <v>0</v>
      </c>
      <c r="X187" s="1"/>
      <c r="AA187" s="1"/>
    </row>
    <row r="188" spans="1:27" ht="14.25" thickTop="1" thickBot="1">
      <c r="L188" s="226" t="s">
        <v>67</v>
      </c>
      <c r="M188" s="227">
        <f>+M180+M184+M185+M186</f>
        <v>0</v>
      </c>
      <c r="N188" s="228">
        <f t="shared" ref="N188:V188" si="280">+N180+N184+N185+N186</f>
        <v>0</v>
      </c>
      <c r="O188" s="229">
        <f t="shared" si="280"/>
        <v>0</v>
      </c>
      <c r="P188" s="227">
        <f t="shared" si="280"/>
        <v>0</v>
      </c>
      <c r="Q188" s="229">
        <f t="shared" si="280"/>
        <v>0</v>
      </c>
      <c r="R188" s="227">
        <f t="shared" si="280"/>
        <v>0</v>
      </c>
      <c r="S188" s="228">
        <f t="shared" si="280"/>
        <v>0</v>
      </c>
      <c r="T188" s="229">
        <f t="shared" si="280"/>
        <v>0</v>
      </c>
      <c r="U188" s="227">
        <f t="shared" si="280"/>
        <v>0</v>
      </c>
      <c r="V188" s="229">
        <f t="shared" si="280"/>
        <v>0</v>
      </c>
      <c r="W188" s="1021">
        <f>IF(Q188=0,0,((V188/Q188)-1)*100)</f>
        <v>0</v>
      </c>
      <c r="X188" s="5"/>
      <c r="Y188" s="4"/>
      <c r="Z188" s="4"/>
      <c r="AA188" s="296"/>
    </row>
    <row r="189" spans="1:27" ht="14.25" thickTop="1" thickBot="1">
      <c r="L189" s="206" t="s">
        <v>18</v>
      </c>
      <c r="M189" s="315">
        <v>0</v>
      </c>
      <c r="N189" s="316">
        <v>0</v>
      </c>
      <c r="O189" s="231">
        <f>SUM(M189:N189)</f>
        <v>0</v>
      </c>
      <c r="P189" s="232">
        <v>0</v>
      </c>
      <c r="Q189" s="231">
        <f>O189+P189</f>
        <v>0</v>
      </c>
      <c r="R189" s="315"/>
      <c r="S189" s="316"/>
      <c r="T189" s="231"/>
      <c r="U189" s="232"/>
      <c r="V189" s="231"/>
      <c r="W189" s="225"/>
    </row>
    <row r="190" spans="1:27" ht="14.25" thickTop="1" thickBot="1">
      <c r="L190" s="233" t="s">
        <v>19</v>
      </c>
      <c r="M190" s="234">
        <f t="shared" ref="M190:Q190" si="281">+M185+M186+M189</f>
        <v>0</v>
      </c>
      <c r="N190" s="234">
        <f t="shared" si="281"/>
        <v>0</v>
      </c>
      <c r="O190" s="235">
        <f t="shared" si="281"/>
        <v>0</v>
      </c>
      <c r="P190" s="236">
        <f t="shared" si="281"/>
        <v>0</v>
      </c>
      <c r="Q190" s="235">
        <f t="shared" si="281"/>
        <v>0</v>
      </c>
      <c r="R190" s="234"/>
      <c r="S190" s="234"/>
      <c r="T190" s="235"/>
      <c r="U190" s="236"/>
      <c r="V190" s="235"/>
      <c r="W190" s="237"/>
    </row>
    <row r="191" spans="1:27" ht="13.5" thickTop="1">
      <c r="A191" s="295"/>
      <c r="K191" s="295"/>
      <c r="L191" s="206" t="s">
        <v>21</v>
      </c>
      <c r="M191" s="315">
        <v>0</v>
      </c>
      <c r="N191" s="316">
        <v>0</v>
      </c>
      <c r="O191" s="231">
        <f>SUM(M191:N191)</f>
        <v>0</v>
      </c>
      <c r="P191" s="238">
        <v>0</v>
      </c>
      <c r="Q191" s="231">
        <f>O191+P191</f>
        <v>0</v>
      </c>
      <c r="R191" s="315"/>
      <c r="S191" s="316"/>
      <c r="T191" s="231"/>
      <c r="U191" s="238"/>
      <c r="V191" s="231"/>
      <c r="W191" s="225"/>
    </row>
    <row r="192" spans="1:27">
      <c r="A192" s="295"/>
      <c r="K192" s="295"/>
      <c r="L192" s="206" t="s">
        <v>22</v>
      </c>
      <c r="M192" s="315">
        <v>0</v>
      </c>
      <c r="N192" s="316">
        <v>0</v>
      </c>
      <c r="O192" s="231">
        <f>SUM(M192:N192)</f>
        <v>0</v>
      </c>
      <c r="P192" s="318">
        <v>0</v>
      </c>
      <c r="Q192" s="231">
        <f>O192+P192</f>
        <v>0</v>
      </c>
      <c r="R192" s="315"/>
      <c r="S192" s="316"/>
      <c r="T192" s="231"/>
      <c r="U192" s="318"/>
      <c r="V192" s="231"/>
      <c r="W192" s="225"/>
    </row>
    <row r="193" spans="1:27" ht="13.5" thickBot="1">
      <c r="A193" s="295"/>
      <c r="K193" s="295"/>
      <c r="L193" s="206" t="s">
        <v>23</v>
      </c>
      <c r="M193" s="315">
        <v>0</v>
      </c>
      <c r="N193" s="316">
        <v>0</v>
      </c>
      <c r="O193" s="231">
        <f>SUM(M193:N193)</f>
        <v>0</v>
      </c>
      <c r="P193" s="318">
        <v>0</v>
      </c>
      <c r="Q193" s="231">
        <f>O193+P193</f>
        <v>0</v>
      </c>
      <c r="R193" s="315"/>
      <c r="S193" s="316"/>
      <c r="T193" s="231"/>
      <c r="U193" s="318"/>
      <c r="V193" s="231"/>
      <c r="W193" s="225"/>
    </row>
    <row r="194" spans="1:27" ht="14.25" thickTop="1" thickBot="1">
      <c r="L194" s="226" t="s">
        <v>40</v>
      </c>
      <c r="M194" s="227">
        <f t="shared" ref="M194:Q194" si="282">+M191+M192+M193</f>
        <v>0</v>
      </c>
      <c r="N194" s="228">
        <f t="shared" si="282"/>
        <v>0</v>
      </c>
      <c r="O194" s="229">
        <f t="shared" si="282"/>
        <v>0</v>
      </c>
      <c r="P194" s="227">
        <f t="shared" si="282"/>
        <v>0</v>
      </c>
      <c r="Q194" s="229">
        <f t="shared" si="282"/>
        <v>0</v>
      </c>
      <c r="R194" s="227"/>
      <c r="S194" s="228"/>
      <c r="T194" s="229"/>
      <c r="U194" s="227"/>
      <c r="V194" s="229"/>
      <c r="W194" s="230"/>
    </row>
    <row r="195" spans="1:27" ht="14.25" thickTop="1" thickBot="1">
      <c r="L195" s="226" t="s">
        <v>62</v>
      </c>
      <c r="M195" s="227">
        <f t="shared" ref="M195:Q195" si="283">+M184+M190+M194</f>
        <v>0</v>
      </c>
      <c r="N195" s="228">
        <f t="shared" si="283"/>
        <v>0</v>
      </c>
      <c r="O195" s="229">
        <f t="shared" si="283"/>
        <v>0</v>
      </c>
      <c r="P195" s="227">
        <f t="shared" si="283"/>
        <v>0</v>
      </c>
      <c r="Q195" s="229">
        <f t="shared" si="283"/>
        <v>0</v>
      </c>
      <c r="R195" s="227"/>
      <c r="S195" s="228"/>
      <c r="T195" s="229"/>
      <c r="U195" s="227"/>
      <c r="V195" s="229"/>
      <c r="W195" s="230"/>
      <c r="X195" s="1"/>
      <c r="AA195" s="1"/>
    </row>
    <row r="196" spans="1:27" ht="14.25" thickTop="1" thickBot="1">
      <c r="L196" s="226" t="s">
        <v>63</v>
      </c>
      <c r="M196" s="227">
        <f t="shared" ref="M196:Q196" si="284">+M180+M184+M190+M194</f>
        <v>0</v>
      </c>
      <c r="N196" s="228">
        <f t="shared" si="284"/>
        <v>0</v>
      </c>
      <c r="O196" s="229">
        <f t="shared" si="284"/>
        <v>0</v>
      </c>
      <c r="P196" s="227">
        <f t="shared" si="284"/>
        <v>0</v>
      </c>
      <c r="Q196" s="229">
        <f t="shared" si="284"/>
        <v>0</v>
      </c>
      <c r="R196" s="227"/>
      <c r="S196" s="228"/>
      <c r="T196" s="229"/>
      <c r="U196" s="227"/>
      <c r="V196" s="229"/>
      <c r="W196" s="230"/>
    </row>
    <row r="197" spans="1:27" ht="14.25" thickTop="1" thickBot="1">
      <c r="L197" s="239" t="s">
        <v>60</v>
      </c>
      <c r="M197" s="201"/>
      <c r="N197" s="201"/>
      <c r="O197" s="201"/>
      <c r="P197" s="201"/>
      <c r="Q197" s="201"/>
      <c r="R197" s="201"/>
      <c r="S197" s="201"/>
      <c r="T197" s="201"/>
      <c r="U197" s="201"/>
      <c r="V197" s="201"/>
      <c r="W197" s="201"/>
      <c r="X197" s="201"/>
      <c r="Y197" s="201"/>
    </row>
    <row r="198" spans="1:27" ht="13.5" thickTop="1">
      <c r="L198" s="1326" t="s">
        <v>55</v>
      </c>
      <c r="M198" s="1327"/>
      <c r="N198" s="1327"/>
      <c r="O198" s="1327"/>
      <c r="P198" s="1327"/>
      <c r="Q198" s="1327"/>
      <c r="R198" s="1327"/>
      <c r="S198" s="1327"/>
      <c r="T198" s="1327"/>
      <c r="U198" s="1327"/>
      <c r="V198" s="1327"/>
      <c r="W198" s="1328"/>
    </row>
    <row r="199" spans="1:27" ht="13.5" thickBot="1">
      <c r="L199" s="1329" t="s">
        <v>52</v>
      </c>
      <c r="M199" s="1330"/>
      <c r="N199" s="1330"/>
      <c r="O199" s="1330"/>
      <c r="P199" s="1330"/>
      <c r="Q199" s="1330"/>
      <c r="R199" s="1330"/>
      <c r="S199" s="1330"/>
      <c r="T199" s="1330"/>
      <c r="U199" s="1330"/>
      <c r="V199" s="1330"/>
      <c r="W199" s="1331"/>
    </row>
    <row r="200" spans="1:27" ht="14.25" thickTop="1" thickBot="1">
      <c r="L200" s="200"/>
      <c r="M200" s="201"/>
      <c r="N200" s="201"/>
      <c r="O200" s="201"/>
      <c r="P200" s="201"/>
      <c r="Q200" s="201"/>
      <c r="R200" s="201"/>
      <c r="S200" s="201"/>
      <c r="T200" s="201"/>
      <c r="U200" s="201"/>
      <c r="V200" s="201"/>
      <c r="W200" s="202" t="s">
        <v>34</v>
      </c>
    </row>
    <row r="201" spans="1:27" ht="14.25" thickTop="1" thickBot="1">
      <c r="L201" s="203"/>
      <c r="M201" s="240" t="s">
        <v>64</v>
      </c>
      <c r="N201" s="205"/>
      <c r="O201" s="240"/>
      <c r="P201" s="204"/>
      <c r="Q201" s="205"/>
      <c r="R201" s="204" t="s">
        <v>65</v>
      </c>
      <c r="S201" s="205"/>
      <c r="T201" s="240"/>
      <c r="U201" s="204"/>
      <c r="V201" s="204"/>
      <c r="W201" s="278" t="s">
        <v>2</v>
      </c>
    </row>
    <row r="202" spans="1:27" ht="13.5" thickTop="1">
      <c r="L202" s="206" t="s">
        <v>3</v>
      </c>
      <c r="M202" s="207"/>
      <c r="N202" s="208"/>
      <c r="O202" s="209"/>
      <c r="P202" s="210"/>
      <c r="Q202" s="209"/>
      <c r="R202" s="207"/>
      <c r="S202" s="208"/>
      <c r="T202" s="209"/>
      <c r="U202" s="210"/>
      <c r="V202" s="209"/>
      <c r="W202" s="279" t="s">
        <v>4</v>
      </c>
    </row>
    <row r="203" spans="1:27" ht="13.5" thickBot="1">
      <c r="L203" s="211"/>
      <c r="M203" s="212" t="s">
        <v>35</v>
      </c>
      <c r="N203" s="213" t="s">
        <v>36</v>
      </c>
      <c r="O203" s="214" t="s">
        <v>37</v>
      </c>
      <c r="P203" s="215" t="s">
        <v>32</v>
      </c>
      <c r="Q203" s="214" t="s">
        <v>7</v>
      </c>
      <c r="R203" s="212" t="s">
        <v>35</v>
      </c>
      <c r="S203" s="213" t="s">
        <v>36</v>
      </c>
      <c r="T203" s="214" t="s">
        <v>37</v>
      </c>
      <c r="U203" s="215" t="s">
        <v>32</v>
      </c>
      <c r="V203" s="214" t="s">
        <v>7</v>
      </c>
      <c r="W203" s="280"/>
    </row>
    <row r="204" spans="1:27" ht="6" customHeight="1" thickTop="1">
      <c r="L204" s="206"/>
      <c r="M204" s="258"/>
      <c r="N204" s="217"/>
      <c r="O204" s="218"/>
      <c r="P204" s="219"/>
      <c r="Q204" s="218"/>
      <c r="R204" s="258"/>
      <c r="S204" s="217"/>
      <c r="T204" s="218"/>
      <c r="U204" s="219"/>
      <c r="V204" s="218"/>
      <c r="W204" s="220"/>
    </row>
    <row r="205" spans="1:27">
      <c r="L205" s="206" t="s">
        <v>10</v>
      </c>
      <c r="M205" s="259">
        <v>36</v>
      </c>
      <c r="N205" s="316">
        <v>35</v>
      </c>
      <c r="O205" s="317">
        <f>+M205+N205</f>
        <v>71</v>
      </c>
      <c r="P205" s="318">
        <v>0</v>
      </c>
      <c r="Q205" s="317">
        <f t="shared" ref="Q205" si="285">O205+P205</f>
        <v>71</v>
      </c>
      <c r="R205" s="259">
        <v>2</v>
      </c>
      <c r="S205" s="316">
        <v>0</v>
      </c>
      <c r="T205" s="317">
        <f>+R205+S205</f>
        <v>2</v>
      </c>
      <c r="U205" s="318">
        <v>0</v>
      </c>
      <c r="V205" s="317">
        <f t="shared" ref="V205:V207" si="286">T205+U205</f>
        <v>2</v>
      </c>
      <c r="W205" s="225">
        <f>IF(Q205=0,0,((V205/Q205)-1)*100)</f>
        <v>-97.183098591549296</v>
      </c>
    </row>
    <row r="206" spans="1:27">
      <c r="L206" s="206" t="s">
        <v>11</v>
      </c>
      <c r="M206" s="259">
        <v>34</v>
      </c>
      <c r="N206" s="316">
        <v>34</v>
      </c>
      <c r="O206" s="317">
        <f t="shared" ref="O206:O207" si="287">+M206+N206</f>
        <v>68</v>
      </c>
      <c r="P206" s="318">
        <v>0</v>
      </c>
      <c r="Q206" s="317">
        <f>O206+P206</f>
        <v>68</v>
      </c>
      <c r="R206" s="259">
        <v>1</v>
      </c>
      <c r="S206" s="316">
        <v>0</v>
      </c>
      <c r="T206" s="317">
        <f t="shared" ref="T206:T207" si="288">+R206+S206</f>
        <v>1</v>
      </c>
      <c r="U206" s="318">
        <v>0</v>
      </c>
      <c r="V206" s="317">
        <f>T206+U206</f>
        <v>1</v>
      </c>
      <c r="W206" s="225">
        <f>IF(Q206=0,0,((V206/Q206)-1)*100)</f>
        <v>-98.529411764705884</v>
      </c>
    </row>
    <row r="207" spans="1:27" ht="13.5" thickBot="1">
      <c r="L207" s="211" t="s">
        <v>12</v>
      </c>
      <c r="M207" s="259">
        <v>28</v>
      </c>
      <c r="N207" s="316">
        <v>39</v>
      </c>
      <c r="O207" s="317">
        <f t="shared" si="287"/>
        <v>67</v>
      </c>
      <c r="P207" s="318">
        <v>0</v>
      </c>
      <c r="Q207" s="317">
        <f t="shared" ref="Q207" si="289">O207+P207</f>
        <v>67</v>
      </c>
      <c r="R207" s="259">
        <v>3</v>
      </c>
      <c r="S207" s="316">
        <v>0</v>
      </c>
      <c r="T207" s="317">
        <f t="shared" si="288"/>
        <v>3</v>
      </c>
      <c r="U207" s="318">
        <v>0</v>
      </c>
      <c r="V207" s="317">
        <f t="shared" si="286"/>
        <v>3</v>
      </c>
      <c r="W207" s="225">
        <f>IF(Q207=0,0,((V207/Q207)-1)*100)</f>
        <v>-95.522388059701484</v>
      </c>
    </row>
    <row r="208" spans="1:27" ht="14.25" thickTop="1" thickBot="1">
      <c r="L208" s="226" t="s">
        <v>57</v>
      </c>
      <c r="M208" s="228">
        <f t="shared" ref="M208:Q208" si="290">+M205+M206+M207</f>
        <v>98</v>
      </c>
      <c r="N208" s="228">
        <f t="shared" si="290"/>
        <v>108</v>
      </c>
      <c r="O208" s="229">
        <f t="shared" si="290"/>
        <v>206</v>
      </c>
      <c r="P208" s="227">
        <f t="shared" si="290"/>
        <v>0</v>
      </c>
      <c r="Q208" s="229">
        <f t="shared" si="290"/>
        <v>206</v>
      </c>
      <c r="R208" s="228">
        <f t="shared" ref="R208:V208" si="291">+R205+R206+R207</f>
        <v>6</v>
      </c>
      <c r="S208" s="228">
        <f t="shared" si="291"/>
        <v>0</v>
      </c>
      <c r="T208" s="229">
        <f t="shared" si="291"/>
        <v>6</v>
      </c>
      <c r="U208" s="227">
        <f t="shared" si="291"/>
        <v>0</v>
      </c>
      <c r="V208" s="229">
        <f t="shared" si="291"/>
        <v>6</v>
      </c>
      <c r="W208" s="230">
        <f t="shared" ref="W208:W209" si="292">IF(Q208=0,0,((V208/Q208)-1)*100)</f>
        <v>-97.087378640776706</v>
      </c>
    </row>
    <row r="209" spans="1:27" ht="13.5" thickTop="1">
      <c r="L209" s="206" t="s">
        <v>13</v>
      </c>
      <c r="M209" s="259">
        <v>25</v>
      </c>
      <c r="N209" s="316">
        <v>38</v>
      </c>
      <c r="O209" s="317">
        <f>M209+N209</f>
        <v>63</v>
      </c>
      <c r="P209" s="318">
        <v>0</v>
      </c>
      <c r="Q209" s="317">
        <f>O209+P209</f>
        <v>63</v>
      </c>
      <c r="R209" s="259">
        <v>1</v>
      </c>
      <c r="S209" s="316">
        <v>0</v>
      </c>
      <c r="T209" s="317">
        <f>R209+S209</f>
        <v>1</v>
      </c>
      <c r="U209" s="318">
        <v>0</v>
      </c>
      <c r="V209" s="317">
        <f>T209+U209</f>
        <v>1</v>
      </c>
      <c r="W209" s="225">
        <f t="shared" si="292"/>
        <v>-98.412698412698418</v>
      </c>
    </row>
    <row r="210" spans="1:27">
      <c r="L210" s="206" t="s">
        <v>14</v>
      </c>
      <c r="M210" s="259">
        <v>22</v>
      </c>
      <c r="N210" s="316">
        <v>42</v>
      </c>
      <c r="O210" s="317">
        <f>M210+N210</f>
        <v>64</v>
      </c>
      <c r="P210" s="318">
        <v>0</v>
      </c>
      <c r="Q210" s="317">
        <f>O210+P210</f>
        <v>64</v>
      </c>
      <c r="R210" s="259">
        <v>1</v>
      </c>
      <c r="S210" s="316">
        <v>0</v>
      </c>
      <c r="T210" s="317">
        <f t="shared" ref="T210" si="293">R210+S210</f>
        <v>1</v>
      </c>
      <c r="U210" s="318">
        <v>0</v>
      </c>
      <c r="V210" s="317">
        <f t="shared" ref="V210" si="294">T210+U210</f>
        <v>1</v>
      </c>
      <c r="W210" s="225">
        <f>IF(Q210=0,0,((V210/Q210)-1)*100)</f>
        <v>-98.4375</v>
      </c>
    </row>
    <row r="211" spans="1:27" ht="13.5" thickBot="1">
      <c r="L211" s="206" t="s">
        <v>15</v>
      </c>
      <c r="M211" s="259">
        <v>26</v>
      </c>
      <c r="N211" s="316">
        <v>45</v>
      </c>
      <c r="O211" s="317">
        <f>M211+N211</f>
        <v>71</v>
      </c>
      <c r="P211" s="318">
        <v>0</v>
      </c>
      <c r="Q211" s="317">
        <f>O211+P211</f>
        <v>71</v>
      </c>
      <c r="R211" s="259">
        <v>0</v>
      </c>
      <c r="S211" s="316">
        <v>0</v>
      </c>
      <c r="T211" s="317">
        <f>R211+S211</f>
        <v>0</v>
      </c>
      <c r="U211" s="318">
        <v>0</v>
      </c>
      <c r="V211" s="317">
        <f>T211+U211</f>
        <v>0</v>
      </c>
      <c r="W211" s="225">
        <f>IF(Q211=0,0,((V211/Q211)-1)*100)</f>
        <v>-100</v>
      </c>
    </row>
    <row r="212" spans="1:27" ht="14.25" thickTop="1" thickBot="1">
      <c r="L212" s="226" t="s">
        <v>61</v>
      </c>
      <c r="M212" s="227">
        <f>+M209+M210+M211</f>
        <v>73</v>
      </c>
      <c r="N212" s="228">
        <f t="shared" ref="N212" si="295">+N209+N210+N211</f>
        <v>125</v>
      </c>
      <c r="O212" s="229">
        <f t="shared" ref="O212" si="296">+O209+O210+O211</f>
        <v>198</v>
      </c>
      <c r="P212" s="227">
        <f t="shared" ref="P212" si="297">+P209+P210+P211</f>
        <v>0</v>
      </c>
      <c r="Q212" s="229">
        <f t="shared" ref="Q212" si="298">+Q209+Q210+Q211</f>
        <v>198</v>
      </c>
      <c r="R212" s="227">
        <f t="shared" ref="R212" si="299">+R209+R210+R211</f>
        <v>2</v>
      </c>
      <c r="S212" s="228">
        <f t="shared" ref="S212" si="300">+S209+S210+S211</f>
        <v>0</v>
      </c>
      <c r="T212" s="229">
        <f t="shared" ref="T212" si="301">+T209+T210+T211</f>
        <v>2</v>
      </c>
      <c r="U212" s="227">
        <f t="shared" ref="U212" si="302">+U209+U210+U211</f>
        <v>0</v>
      </c>
      <c r="V212" s="229">
        <f t="shared" ref="V212" si="303">+V209+V210+V211</f>
        <v>2</v>
      </c>
      <c r="W212" s="230">
        <f t="shared" ref="W212" si="304">IF(Q212=0,0,((V212/Q212)-1)*100)</f>
        <v>-98.98989898989899</v>
      </c>
    </row>
    <row r="213" spans="1:27" ht="13.5" thickTop="1">
      <c r="L213" s="206" t="s">
        <v>16</v>
      </c>
      <c r="M213" s="259">
        <v>27</v>
      </c>
      <c r="N213" s="316">
        <v>37</v>
      </c>
      <c r="O213" s="317">
        <f>SUM(M213:N213)</f>
        <v>64</v>
      </c>
      <c r="P213" s="318">
        <v>0</v>
      </c>
      <c r="Q213" s="317">
        <f>O213+P213</f>
        <v>64</v>
      </c>
      <c r="R213" s="259">
        <v>0</v>
      </c>
      <c r="S213" s="316">
        <v>0</v>
      </c>
      <c r="T213" s="317">
        <f>SUM(R213:S213)</f>
        <v>0</v>
      </c>
      <c r="U213" s="318">
        <v>0</v>
      </c>
      <c r="V213" s="317">
        <f>T213+U213</f>
        <v>0</v>
      </c>
      <c r="W213" s="225">
        <f>IF(Q213=0,0,((V213/Q213)-1)*100)</f>
        <v>-100</v>
      </c>
    </row>
    <row r="214" spans="1:27" ht="13.5" thickBot="1">
      <c r="L214" s="206" t="s">
        <v>17</v>
      </c>
      <c r="M214" s="259">
        <v>24</v>
      </c>
      <c r="N214" s="316">
        <v>44</v>
      </c>
      <c r="O214" s="317">
        <f>SUM(M214:N214)</f>
        <v>68</v>
      </c>
      <c r="P214" s="318">
        <v>0</v>
      </c>
      <c r="Q214" s="317">
        <f>O214+P214</f>
        <v>68</v>
      </c>
      <c r="R214" s="259">
        <v>2</v>
      </c>
      <c r="S214" s="316">
        <v>0</v>
      </c>
      <c r="T214" s="317">
        <f>SUM(R214:S214)</f>
        <v>2</v>
      </c>
      <c r="U214" s="318">
        <v>0</v>
      </c>
      <c r="V214" s="317">
        <f>T214+U214</f>
        <v>2</v>
      </c>
      <c r="W214" s="225">
        <f t="shared" ref="W214:W215" si="305">IF(Q214=0,0,((V214/Q214)-1)*100)</f>
        <v>-97.058823529411768</v>
      </c>
    </row>
    <row r="215" spans="1:27" ht="14.25" thickTop="1" thickBot="1">
      <c r="L215" s="226" t="s">
        <v>66</v>
      </c>
      <c r="M215" s="227">
        <f>+M212+M213+M214</f>
        <v>124</v>
      </c>
      <c r="N215" s="228">
        <f t="shared" ref="N215" si="306">+N212+N213+N214</f>
        <v>206</v>
      </c>
      <c r="O215" s="229">
        <f t="shared" ref="O215" si="307">+O212+O213+O214</f>
        <v>330</v>
      </c>
      <c r="P215" s="227">
        <f t="shared" ref="P215" si="308">+P212+P213+P214</f>
        <v>0</v>
      </c>
      <c r="Q215" s="229">
        <f t="shared" ref="Q215" si="309">+Q212+Q213+Q214</f>
        <v>330</v>
      </c>
      <c r="R215" s="227">
        <f t="shared" ref="R215" si="310">+R212+R213+R214</f>
        <v>4</v>
      </c>
      <c r="S215" s="228">
        <f t="shared" ref="S215" si="311">+S212+S213+S214</f>
        <v>0</v>
      </c>
      <c r="T215" s="229">
        <f t="shared" ref="T215" si="312">+T212+T213+T214</f>
        <v>4</v>
      </c>
      <c r="U215" s="227">
        <f t="shared" ref="U215" si="313">+U212+U213+U214</f>
        <v>0</v>
      </c>
      <c r="V215" s="229">
        <f t="shared" ref="V215" si="314">+V212+V213+V214</f>
        <v>4</v>
      </c>
      <c r="W215" s="230">
        <f t="shared" si="305"/>
        <v>-98.787878787878796</v>
      </c>
      <c r="X215" s="1"/>
      <c r="AA215" s="1"/>
    </row>
    <row r="216" spans="1:27" ht="14.25" thickTop="1" thickBot="1">
      <c r="L216" s="226" t="s">
        <v>67</v>
      </c>
      <c r="M216" s="227">
        <f>+M208+M212+M213+M214</f>
        <v>222</v>
      </c>
      <c r="N216" s="228">
        <f t="shared" ref="N216:V216" si="315">+N208+N212+N213+N214</f>
        <v>314</v>
      </c>
      <c r="O216" s="229">
        <f t="shared" si="315"/>
        <v>536</v>
      </c>
      <c r="P216" s="227">
        <f t="shared" si="315"/>
        <v>0</v>
      </c>
      <c r="Q216" s="229">
        <f t="shared" si="315"/>
        <v>536</v>
      </c>
      <c r="R216" s="227">
        <f t="shared" si="315"/>
        <v>10</v>
      </c>
      <c r="S216" s="228">
        <f t="shared" si="315"/>
        <v>0</v>
      </c>
      <c r="T216" s="229">
        <f t="shared" si="315"/>
        <v>10</v>
      </c>
      <c r="U216" s="227">
        <f t="shared" si="315"/>
        <v>0</v>
      </c>
      <c r="V216" s="229">
        <f t="shared" si="315"/>
        <v>10</v>
      </c>
      <c r="W216" s="230">
        <f>IF(Q216=0,0,((V216/Q216)-1)*100)</f>
        <v>-98.134328358208961</v>
      </c>
      <c r="X216" s="5"/>
      <c r="Y216" s="4"/>
      <c r="Z216" s="4"/>
      <c r="AA216" s="296"/>
    </row>
    <row r="217" spans="1:27" ht="14.25" thickTop="1" thickBot="1">
      <c r="L217" s="206" t="s">
        <v>18</v>
      </c>
      <c r="M217" s="259">
        <v>21</v>
      </c>
      <c r="N217" s="316">
        <v>24</v>
      </c>
      <c r="O217" s="231">
        <f>SUM(M217:N217)</f>
        <v>45</v>
      </c>
      <c r="P217" s="232">
        <v>0</v>
      </c>
      <c r="Q217" s="552">
        <f>O217+P217</f>
        <v>45</v>
      </c>
      <c r="R217" s="259"/>
      <c r="S217" s="316"/>
      <c r="T217" s="231"/>
      <c r="U217" s="232"/>
      <c r="V217" s="231"/>
      <c r="W217" s="225"/>
    </row>
    <row r="218" spans="1:27" ht="14.25" thickTop="1" thickBot="1">
      <c r="L218" s="233" t="s">
        <v>19</v>
      </c>
      <c r="M218" s="234">
        <f t="shared" ref="M218:Q218" si="316">+M213+M214+M217</f>
        <v>72</v>
      </c>
      <c r="N218" s="234">
        <f t="shared" si="316"/>
        <v>105</v>
      </c>
      <c r="O218" s="235">
        <f t="shared" si="316"/>
        <v>177</v>
      </c>
      <c r="P218" s="236">
        <f t="shared" si="316"/>
        <v>0</v>
      </c>
      <c r="Q218" s="235">
        <f t="shared" si="316"/>
        <v>177</v>
      </c>
      <c r="R218" s="234"/>
      <c r="S218" s="234"/>
      <c r="T218" s="235"/>
      <c r="U218" s="236"/>
      <c r="V218" s="235"/>
      <c r="W218" s="237"/>
    </row>
    <row r="219" spans="1:27" ht="13.5" thickTop="1">
      <c r="A219" s="295"/>
      <c r="K219" s="295"/>
      <c r="L219" s="206" t="s">
        <v>21</v>
      </c>
      <c r="M219" s="259">
        <v>25</v>
      </c>
      <c r="N219" s="316">
        <v>39</v>
      </c>
      <c r="O219" s="231">
        <f>SUM(M219:N219)</f>
        <v>64</v>
      </c>
      <c r="P219" s="238">
        <v>0</v>
      </c>
      <c r="Q219" s="553">
        <f>O219+P219</f>
        <v>64</v>
      </c>
      <c r="R219" s="259"/>
      <c r="S219" s="316"/>
      <c r="T219" s="231"/>
      <c r="U219" s="238"/>
      <c r="V219" s="231"/>
      <c r="W219" s="225"/>
    </row>
    <row r="220" spans="1:27">
      <c r="A220" s="295"/>
      <c r="K220" s="295"/>
      <c r="L220" s="206" t="s">
        <v>22</v>
      </c>
      <c r="M220" s="259">
        <v>28</v>
      </c>
      <c r="N220" s="316">
        <v>45</v>
      </c>
      <c r="O220" s="231">
        <f>SUM(M220:N220)</f>
        <v>73</v>
      </c>
      <c r="P220" s="318">
        <v>0</v>
      </c>
      <c r="Q220" s="317">
        <f>O220+P220</f>
        <v>73</v>
      </c>
      <c r="R220" s="259"/>
      <c r="S220" s="316"/>
      <c r="T220" s="231"/>
      <c r="U220" s="318"/>
      <c r="V220" s="231"/>
      <c r="W220" s="225"/>
    </row>
    <row r="221" spans="1:27" ht="13.5" thickBot="1">
      <c r="A221" s="295"/>
      <c r="K221" s="295"/>
      <c r="L221" s="206" t="s">
        <v>23</v>
      </c>
      <c r="M221" s="259">
        <v>8</v>
      </c>
      <c r="N221" s="316">
        <v>11</v>
      </c>
      <c r="O221" s="231">
        <f>SUM(M221:N221)</f>
        <v>19</v>
      </c>
      <c r="P221" s="318"/>
      <c r="Q221" s="247">
        <f>O221+P221</f>
        <v>19</v>
      </c>
      <c r="R221" s="259"/>
      <c r="S221" s="316"/>
      <c r="T221" s="231"/>
      <c r="U221" s="318"/>
      <c r="V221" s="231"/>
      <c r="W221" s="225"/>
    </row>
    <row r="222" spans="1:27" ht="14.25" thickTop="1" thickBot="1">
      <c r="L222" s="226" t="s">
        <v>40</v>
      </c>
      <c r="M222" s="227">
        <f t="shared" ref="M222:Q222" si="317">+M219+M220+M221</f>
        <v>61</v>
      </c>
      <c r="N222" s="228">
        <f t="shared" si="317"/>
        <v>95</v>
      </c>
      <c r="O222" s="229">
        <f t="shared" si="317"/>
        <v>156</v>
      </c>
      <c r="P222" s="227">
        <f t="shared" si="317"/>
        <v>0</v>
      </c>
      <c r="Q222" s="229">
        <f t="shared" si="317"/>
        <v>156</v>
      </c>
      <c r="R222" s="227"/>
      <c r="S222" s="228"/>
      <c r="T222" s="229"/>
      <c r="U222" s="227"/>
      <c r="V222" s="229"/>
      <c r="W222" s="230"/>
    </row>
    <row r="223" spans="1:27" ht="14.25" thickTop="1" thickBot="1">
      <c r="L223" s="226" t="s">
        <v>62</v>
      </c>
      <c r="M223" s="227">
        <f t="shared" ref="M223:Q223" si="318">+M212+M218+M222</f>
        <v>206</v>
      </c>
      <c r="N223" s="228">
        <f t="shared" si="318"/>
        <v>325</v>
      </c>
      <c r="O223" s="229">
        <f t="shared" si="318"/>
        <v>531</v>
      </c>
      <c r="P223" s="227">
        <f t="shared" si="318"/>
        <v>0</v>
      </c>
      <c r="Q223" s="229">
        <f t="shared" si="318"/>
        <v>531</v>
      </c>
      <c r="R223" s="227"/>
      <c r="S223" s="228"/>
      <c r="T223" s="229"/>
      <c r="U223" s="227"/>
      <c r="V223" s="229"/>
      <c r="W223" s="230"/>
      <c r="X223" s="1"/>
      <c r="AA223" s="1"/>
    </row>
    <row r="224" spans="1:27" ht="14.25" thickTop="1" thickBot="1">
      <c r="L224" s="226" t="s">
        <v>63</v>
      </c>
      <c r="M224" s="227">
        <f t="shared" ref="M224:Q224" si="319">+M208+M212+M218+M222</f>
        <v>304</v>
      </c>
      <c r="N224" s="228">
        <f t="shared" si="319"/>
        <v>433</v>
      </c>
      <c r="O224" s="229">
        <f t="shared" si="319"/>
        <v>737</v>
      </c>
      <c r="P224" s="227">
        <f t="shared" si="319"/>
        <v>0</v>
      </c>
      <c r="Q224" s="229">
        <f t="shared" si="319"/>
        <v>737</v>
      </c>
      <c r="R224" s="227"/>
      <c r="S224" s="228"/>
      <c r="T224" s="229"/>
      <c r="U224" s="227"/>
      <c r="V224" s="229"/>
      <c r="W224" s="230"/>
    </row>
    <row r="225" spans="12:25" ht="14.25" thickTop="1" thickBot="1">
      <c r="L225" s="239" t="s">
        <v>60</v>
      </c>
      <c r="M225" s="201"/>
      <c r="N225" s="201"/>
      <c r="O225" s="201"/>
      <c r="P225" s="201"/>
      <c r="Q225" s="201"/>
      <c r="R225" s="201"/>
      <c r="S225" s="201"/>
      <c r="T225" s="201"/>
      <c r="U225" s="201"/>
      <c r="V225" s="201"/>
      <c r="W225" s="201"/>
      <c r="X225" s="201"/>
      <c r="Y225" s="201"/>
    </row>
    <row r="226" spans="12:25" ht="13.5" thickTop="1">
      <c r="L226" s="1320" t="s">
        <v>56</v>
      </c>
      <c r="M226" s="1321"/>
      <c r="N226" s="1321"/>
      <c r="O226" s="1321"/>
      <c r="P226" s="1321"/>
      <c r="Q226" s="1321"/>
      <c r="R226" s="1321"/>
      <c r="S226" s="1321"/>
      <c r="T226" s="1321"/>
      <c r="U226" s="1321"/>
      <c r="V226" s="1321"/>
      <c r="W226" s="1322"/>
    </row>
    <row r="227" spans="12:25" ht="13.5" thickBot="1">
      <c r="L227" s="1323" t="s">
        <v>53</v>
      </c>
      <c r="M227" s="1324"/>
      <c r="N227" s="1324"/>
      <c r="O227" s="1324"/>
      <c r="P227" s="1324"/>
      <c r="Q227" s="1324"/>
      <c r="R227" s="1324"/>
      <c r="S227" s="1324"/>
      <c r="T227" s="1324"/>
      <c r="U227" s="1324"/>
      <c r="V227" s="1324"/>
      <c r="W227" s="1325"/>
    </row>
    <row r="228" spans="12:25" ht="14.25" thickTop="1" thickBot="1">
      <c r="L228" s="200"/>
      <c r="M228" s="201"/>
      <c r="N228" s="201"/>
      <c r="O228" s="201"/>
      <c r="P228" s="201"/>
      <c r="Q228" s="201"/>
      <c r="R228" s="201"/>
      <c r="S228" s="201"/>
      <c r="T228" s="201"/>
      <c r="U228" s="201"/>
      <c r="V228" s="201"/>
      <c r="W228" s="202" t="s">
        <v>34</v>
      </c>
    </row>
    <row r="229" spans="12:25" ht="14.25" thickTop="1" thickBot="1">
      <c r="L229" s="203"/>
      <c r="M229" s="240" t="s">
        <v>64</v>
      </c>
      <c r="N229" s="205"/>
      <c r="O229" s="240"/>
      <c r="P229" s="204"/>
      <c r="Q229" s="205"/>
      <c r="R229" s="204" t="s">
        <v>65</v>
      </c>
      <c r="S229" s="205"/>
      <c r="T229" s="240"/>
      <c r="U229" s="204"/>
      <c r="V229" s="204"/>
      <c r="W229" s="278" t="s">
        <v>2</v>
      </c>
    </row>
    <row r="230" spans="12:25" ht="13.5" thickTop="1">
      <c r="L230" s="206" t="s">
        <v>3</v>
      </c>
      <c r="M230" s="207"/>
      <c r="N230" s="208"/>
      <c r="O230" s="209"/>
      <c r="P230" s="210"/>
      <c r="Q230" s="277"/>
      <c r="R230" s="207"/>
      <c r="S230" s="208"/>
      <c r="T230" s="209"/>
      <c r="U230" s="210"/>
      <c r="V230" s="277"/>
      <c r="W230" s="279" t="s">
        <v>4</v>
      </c>
    </row>
    <row r="231" spans="12:25" ht="13.5" thickBot="1">
      <c r="L231" s="211"/>
      <c r="M231" s="212" t="s">
        <v>35</v>
      </c>
      <c r="N231" s="213" t="s">
        <v>36</v>
      </c>
      <c r="O231" s="214" t="s">
        <v>37</v>
      </c>
      <c r="P231" s="215" t="s">
        <v>32</v>
      </c>
      <c r="Q231" s="542" t="s">
        <v>7</v>
      </c>
      <c r="R231" s="212" t="s">
        <v>35</v>
      </c>
      <c r="S231" s="213" t="s">
        <v>36</v>
      </c>
      <c r="T231" s="214" t="s">
        <v>37</v>
      </c>
      <c r="U231" s="215" t="s">
        <v>32</v>
      </c>
      <c r="V231" s="323" t="s">
        <v>7</v>
      </c>
      <c r="W231" s="280"/>
    </row>
    <row r="232" spans="12:25" ht="4.5" customHeight="1" thickTop="1">
      <c r="L232" s="206"/>
      <c r="M232" s="216"/>
      <c r="N232" s="217"/>
      <c r="O232" s="218"/>
      <c r="P232" s="219"/>
      <c r="Q232" s="245"/>
      <c r="R232" s="216"/>
      <c r="S232" s="217"/>
      <c r="T232" s="218"/>
      <c r="U232" s="219"/>
      <c r="V232" s="245"/>
      <c r="W232" s="220"/>
    </row>
    <row r="233" spans="12:25">
      <c r="L233" s="206" t="s">
        <v>10</v>
      </c>
      <c r="M233" s="315">
        <f t="shared" ref="M233:N235" si="320">+M177+M205</f>
        <v>36</v>
      </c>
      <c r="N233" s="316">
        <f t="shared" si="320"/>
        <v>35</v>
      </c>
      <c r="O233" s="317">
        <f>M233+N233</f>
        <v>71</v>
      </c>
      <c r="P233" s="318">
        <f>+P177+P205</f>
        <v>0</v>
      </c>
      <c r="Q233" s="246">
        <f>O233+P233</f>
        <v>71</v>
      </c>
      <c r="R233" s="315">
        <f t="shared" ref="R233:S235" si="321">+R177+R205</f>
        <v>2</v>
      </c>
      <c r="S233" s="316">
        <f t="shared" si="321"/>
        <v>0</v>
      </c>
      <c r="T233" s="317">
        <f>R233+S233</f>
        <v>2</v>
      </c>
      <c r="U233" s="318">
        <f>+U177+U205</f>
        <v>0</v>
      </c>
      <c r="V233" s="246">
        <f>T233+U233</f>
        <v>2</v>
      </c>
      <c r="W233" s="225">
        <f>IF(Q233=0,0,((V233/Q233)-1)*100)</f>
        <v>-97.183098591549296</v>
      </c>
    </row>
    <row r="234" spans="12:25">
      <c r="L234" s="206" t="s">
        <v>11</v>
      </c>
      <c r="M234" s="315">
        <f t="shared" si="320"/>
        <v>34</v>
      </c>
      <c r="N234" s="316">
        <f t="shared" si="320"/>
        <v>34</v>
      </c>
      <c r="O234" s="317">
        <f t="shared" ref="O234:O235" si="322">M234+N234</f>
        <v>68</v>
      </c>
      <c r="P234" s="318">
        <f>+P178+P206</f>
        <v>0</v>
      </c>
      <c r="Q234" s="246">
        <f>O234+P234</f>
        <v>68</v>
      </c>
      <c r="R234" s="315">
        <f t="shared" si="321"/>
        <v>1</v>
      </c>
      <c r="S234" s="316">
        <f t="shared" si="321"/>
        <v>0</v>
      </c>
      <c r="T234" s="317">
        <f t="shared" ref="T234:T235" si="323">R234+S234</f>
        <v>1</v>
      </c>
      <c r="U234" s="318">
        <f>+U178+U206</f>
        <v>0</v>
      </c>
      <c r="V234" s="246">
        <f>T234+U234</f>
        <v>1</v>
      </c>
      <c r="W234" s="225">
        <f>IF(Q234=0,0,((V234/Q234)-1)*100)</f>
        <v>-98.529411764705884</v>
      </c>
    </row>
    <row r="235" spans="12:25" ht="13.5" thickBot="1">
      <c r="L235" s="211" t="s">
        <v>12</v>
      </c>
      <c r="M235" s="315">
        <f t="shared" si="320"/>
        <v>28</v>
      </c>
      <c r="N235" s="316">
        <f t="shared" si="320"/>
        <v>39</v>
      </c>
      <c r="O235" s="317">
        <f t="shared" si="322"/>
        <v>67</v>
      </c>
      <c r="P235" s="318">
        <f>+P179+P207</f>
        <v>0</v>
      </c>
      <c r="Q235" s="246">
        <f>O235+P235</f>
        <v>67</v>
      </c>
      <c r="R235" s="315">
        <f t="shared" si="321"/>
        <v>3</v>
      </c>
      <c r="S235" s="316">
        <f t="shared" si="321"/>
        <v>0</v>
      </c>
      <c r="T235" s="317">
        <f t="shared" si="323"/>
        <v>3</v>
      </c>
      <c r="U235" s="318">
        <f>+U179+U207</f>
        <v>0</v>
      </c>
      <c r="V235" s="246">
        <f>T235+U235</f>
        <v>3</v>
      </c>
      <c r="W235" s="225">
        <f>IF(Q235=0,0,((V235/Q235)-1)*100)</f>
        <v>-95.522388059701484</v>
      </c>
    </row>
    <row r="236" spans="12:25" ht="14.25" thickTop="1" thickBot="1">
      <c r="L236" s="226" t="s">
        <v>57</v>
      </c>
      <c r="M236" s="227">
        <f t="shared" ref="M236:Q236" si="324">+M233+M234+M235</f>
        <v>98</v>
      </c>
      <c r="N236" s="228">
        <f t="shared" si="324"/>
        <v>108</v>
      </c>
      <c r="O236" s="229">
        <f t="shared" si="324"/>
        <v>206</v>
      </c>
      <c r="P236" s="227">
        <f t="shared" si="324"/>
        <v>0</v>
      </c>
      <c r="Q236" s="229">
        <f t="shared" si="324"/>
        <v>206</v>
      </c>
      <c r="R236" s="227">
        <f t="shared" ref="R236:V236" si="325">+R233+R234+R235</f>
        <v>6</v>
      </c>
      <c r="S236" s="228">
        <f t="shared" si="325"/>
        <v>0</v>
      </c>
      <c r="T236" s="229">
        <f t="shared" si="325"/>
        <v>6</v>
      </c>
      <c r="U236" s="227">
        <f t="shared" si="325"/>
        <v>0</v>
      </c>
      <c r="V236" s="229">
        <f t="shared" si="325"/>
        <v>6</v>
      </c>
      <c r="W236" s="230">
        <f t="shared" ref="W236" si="326">IF(Q236=0,0,((V236/Q236)-1)*100)</f>
        <v>-97.087378640776706</v>
      </c>
    </row>
    <row r="237" spans="12:25" ht="13.5" thickTop="1">
      <c r="L237" s="206" t="s">
        <v>13</v>
      </c>
      <c r="M237" s="315">
        <f t="shared" ref="M237:N239" si="327">+M181+M209</f>
        <v>25</v>
      </c>
      <c r="N237" s="316">
        <f t="shared" si="327"/>
        <v>38</v>
      </c>
      <c r="O237" s="317">
        <f t="shared" ref="O237" si="328">M237+N237</f>
        <v>63</v>
      </c>
      <c r="P237" s="241">
        <f>+P181+P209</f>
        <v>0</v>
      </c>
      <c r="Q237" s="550">
        <f>O237+P237</f>
        <v>63</v>
      </c>
      <c r="R237" s="315">
        <f t="shared" ref="R237:S239" si="329">+R181+R209</f>
        <v>1</v>
      </c>
      <c r="S237" s="316">
        <f t="shared" si="329"/>
        <v>0</v>
      </c>
      <c r="T237" s="317">
        <f t="shared" ref="T237" si="330">R237+S237</f>
        <v>1</v>
      </c>
      <c r="U237" s="241">
        <f>+U181+U209</f>
        <v>0</v>
      </c>
      <c r="V237" s="550">
        <f>T237+U237</f>
        <v>1</v>
      </c>
      <c r="W237" s="225">
        <f>IF(Q237=0,0,((V237/Q237)-1)*100)</f>
        <v>-98.412698412698418</v>
      </c>
    </row>
    <row r="238" spans="12:25">
      <c r="L238" s="206" t="s">
        <v>14</v>
      </c>
      <c r="M238" s="315">
        <f t="shared" si="327"/>
        <v>22</v>
      </c>
      <c r="N238" s="316">
        <f t="shared" si="327"/>
        <v>42</v>
      </c>
      <c r="O238" s="231">
        <f t="shared" ref="O238" si="331">M238+N238</f>
        <v>64</v>
      </c>
      <c r="P238" s="241">
        <f>+P182+P210</f>
        <v>0</v>
      </c>
      <c r="Q238" s="317">
        <f>O238+P238</f>
        <v>64</v>
      </c>
      <c r="R238" s="315">
        <f t="shared" si="329"/>
        <v>1</v>
      </c>
      <c r="S238" s="316">
        <f t="shared" si="329"/>
        <v>0</v>
      </c>
      <c r="T238" s="231">
        <f t="shared" ref="T238" si="332">R238+S238</f>
        <v>1</v>
      </c>
      <c r="U238" s="241">
        <f>+U182+U210</f>
        <v>0</v>
      </c>
      <c r="V238" s="317">
        <f t="shared" ref="V238" si="333">T238+U238</f>
        <v>1</v>
      </c>
      <c r="W238" s="225">
        <f>IF(Q238=0,0,((V238/Q238)-1)*100)</f>
        <v>-98.4375</v>
      </c>
    </row>
    <row r="239" spans="12:25" ht="13.5" thickBot="1">
      <c r="L239" s="206" t="s">
        <v>15</v>
      </c>
      <c r="M239" s="315">
        <f t="shared" si="327"/>
        <v>26</v>
      </c>
      <c r="N239" s="316">
        <f t="shared" si="327"/>
        <v>45</v>
      </c>
      <c r="O239" s="317">
        <f t="shared" ref="O239" si="334">M239+N239</f>
        <v>71</v>
      </c>
      <c r="P239" s="318">
        <f>+P183+P211</f>
        <v>0</v>
      </c>
      <c r="Q239" s="559">
        <f>O239+P239</f>
        <v>71</v>
      </c>
      <c r="R239" s="275">
        <f t="shared" si="329"/>
        <v>0</v>
      </c>
      <c r="S239" s="560">
        <f t="shared" si="329"/>
        <v>0</v>
      </c>
      <c r="T239" s="247">
        <f t="shared" ref="T239" si="335">R239+S239</f>
        <v>0</v>
      </c>
      <c r="U239" s="232">
        <f>+U183+U211</f>
        <v>0</v>
      </c>
      <c r="V239" s="561">
        <f t="shared" ref="V239" si="336">T239+U239</f>
        <v>0</v>
      </c>
      <c r="W239" s="225">
        <f t="shared" ref="W239:W240" si="337">IF(Q239=0,0,((V239/Q239)-1)*100)</f>
        <v>-100</v>
      </c>
    </row>
    <row r="240" spans="12:25" ht="14.25" thickTop="1" thickBot="1">
      <c r="L240" s="226" t="s">
        <v>61</v>
      </c>
      <c r="M240" s="227">
        <f>+M237+M238+M239</f>
        <v>73</v>
      </c>
      <c r="N240" s="228">
        <f t="shared" ref="N240" si="338">+N237+N238+N239</f>
        <v>125</v>
      </c>
      <c r="O240" s="229">
        <f t="shared" ref="O240" si="339">+O237+O238+O239</f>
        <v>198</v>
      </c>
      <c r="P240" s="227">
        <f t="shared" ref="P240" si="340">+P237+P238+P239</f>
        <v>0</v>
      </c>
      <c r="Q240" s="229">
        <f t="shared" ref="Q240" si="341">+Q237+Q238+Q239</f>
        <v>198</v>
      </c>
      <c r="R240" s="227">
        <f t="shared" ref="R240" si="342">+R237+R238+R239</f>
        <v>2</v>
      </c>
      <c r="S240" s="228">
        <f t="shared" ref="S240" si="343">+S237+S238+S239</f>
        <v>0</v>
      </c>
      <c r="T240" s="229">
        <f t="shared" ref="T240" si="344">+T237+T238+T239</f>
        <v>2</v>
      </c>
      <c r="U240" s="227">
        <f t="shared" ref="U240" si="345">+U237+U238+U239</f>
        <v>0</v>
      </c>
      <c r="V240" s="229">
        <f t="shared" ref="V240" si="346">+V237+V238+V239</f>
        <v>2</v>
      </c>
      <c r="W240" s="230">
        <f t="shared" si="337"/>
        <v>-98.98989898989899</v>
      </c>
    </row>
    <row r="241" spans="1:27" ht="13.5" thickTop="1">
      <c r="L241" s="206" t="s">
        <v>16</v>
      </c>
      <c r="M241" s="315">
        <f>+M185+M213</f>
        <v>27</v>
      </c>
      <c r="N241" s="316">
        <f>+N185+N213</f>
        <v>37</v>
      </c>
      <c r="O241" s="317">
        <f t="shared" ref="O241" si="347">M241+N241</f>
        <v>64</v>
      </c>
      <c r="P241" s="318">
        <f>+P185+P213</f>
        <v>0</v>
      </c>
      <c r="Q241" s="246">
        <f>O241+P241</f>
        <v>64</v>
      </c>
      <c r="R241" s="315">
        <f>+R185+R213</f>
        <v>0</v>
      </c>
      <c r="S241" s="316">
        <f>+S185+S213</f>
        <v>0</v>
      </c>
      <c r="T241" s="317">
        <f>R241+S241</f>
        <v>0</v>
      </c>
      <c r="U241" s="318">
        <f>+U185+U213</f>
        <v>0</v>
      </c>
      <c r="V241" s="246">
        <f>T241+U241</f>
        <v>0</v>
      </c>
      <c r="W241" s="225">
        <f t="shared" ref="W241" si="348">IF(Q241=0,0,((V241/Q241)-1)*100)</f>
        <v>-100</v>
      </c>
    </row>
    <row r="242" spans="1:27" ht="13.5" thickBot="1">
      <c r="L242" s="206" t="s">
        <v>17</v>
      </c>
      <c r="M242" s="315">
        <f>+M186+M214</f>
        <v>24</v>
      </c>
      <c r="N242" s="316">
        <f>+N186+N214</f>
        <v>44</v>
      </c>
      <c r="O242" s="317">
        <f>M242+N242</f>
        <v>68</v>
      </c>
      <c r="P242" s="318">
        <f>+P186+P214</f>
        <v>0</v>
      </c>
      <c r="Q242" s="246">
        <f>O242+P242</f>
        <v>68</v>
      </c>
      <c r="R242" s="315">
        <f>+R186+R214</f>
        <v>2</v>
      </c>
      <c r="S242" s="316">
        <f>+S186+S214</f>
        <v>0</v>
      </c>
      <c r="T242" s="317">
        <f>R242+S242</f>
        <v>2</v>
      </c>
      <c r="U242" s="318">
        <f>+U186+U214</f>
        <v>0</v>
      </c>
      <c r="V242" s="246">
        <f>T242+U242</f>
        <v>2</v>
      </c>
      <c r="W242" s="225">
        <f t="shared" ref="W242:W243" si="349">IF(Q242=0,0,((V242/Q242)-1)*100)</f>
        <v>-97.058823529411768</v>
      </c>
    </row>
    <row r="243" spans="1:27" ht="14.25" thickTop="1" thickBot="1">
      <c r="L243" s="226" t="s">
        <v>66</v>
      </c>
      <c r="M243" s="227">
        <f>+M240+M241+M242</f>
        <v>124</v>
      </c>
      <c r="N243" s="228">
        <f t="shared" ref="N243" si="350">+N240+N241+N242</f>
        <v>206</v>
      </c>
      <c r="O243" s="229">
        <f t="shared" ref="O243" si="351">+O240+O241+O242</f>
        <v>330</v>
      </c>
      <c r="P243" s="227">
        <f t="shared" ref="P243" si="352">+P240+P241+P242</f>
        <v>0</v>
      </c>
      <c r="Q243" s="229">
        <f t="shared" ref="Q243" si="353">+Q240+Q241+Q242</f>
        <v>330</v>
      </c>
      <c r="R243" s="227">
        <f t="shared" ref="R243" si="354">+R240+R241+R242</f>
        <v>4</v>
      </c>
      <c r="S243" s="228">
        <f t="shared" ref="S243" si="355">+S240+S241+S242</f>
        <v>0</v>
      </c>
      <c r="T243" s="229">
        <f t="shared" ref="T243" si="356">+T240+T241+T242</f>
        <v>4</v>
      </c>
      <c r="U243" s="227">
        <f t="shared" ref="U243" si="357">+U240+U241+U242</f>
        <v>0</v>
      </c>
      <c r="V243" s="229">
        <f t="shared" ref="V243" si="358">+V240+V241+V242</f>
        <v>4</v>
      </c>
      <c r="W243" s="230">
        <f t="shared" si="349"/>
        <v>-98.787878787878796</v>
      </c>
      <c r="X243" s="1"/>
      <c r="AA243" s="1"/>
    </row>
    <row r="244" spans="1:27" ht="14.25" thickTop="1" thickBot="1">
      <c r="L244" s="226" t="s">
        <v>67</v>
      </c>
      <c r="M244" s="227">
        <f>+M236+M240+M241+M242</f>
        <v>222</v>
      </c>
      <c r="N244" s="228">
        <f t="shared" ref="N244:V244" si="359">+N236+N240+N241+N242</f>
        <v>314</v>
      </c>
      <c r="O244" s="229">
        <f t="shared" si="359"/>
        <v>536</v>
      </c>
      <c r="P244" s="227">
        <f t="shared" si="359"/>
        <v>0</v>
      </c>
      <c r="Q244" s="229">
        <f t="shared" si="359"/>
        <v>536</v>
      </c>
      <c r="R244" s="227">
        <f t="shared" si="359"/>
        <v>10</v>
      </c>
      <c r="S244" s="228">
        <f t="shared" si="359"/>
        <v>0</v>
      </c>
      <c r="T244" s="229">
        <f t="shared" si="359"/>
        <v>10</v>
      </c>
      <c r="U244" s="227">
        <f t="shared" si="359"/>
        <v>0</v>
      </c>
      <c r="V244" s="229">
        <f t="shared" si="359"/>
        <v>10</v>
      </c>
      <c r="W244" s="230">
        <f>IF(Q244=0,0,((V244/Q244)-1)*100)</f>
        <v>-98.134328358208961</v>
      </c>
      <c r="X244" s="5"/>
      <c r="Y244" s="4"/>
      <c r="Z244" s="4"/>
      <c r="AA244" s="296"/>
    </row>
    <row r="245" spans="1:27" ht="14.25" thickTop="1" thickBot="1">
      <c r="L245" s="206" t="s">
        <v>18</v>
      </c>
      <c r="M245" s="315">
        <f>+M189+M217</f>
        <v>21</v>
      </c>
      <c r="N245" s="316">
        <f>+N189+N217</f>
        <v>24</v>
      </c>
      <c r="O245" s="231">
        <f>M245+N245</f>
        <v>45</v>
      </c>
      <c r="P245" s="232">
        <f>+P189+P217</f>
        <v>0</v>
      </c>
      <c r="Q245" s="246">
        <f>O245+P245</f>
        <v>45</v>
      </c>
      <c r="R245" s="315"/>
      <c r="S245" s="316"/>
      <c r="T245" s="231"/>
      <c r="U245" s="232"/>
      <c r="V245" s="246"/>
      <c r="W245" s="225"/>
    </row>
    <row r="246" spans="1:27" ht="14.25" thickTop="1" thickBot="1">
      <c r="L246" s="233" t="s">
        <v>19</v>
      </c>
      <c r="M246" s="234">
        <f>+M241+M242+M245</f>
        <v>72</v>
      </c>
      <c r="N246" s="234">
        <f>+N241+N242+N245</f>
        <v>105</v>
      </c>
      <c r="O246" s="235">
        <f>+O241+O242+O245</f>
        <v>177</v>
      </c>
      <c r="P246" s="236">
        <f>+P241+P242+P245</f>
        <v>0</v>
      </c>
      <c r="Q246" s="235">
        <f>+Q241+Q242+Q245</f>
        <v>177</v>
      </c>
      <c r="R246" s="234"/>
      <c r="S246" s="234"/>
      <c r="T246" s="235"/>
      <c r="U246" s="236"/>
      <c r="V246" s="235"/>
      <c r="W246" s="237"/>
    </row>
    <row r="247" spans="1:27" ht="13.5" thickTop="1">
      <c r="A247" s="295"/>
      <c r="K247" s="295"/>
      <c r="L247" s="206" t="s">
        <v>21</v>
      </c>
      <c r="M247" s="315">
        <f t="shared" ref="M247:N249" si="360">+M191+M219</f>
        <v>25</v>
      </c>
      <c r="N247" s="316">
        <f t="shared" si="360"/>
        <v>39</v>
      </c>
      <c r="O247" s="231">
        <f t="shared" ref="O247:O249" si="361">M247+N247</f>
        <v>64</v>
      </c>
      <c r="P247" s="238">
        <f>+P191+P219</f>
        <v>0</v>
      </c>
      <c r="Q247" s="246">
        <f>O247+P247</f>
        <v>64</v>
      </c>
      <c r="R247" s="315"/>
      <c r="S247" s="316"/>
      <c r="T247" s="231"/>
      <c r="U247" s="238"/>
      <c r="V247" s="246"/>
      <c r="W247" s="225"/>
    </row>
    <row r="248" spans="1:27">
      <c r="A248" s="295"/>
      <c r="K248" s="295"/>
      <c r="L248" s="206" t="s">
        <v>22</v>
      </c>
      <c r="M248" s="315">
        <f t="shared" si="360"/>
        <v>28</v>
      </c>
      <c r="N248" s="316">
        <f t="shared" si="360"/>
        <v>45</v>
      </c>
      <c r="O248" s="231">
        <f t="shared" si="361"/>
        <v>73</v>
      </c>
      <c r="P248" s="318">
        <f>+P192+P220</f>
        <v>0</v>
      </c>
      <c r="Q248" s="246">
        <f>O248+P248</f>
        <v>73</v>
      </c>
      <c r="R248" s="315"/>
      <c r="S248" s="316"/>
      <c r="T248" s="231"/>
      <c r="U248" s="318"/>
      <c r="V248" s="246"/>
      <c r="W248" s="225"/>
    </row>
    <row r="249" spans="1:27" ht="13.5" thickBot="1">
      <c r="A249" s="295"/>
      <c r="K249" s="295"/>
      <c r="L249" s="206" t="s">
        <v>23</v>
      </c>
      <c r="M249" s="315">
        <f t="shared" si="360"/>
        <v>8</v>
      </c>
      <c r="N249" s="316">
        <f t="shared" si="360"/>
        <v>11</v>
      </c>
      <c r="O249" s="231">
        <f t="shared" si="361"/>
        <v>19</v>
      </c>
      <c r="P249" s="318">
        <f>+P193+P221</f>
        <v>0</v>
      </c>
      <c r="Q249" s="246">
        <f>O249+P249</f>
        <v>19</v>
      </c>
      <c r="R249" s="315"/>
      <c r="S249" s="316"/>
      <c r="T249" s="231"/>
      <c r="U249" s="318"/>
      <c r="V249" s="246"/>
      <c r="W249" s="225"/>
    </row>
    <row r="250" spans="1:27" ht="14.25" thickTop="1" thickBot="1">
      <c r="L250" s="226" t="s">
        <v>40</v>
      </c>
      <c r="M250" s="227">
        <f t="shared" ref="M250:Q250" si="362">+M247+M248+M249</f>
        <v>61</v>
      </c>
      <c r="N250" s="228">
        <f t="shared" si="362"/>
        <v>95</v>
      </c>
      <c r="O250" s="229">
        <f t="shared" si="362"/>
        <v>156</v>
      </c>
      <c r="P250" s="227">
        <f t="shared" si="362"/>
        <v>0</v>
      </c>
      <c r="Q250" s="229">
        <f t="shared" si="362"/>
        <v>156</v>
      </c>
      <c r="R250" s="227"/>
      <c r="S250" s="228"/>
      <c r="T250" s="229"/>
      <c r="U250" s="227"/>
      <c r="V250" s="229"/>
      <c r="W250" s="230"/>
    </row>
    <row r="251" spans="1:27" ht="14.25" thickTop="1" thickBot="1">
      <c r="L251" s="226" t="s">
        <v>62</v>
      </c>
      <c r="M251" s="227">
        <f t="shared" ref="M251:Q251" si="363">+M240+M246+M250</f>
        <v>206</v>
      </c>
      <c r="N251" s="228">
        <f t="shared" si="363"/>
        <v>325</v>
      </c>
      <c r="O251" s="229">
        <f t="shared" si="363"/>
        <v>531</v>
      </c>
      <c r="P251" s="227">
        <f t="shared" si="363"/>
        <v>0</v>
      </c>
      <c r="Q251" s="229">
        <f t="shared" si="363"/>
        <v>531</v>
      </c>
      <c r="R251" s="227"/>
      <c r="S251" s="228"/>
      <c r="T251" s="229"/>
      <c r="U251" s="227"/>
      <c r="V251" s="229"/>
      <c r="W251" s="230"/>
      <c r="X251" s="1"/>
      <c r="AA251" s="1"/>
    </row>
    <row r="252" spans="1:27" ht="14.25" thickTop="1" thickBot="1">
      <c r="L252" s="226" t="s">
        <v>63</v>
      </c>
      <c r="M252" s="227">
        <f t="shared" ref="M252:Q252" si="364">+M236+M240+M246+M250</f>
        <v>304</v>
      </c>
      <c r="N252" s="228">
        <f t="shared" si="364"/>
        <v>433</v>
      </c>
      <c r="O252" s="229">
        <f t="shared" si="364"/>
        <v>737</v>
      </c>
      <c r="P252" s="227">
        <f t="shared" si="364"/>
        <v>0</v>
      </c>
      <c r="Q252" s="229">
        <f t="shared" si="364"/>
        <v>737</v>
      </c>
      <c r="R252" s="227"/>
      <c r="S252" s="228"/>
      <c r="T252" s="229"/>
      <c r="U252" s="227"/>
      <c r="V252" s="229"/>
      <c r="W252" s="230"/>
    </row>
    <row r="253" spans="1:27" ht="13.5" thickTop="1">
      <c r="L253" s="239" t="s">
        <v>60</v>
      </c>
      <c r="M253" s="201"/>
      <c r="N253" s="201"/>
      <c r="O253" s="201"/>
      <c r="P253" s="201"/>
      <c r="Q253" s="201"/>
      <c r="R253" s="201"/>
      <c r="S253" s="201"/>
      <c r="T253" s="201"/>
      <c r="U253" s="201"/>
      <c r="V253" s="201"/>
      <c r="W253" s="201"/>
      <c r="X253" s="201"/>
    </row>
  </sheetData>
  <sheetProtection password="CF53" sheet="1" objects="1" scenarios="1"/>
  <mergeCells count="36">
    <mergeCell ref="L86:W86"/>
    <mergeCell ref="L87:W87"/>
    <mergeCell ref="L114:W114"/>
    <mergeCell ref="L115:W115"/>
    <mergeCell ref="L142:W142"/>
    <mergeCell ref="B58:I58"/>
    <mergeCell ref="L58:W58"/>
    <mergeCell ref="B59:I59"/>
    <mergeCell ref="L59:W59"/>
    <mergeCell ref="C61:E61"/>
    <mergeCell ref="F61:H61"/>
    <mergeCell ref="M61:Q61"/>
    <mergeCell ref="R61:V61"/>
    <mergeCell ref="B30:I30"/>
    <mergeCell ref="L30:W30"/>
    <mergeCell ref="C33:E33"/>
    <mergeCell ref="F33:H33"/>
    <mergeCell ref="M33:Q33"/>
    <mergeCell ref="R33:V33"/>
    <mergeCell ref="B31:I31"/>
    <mergeCell ref="L31:W31"/>
    <mergeCell ref="B2:I2"/>
    <mergeCell ref="B3:I3"/>
    <mergeCell ref="C5:E5"/>
    <mergeCell ref="F5:H5"/>
    <mergeCell ref="L2:W2"/>
    <mergeCell ref="L3:W3"/>
    <mergeCell ref="M5:Q5"/>
    <mergeCell ref="R5:V5"/>
    <mergeCell ref="L226:W226"/>
    <mergeCell ref="L227:W227"/>
    <mergeCell ref="L143:W143"/>
    <mergeCell ref="L170:W170"/>
    <mergeCell ref="L171:W171"/>
    <mergeCell ref="L198:W198"/>
    <mergeCell ref="L199:W199"/>
  </mergeCells>
  <conditionalFormatting sqref="A51 K51 A79 K79 K28:K32 K25:K26 A28:A32 A25:A26 A57:A60 A53 K57:K60 K53 A81 K81 A112:A116 A109:A110 K112:K116 K109:K110 K141:K144 K137 A141:A144 A137 K165 A165 K196:K200 K193:K194 A196:A200 A193:A194 K225:K228 K221 A225:A228 A221 K253:K1048576 K249 A253:A1048576 A249 A230:A238 K230:K238 A1:A14 K1:K14 K34:K42 A34:A42 K62:K70 A62:A70 K85:K98 A85:A98 A118:A126 K118:K126 K146:K154 A146:A154 A169:A182 K169:K182 K202:K210 A202:A210 A21:A23 A17:A18 K21:K23 K17:K18 A49 A45:A46 K49 K45:K46 K77 K73:K74 A77 A73:A74 K105:K107 K101:K102 A105:A107 A101:A102 K133:K135 K129:K130 A133:A135 A129:A130 K161:K163 A161:A163 A189:A191 A185:A186 K189:K191 K185:K186 K156:K158 A156:A158 K217:K219 K213:K214 A217:A219 A213:A214 K245:K247 K241:K242 A245:A247 A241:A242">
    <cfRule type="containsText" dxfId="153" priority="249" operator="containsText" text="NOT OK">
      <formula>NOT(ISERROR(SEARCH("NOT OK",A1)))</formula>
    </cfRule>
  </conditionalFormatting>
  <conditionalFormatting sqref="K27 A27">
    <cfRule type="containsText" dxfId="152" priority="205" operator="containsText" text="NOT OK">
      <formula>NOT(ISERROR(SEARCH("NOT OK",A27)))</formula>
    </cfRule>
  </conditionalFormatting>
  <conditionalFormatting sqref="K111 A111">
    <cfRule type="containsText" dxfId="151" priority="202" operator="containsText" text="NOT OK">
      <formula>NOT(ISERROR(SEARCH("NOT OK",A111)))</formula>
    </cfRule>
  </conditionalFormatting>
  <conditionalFormatting sqref="K195 A195">
    <cfRule type="containsText" dxfId="150" priority="199" operator="containsText" text="NOT OK">
      <formula>NOT(ISERROR(SEARCH("NOT OK",A195)))</formula>
    </cfRule>
  </conditionalFormatting>
  <conditionalFormatting sqref="K50:K51 A50:A51">
    <cfRule type="containsText" dxfId="149" priority="176" operator="containsText" text="NOT OK">
      <formula>NOT(ISERROR(SEARCH("NOT OK",A50)))</formula>
    </cfRule>
  </conditionalFormatting>
  <conditionalFormatting sqref="K78:K79 A78:A79">
    <cfRule type="containsText" dxfId="148" priority="173" operator="containsText" text="NOT OK">
      <formula>NOT(ISERROR(SEARCH("NOT OK",A78)))</formula>
    </cfRule>
  </conditionalFormatting>
  <conditionalFormatting sqref="K24:K26 A24:A26">
    <cfRule type="containsText" dxfId="147" priority="157" operator="containsText" text="NOT OK">
      <formula>NOT(ISERROR(SEARCH("NOT OK",A24)))</formula>
    </cfRule>
  </conditionalFormatting>
  <conditionalFormatting sqref="A52:A53 K52:K53">
    <cfRule type="containsText" dxfId="146" priority="155" operator="containsText" text="NOT OK">
      <formula>NOT(ISERROR(SEARCH("NOT OK",A52)))</formula>
    </cfRule>
  </conditionalFormatting>
  <conditionalFormatting sqref="A80:A81 K80:K81">
    <cfRule type="containsText" dxfId="145" priority="153" operator="containsText" text="NOT OK">
      <formula>NOT(ISERROR(SEARCH("NOT OK",A80)))</formula>
    </cfRule>
  </conditionalFormatting>
  <conditionalFormatting sqref="A108:A110 K108:K110">
    <cfRule type="containsText" dxfId="144" priority="147" operator="containsText" text="NOT OK">
      <formula>NOT(ISERROR(SEARCH("NOT OK",A108)))</formula>
    </cfRule>
  </conditionalFormatting>
  <conditionalFormatting sqref="K248:K249 A248:A249">
    <cfRule type="containsText" dxfId="143" priority="152" operator="containsText" text="NOT OK">
      <formula>NOT(ISERROR(SEARCH("NOT OK",A248)))</formula>
    </cfRule>
  </conditionalFormatting>
  <conditionalFormatting sqref="K220:K221 A220:A221">
    <cfRule type="containsText" dxfId="142" priority="151" operator="containsText" text="NOT OK">
      <formula>NOT(ISERROR(SEARCH("NOT OK",A220)))</formula>
    </cfRule>
  </conditionalFormatting>
  <conditionalFormatting sqref="K192:K194 A192:A194">
    <cfRule type="containsText" dxfId="141" priority="150" operator="containsText" text="NOT OK">
      <formula>NOT(ISERROR(SEARCH("NOT OK",A192)))</formula>
    </cfRule>
  </conditionalFormatting>
  <conditionalFormatting sqref="K164:K165 A164:A165">
    <cfRule type="containsText" dxfId="140" priority="149" operator="containsText" text="NOT OK">
      <formula>NOT(ISERROR(SEARCH("NOT OK",A164)))</formula>
    </cfRule>
  </conditionalFormatting>
  <conditionalFormatting sqref="K136:K137 A136:A137">
    <cfRule type="containsText" dxfId="139" priority="148" operator="containsText" text="NOT OK">
      <formula>NOT(ISERROR(SEARCH("NOT OK",A136)))</formula>
    </cfRule>
  </conditionalFormatting>
  <conditionalFormatting sqref="K56 K54 A56 A54">
    <cfRule type="containsText" dxfId="138" priority="146" operator="containsText" text="NOT OK">
      <formula>NOT(ISERROR(SEARCH("NOT OK",A54)))</formula>
    </cfRule>
  </conditionalFormatting>
  <conditionalFormatting sqref="K55 A55">
    <cfRule type="containsText" dxfId="137" priority="145" operator="containsText" text="NOT OK">
      <formula>NOT(ISERROR(SEARCH("NOT OK",A55)))</formula>
    </cfRule>
  </conditionalFormatting>
  <conditionalFormatting sqref="K54 A54">
    <cfRule type="containsText" dxfId="136" priority="144" operator="containsText" text="NOT OK">
      <formula>NOT(ISERROR(SEARCH("NOT OK",A54)))</formula>
    </cfRule>
  </conditionalFormatting>
  <conditionalFormatting sqref="K82 A82">
    <cfRule type="containsText" dxfId="135" priority="143" operator="containsText" text="NOT OK">
      <formula>NOT(ISERROR(SEARCH("NOT OK",A82)))</formula>
    </cfRule>
  </conditionalFormatting>
  <conditionalFormatting sqref="K82 A82">
    <cfRule type="containsText" dxfId="134" priority="141" operator="containsText" text="NOT OK">
      <formula>NOT(ISERROR(SEARCH("NOT OK",A82)))</formula>
    </cfRule>
  </conditionalFormatting>
  <conditionalFormatting sqref="A138 K138">
    <cfRule type="containsText" dxfId="133" priority="140" operator="containsText" text="NOT OK">
      <formula>NOT(ISERROR(SEARCH("NOT OK",A138)))</formula>
    </cfRule>
  </conditionalFormatting>
  <conditionalFormatting sqref="A138 K138">
    <cfRule type="containsText" dxfId="132" priority="138" operator="containsText" text="NOT OK">
      <formula>NOT(ISERROR(SEARCH("NOT OK",A138)))</formula>
    </cfRule>
  </conditionalFormatting>
  <conditionalFormatting sqref="A166 K166">
    <cfRule type="containsText" dxfId="131" priority="137" operator="containsText" text="NOT OK">
      <formula>NOT(ISERROR(SEARCH("NOT OK",A166)))</formula>
    </cfRule>
  </conditionalFormatting>
  <conditionalFormatting sqref="A166 K166">
    <cfRule type="containsText" dxfId="130" priority="135" operator="containsText" text="NOT OK">
      <formula>NOT(ISERROR(SEARCH("NOT OK",A166)))</formula>
    </cfRule>
  </conditionalFormatting>
  <conditionalFormatting sqref="K222 A222">
    <cfRule type="containsText" dxfId="129" priority="134" operator="containsText" text="NOT OK">
      <formula>NOT(ISERROR(SEARCH("NOT OK",A222)))</formula>
    </cfRule>
  </conditionalFormatting>
  <conditionalFormatting sqref="K222 A222">
    <cfRule type="containsText" dxfId="128" priority="132" operator="containsText" text="NOT OK">
      <formula>NOT(ISERROR(SEARCH("NOT OK",A222)))</formula>
    </cfRule>
  </conditionalFormatting>
  <conditionalFormatting sqref="K250 A250">
    <cfRule type="containsText" dxfId="127" priority="131" operator="containsText" text="NOT OK">
      <formula>NOT(ISERROR(SEARCH("NOT OK",A250)))</formula>
    </cfRule>
  </conditionalFormatting>
  <conditionalFormatting sqref="K250 A250">
    <cfRule type="containsText" dxfId="126" priority="129" operator="containsText" text="NOT OK">
      <formula>NOT(ISERROR(SEARCH("NOT OK",A250)))</formula>
    </cfRule>
  </conditionalFormatting>
  <conditionalFormatting sqref="A33 K33">
    <cfRule type="containsText" dxfId="125" priority="87" operator="containsText" text="NOT OK">
      <formula>NOT(ISERROR(SEARCH("NOT OK",A33)))</formula>
    </cfRule>
  </conditionalFormatting>
  <conditionalFormatting sqref="A61 K61">
    <cfRule type="containsText" dxfId="124" priority="86" operator="containsText" text="NOT OK">
      <formula>NOT(ISERROR(SEARCH("NOT OK",A61)))</formula>
    </cfRule>
  </conditionalFormatting>
  <conditionalFormatting sqref="A201 K201">
    <cfRule type="containsText" dxfId="123" priority="83" operator="containsText" text="NOT OK">
      <formula>NOT(ISERROR(SEARCH("NOT OK",A201)))</formula>
    </cfRule>
  </conditionalFormatting>
  <conditionalFormatting sqref="K117 A117">
    <cfRule type="containsText" dxfId="122" priority="85" operator="containsText" text="NOT OK">
      <formula>NOT(ISERROR(SEARCH("NOT OK",A117)))</formula>
    </cfRule>
  </conditionalFormatting>
  <conditionalFormatting sqref="K145 A145">
    <cfRule type="containsText" dxfId="121" priority="84" operator="containsText" text="NOT OK">
      <formula>NOT(ISERROR(SEARCH("NOT OK",A145)))</formula>
    </cfRule>
  </conditionalFormatting>
  <conditionalFormatting sqref="A229 K229">
    <cfRule type="containsText" dxfId="120" priority="82" operator="containsText" text="NOT OK">
      <formula>NOT(ISERROR(SEARCH("NOT OK",A229)))</formula>
    </cfRule>
  </conditionalFormatting>
  <conditionalFormatting sqref="A15:A16 K15:K16">
    <cfRule type="containsText" dxfId="119" priority="81" operator="containsText" text="NOT OK">
      <formula>NOT(ISERROR(SEARCH("NOT OK",A15)))</formula>
    </cfRule>
  </conditionalFormatting>
  <conditionalFormatting sqref="K43 A43">
    <cfRule type="containsText" dxfId="118" priority="80" operator="containsText" text="NOT OK">
      <formula>NOT(ISERROR(SEARCH("NOT OK",A43)))</formula>
    </cfRule>
  </conditionalFormatting>
  <conditionalFormatting sqref="K71 A71">
    <cfRule type="containsText" dxfId="117" priority="78" operator="containsText" text="NOT OK">
      <formula>NOT(ISERROR(SEARCH("NOT OK",A71)))</formula>
    </cfRule>
  </conditionalFormatting>
  <conditionalFormatting sqref="K99:K102 A99:A102">
    <cfRule type="containsText" dxfId="116" priority="76" operator="containsText" text="NOT OK">
      <formula>NOT(ISERROR(SEARCH("NOT OK",A99)))</formula>
    </cfRule>
  </conditionalFormatting>
  <conditionalFormatting sqref="A127 K127">
    <cfRule type="containsText" dxfId="115" priority="75" operator="containsText" text="NOT OK">
      <formula>NOT(ISERROR(SEARCH("NOT OK",A127)))</formula>
    </cfRule>
  </conditionalFormatting>
  <conditionalFormatting sqref="K155 A155">
    <cfRule type="containsText" dxfId="114" priority="73" operator="containsText" text="NOT OK">
      <formula>NOT(ISERROR(SEARCH("NOT OK",A155)))</formula>
    </cfRule>
  </conditionalFormatting>
  <conditionalFormatting sqref="A183:A186 K183:K186">
    <cfRule type="containsText" dxfId="113" priority="71" operator="containsText" text="NOT OK">
      <formula>NOT(ISERROR(SEARCH("NOT OK",A183)))</formula>
    </cfRule>
  </conditionalFormatting>
  <conditionalFormatting sqref="K211 A211">
    <cfRule type="containsText" dxfId="112" priority="70" operator="containsText" text="NOT OK">
      <formula>NOT(ISERROR(SEARCH("NOT OK",A211)))</formula>
    </cfRule>
  </conditionalFormatting>
  <conditionalFormatting sqref="K239 A239">
    <cfRule type="containsText" dxfId="111" priority="68" operator="containsText" text="NOT OK">
      <formula>NOT(ISERROR(SEARCH("NOT OK",A239)))</formula>
    </cfRule>
  </conditionalFormatting>
  <conditionalFormatting sqref="A239 K239">
    <cfRule type="containsText" dxfId="110" priority="66" operator="containsText" text="NOT OK">
      <formula>NOT(ISERROR(SEARCH("NOT OK",A239)))</formula>
    </cfRule>
  </conditionalFormatting>
  <conditionalFormatting sqref="A44:A46 K44:K46">
    <cfRule type="containsText" dxfId="109" priority="64" operator="containsText" text="NOT OK">
      <formula>NOT(ISERROR(SEARCH("NOT OK",A44)))</formula>
    </cfRule>
  </conditionalFormatting>
  <conditionalFormatting sqref="A72:A74 K72:K74">
    <cfRule type="containsText" dxfId="108" priority="62" operator="containsText" text="NOT OK">
      <formula>NOT(ISERROR(SEARCH("NOT OK",A72)))</formula>
    </cfRule>
  </conditionalFormatting>
  <conditionalFormatting sqref="K84 A84">
    <cfRule type="containsText" dxfId="107" priority="61" operator="containsText" text="NOT OK">
      <formula>NOT(ISERROR(SEARCH("NOT OK",A84)))</formula>
    </cfRule>
  </conditionalFormatting>
  <conditionalFormatting sqref="K83 A83">
    <cfRule type="containsText" dxfId="106" priority="60" operator="containsText" text="NOT OK">
      <formula>NOT(ISERROR(SEARCH("NOT OK",A83)))</formula>
    </cfRule>
  </conditionalFormatting>
  <conditionalFormatting sqref="A140 K140">
    <cfRule type="containsText" dxfId="105" priority="59" operator="containsText" text="NOT OK">
      <formula>NOT(ISERROR(SEARCH("NOT OK",A140)))</formula>
    </cfRule>
  </conditionalFormatting>
  <conditionalFormatting sqref="K139 A139">
    <cfRule type="containsText" dxfId="104" priority="58" operator="containsText" text="NOT OK">
      <formula>NOT(ISERROR(SEARCH("NOT OK",A139)))</formula>
    </cfRule>
  </conditionalFormatting>
  <conditionalFormatting sqref="A168 K168">
    <cfRule type="containsText" dxfId="103" priority="57" operator="containsText" text="NOT OK">
      <formula>NOT(ISERROR(SEARCH("NOT OK",A168)))</formula>
    </cfRule>
  </conditionalFormatting>
  <conditionalFormatting sqref="K167 A167">
    <cfRule type="containsText" dxfId="102" priority="56" operator="containsText" text="NOT OK">
      <formula>NOT(ISERROR(SEARCH("NOT OK",A167)))</formula>
    </cfRule>
  </conditionalFormatting>
  <conditionalFormatting sqref="K128:K130 A128:A130">
    <cfRule type="containsText" dxfId="101" priority="54" operator="containsText" text="NOT OK">
      <formula>NOT(ISERROR(SEARCH("NOT OK",A128)))</formula>
    </cfRule>
  </conditionalFormatting>
  <conditionalFormatting sqref="A212:A214 K212:K214">
    <cfRule type="containsText" dxfId="100" priority="50" operator="containsText" text="NOT OK">
      <formula>NOT(ISERROR(SEARCH("NOT OK",A212)))</formula>
    </cfRule>
  </conditionalFormatting>
  <conditionalFormatting sqref="A240:A242 K240:K242">
    <cfRule type="containsText" dxfId="99" priority="48" operator="containsText" text="NOT OK">
      <formula>NOT(ISERROR(SEARCH("NOT OK",A240)))</formula>
    </cfRule>
  </conditionalFormatting>
  <conditionalFormatting sqref="K224 A224">
    <cfRule type="containsText" dxfId="98" priority="47" operator="containsText" text="NOT OK">
      <formula>NOT(ISERROR(SEARCH("NOT OK",A224)))</formula>
    </cfRule>
  </conditionalFormatting>
  <conditionalFormatting sqref="K223 A223">
    <cfRule type="containsText" dxfId="97" priority="46" operator="containsText" text="NOT OK">
      <formula>NOT(ISERROR(SEARCH("NOT OK",A223)))</formula>
    </cfRule>
  </conditionalFormatting>
  <conditionalFormatting sqref="K252 A252">
    <cfRule type="containsText" dxfId="96" priority="45" operator="containsText" text="NOT OK">
      <formula>NOT(ISERROR(SEARCH("NOT OK",A252)))</formula>
    </cfRule>
  </conditionalFormatting>
  <conditionalFormatting sqref="K251 A251">
    <cfRule type="containsText" dxfId="95" priority="44" operator="containsText" text="NOT OK">
      <formula>NOT(ISERROR(SEARCH("NOT OK",A251)))</formula>
    </cfRule>
  </conditionalFormatting>
  <conditionalFormatting sqref="K19 A19">
    <cfRule type="containsText" dxfId="94" priority="42" operator="containsText" text="NOT OK">
      <formula>NOT(ISERROR(SEARCH("NOT OK",A19)))</formula>
    </cfRule>
  </conditionalFormatting>
  <conditionalFormatting sqref="A20 K20">
    <cfRule type="containsText" dxfId="93" priority="41" operator="containsText" text="NOT OK">
      <formula>NOT(ISERROR(SEARCH("NOT OK",A20)))</formula>
    </cfRule>
  </conditionalFormatting>
  <conditionalFormatting sqref="K104 A104">
    <cfRule type="containsText" dxfId="92" priority="36" operator="containsText" text="NOT OK">
      <formula>NOT(ISERROR(SEARCH("NOT OK",A104)))</formula>
    </cfRule>
  </conditionalFormatting>
  <conditionalFormatting sqref="K103 A103">
    <cfRule type="containsText" dxfId="91" priority="35" operator="containsText" text="NOT OK">
      <formula>NOT(ISERROR(SEARCH("NOT OK",A103)))</formula>
    </cfRule>
  </conditionalFormatting>
  <conditionalFormatting sqref="A188 K188">
    <cfRule type="containsText" dxfId="90" priority="30" operator="containsText" text="NOT OK">
      <formula>NOT(ISERROR(SEARCH("NOT OK",A188)))</formula>
    </cfRule>
  </conditionalFormatting>
  <conditionalFormatting sqref="K187 A187">
    <cfRule type="containsText" dxfId="89" priority="29" operator="containsText" text="NOT OK">
      <formula>NOT(ISERROR(SEARCH("NOT OK",A187)))</formula>
    </cfRule>
  </conditionalFormatting>
  <conditionalFormatting sqref="K47 A47">
    <cfRule type="containsText" dxfId="88" priority="12" operator="containsText" text="NOT OK">
      <formula>NOT(ISERROR(SEARCH("NOT OK",A47)))</formula>
    </cfRule>
  </conditionalFormatting>
  <conditionalFormatting sqref="A48 K48">
    <cfRule type="containsText" dxfId="87" priority="11" operator="containsText" text="NOT OK">
      <formula>NOT(ISERROR(SEARCH("NOT OK",A48)))</formula>
    </cfRule>
  </conditionalFormatting>
  <conditionalFormatting sqref="K75 A75">
    <cfRule type="containsText" dxfId="86" priority="10" operator="containsText" text="NOT OK">
      <formula>NOT(ISERROR(SEARCH("NOT OK",A75)))</formula>
    </cfRule>
  </conditionalFormatting>
  <conditionalFormatting sqref="A76 K76">
    <cfRule type="containsText" dxfId="85" priority="9" operator="containsText" text="NOT OK">
      <formula>NOT(ISERROR(SEARCH("NOT OK",A76)))</formula>
    </cfRule>
  </conditionalFormatting>
  <conditionalFormatting sqref="K132 A132">
    <cfRule type="containsText" dxfId="84" priority="8" operator="containsText" text="NOT OK">
      <formula>NOT(ISERROR(SEARCH("NOT OK",A132)))</formula>
    </cfRule>
  </conditionalFormatting>
  <conditionalFormatting sqref="K131 A131">
    <cfRule type="containsText" dxfId="83" priority="7" operator="containsText" text="NOT OK">
      <formula>NOT(ISERROR(SEARCH("NOT OK",A131)))</formula>
    </cfRule>
  </conditionalFormatting>
  <conditionalFormatting sqref="K160 A160">
    <cfRule type="containsText" dxfId="82" priority="6" operator="containsText" text="NOT OK">
      <formula>NOT(ISERROR(SEARCH("NOT OK",A160)))</formula>
    </cfRule>
  </conditionalFormatting>
  <conditionalFormatting sqref="K159 A159">
    <cfRule type="containsText" dxfId="81" priority="5" operator="containsText" text="NOT OK">
      <formula>NOT(ISERROR(SEARCH("NOT OK",A159)))</formula>
    </cfRule>
  </conditionalFormatting>
  <conditionalFormatting sqref="A216 K216">
    <cfRule type="containsText" dxfId="80" priority="4" operator="containsText" text="NOT OK">
      <formula>NOT(ISERROR(SEARCH("NOT OK",A216)))</formula>
    </cfRule>
  </conditionalFormatting>
  <conditionalFormatting sqref="K215 A215">
    <cfRule type="containsText" dxfId="79" priority="3" operator="containsText" text="NOT OK">
      <formula>NOT(ISERROR(SEARCH("NOT OK",A215)))</formula>
    </cfRule>
  </conditionalFormatting>
  <conditionalFormatting sqref="A244 K244">
    <cfRule type="containsText" dxfId="78" priority="2" operator="containsText" text="NOT OK">
      <formula>NOT(ISERROR(SEARCH("NOT OK",A244)))</formula>
    </cfRule>
  </conditionalFormatting>
  <conditionalFormatting sqref="K243 A243">
    <cfRule type="containsText" dxfId="77" priority="1" operator="containsText" text="NOT OK">
      <formula>NOT(ISERROR(SEARCH("NOT OK",A243)))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64" fitToHeight="4" orientation="portrait" r:id="rId1"/>
  <headerFooter alignWithMargins="0">
    <oddHeader>&amp;LMonthly Air Transport Statistic : Mae Fah Luang Chiang Rai International Airport</oddHeader>
  </headerFooter>
  <rowBreaks count="2" manualBreakCount="2">
    <brk id="88" min="11" max="22" man="1"/>
    <brk id="175" min="11" max="22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/>
  <dimension ref="A1:AB253"/>
  <sheetViews>
    <sheetView tabSelected="1" topLeftCell="E130" zoomScaleNormal="100" workbookViewId="0">
      <selection activeCell="I146" sqref="I146"/>
    </sheetView>
  </sheetViews>
  <sheetFormatPr defaultColWidth="7" defaultRowHeight="12.75"/>
  <cols>
    <col min="1" max="1" width="7" style="801"/>
    <col min="2" max="2" width="12.42578125" style="802" customWidth="1"/>
    <col min="3" max="3" width="10.85546875" style="802" customWidth="1"/>
    <col min="4" max="4" width="11.140625" style="802" customWidth="1"/>
    <col min="5" max="5" width="11.7109375" style="802" customWidth="1"/>
    <col min="6" max="6" width="10.85546875" style="802" customWidth="1"/>
    <col min="7" max="7" width="11.140625" style="802" customWidth="1"/>
    <col min="8" max="8" width="11.7109375" style="802" customWidth="1"/>
    <col min="9" max="9" width="10.28515625" style="803" customWidth="1"/>
    <col min="10" max="10" width="7" style="802" customWidth="1"/>
    <col min="11" max="11" width="7" style="801"/>
    <col min="12" max="14" width="13" style="802" customWidth="1"/>
    <col min="15" max="15" width="14.28515625" style="802" bestFit="1" customWidth="1"/>
    <col min="16" max="16" width="11.85546875" style="802" customWidth="1"/>
    <col min="17" max="19" width="13" style="802" customWidth="1"/>
    <col min="20" max="20" width="14.28515625" style="802" bestFit="1" customWidth="1"/>
    <col min="21" max="21" width="11.42578125" style="802" customWidth="1"/>
    <col min="22" max="22" width="13" style="802" customWidth="1"/>
    <col min="23" max="23" width="12.28515625" style="803" bestFit="1" customWidth="1"/>
    <col min="24" max="24" width="7.42578125" style="803" bestFit="1" customWidth="1"/>
    <col min="25" max="26" width="9" style="802" bestFit="1" customWidth="1"/>
    <col min="27" max="27" width="7.7109375" style="874" bestFit="1" customWidth="1"/>
    <col min="28" max="16384" width="7" style="802"/>
  </cols>
  <sheetData>
    <row r="1" spans="1:23" ht="13.5" thickBot="1"/>
    <row r="2" spans="1:23" ht="13.5" thickTop="1">
      <c r="B2" s="1400" t="s">
        <v>0</v>
      </c>
      <c r="C2" s="1401"/>
      <c r="D2" s="1401"/>
      <c r="E2" s="1401"/>
      <c r="F2" s="1401"/>
      <c r="G2" s="1401"/>
      <c r="H2" s="1401"/>
      <c r="I2" s="1402"/>
      <c r="J2" s="801"/>
      <c r="L2" s="1403" t="s">
        <v>1</v>
      </c>
      <c r="M2" s="1404"/>
      <c r="N2" s="1404"/>
      <c r="O2" s="1404"/>
      <c r="P2" s="1404"/>
      <c r="Q2" s="1404"/>
      <c r="R2" s="1404"/>
      <c r="S2" s="1404"/>
      <c r="T2" s="1404"/>
      <c r="U2" s="1404"/>
      <c r="V2" s="1404"/>
      <c r="W2" s="1405"/>
    </row>
    <row r="3" spans="1:23" ht="13.5" thickBot="1">
      <c r="B3" s="1406" t="s">
        <v>46</v>
      </c>
      <c r="C3" s="1407"/>
      <c r="D3" s="1407"/>
      <c r="E3" s="1407"/>
      <c r="F3" s="1407"/>
      <c r="G3" s="1407"/>
      <c r="H3" s="1407"/>
      <c r="I3" s="1408"/>
      <c r="J3" s="801"/>
      <c r="L3" s="1409" t="s">
        <v>48</v>
      </c>
      <c r="M3" s="1410"/>
      <c r="N3" s="1410"/>
      <c r="O3" s="1410"/>
      <c r="P3" s="1410"/>
      <c r="Q3" s="1410"/>
      <c r="R3" s="1410"/>
      <c r="S3" s="1410"/>
      <c r="T3" s="1410"/>
      <c r="U3" s="1410"/>
      <c r="V3" s="1410"/>
      <c r="W3" s="1411"/>
    </row>
    <row r="4" spans="1:23" ht="14.25" thickTop="1" thickBot="1">
      <c r="B4" s="804"/>
      <c r="C4" s="805"/>
      <c r="D4" s="805"/>
      <c r="E4" s="805"/>
      <c r="F4" s="805"/>
      <c r="G4" s="805"/>
      <c r="H4" s="805"/>
      <c r="I4" s="806"/>
      <c r="J4" s="801"/>
      <c r="L4" s="807"/>
      <c r="M4" s="808"/>
      <c r="N4" s="808"/>
      <c r="O4" s="808"/>
      <c r="P4" s="808"/>
      <c r="Q4" s="808"/>
      <c r="R4" s="808"/>
      <c r="S4" s="808"/>
      <c r="T4" s="808"/>
      <c r="U4" s="808"/>
      <c r="V4" s="808"/>
      <c r="W4" s="809"/>
    </row>
    <row r="5" spans="1:23" ht="14.25" thickTop="1" thickBot="1">
      <c r="B5" s="810"/>
      <c r="C5" s="1412" t="s">
        <v>64</v>
      </c>
      <c r="D5" s="1413"/>
      <c r="E5" s="1414"/>
      <c r="F5" s="1412" t="s">
        <v>65</v>
      </c>
      <c r="G5" s="1413"/>
      <c r="H5" s="1414"/>
      <c r="I5" s="811" t="s">
        <v>2</v>
      </c>
      <c r="J5" s="801"/>
      <c r="L5" s="812"/>
      <c r="M5" s="1415" t="s">
        <v>64</v>
      </c>
      <c r="N5" s="1416"/>
      <c r="O5" s="1416"/>
      <c r="P5" s="1416"/>
      <c r="Q5" s="1417"/>
      <c r="R5" s="1415" t="s">
        <v>65</v>
      </c>
      <c r="S5" s="1416"/>
      <c r="T5" s="1416"/>
      <c r="U5" s="1416"/>
      <c r="V5" s="1417"/>
      <c r="W5" s="813" t="s">
        <v>2</v>
      </c>
    </row>
    <row r="6" spans="1:23" ht="13.5" thickTop="1">
      <c r="B6" s="814" t="s">
        <v>3</v>
      </c>
      <c r="C6" s="815"/>
      <c r="D6" s="816"/>
      <c r="E6" s="817"/>
      <c r="F6" s="815"/>
      <c r="G6" s="816"/>
      <c r="H6" s="817"/>
      <c r="I6" s="818" t="s">
        <v>4</v>
      </c>
      <c r="J6" s="801"/>
      <c r="L6" s="819" t="s">
        <v>3</v>
      </c>
      <c r="M6" s="820"/>
      <c r="N6" s="821"/>
      <c r="O6" s="822"/>
      <c r="P6" s="823"/>
      <c r="Q6" s="824"/>
      <c r="R6" s="820"/>
      <c r="S6" s="821"/>
      <c r="T6" s="822"/>
      <c r="U6" s="823"/>
      <c r="V6" s="824"/>
      <c r="W6" s="825" t="s">
        <v>4</v>
      </c>
    </row>
    <row r="7" spans="1:23" ht="13.5" thickBot="1">
      <c r="B7" s="826"/>
      <c r="C7" s="827" t="s">
        <v>5</v>
      </c>
      <c r="D7" s="828" t="s">
        <v>6</v>
      </c>
      <c r="E7" s="829" t="s">
        <v>7</v>
      </c>
      <c r="F7" s="827" t="s">
        <v>5</v>
      </c>
      <c r="G7" s="828" t="s">
        <v>6</v>
      </c>
      <c r="H7" s="829" t="s">
        <v>7</v>
      </c>
      <c r="I7" s="830"/>
      <c r="J7" s="801"/>
      <c r="L7" s="831"/>
      <c r="M7" s="832" t="s">
        <v>8</v>
      </c>
      <c r="N7" s="833" t="s">
        <v>9</v>
      </c>
      <c r="O7" s="834" t="s">
        <v>31</v>
      </c>
      <c r="P7" s="835" t="s">
        <v>32</v>
      </c>
      <c r="Q7" s="834" t="s">
        <v>7</v>
      </c>
      <c r="R7" s="832" t="s">
        <v>8</v>
      </c>
      <c r="S7" s="833" t="s">
        <v>9</v>
      </c>
      <c r="T7" s="834" t="s">
        <v>31</v>
      </c>
      <c r="U7" s="835" t="s">
        <v>32</v>
      </c>
      <c r="V7" s="834" t="s">
        <v>7</v>
      </c>
      <c r="W7" s="836"/>
    </row>
    <row r="8" spans="1:23" ht="6" customHeight="1" thickTop="1">
      <c r="B8" s="814"/>
      <c r="C8" s="837"/>
      <c r="D8" s="838"/>
      <c r="E8" s="839"/>
      <c r="F8" s="837"/>
      <c r="G8" s="838"/>
      <c r="H8" s="839"/>
      <c r="I8" s="840"/>
      <c r="J8" s="801"/>
      <c r="L8" s="819"/>
      <c r="M8" s="841"/>
      <c r="N8" s="842"/>
      <c r="O8" s="843"/>
      <c r="P8" s="844"/>
      <c r="Q8" s="845"/>
      <c r="R8" s="841"/>
      <c r="S8" s="842"/>
      <c r="T8" s="843"/>
      <c r="U8" s="844"/>
      <c r="V8" s="845"/>
      <c r="W8" s="846"/>
    </row>
    <row r="9" spans="1:23">
      <c r="A9" s="847" t="str">
        <f>IF(ISERROR(F9/G9)," ",IF(F9/G9&gt;0.5,IF(F9/G9&lt;1.5," ","NOT OK"),"NOT OK"))</f>
        <v xml:space="preserve"> </v>
      </c>
      <c r="B9" s="814" t="s">
        <v>10</v>
      </c>
      <c r="C9" s="848">
        <f>+'Lcc_BKK+DMK'!C9+Lcc_CNX!C9+Lcc_HDY!C9+Lcc_HKT!C9+Lcc_CEI!C9</f>
        <v>5056</v>
      </c>
      <c r="D9" s="849">
        <f>+'Lcc_BKK+DMK'!D9+Lcc_CNX!D9+Lcc_HDY!D9+Lcc_HKT!D9+Lcc_CEI!D9</f>
        <v>5050</v>
      </c>
      <c r="E9" s="850">
        <f>SUM(C9:D9)</f>
        <v>10106</v>
      </c>
      <c r="F9" s="848">
        <f>+'Lcc_BKK+DMK'!F9+Lcc_CNX!F9+Lcc_HDY!F9+Lcc_HKT!F9+Lcc_CEI!F9</f>
        <v>6091</v>
      </c>
      <c r="G9" s="849">
        <f>+'Lcc_BKK+DMK'!G9+Lcc_CNX!G9+Lcc_HDY!G9+Lcc_HKT!G9+Lcc_CEI!G9</f>
        <v>6094</v>
      </c>
      <c r="H9" s="850">
        <f>SUM(F9:G9)</f>
        <v>12185</v>
      </c>
      <c r="I9" s="851">
        <f>IF(E9=0,0,((H9/E9)-1)*100)</f>
        <v>20.571937462893342</v>
      </c>
      <c r="J9" s="801"/>
      <c r="L9" s="819" t="s">
        <v>10</v>
      </c>
      <c r="M9" s="852">
        <f>'Lcc_BKK+DMK'!M9+Lcc_CNX!M9+Lcc_HDY!M9+Lcc_HKT!M9+Lcc_CEI!M9</f>
        <v>732434</v>
      </c>
      <c r="N9" s="853">
        <f>'Lcc_BKK+DMK'!N9+Lcc_CNX!N9+Lcc_HDY!N9+Lcc_HKT!N9+Lcc_CEI!N9</f>
        <v>760878</v>
      </c>
      <c r="O9" s="854">
        <f t="shared" ref="O9" si="0">SUM(M9:N9)</f>
        <v>1493312</v>
      </c>
      <c r="P9" s="855">
        <f>+Lcc_BKK!P9+Lcc_DMK!P9+Lcc_CNX!P9+Lcc_HDY!P9+Lcc_HKT!P9+Lcc_CEI!P9</f>
        <v>1716</v>
      </c>
      <c r="Q9" s="854">
        <f>O9+P9</f>
        <v>1495028</v>
      </c>
      <c r="R9" s="852">
        <f>'Lcc_BKK+DMK'!R9+Lcc_CNX!R9+Lcc_HDY!R9+Lcc_HKT!R9+Lcc_CEI!R9</f>
        <v>965961</v>
      </c>
      <c r="S9" s="853">
        <f>'Lcc_BKK+DMK'!S9+Lcc_CNX!S9+Lcc_HDY!S9+Lcc_HKT!S9+Lcc_CEI!S9</f>
        <v>996827</v>
      </c>
      <c r="T9" s="856">
        <f t="shared" ref="T9" si="1">SUM(R9:S9)</f>
        <v>1962788</v>
      </c>
      <c r="U9" s="855">
        <f>+Lcc_BKK!U9+Lcc_DMK!U9+Lcc_CNX!U9+Lcc_HDY!U9+Lcc_HKT!U9+Lcc_CEI!U9</f>
        <v>1623</v>
      </c>
      <c r="V9" s="856">
        <f>T9+U9</f>
        <v>1964411</v>
      </c>
      <c r="W9" s="857">
        <f>IF(Q9=0,0,((V9/Q9)-1)*100)</f>
        <v>31.396268163539421</v>
      </c>
    </row>
    <row r="10" spans="1:23">
      <c r="A10" s="847" t="str">
        <f>IF(ISERROR(F10/G10)," ",IF(F10/G10&gt;0.5,IF(F10/G10&lt;1.5," ","NOT OK"),"NOT OK"))</f>
        <v xml:space="preserve"> </v>
      </c>
      <c r="B10" s="814" t="s">
        <v>11</v>
      </c>
      <c r="C10" s="848">
        <f>+'Lcc_BKK+DMK'!C10+Lcc_CNX!C10+Lcc_HDY!C10+Lcc_HKT!C10+Lcc_CEI!C10</f>
        <v>4848</v>
      </c>
      <c r="D10" s="849">
        <f>+'Lcc_BKK+DMK'!D10+Lcc_CNX!D10+Lcc_HDY!D10+Lcc_HKT!D10+Lcc_CEI!D10</f>
        <v>4847</v>
      </c>
      <c r="E10" s="850">
        <f t="shared" ref="E10:E11" si="2">SUM(C10:D10)</f>
        <v>9695</v>
      </c>
      <c r="F10" s="848">
        <f>+'Lcc_BKK+DMK'!F10+Lcc_CNX!F10+Lcc_HDY!F10+Lcc_HKT!F10+Lcc_CEI!F10</f>
        <v>5954</v>
      </c>
      <c r="G10" s="849">
        <f>+'Lcc_BKK+DMK'!G10+Lcc_CNX!G10+Lcc_HDY!G10+Lcc_HKT!G10+Lcc_CEI!G10</f>
        <v>5954</v>
      </c>
      <c r="H10" s="850">
        <f t="shared" ref="H10:H11" si="3">SUM(F10:G10)</f>
        <v>11908</v>
      </c>
      <c r="I10" s="851">
        <f t="shared" ref="I10:I11" si="4">IF(E10=0,0,((H10/E10)-1)*100)</f>
        <v>22.826199071686439</v>
      </c>
      <c r="J10" s="801"/>
      <c r="K10" s="858"/>
      <c r="L10" s="819" t="s">
        <v>11</v>
      </c>
      <c r="M10" s="852">
        <f>'Lcc_BKK+DMK'!M10+Lcc_CNX!M10+Lcc_HDY!M10+Lcc_HKT!M10+Lcc_CEI!M10</f>
        <v>737325</v>
      </c>
      <c r="N10" s="853">
        <f>'Lcc_BKK+DMK'!N10+Lcc_CNX!N10+Lcc_HDY!N10+Lcc_HKT!N10+Lcc_CEI!N10</f>
        <v>715656</v>
      </c>
      <c r="O10" s="854">
        <f t="shared" ref="O10:O11" si="5">SUM(M10:N10)</f>
        <v>1452981</v>
      </c>
      <c r="P10" s="855">
        <f>+Lcc_BKK!P10+Lcc_DMK!P10+Lcc_CNX!P10+Lcc_HDY!P10+Lcc_HKT!P10+Lcc_CEI!P10</f>
        <v>2367</v>
      </c>
      <c r="Q10" s="854">
        <f t="shared" ref="Q10:Q11" si="6">O10+P10</f>
        <v>1455348</v>
      </c>
      <c r="R10" s="852">
        <f>'Lcc_BKK+DMK'!R10+Lcc_CNX!R10+Lcc_HDY!R10+Lcc_HKT!R10+Lcc_CEI!R10</f>
        <v>1003566</v>
      </c>
      <c r="S10" s="853">
        <f>'Lcc_BKK+DMK'!S10+Lcc_CNX!S10+Lcc_HDY!S10+Lcc_HKT!S10+Lcc_CEI!S10</f>
        <v>991435</v>
      </c>
      <c r="T10" s="856">
        <f t="shared" ref="T10:T11" si="7">SUM(R10:S10)</f>
        <v>1995001</v>
      </c>
      <c r="U10" s="855">
        <f>+Lcc_BKK!U10+Lcc_DMK!U10+Lcc_CNX!U10+Lcc_HDY!U10+Lcc_HKT!U10+Lcc_CEI!U10</f>
        <v>2412</v>
      </c>
      <c r="V10" s="856">
        <f t="shared" ref="V10:V11" si="8">T10+U10</f>
        <v>1997413</v>
      </c>
      <c r="W10" s="857">
        <f t="shared" ref="W10:W11" si="9">IF(Q10=0,0,((V10/Q10)-1)*100)</f>
        <v>37.246418038847075</v>
      </c>
    </row>
    <row r="11" spans="1:23" ht="13.5" thickBot="1">
      <c r="A11" s="847" t="str">
        <f>IF(ISERROR(F11/G11)," ",IF(F11/G11&gt;0.5,IF(F11/G11&lt;1.5," ","NOT OK"),"NOT OK"))</f>
        <v xml:space="preserve"> </v>
      </c>
      <c r="B11" s="826" t="s">
        <v>12</v>
      </c>
      <c r="C11" s="859">
        <f>+'Lcc_BKK+DMK'!C11+Lcc_CNX!C11+Lcc_HDY!C11+Lcc_HKT!C11+Lcc_CEI!C11</f>
        <v>5326</v>
      </c>
      <c r="D11" s="860">
        <f>+'Lcc_BKK+DMK'!D11+Lcc_CNX!D11+Lcc_HDY!D11+Lcc_HKT!D11+Lcc_CEI!D11</f>
        <v>5319</v>
      </c>
      <c r="E11" s="850">
        <f t="shared" si="2"/>
        <v>10645</v>
      </c>
      <c r="F11" s="859">
        <f>+'Lcc_BKK+DMK'!F11+Lcc_CNX!F11+Lcc_HDY!F11+Lcc_HKT!F11+Lcc_CEI!F11</f>
        <v>6432</v>
      </c>
      <c r="G11" s="860">
        <f>+'Lcc_BKK+DMK'!G11+Lcc_CNX!G11+Lcc_HDY!G11+Lcc_HKT!G11+Lcc_CEI!G11</f>
        <v>6431</v>
      </c>
      <c r="H11" s="850">
        <f t="shared" si="3"/>
        <v>12863</v>
      </c>
      <c r="I11" s="851">
        <f t="shared" si="4"/>
        <v>20.836073273837474</v>
      </c>
      <c r="J11" s="801"/>
      <c r="K11" s="858"/>
      <c r="L11" s="831" t="s">
        <v>12</v>
      </c>
      <c r="M11" s="852">
        <f>'Lcc_BKK+DMK'!M11+Lcc_CNX!M11+Lcc_HDY!M11+Lcc_HKT!M11+Lcc_CEI!M11</f>
        <v>885774</v>
      </c>
      <c r="N11" s="853">
        <f>'Lcc_BKK+DMK'!N11+Lcc_CNX!N11+Lcc_HDY!N11+Lcc_HKT!N11+Lcc_CEI!N11</f>
        <v>844813</v>
      </c>
      <c r="O11" s="854">
        <f t="shared" si="5"/>
        <v>1730587</v>
      </c>
      <c r="P11" s="855">
        <f>+Lcc_BKK!P11+Lcc_DMK!P11+Lcc_CNX!P11+Lcc_HDY!P11+Lcc_HKT!P11+Lcc_CEI!P11</f>
        <v>5061</v>
      </c>
      <c r="Q11" s="854">
        <f t="shared" si="6"/>
        <v>1735648</v>
      </c>
      <c r="R11" s="852">
        <f>'Lcc_BKK+DMK'!R11+Lcc_CNX!R11+Lcc_HDY!R11+Lcc_HKT!R11+Lcc_CEI!R11</f>
        <v>1108376</v>
      </c>
      <c r="S11" s="853">
        <f>'Lcc_BKK+DMK'!S11+Lcc_CNX!S11+Lcc_HDY!S11+Lcc_HKT!S11+Lcc_CEI!S11</f>
        <v>1096804</v>
      </c>
      <c r="T11" s="856">
        <f t="shared" si="7"/>
        <v>2205180</v>
      </c>
      <c r="U11" s="855">
        <f>+Lcc_BKK!U11+Lcc_DMK!U11+Lcc_CNX!U11+Lcc_HDY!U11+Lcc_HKT!U11+Lcc_CEI!U11</f>
        <v>5059</v>
      </c>
      <c r="V11" s="856">
        <f t="shared" si="8"/>
        <v>2210239</v>
      </c>
      <c r="W11" s="857">
        <f t="shared" si="9"/>
        <v>27.34373559615775</v>
      </c>
    </row>
    <row r="12" spans="1:23" ht="14.25" thickTop="1" thickBot="1">
      <c r="A12" s="847" t="str">
        <f>IF(ISERROR(F12/G12)," ",IF(F12/G12&gt;0.5,IF(F12/G12&lt;1.5," ","NOT OK"),"NOT OK"))</f>
        <v xml:space="preserve"> </v>
      </c>
      <c r="B12" s="861" t="s">
        <v>57</v>
      </c>
      <c r="C12" s="862">
        <f>+C9+C10+C11</f>
        <v>15230</v>
      </c>
      <c r="D12" s="863">
        <f t="shared" ref="D12:E12" si="10">+D9+D10+D11</f>
        <v>15216</v>
      </c>
      <c r="E12" s="864">
        <f t="shared" si="10"/>
        <v>30446</v>
      </c>
      <c r="F12" s="862">
        <f t="shared" ref="F12:H12" si="11">+F9+F10+F11</f>
        <v>18477</v>
      </c>
      <c r="G12" s="863">
        <f t="shared" si="11"/>
        <v>18479</v>
      </c>
      <c r="H12" s="864">
        <f t="shared" si="11"/>
        <v>36956</v>
      </c>
      <c r="I12" s="865">
        <f t="shared" ref="I12:I13" si="12">IF(E12=0,0,((H12/E12)-1)*100)</f>
        <v>21.382119161794645</v>
      </c>
      <c r="J12" s="801"/>
      <c r="L12" s="866" t="s">
        <v>57</v>
      </c>
      <c r="M12" s="867">
        <f t="shared" ref="M12:Q12" si="13">+M9+M10+M11</f>
        <v>2355533</v>
      </c>
      <c r="N12" s="868">
        <f t="shared" si="13"/>
        <v>2321347</v>
      </c>
      <c r="O12" s="869">
        <f t="shared" si="13"/>
        <v>4676880</v>
      </c>
      <c r="P12" s="868">
        <f t="shared" si="13"/>
        <v>9144</v>
      </c>
      <c r="Q12" s="869">
        <f t="shared" si="13"/>
        <v>4686024</v>
      </c>
      <c r="R12" s="867">
        <f t="shared" ref="R12:V12" si="14">+R9+R10+R11</f>
        <v>3077903</v>
      </c>
      <c r="S12" s="868">
        <f t="shared" si="14"/>
        <v>3085066</v>
      </c>
      <c r="T12" s="870">
        <f t="shared" si="14"/>
        <v>6162969</v>
      </c>
      <c r="U12" s="868">
        <f t="shared" si="14"/>
        <v>9094</v>
      </c>
      <c r="V12" s="870">
        <f t="shared" si="14"/>
        <v>6172063</v>
      </c>
      <c r="W12" s="871">
        <f t="shared" ref="W12:W13" si="15">IF(Q12=0,0,((V12/Q12)-1)*100)</f>
        <v>31.712150855394672</v>
      </c>
    </row>
    <row r="13" spans="1:23" ht="13.5" thickTop="1">
      <c r="A13" s="847" t="str">
        <f t="shared" ref="A13:A69" si="16">IF(ISERROR(F13/G13)," ",IF(F13/G13&gt;0.5,IF(F13/G13&lt;1.5," ","NOT OK"),"NOT OK"))</f>
        <v xml:space="preserve"> </v>
      </c>
      <c r="B13" s="814" t="s">
        <v>13</v>
      </c>
      <c r="C13" s="848">
        <f>+'Lcc_BKK+DMK'!C13+Lcc_CNX!C13+Lcc_HDY!C13+Lcc_HKT!C13+Lcc_CEI!C13</f>
        <v>5501</v>
      </c>
      <c r="D13" s="849">
        <f>+'Lcc_BKK+DMK'!D13+Lcc_CNX!D13+Lcc_HDY!D13+Lcc_HKT!D13+Lcc_CEI!D13</f>
        <v>5513</v>
      </c>
      <c r="E13" s="850">
        <f t="shared" ref="E13" si="17">SUM(C13:D13)</f>
        <v>11014</v>
      </c>
      <c r="F13" s="848">
        <f>+'Lcc_BKK+DMK'!F13+Lcc_CNX!F13+Lcc_HDY!F13+Lcc_HKT!F13+Lcc_CEI!F13</f>
        <v>6645</v>
      </c>
      <c r="G13" s="849">
        <f>+'Lcc_BKK+DMK'!G13+Lcc_CNX!G13+Lcc_HDY!G13+Lcc_HKT!G13+Lcc_CEI!G13</f>
        <v>6646</v>
      </c>
      <c r="H13" s="850">
        <f t="shared" ref="H13" si="18">SUM(F13:G13)</f>
        <v>13291</v>
      </c>
      <c r="I13" s="851">
        <f t="shared" si="12"/>
        <v>20.673688033412031</v>
      </c>
      <c r="J13" s="801"/>
      <c r="L13" s="819" t="s">
        <v>13</v>
      </c>
      <c r="M13" s="852">
        <f>'Lcc_BKK+DMK'!M13+Lcc_CNX!M13+Lcc_HDY!M13+Lcc_HKT!M13+Lcc_CEI!M13</f>
        <v>929413</v>
      </c>
      <c r="N13" s="853">
        <f>'Lcc_BKK+DMK'!N13+Lcc_CNX!N13+Lcc_HDY!N13+Lcc_HKT!N13+Lcc_CEI!N13</f>
        <v>899692</v>
      </c>
      <c r="O13" s="854">
        <f t="shared" ref="O13" si="19">SUM(M13:N13)</f>
        <v>1829105</v>
      </c>
      <c r="P13" s="855">
        <f>+Lcc_BKK!P13+Lcc_DMK!P13+Lcc_CNX!P13+Lcc_HDY!P13+Lcc_HKT!P13+Lcc_CEI!P13</f>
        <v>2241</v>
      </c>
      <c r="Q13" s="854">
        <f t="shared" ref="Q13" si="20">O13+P13</f>
        <v>1831346</v>
      </c>
      <c r="R13" s="852">
        <f>'Lcc_BKK+DMK'!R13+Lcc_CNX!R13+Lcc_HDY!R13+Lcc_HKT!R13+Lcc_CEI!R13</f>
        <v>1135057</v>
      </c>
      <c r="S13" s="853">
        <f>'Lcc_BKK+DMK'!S13+Lcc_CNX!S13+Lcc_HDY!S13+Lcc_HKT!S13+Lcc_CEI!S13</f>
        <v>1121678</v>
      </c>
      <c r="T13" s="856">
        <f t="shared" ref="T13" si="21">SUM(R13:S13)</f>
        <v>2256735</v>
      </c>
      <c r="U13" s="855">
        <f>+Lcc_BKK!U13+Lcc_DMK!U13+Lcc_CNX!U13+Lcc_HDY!U13+Lcc_HKT!U13+Lcc_CEI!U13</f>
        <v>2051</v>
      </c>
      <c r="V13" s="856">
        <f t="shared" ref="V13" si="22">T13+U13</f>
        <v>2258786</v>
      </c>
      <c r="W13" s="857">
        <f t="shared" si="15"/>
        <v>23.340209878417294</v>
      </c>
    </row>
    <row r="14" spans="1:23">
      <c r="A14" s="847" t="str">
        <f t="shared" ref="A14:A20" si="23">IF(ISERROR(F14/G14)," ",IF(F14/G14&gt;0.5,IF(F14/G14&lt;1.5," ","NOT OK"),"NOT OK"))</f>
        <v xml:space="preserve"> </v>
      </c>
      <c r="B14" s="814" t="s">
        <v>14</v>
      </c>
      <c r="C14" s="848">
        <f>+'Lcc_BKK+DMK'!C14+Lcc_CNX!C14+Lcc_HDY!C14+Lcc_HKT!C14+Lcc_CEI!C14</f>
        <v>5083</v>
      </c>
      <c r="D14" s="849">
        <f>+'Lcc_BKK+DMK'!D14+Lcc_CNX!D14+Lcc_HDY!D14+Lcc_HKT!D14+Lcc_CEI!D14</f>
        <v>5083</v>
      </c>
      <c r="E14" s="850">
        <f>SUM(C14:D14)</f>
        <v>10166</v>
      </c>
      <c r="F14" s="848">
        <f>+'Lcc_BKK+DMK'!F14+Lcc_CNX!F14+Lcc_HDY!F14+Lcc_HKT!F14+Lcc_CEI!F14</f>
        <v>6363</v>
      </c>
      <c r="G14" s="849">
        <f>+'Lcc_BKK+DMK'!G14+Lcc_CNX!G14+Lcc_HDY!G14+Lcc_HKT!G14+Lcc_CEI!G14</f>
        <v>6365</v>
      </c>
      <c r="H14" s="850">
        <f>SUM(F14:G14)</f>
        <v>12728</v>
      </c>
      <c r="I14" s="851">
        <f t="shared" ref="I14:I20" si="24">IF(E14=0,0,((H14/E14)-1)*100)</f>
        <v>25.201652567381473</v>
      </c>
      <c r="J14" s="801"/>
      <c r="L14" s="819" t="s">
        <v>14</v>
      </c>
      <c r="M14" s="852">
        <f>'Lcc_BKK+DMK'!M14+Lcc_CNX!M14+Lcc_HDY!M14+Lcc_HKT!M14+Lcc_CEI!M14</f>
        <v>858526</v>
      </c>
      <c r="N14" s="853">
        <f>'Lcc_BKK+DMK'!N14+Lcc_CNX!N14+Lcc_HDY!N14+Lcc_HKT!N14+Lcc_CEI!N14</f>
        <v>909020</v>
      </c>
      <c r="O14" s="854">
        <f>SUM(M14:N14)</f>
        <v>1767546</v>
      </c>
      <c r="P14" s="855">
        <f>+Lcc_BKK!P14+Lcc_DMK!P14+Lcc_CNX!P14+Lcc_HDY!P14+Lcc_HKT!P14+Lcc_CEI!P14</f>
        <v>2764</v>
      </c>
      <c r="Q14" s="854">
        <f>O14+P14</f>
        <v>1770310</v>
      </c>
      <c r="R14" s="852">
        <f>'Lcc_BKK+DMK'!R14+Lcc_CNX!R14+Lcc_HDY!R14+Lcc_HKT!R14+Lcc_CEI!R14</f>
        <v>1121997</v>
      </c>
      <c r="S14" s="853">
        <f>'Lcc_BKK+DMK'!S14+Lcc_CNX!S14+Lcc_HDY!S14+Lcc_HKT!S14+Lcc_CEI!S14</f>
        <v>1143515</v>
      </c>
      <c r="T14" s="856">
        <f>SUM(R14:S14)</f>
        <v>2265512</v>
      </c>
      <c r="U14" s="855">
        <f>+Lcc_BKK!U14+Lcc_DMK!U14+Lcc_CNX!U14+Lcc_HDY!U14+Lcc_HKT!U14+Lcc_CEI!U14</f>
        <v>3356</v>
      </c>
      <c r="V14" s="856">
        <f>T14+U14</f>
        <v>2268868</v>
      </c>
      <c r="W14" s="857">
        <f t="shared" ref="W14:W20" si="25">IF(Q14=0,0,((V14/Q14)-1)*100)</f>
        <v>28.162186283758217</v>
      </c>
    </row>
    <row r="15" spans="1:23" ht="13.5" thickBot="1">
      <c r="A15" s="872" t="str">
        <f t="shared" si="23"/>
        <v xml:space="preserve"> </v>
      </c>
      <c r="B15" s="814" t="s">
        <v>15</v>
      </c>
      <c r="C15" s="848">
        <f>+'Lcc_BKK+DMK'!C15+Lcc_CNX!C15+Lcc_HDY!C15+Lcc_HKT!C15+Lcc_CEI!C15</f>
        <v>5547</v>
      </c>
      <c r="D15" s="849">
        <f>'Lcc_BKK+DMK'!D15+Lcc_CNX!D15+Lcc_HDY!D15+Lcc_HKT!D15+Lcc_CEI!D15</f>
        <v>5557</v>
      </c>
      <c r="E15" s="850">
        <f>SUM(C15:D15)</f>
        <v>11104</v>
      </c>
      <c r="F15" s="848">
        <f>+'Lcc_BKK+DMK'!F15+Lcc_CNX!F15+Lcc_HDY!F15+Lcc_HKT!F15+Lcc_CEI!F15</f>
        <v>7303</v>
      </c>
      <c r="G15" s="849">
        <f>'Lcc_BKK+DMK'!G15+Lcc_CNX!G15+Lcc_HDY!G15+Lcc_HKT!G15+Lcc_CEI!G15</f>
        <v>7288</v>
      </c>
      <c r="H15" s="850">
        <f>SUM(F15:G15)</f>
        <v>14591</v>
      </c>
      <c r="I15" s="851">
        <f t="shared" si="24"/>
        <v>31.403097982708928</v>
      </c>
      <c r="J15" s="873"/>
      <c r="L15" s="819" t="s">
        <v>15</v>
      </c>
      <c r="M15" s="852">
        <f>'Lcc_BKK+DMK'!M15+Lcc_CNX!M15+Lcc_HDY!M15+Lcc_HKT!M15+Lcc_CEI!M15</f>
        <v>932726</v>
      </c>
      <c r="N15" s="853">
        <f>'Lcc_BKK+DMK'!N15+Lcc_CNX!N15+Lcc_HDY!N15+Lcc_HKT!N15+Lcc_CEI!N15</f>
        <v>959478</v>
      </c>
      <c r="O15" s="854">
        <f t="shared" ref="O15" si="26">SUM(M15:N15)</f>
        <v>1892204</v>
      </c>
      <c r="P15" s="855">
        <f>+Lcc_BKK!P15+Lcc_DMK!P15+Lcc_CNX!P15+Lcc_HDY!P15+Lcc_HKT!P15+Lcc_CEI!P15</f>
        <v>3175</v>
      </c>
      <c r="Q15" s="854">
        <f>O15+P15</f>
        <v>1895379</v>
      </c>
      <c r="R15" s="852">
        <f>'Lcc_BKK+DMK'!R15+Lcc_CNX!R15+Lcc_HDY!R15+Lcc_HKT!R15+Lcc_CEI!R15</f>
        <v>1170389</v>
      </c>
      <c r="S15" s="853">
        <f>'Lcc_BKK+DMK'!S15+Lcc_CNX!S15+Lcc_HDY!S15+Lcc_HKT!S15+Lcc_CEI!S15</f>
        <v>1200143</v>
      </c>
      <c r="T15" s="856">
        <f t="shared" ref="T15" si="27">SUM(R15:S15)</f>
        <v>2370532</v>
      </c>
      <c r="U15" s="855">
        <f>+Lcc_BKK!U15+Lcc_DMK!U15+Lcc_CNX!U15+Lcc_HDY!U15+Lcc_HKT!U15+Lcc_CEI!U15</f>
        <v>3350</v>
      </c>
      <c r="V15" s="856">
        <f>T15+U15</f>
        <v>2373882</v>
      </c>
      <c r="W15" s="857">
        <f t="shared" si="25"/>
        <v>25.245768788194866</v>
      </c>
    </row>
    <row r="16" spans="1:23" ht="14.25" thickTop="1" thickBot="1">
      <c r="A16" s="847" t="str">
        <f t="shared" si="23"/>
        <v xml:space="preserve"> </v>
      </c>
      <c r="B16" s="861" t="s">
        <v>61</v>
      </c>
      <c r="C16" s="862">
        <f>+C13+C14+C15</f>
        <v>16131</v>
      </c>
      <c r="D16" s="863">
        <f t="shared" ref="D16:H16" si="28">+D13+D14+D15</f>
        <v>16153</v>
      </c>
      <c r="E16" s="864">
        <f t="shared" si="28"/>
        <v>32284</v>
      </c>
      <c r="F16" s="862">
        <f t="shared" si="28"/>
        <v>20311</v>
      </c>
      <c r="G16" s="863">
        <f t="shared" si="28"/>
        <v>20299</v>
      </c>
      <c r="H16" s="864">
        <f t="shared" si="28"/>
        <v>40610</v>
      </c>
      <c r="I16" s="865">
        <f t="shared" si="24"/>
        <v>25.789864948581332</v>
      </c>
      <c r="J16" s="801"/>
      <c r="L16" s="866" t="s">
        <v>61</v>
      </c>
      <c r="M16" s="867">
        <f>+M13+M14+M15</f>
        <v>2720665</v>
      </c>
      <c r="N16" s="868">
        <f t="shared" ref="N16:V16" si="29">+N13+N14+N15</f>
        <v>2768190</v>
      </c>
      <c r="O16" s="869">
        <f t="shared" si="29"/>
        <v>5488855</v>
      </c>
      <c r="P16" s="868">
        <f t="shared" si="29"/>
        <v>8180</v>
      </c>
      <c r="Q16" s="869">
        <f t="shared" si="29"/>
        <v>5497035</v>
      </c>
      <c r="R16" s="867">
        <f t="shared" si="29"/>
        <v>3427443</v>
      </c>
      <c r="S16" s="868">
        <f t="shared" si="29"/>
        <v>3465336</v>
      </c>
      <c r="T16" s="870">
        <f t="shared" si="29"/>
        <v>6892779</v>
      </c>
      <c r="U16" s="868">
        <f t="shared" si="29"/>
        <v>8757</v>
      </c>
      <c r="V16" s="870">
        <f t="shared" si="29"/>
        <v>6901536</v>
      </c>
      <c r="W16" s="871">
        <f t="shared" si="25"/>
        <v>25.550155674831988</v>
      </c>
    </row>
    <row r="17" spans="1:28" ht="13.5" thickTop="1">
      <c r="A17" s="847" t="str">
        <f t="shared" si="23"/>
        <v xml:space="preserve"> </v>
      </c>
      <c r="B17" s="814" t="s">
        <v>16</v>
      </c>
      <c r="C17" s="848">
        <f>+'Lcc_BKK+DMK'!C17+Lcc_CNX!C17+Lcc_HDY!C17+Lcc_HKT!C17+Lcc_CEI!C17</f>
        <v>5463</v>
      </c>
      <c r="D17" s="849">
        <f>'Lcc_BKK+DMK'!D17+Lcc_CNX!D17+Lcc_HDY!D17+Lcc_HKT!D17+Lcc_CEI!D17</f>
        <v>5458</v>
      </c>
      <c r="E17" s="850">
        <f>SUM(C17:D17)</f>
        <v>10921</v>
      </c>
      <c r="F17" s="848">
        <f>+'Lcc_BKK+DMK'!F17+Lcc_CNX!F17+Lcc_HDY!F17+Lcc_HKT!F17+Lcc_CEI!F17</f>
        <v>6553</v>
      </c>
      <c r="G17" s="849">
        <f>'Lcc_BKK+DMK'!G17+Lcc_CNX!G17+Lcc_HDY!G17+Lcc_HKT!G17+Lcc_CEI!G17</f>
        <v>6561</v>
      </c>
      <c r="H17" s="850">
        <f>SUM(F17:G17)</f>
        <v>13114</v>
      </c>
      <c r="I17" s="851">
        <f t="shared" si="24"/>
        <v>20.080578701584106</v>
      </c>
      <c r="J17" s="873"/>
      <c r="L17" s="819" t="s">
        <v>16</v>
      </c>
      <c r="M17" s="852">
        <f>'Lcc_BKK+DMK'!M17+Lcc_CNX!M17+Lcc_HDY!M17+Lcc_HKT!M17+Lcc_CEI!M17</f>
        <v>933775</v>
      </c>
      <c r="N17" s="853">
        <f>'Lcc_BKK+DMK'!N17+Lcc_CNX!N17+Lcc_HDY!N17+Lcc_HKT!N17+Lcc_CEI!N17</f>
        <v>932166</v>
      </c>
      <c r="O17" s="854">
        <f>SUM(M17:N17)</f>
        <v>1865941</v>
      </c>
      <c r="P17" s="855">
        <f>+Lcc_BKK!P17+Lcc_DMK!P17+Lcc_CNX!P17+Lcc_HDY!P17+Lcc_HKT!P17+Lcc_CEI!P17</f>
        <v>1066</v>
      </c>
      <c r="Q17" s="854">
        <f>O17+P17</f>
        <v>1867007</v>
      </c>
      <c r="R17" s="852">
        <f>'Lcc_BKK+DMK'!R17+Lcc_CNX!R17+Lcc_HDY!R17+Lcc_HKT!R17+Lcc_CEI!R17</f>
        <v>1106813</v>
      </c>
      <c r="S17" s="853">
        <f>'Lcc_BKK+DMK'!S17+Lcc_CNX!S17+Lcc_HDY!S17+Lcc_HKT!S17+Lcc_CEI!S17</f>
        <v>1125220</v>
      </c>
      <c r="T17" s="856">
        <f>SUM(R17:S17)</f>
        <v>2232033</v>
      </c>
      <c r="U17" s="855">
        <f>+Lcc_BKK!U17+Lcc_DMK!U17+Lcc_CNX!U17+Lcc_HDY!U17+Lcc_HKT!U17+Lcc_CEI!U17</f>
        <v>1910</v>
      </c>
      <c r="V17" s="856">
        <f>T17+U17</f>
        <v>2233943</v>
      </c>
      <c r="W17" s="857">
        <f t="shared" si="25"/>
        <v>19.653702423183205</v>
      </c>
    </row>
    <row r="18" spans="1:28" ht="13.5" thickBot="1">
      <c r="A18" s="847" t="str">
        <f t="shared" ref="A18" si="30">IF(ISERROR(F18/G18)," ",IF(F18/G18&gt;0.5,IF(F18/G18&lt;1.5," ","NOT OK"),"NOT OK"))</f>
        <v xml:space="preserve"> </v>
      </c>
      <c r="B18" s="814" t="s">
        <v>17</v>
      </c>
      <c r="C18" s="848">
        <f>+'Lcc_BKK+DMK'!C18+Lcc_CNX!C18+Lcc_HDY!C18+Lcc_HKT!C18+Lcc_CEI!C18</f>
        <v>5565</v>
      </c>
      <c r="D18" s="849">
        <f>'Lcc_BKK+DMK'!D18+Lcc_CNX!D18+Lcc_HDY!D18+Lcc_HKT!D18+Lcc_CEI!D18</f>
        <v>5567</v>
      </c>
      <c r="E18" s="850">
        <f t="shared" ref="E18" si="31">SUM(C18:D18)</f>
        <v>11132</v>
      </c>
      <c r="F18" s="848">
        <f>+'Lcc_BKK+DMK'!F18+Lcc_CNX!F18+Lcc_HDY!F18+Lcc_HKT!F18+Lcc_CEI!F18</f>
        <v>6658</v>
      </c>
      <c r="G18" s="849">
        <f>'Lcc_BKK+DMK'!G18+Lcc_CNX!G18+Lcc_HDY!G18+Lcc_HKT!G18+Lcc_CEI!G18</f>
        <v>6657</v>
      </c>
      <c r="H18" s="850">
        <f t="shared" ref="H18" si="32">SUM(F18:G18)</f>
        <v>13315</v>
      </c>
      <c r="I18" s="851">
        <f t="shared" ref="I18" si="33">IF(E18=0,0,((H18/E18)-1)*100)</f>
        <v>19.610132950053895</v>
      </c>
      <c r="L18" s="819" t="s">
        <v>17</v>
      </c>
      <c r="M18" s="852">
        <f>'Lcc_BKK+DMK'!M18+Lcc_CNX!M18+Lcc_HDY!M18+Lcc_HKT!M18+Lcc_CEI!M18</f>
        <v>892487</v>
      </c>
      <c r="N18" s="853">
        <f>'Lcc_BKK+DMK'!N18+Lcc_CNX!N18+Lcc_HDY!N18+Lcc_HKT!N18+Lcc_CEI!N18</f>
        <v>895360</v>
      </c>
      <c r="O18" s="854">
        <f t="shared" ref="O18" si="34">SUM(M18:N18)</f>
        <v>1787847</v>
      </c>
      <c r="P18" s="855">
        <f>+Lcc_BKK!P18+Lcc_DMK!P18+Lcc_CNX!P18+Lcc_HDY!P18+Lcc_HKT!P18+Lcc_CEI!P18</f>
        <v>2345</v>
      </c>
      <c r="Q18" s="854">
        <f t="shared" ref="Q18" si="35">O18+P18</f>
        <v>1790192</v>
      </c>
      <c r="R18" s="852">
        <f>'Lcc_BKK+DMK'!R18+Lcc_CNX!R18+Lcc_HDY!R18+Lcc_HKT!R18+Lcc_CEI!R18</f>
        <v>1070801</v>
      </c>
      <c r="S18" s="853">
        <f>'Lcc_BKK+DMK'!S18+Lcc_CNX!S18+Lcc_HDY!S18+Lcc_HKT!S18+Lcc_CEI!S18</f>
        <v>1095827</v>
      </c>
      <c r="T18" s="856">
        <f t="shared" ref="T18" si="36">SUM(R18:S18)</f>
        <v>2166628</v>
      </c>
      <c r="U18" s="855">
        <f>+Lcc_BKK!U18+Lcc_DMK!U18+Lcc_CNX!U18+Lcc_HDY!U18+Lcc_HKT!U18+Lcc_CEI!U18</f>
        <v>2290</v>
      </c>
      <c r="V18" s="856">
        <f t="shared" ref="V18" si="37">T18+U18</f>
        <v>2168918</v>
      </c>
      <c r="W18" s="857">
        <f t="shared" ref="W18" si="38">IF(Q18=0,0,((V18/Q18)-1)*100)</f>
        <v>21.155607890103401</v>
      </c>
    </row>
    <row r="19" spans="1:28" ht="14.25" thickTop="1" thickBot="1">
      <c r="A19" s="847" t="str">
        <f t="shared" si="23"/>
        <v xml:space="preserve"> </v>
      </c>
      <c r="B19" s="861" t="s">
        <v>66</v>
      </c>
      <c r="C19" s="862">
        <f>+C16+C17+C18</f>
        <v>27159</v>
      </c>
      <c r="D19" s="875">
        <f t="shared" ref="D19:H19" si="39">+D16+D17+D18</f>
        <v>27178</v>
      </c>
      <c r="E19" s="876">
        <f t="shared" si="39"/>
        <v>54337</v>
      </c>
      <c r="F19" s="862">
        <f t="shared" si="39"/>
        <v>33522</v>
      </c>
      <c r="G19" s="863">
        <f t="shared" si="39"/>
        <v>33517</v>
      </c>
      <c r="H19" s="877">
        <f t="shared" si="39"/>
        <v>67039</v>
      </c>
      <c r="I19" s="865">
        <f t="shared" si="24"/>
        <v>23.376336566244007</v>
      </c>
      <c r="J19" s="801"/>
      <c r="L19" s="866" t="s">
        <v>66</v>
      </c>
      <c r="M19" s="878">
        <f>+M16+M17+M18</f>
        <v>4546927</v>
      </c>
      <c r="N19" s="878">
        <f t="shared" ref="N19:V19" si="40">+N16+N17+N18</f>
        <v>4595716</v>
      </c>
      <c r="O19" s="879">
        <f t="shared" si="40"/>
        <v>9142643</v>
      </c>
      <c r="P19" s="878">
        <f t="shared" si="40"/>
        <v>11591</v>
      </c>
      <c r="Q19" s="879">
        <f t="shared" si="40"/>
        <v>9154234</v>
      </c>
      <c r="R19" s="878">
        <f t="shared" si="40"/>
        <v>5605057</v>
      </c>
      <c r="S19" s="878">
        <f t="shared" si="40"/>
        <v>5686383</v>
      </c>
      <c r="T19" s="879">
        <f t="shared" si="40"/>
        <v>11291440</v>
      </c>
      <c r="U19" s="878">
        <f t="shared" si="40"/>
        <v>12957</v>
      </c>
      <c r="V19" s="879">
        <f t="shared" si="40"/>
        <v>11304397</v>
      </c>
      <c r="W19" s="871">
        <f t="shared" si="25"/>
        <v>23.488180441968165</v>
      </c>
      <c r="X19" s="802"/>
      <c r="AA19" s="802"/>
    </row>
    <row r="20" spans="1:28" ht="14.25" thickTop="1" thickBot="1">
      <c r="A20" s="847" t="str">
        <f t="shared" si="23"/>
        <v xml:space="preserve"> </v>
      </c>
      <c r="B20" s="861" t="s">
        <v>67</v>
      </c>
      <c r="C20" s="862">
        <f>+C12+C16+C17+C18</f>
        <v>42389</v>
      </c>
      <c r="D20" s="863">
        <f t="shared" ref="D20:H20" si="41">+D12+D16+D17+D18</f>
        <v>42394</v>
      </c>
      <c r="E20" s="877">
        <f t="shared" si="41"/>
        <v>84783</v>
      </c>
      <c r="F20" s="862">
        <f t="shared" si="41"/>
        <v>51999</v>
      </c>
      <c r="G20" s="863">
        <f t="shared" si="41"/>
        <v>51996</v>
      </c>
      <c r="H20" s="877">
        <f t="shared" si="41"/>
        <v>103995</v>
      </c>
      <c r="I20" s="865">
        <f t="shared" si="24"/>
        <v>22.660203106754896</v>
      </c>
      <c r="J20" s="801"/>
      <c r="L20" s="866" t="s">
        <v>67</v>
      </c>
      <c r="M20" s="867">
        <f>+M12+M16+M17+M18</f>
        <v>6902460</v>
      </c>
      <c r="N20" s="867">
        <f t="shared" ref="N20:V20" si="42">+N12+N16+N17+N18</f>
        <v>6917063</v>
      </c>
      <c r="O20" s="880">
        <f t="shared" si="42"/>
        <v>13819523</v>
      </c>
      <c r="P20" s="867">
        <f t="shared" si="42"/>
        <v>20735</v>
      </c>
      <c r="Q20" s="880">
        <f t="shared" si="42"/>
        <v>13840258</v>
      </c>
      <c r="R20" s="867">
        <f t="shared" si="42"/>
        <v>8682960</v>
      </c>
      <c r="S20" s="867">
        <f t="shared" si="42"/>
        <v>8771449</v>
      </c>
      <c r="T20" s="880">
        <f t="shared" si="42"/>
        <v>17454409</v>
      </c>
      <c r="U20" s="867">
        <f t="shared" si="42"/>
        <v>22051</v>
      </c>
      <c r="V20" s="880">
        <f t="shared" si="42"/>
        <v>17476460</v>
      </c>
      <c r="W20" s="871">
        <f t="shared" si="25"/>
        <v>26.272646073505278</v>
      </c>
      <c r="X20" s="881"/>
      <c r="Y20" s="801"/>
      <c r="Z20" s="801"/>
      <c r="AA20" s="882"/>
      <c r="AB20" s="883"/>
    </row>
    <row r="21" spans="1:28" ht="14.25" thickTop="1" thickBot="1">
      <c r="A21" s="884" t="str">
        <f>IF(ISERROR(F21/G21)," ",IF(F21/G21&gt;0.5,IF(F21/G21&lt;1.5," ","NOT OK"),"NOT OK"))</f>
        <v xml:space="preserve"> </v>
      </c>
      <c r="B21" s="814" t="s">
        <v>18</v>
      </c>
      <c r="C21" s="848">
        <f>+'Lcc_BKK+DMK'!C21+Lcc_CNX!C21+Lcc_HDY!C21+Lcc_HKT!C21+Lcc_CEI!C21</f>
        <v>5479</v>
      </c>
      <c r="D21" s="849">
        <f>'Lcc_BKK+DMK'!D21+Lcc_CNX!D21+Lcc_HDY!D21+Lcc_HKT!D21+Lcc_CEI!D21</f>
        <v>5482</v>
      </c>
      <c r="E21" s="850">
        <f>SUM(C21:D21)</f>
        <v>10961</v>
      </c>
      <c r="F21" s="848"/>
      <c r="G21" s="849"/>
      <c r="H21" s="850"/>
      <c r="I21" s="851"/>
      <c r="J21" s="885"/>
      <c r="L21" s="819" t="s">
        <v>18</v>
      </c>
      <c r="M21" s="852">
        <f>'Lcc_BKK+DMK'!M21+Lcc_CNX!M21+Lcc_HDY!M21+Lcc_HKT!M21+Lcc_CEI!M21</f>
        <v>910690</v>
      </c>
      <c r="N21" s="853">
        <f>'Lcc_BKK+DMK'!N21+Lcc_CNX!N21+Lcc_HDY!N21+Lcc_HKT!N21+Lcc_CEI!N21</f>
        <v>888841</v>
      </c>
      <c r="O21" s="854">
        <f>SUM(M21:N21)</f>
        <v>1799531</v>
      </c>
      <c r="P21" s="855">
        <f>+Lcc_BKK!P21+Lcc_DMK!P21+Lcc_CNX!P21+Lcc_HDY!P21+Lcc_HKT!P21+Lcc_CEI!P21</f>
        <v>1984</v>
      </c>
      <c r="Q21" s="854">
        <f>O21+P21</f>
        <v>1801515</v>
      </c>
      <c r="R21" s="852"/>
      <c r="S21" s="853"/>
      <c r="T21" s="856"/>
      <c r="U21" s="855"/>
      <c r="V21" s="856"/>
      <c r="W21" s="857"/>
    </row>
    <row r="22" spans="1:28" ht="15.75" customHeight="1" thickTop="1" thickBot="1">
      <c r="A22" s="886" t="str">
        <f>IF(ISERROR(F22/G22)," ",IF(F22/G22&gt;0.5,IF(F22/G22&lt;1.5," ","NOT OK"),"NOT OK"))</f>
        <v xml:space="preserve"> </v>
      </c>
      <c r="B22" s="887" t="s">
        <v>19</v>
      </c>
      <c r="C22" s="862">
        <f t="shared" ref="C22:E22" si="43">+C17+C18+C21</f>
        <v>16507</v>
      </c>
      <c r="D22" s="888">
        <f t="shared" si="43"/>
        <v>16507</v>
      </c>
      <c r="E22" s="889">
        <f t="shared" si="43"/>
        <v>33014</v>
      </c>
      <c r="F22" s="862"/>
      <c r="G22" s="888"/>
      <c r="H22" s="889"/>
      <c r="I22" s="865"/>
      <c r="J22" s="886"/>
      <c r="K22" s="890"/>
      <c r="L22" s="891" t="s">
        <v>19</v>
      </c>
      <c r="M22" s="892">
        <f t="shared" ref="M22:Q22" si="44">+M17+M18+M21</f>
        <v>2736952</v>
      </c>
      <c r="N22" s="893">
        <f t="shared" si="44"/>
        <v>2716367</v>
      </c>
      <c r="O22" s="894">
        <f t="shared" si="44"/>
        <v>5453319</v>
      </c>
      <c r="P22" s="893">
        <f t="shared" si="44"/>
        <v>5395</v>
      </c>
      <c r="Q22" s="894">
        <f t="shared" si="44"/>
        <v>5458714</v>
      </c>
      <c r="R22" s="892"/>
      <c r="S22" s="893"/>
      <c r="T22" s="895"/>
      <c r="U22" s="893"/>
      <c r="V22" s="895"/>
      <c r="W22" s="896"/>
    </row>
    <row r="23" spans="1:28" ht="13.5" thickTop="1">
      <c r="A23" s="847" t="str">
        <f>IF(ISERROR(F23/G23)," ",IF(F23/G23&gt;0.5,IF(F23/G23&lt;1.5," ","NOT OK"),"NOT OK"))</f>
        <v xml:space="preserve"> </v>
      </c>
      <c r="B23" s="814" t="s">
        <v>20</v>
      </c>
      <c r="C23" s="848">
        <f>+'Lcc_BKK+DMK'!C23+Lcc_CNX!C23+Lcc_HDY!C23+Lcc_HKT!C23+Lcc_CEI!C23</f>
        <v>6067</v>
      </c>
      <c r="D23" s="849">
        <f>'Lcc_BKK+DMK'!D23+Lcc_CNX!D23+Lcc_HDY!D23+Lcc_HKT!D23+Lcc_CEI!D23</f>
        <v>6072</v>
      </c>
      <c r="E23" s="850">
        <f>SUM(C23:D23)</f>
        <v>12139</v>
      </c>
      <c r="F23" s="848"/>
      <c r="G23" s="849"/>
      <c r="H23" s="850"/>
      <c r="I23" s="851"/>
      <c r="J23" s="801"/>
      <c r="L23" s="819" t="s">
        <v>21</v>
      </c>
      <c r="M23" s="852">
        <f>'Lcc_BKK+DMK'!M23+Lcc_CNX!M23+Lcc_HDY!M23+Lcc_HKT!M23+Lcc_CEI!M23</f>
        <v>1014069</v>
      </c>
      <c r="N23" s="853">
        <f>'Lcc_BKK+DMK'!N23+Lcc_CNX!N23+Lcc_HDY!N23+Lcc_HKT!N23+Lcc_CEI!N23</f>
        <v>1003988</v>
      </c>
      <c r="O23" s="854">
        <f>SUM(M23:N23)</f>
        <v>2018057</v>
      </c>
      <c r="P23" s="855">
        <f>+Lcc_BKK!P23+Lcc_DMK!P23+Lcc_CNX!P23+Lcc_HDY!P23+Lcc_HKT!P23+Lcc_CEI!P23</f>
        <v>1794</v>
      </c>
      <c r="Q23" s="854">
        <f>O23+P23</f>
        <v>2019851</v>
      </c>
      <c r="R23" s="852"/>
      <c r="S23" s="853"/>
      <c r="T23" s="856"/>
      <c r="U23" s="855"/>
      <c r="V23" s="856"/>
      <c r="W23" s="857"/>
    </row>
    <row r="24" spans="1:28">
      <c r="A24" s="847" t="str">
        <f t="shared" ref="A24" si="45">IF(ISERROR(F24/G24)," ",IF(F24/G24&gt;0.5,IF(F24/G24&lt;1.5," ","NOT OK"),"NOT OK"))</f>
        <v xml:space="preserve"> </v>
      </c>
      <c r="B24" s="814" t="s">
        <v>22</v>
      </c>
      <c r="C24" s="848">
        <f>+'Lcc_BKK+DMK'!C24+Lcc_CNX!C24+Lcc_HDY!C24+Lcc_HKT!C24+Lcc_CEI!C24</f>
        <v>6017</v>
      </c>
      <c r="D24" s="849">
        <f>'Lcc_BKK+DMK'!D24+Lcc_CNX!D24+Lcc_HDY!D24+Lcc_HKT!D24+Lcc_CEI!D24</f>
        <v>6012</v>
      </c>
      <c r="E24" s="850">
        <f t="shared" ref="E24" si="46">SUM(C24:D24)</f>
        <v>12029</v>
      </c>
      <c r="F24" s="848"/>
      <c r="G24" s="849"/>
      <c r="H24" s="850"/>
      <c r="I24" s="851"/>
      <c r="J24" s="801"/>
      <c r="L24" s="819" t="s">
        <v>22</v>
      </c>
      <c r="M24" s="852">
        <f>'Lcc_BKK+DMK'!M24+Lcc_CNX!M24+Lcc_HDY!M24+Lcc_HKT!M24+Lcc_CEI!M24</f>
        <v>1007027</v>
      </c>
      <c r="N24" s="853">
        <f>'Lcc_BKK+DMK'!N24+Lcc_CNX!N24+Lcc_HDY!N24+Lcc_HKT!N24+Lcc_CEI!N24</f>
        <v>1008831</v>
      </c>
      <c r="O24" s="854">
        <f t="shared" ref="O24" si="47">SUM(M24:N24)</f>
        <v>2015858</v>
      </c>
      <c r="P24" s="855">
        <f>+Lcc_BKK!P24+Lcc_DMK!P24+Lcc_CNX!P24+Lcc_HDY!P24+Lcc_HKT!P24+Lcc_CEI!P24</f>
        <v>1339</v>
      </c>
      <c r="Q24" s="854">
        <f t="shared" ref="Q24" si="48">O24+P24</f>
        <v>2017197</v>
      </c>
      <c r="R24" s="852"/>
      <c r="S24" s="853"/>
      <c r="T24" s="856"/>
      <c r="U24" s="855"/>
      <c r="V24" s="856"/>
      <c r="W24" s="857"/>
    </row>
    <row r="25" spans="1:28" ht="13.5" thickBot="1">
      <c r="A25" s="847" t="str">
        <f>IF(ISERROR(F25/G25)," ",IF(F25/G25&gt;0.5,IF(F25/G25&lt;1.5," ","NOT OK"),"NOT OK"))</f>
        <v xml:space="preserve"> </v>
      </c>
      <c r="B25" s="814" t="s">
        <v>23</v>
      </c>
      <c r="C25" s="848">
        <f>+'Lcc_BKK+DMK'!C25+Lcc_CNX!C25+Lcc_HDY!C25+Lcc_HKT!C25+Lcc_CEI!C25</f>
        <v>5506</v>
      </c>
      <c r="D25" s="849">
        <f>'Lcc_BKK+DMK'!D25+Lcc_CNX!D25+Lcc_HDY!D25+Lcc_HKT!D25+Lcc_CEI!D25</f>
        <v>5508</v>
      </c>
      <c r="E25" s="850">
        <f t="shared" ref="E25" si="49">SUM(C25:D25)</f>
        <v>11014</v>
      </c>
      <c r="F25" s="848"/>
      <c r="G25" s="849"/>
      <c r="H25" s="850"/>
      <c r="I25" s="851"/>
      <c r="J25" s="801"/>
      <c r="L25" s="819" t="s">
        <v>23</v>
      </c>
      <c r="M25" s="852">
        <f>'Lcc_BKK+DMK'!M25+Lcc_CNX!M25+Lcc_HDY!M25+Lcc_HKT!M25+Lcc_CEI!M25</f>
        <v>870932</v>
      </c>
      <c r="N25" s="853">
        <f>'Lcc_BKK+DMK'!N25+Lcc_CNX!N25+Lcc_HDY!N25+Lcc_HKT!N25+Lcc_CEI!N25</f>
        <v>876165</v>
      </c>
      <c r="O25" s="854">
        <f t="shared" ref="O25" si="50">SUM(M25:N25)</f>
        <v>1747097</v>
      </c>
      <c r="P25" s="855">
        <f>+Lcc_BKK!P25+Lcc_DMK!P25+Lcc_CNX!P25+Lcc_HDY!P25+Lcc_HKT!P25+Lcc_CEI!P25</f>
        <v>525</v>
      </c>
      <c r="Q25" s="854">
        <f t="shared" ref="Q25" si="51">O25+P25</f>
        <v>1747622</v>
      </c>
      <c r="R25" s="852"/>
      <c r="S25" s="853"/>
      <c r="T25" s="856"/>
      <c r="U25" s="855"/>
      <c r="V25" s="856"/>
      <c r="W25" s="857"/>
    </row>
    <row r="26" spans="1:28" ht="14.25" thickTop="1" thickBot="1">
      <c r="A26" s="847" t="str">
        <f>IF(ISERROR(F26/G26)," ",IF(F26/G26&gt;0.5,IF(F26/G26&lt;1.5," ","NOT OK"),"NOT OK"))</f>
        <v xml:space="preserve"> </v>
      </c>
      <c r="B26" s="861" t="s">
        <v>40</v>
      </c>
      <c r="C26" s="862">
        <f>+C23+C24+C25</f>
        <v>17590</v>
      </c>
      <c r="D26" s="862">
        <f t="shared" ref="D26:E26" si="52">+D23+D24+D25</f>
        <v>17592</v>
      </c>
      <c r="E26" s="862">
        <f t="shared" si="52"/>
        <v>35182</v>
      </c>
      <c r="F26" s="862"/>
      <c r="G26" s="862"/>
      <c r="H26" s="862"/>
      <c r="I26" s="865"/>
      <c r="J26" s="801"/>
      <c r="L26" s="897" t="s">
        <v>40</v>
      </c>
      <c r="M26" s="867">
        <f>+M23+M24+M25</f>
        <v>2892028</v>
      </c>
      <c r="N26" s="868">
        <f t="shared" ref="N26:Q26" si="53">+N23+N24+N25</f>
        <v>2888984</v>
      </c>
      <c r="O26" s="869">
        <f t="shared" si="53"/>
        <v>5781012</v>
      </c>
      <c r="P26" s="868">
        <f t="shared" si="53"/>
        <v>3658</v>
      </c>
      <c r="Q26" s="869">
        <f t="shared" si="53"/>
        <v>5784670</v>
      </c>
      <c r="R26" s="867"/>
      <c r="S26" s="868"/>
      <c r="T26" s="870"/>
      <c r="U26" s="868"/>
      <c r="V26" s="870"/>
      <c r="W26" s="871"/>
    </row>
    <row r="27" spans="1:28" ht="14.25" thickTop="1" thickBot="1">
      <c r="A27" s="847" t="str">
        <f>IF(ISERROR(F27/G27)," ",IF(F27/G27&gt;0.5,IF(F27/G27&lt;1.5," ","NOT OK"),"NOT OK"))</f>
        <v xml:space="preserve"> </v>
      </c>
      <c r="B27" s="861" t="s">
        <v>62</v>
      </c>
      <c r="C27" s="862">
        <f t="shared" ref="C27:E27" si="54">+C16+C22+C26</f>
        <v>50228</v>
      </c>
      <c r="D27" s="862">
        <f t="shared" si="54"/>
        <v>50252</v>
      </c>
      <c r="E27" s="862">
        <f t="shared" si="54"/>
        <v>100480</v>
      </c>
      <c r="F27" s="862"/>
      <c r="G27" s="862"/>
      <c r="H27" s="862"/>
      <c r="I27" s="865"/>
      <c r="J27" s="801"/>
      <c r="L27" s="897" t="s">
        <v>62</v>
      </c>
      <c r="M27" s="878">
        <f t="shared" ref="M27:Q27" si="55">+M16+M22+M26</f>
        <v>8349645</v>
      </c>
      <c r="N27" s="878">
        <f t="shared" si="55"/>
        <v>8373541</v>
      </c>
      <c r="O27" s="898">
        <f t="shared" si="55"/>
        <v>16723186</v>
      </c>
      <c r="P27" s="878">
        <f t="shared" si="55"/>
        <v>17233</v>
      </c>
      <c r="Q27" s="898">
        <f t="shared" si="55"/>
        <v>16740419</v>
      </c>
      <c r="R27" s="878"/>
      <c r="S27" s="878"/>
      <c r="T27" s="879"/>
      <c r="U27" s="878"/>
      <c r="V27" s="898"/>
      <c r="W27" s="871"/>
      <c r="X27" s="802"/>
      <c r="AA27" s="802"/>
    </row>
    <row r="28" spans="1:28" ht="14.25" thickTop="1" thickBot="1">
      <c r="A28" s="847" t="str">
        <f>IF(ISERROR(F28/G28)," ",IF(F28/G28&gt;0.5,IF(F28/G28&lt;1.5," ","NOT OK"),"NOT OK"))</f>
        <v xml:space="preserve"> </v>
      </c>
      <c r="B28" s="861" t="s">
        <v>63</v>
      </c>
      <c r="C28" s="862">
        <f t="shared" ref="C28:E28" si="56">+C12+C16+C22+C26</f>
        <v>65458</v>
      </c>
      <c r="D28" s="862">
        <f t="shared" si="56"/>
        <v>65468</v>
      </c>
      <c r="E28" s="862">
        <f t="shared" si="56"/>
        <v>130926</v>
      </c>
      <c r="F28" s="862"/>
      <c r="G28" s="862"/>
      <c r="H28" s="862"/>
      <c r="I28" s="865"/>
      <c r="J28" s="801"/>
      <c r="L28" s="897" t="s">
        <v>63</v>
      </c>
      <c r="M28" s="867">
        <f t="shared" ref="M28:Q28" si="57">+M12+M16+M22+M26</f>
        <v>10705178</v>
      </c>
      <c r="N28" s="868">
        <f t="shared" si="57"/>
        <v>10694888</v>
      </c>
      <c r="O28" s="869">
        <f t="shared" si="57"/>
        <v>21400066</v>
      </c>
      <c r="P28" s="868">
        <f t="shared" si="57"/>
        <v>26377</v>
      </c>
      <c r="Q28" s="869">
        <f t="shared" si="57"/>
        <v>21426443</v>
      </c>
      <c r="R28" s="867"/>
      <c r="S28" s="868"/>
      <c r="T28" s="870"/>
      <c r="U28" s="868"/>
      <c r="V28" s="870"/>
      <c r="W28" s="871"/>
      <c r="Z28" s="899"/>
    </row>
    <row r="29" spans="1:28" ht="14.25" thickTop="1" thickBot="1">
      <c r="B29" s="900" t="s">
        <v>60</v>
      </c>
      <c r="C29" s="805"/>
      <c r="D29" s="805"/>
      <c r="E29" s="805"/>
      <c r="F29" s="805"/>
      <c r="G29" s="805"/>
      <c r="H29" s="805"/>
      <c r="I29" s="805"/>
      <c r="J29" s="805"/>
      <c r="L29" s="901" t="s">
        <v>60</v>
      </c>
      <c r="M29" s="808"/>
      <c r="N29" s="808"/>
      <c r="O29" s="808"/>
      <c r="P29" s="808"/>
      <c r="Q29" s="808"/>
      <c r="R29" s="808"/>
      <c r="S29" s="808"/>
      <c r="T29" s="808"/>
      <c r="U29" s="808"/>
      <c r="V29" s="808"/>
      <c r="W29" s="808"/>
    </row>
    <row r="30" spans="1:28" ht="13.5" thickTop="1">
      <c r="B30" s="1400" t="s">
        <v>25</v>
      </c>
      <c r="C30" s="1401"/>
      <c r="D30" s="1401"/>
      <c r="E30" s="1401"/>
      <c r="F30" s="1401"/>
      <c r="G30" s="1401"/>
      <c r="H30" s="1401"/>
      <c r="I30" s="1402"/>
      <c r="J30" s="801"/>
      <c r="L30" s="1403" t="s">
        <v>26</v>
      </c>
      <c r="M30" s="1404"/>
      <c r="N30" s="1404"/>
      <c r="O30" s="1404"/>
      <c r="P30" s="1404"/>
      <c r="Q30" s="1404"/>
      <c r="R30" s="1404"/>
      <c r="S30" s="1404"/>
      <c r="T30" s="1404"/>
      <c r="U30" s="1404"/>
      <c r="V30" s="1404"/>
      <c r="W30" s="1405"/>
    </row>
    <row r="31" spans="1:28" ht="13.5" thickBot="1">
      <c r="B31" s="1406" t="s">
        <v>47</v>
      </c>
      <c r="C31" s="1407"/>
      <c r="D31" s="1407"/>
      <c r="E31" s="1407"/>
      <c r="F31" s="1407"/>
      <c r="G31" s="1407"/>
      <c r="H31" s="1407"/>
      <c r="I31" s="1408"/>
      <c r="J31" s="801"/>
      <c r="L31" s="1409" t="s">
        <v>49</v>
      </c>
      <c r="M31" s="1410"/>
      <c r="N31" s="1410"/>
      <c r="O31" s="1410"/>
      <c r="P31" s="1410"/>
      <c r="Q31" s="1410"/>
      <c r="R31" s="1410"/>
      <c r="S31" s="1410"/>
      <c r="T31" s="1410"/>
      <c r="U31" s="1410"/>
      <c r="V31" s="1410"/>
      <c r="W31" s="1411"/>
    </row>
    <row r="32" spans="1:28" ht="14.25" thickTop="1" thickBot="1">
      <c r="B32" s="804"/>
      <c r="C32" s="805"/>
      <c r="D32" s="805"/>
      <c r="E32" s="805"/>
      <c r="F32" s="805"/>
      <c r="G32" s="805"/>
      <c r="H32" s="805"/>
      <c r="I32" s="806"/>
      <c r="J32" s="801"/>
      <c r="L32" s="807"/>
      <c r="M32" s="808"/>
      <c r="N32" s="808"/>
      <c r="O32" s="808"/>
      <c r="P32" s="808"/>
      <c r="Q32" s="808"/>
      <c r="R32" s="808"/>
      <c r="S32" s="808"/>
      <c r="T32" s="808"/>
      <c r="U32" s="808"/>
      <c r="V32" s="808"/>
      <c r="W32" s="809"/>
    </row>
    <row r="33" spans="1:28" ht="14.25" thickTop="1" thickBot="1">
      <c r="B33" s="810"/>
      <c r="C33" s="1412" t="s">
        <v>64</v>
      </c>
      <c r="D33" s="1413"/>
      <c r="E33" s="1414"/>
      <c r="F33" s="1412" t="s">
        <v>65</v>
      </c>
      <c r="G33" s="1413"/>
      <c r="H33" s="1414"/>
      <c r="I33" s="811" t="s">
        <v>2</v>
      </c>
      <c r="J33" s="801"/>
      <c r="L33" s="812"/>
      <c r="M33" s="1415" t="s">
        <v>64</v>
      </c>
      <c r="N33" s="1416"/>
      <c r="O33" s="1416"/>
      <c r="P33" s="1416"/>
      <c r="Q33" s="1417"/>
      <c r="R33" s="1415" t="s">
        <v>65</v>
      </c>
      <c r="S33" s="1416"/>
      <c r="T33" s="1416"/>
      <c r="U33" s="1416"/>
      <c r="V33" s="1417"/>
      <c r="W33" s="813" t="s">
        <v>2</v>
      </c>
    </row>
    <row r="34" spans="1:28" ht="13.5" thickTop="1">
      <c r="B34" s="814" t="s">
        <v>3</v>
      </c>
      <c r="C34" s="815"/>
      <c r="D34" s="816"/>
      <c r="E34" s="817"/>
      <c r="F34" s="815"/>
      <c r="G34" s="816"/>
      <c r="H34" s="817"/>
      <c r="I34" s="818" t="s">
        <v>4</v>
      </c>
      <c r="J34" s="801"/>
      <c r="L34" s="819" t="s">
        <v>3</v>
      </c>
      <c r="M34" s="820"/>
      <c r="N34" s="821"/>
      <c r="O34" s="822"/>
      <c r="P34" s="823"/>
      <c r="Q34" s="824"/>
      <c r="R34" s="820"/>
      <c r="S34" s="821"/>
      <c r="T34" s="822"/>
      <c r="U34" s="823"/>
      <c r="V34" s="824"/>
      <c r="W34" s="825" t="s">
        <v>4</v>
      </c>
    </row>
    <row r="35" spans="1:28" ht="13.5" thickBot="1">
      <c r="B35" s="826"/>
      <c r="C35" s="827" t="s">
        <v>5</v>
      </c>
      <c r="D35" s="828" t="s">
        <v>6</v>
      </c>
      <c r="E35" s="829" t="s">
        <v>7</v>
      </c>
      <c r="F35" s="827" t="s">
        <v>5</v>
      </c>
      <c r="G35" s="828" t="s">
        <v>6</v>
      </c>
      <c r="H35" s="829" t="s">
        <v>7</v>
      </c>
      <c r="I35" s="830"/>
      <c r="J35" s="801"/>
      <c r="L35" s="831"/>
      <c r="M35" s="832" t="s">
        <v>8</v>
      </c>
      <c r="N35" s="833" t="s">
        <v>9</v>
      </c>
      <c r="O35" s="834" t="s">
        <v>31</v>
      </c>
      <c r="P35" s="835" t="s">
        <v>32</v>
      </c>
      <c r="Q35" s="834" t="s">
        <v>7</v>
      </c>
      <c r="R35" s="832" t="s">
        <v>8</v>
      </c>
      <c r="S35" s="833" t="s">
        <v>9</v>
      </c>
      <c r="T35" s="834" t="s">
        <v>31</v>
      </c>
      <c r="U35" s="835" t="s">
        <v>32</v>
      </c>
      <c r="V35" s="834" t="s">
        <v>7</v>
      </c>
      <c r="W35" s="836"/>
    </row>
    <row r="36" spans="1:28" ht="5.25" customHeight="1" thickTop="1">
      <c r="B36" s="814"/>
      <c r="C36" s="837"/>
      <c r="D36" s="838"/>
      <c r="E36" s="902"/>
      <c r="F36" s="837"/>
      <c r="G36" s="838"/>
      <c r="H36" s="902"/>
      <c r="I36" s="840"/>
      <c r="J36" s="801"/>
      <c r="L36" s="819"/>
      <c r="M36" s="841"/>
      <c r="N36" s="842"/>
      <c r="O36" s="843"/>
      <c r="P36" s="844"/>
      <c r="Q36" s="845"/>
      <c r="R36" s="841"/>
      <c r="S36" s="842"/>
      <c r="T36" s="843"/>
      <c r="U36" s="844"/>
      <c r="V36" s="845"/>
      <c r="W36" s="846"/>
    </row>
    <row r="37" spans="1:28">
      <c r="A37" s="801" t="str">
        <f>IF(ISERROR(F37/G37)," ",IF(F37/G37&gt;0.5,IF(F37/G37&lt;1.5," ","NOT OK"),"NOT OK"))</f>
        <v xml:space="preserve"> </v>
      </c>
      <c r="B37" s="814" t="s">
        <v>10</v>
      </c>
      <c r="C37" s="848">
        <f>'Lcc_BKK+DMK'!C37+Lcc_CNX!C37+Lcc_HDY!C37+Lcc_HKT!C37+Lcc_CEI!C37</f>
        <v>10449</v>
      </c>
      <c r="D37" s="903">
        <f>'Lcc_BKK+DMK'!D37+Lcc_CNX!D37+Lcc_HDY!D37+Lcc_HKT!D37+Lcc_CEI!D37</f>
        <v>10448</v>
      </c>
      <c r="E37" s="850">
        <f>SUM(C37:D37)</f>
        <v>20897</v>
      </c>
      <c r="F37" s="848">
        <f>'Lcc_BKK+DMK'!F37+Lcc_CNX!F37+Lcc_HDY!F37+Lcc_HKT!F37+Lcc_CEI!F37</f>
        <v>11064</v>
      </c>
      <c r="G37" s="903">
        <f>'Lcc_BKK+DMK'!G37+Lcc_CNX!G37+Lcc_HDY!G37+Lcc_HKT!G37+Lcc_CEI!G37</f>
        <v>11066</v>
      </c>
      <c r="H37" s="850">
        <f>SUM(F37:G37)</f>
        <v>22130</v>
      </c>
      <c r="I37" s="851">
        <f>IF(E37=0,0,((H37/E37)-1)*100)</f>
        <v>5.900368473943618</v>
      </c>
      <c r="J37" s="801"/>
      <c r="K37" s="858"/>
      <c r="L37" s="819" t="s">
        <v>10</v>
      </c>
      <c r="M37" s="852">
        <f>+'Lcc_BKK+DMK'!M37+Lcc_CNX!M37+Lcc_HDY!M37+Lcc_HKT!M37+Lcc_CEI!M37</f>
        <v>1560284</v>
      </c>
      <c r="N37" s="853">
        <f>+'Lcc_BKK+DMK'!N37+Lcc_CNX!N37+Lcc_HDY!N37+Lcc_HKT!N37+Lcc_CEI!N37</f>
        <v>1552355</v>
      </c>
      <c r="O37" s="856">
        <f t="shared" ref="O37" si="58">SUM(M37:N37)</f>
        <v>3112639</v>
      </c>
      <c r="P37" s="855">
        <f>+'Lcc_BKK+DMK'!P37+Lcc_CNX!P37+Lcc_HDY!P37+Lcc_HKT!P37+Lcc_CEI!P37</f>
        <v>300</v>
      </c>
      <c r="Q37" s="904">
        <f>O37+P37</f>
        <v>3112939</v>
      </c>
      <c r="R37" s="852">
        <f>'Lcc_BKK+DMK'!R37+Lcc_CNX!R37+Lcc_HDY!R37+Lcc_HKT!R37+Lcc_CEI!R37</f>
        <v>1654158</v>
      </c>
      <c r="S37" s="853">
        <f>'Lcc_BKK+DMK'!S37+Lcc_CNX!S37+Lcc_HDY!S37+Lcc_HKT!S37+Lcc_CEI!S37</f>
        <v>1656741</v>
      </c>
      <c r="T37" s="856">
        <f t="shared" ref="T37:T39" si="59">SUM(R37:S37)</f>
        <v>3310899</v>
      </c>
      <c r="U37" s="855">
        <f>+Lcc_BKK!U37+Lcc_DMK!U37+Lcc_CNX!U37+Lcc_HDY!U37+Lcc_HKT!U37+Lcc_CEI!U37</f>
        <v>969</v>
      </c>
      <c r="V37" s="904">
        <f>T37+U37</f>
        <v>3311868</v>
      </c>
      <c r="W37" s="857">
        <f>IF(Q37=0,0,((V37/Q37)-1)*100)</f>
        <v>6.3903918451341246</v>
      </c>
    </row>
    <row r="38" spans="1:28">
      <c r="A38" s="801" t="str">
        <f>IF(ISERROR(F38/G38)," ",IF(F38/G38&gt;0.5,IF(F38/G38&lt;1.5," ","NOT OK"),"NOT OK"))</f>
        <v xml:space="preserve"> </v>
      </c>
      <c r="B38" s="814" t="s">
        <v>11</v>
      </c>
      <c r="C38" s="848">
        <f>'Lcc_BKK+DMK'!C38+Lcc_CNX!C38+Lcc_HDY!C38+Lcc_HKT!C38+Lcc_CEI!C38</f>
        <v>10955</v>
      </c>
      <c r="D38" s="903">
        <f>'Lcc_BKK+DMK'!D38+Lcc_CNX!D38+Lcc_HDY!D38+Lcc_HKT!D38+Lcc_CEI!D38</f>
        <v>10953</v>
      </c>
      <c r="E38" s="850">
        <f t="shared" ref="E38:E39" si="60">SUM(C38:D38)</f>
        <v>21908</v>
      </c>
      <c r="F38" s="848">
        <f>'Lcc_BKK+DMK'!F38+Lcc_CNX!F38+Lcc_HDY!F38+Lcc_HKT!F38+Lcc_CEI!F38</f>
        <v>11426</v>
      </c>
      <c r="G38" s="903">
        <f>'Lcc_BKK+DMK'!G38+Lcc_CNX!G38+Lcc_HDY!G38+Lcc_HKT!G38+Lcc_CEI!G38</f>
        <v>11420</v>
      </c>
      <c r="H38" s="850">
        <f t="shared" ref="H38:H39" si="61">SUM(F38:G38)</f>
        <v>22846</v>
      </c>
      <c r="I38" s="851">
        <f t="shared" ref="I38:I39" si="62">IF(E38=0,0,((H38/E38)-1)*100)</f>
        <v>4.2815409895928358</v>
      </c>
      <c r="J38" s="801"/>
      <c r="K38" s="858"/>
      <c r="L38" s="819" t="s">
        <v>11</v>
      </c>
      <c r="M38" s="852">
        <f>+'Lcc_BKK+DMK'!M38+Lcc_CNX!M38+Lcc_HDY!M38+Lcc_HKT!M38+Lcc_CEI!M38</f>
        <v>1527752</v>
      </c>
      <c r="N38" s="853">
        <f>+'Lcc_BKK+DMK'!N38+Lcc_CNX!N38+Lcc_HDY!N38+Lcc_HKT!N38+Lcc_CEI!N38</f>
        <v>1531758</v>
      </c>
      <c r="O38" s="856">
        <f t="shared" ref="O38:O39" si="63">SUM(M38:N38)</f>
        <v>3059510</v>
      </c>
      <c r="P38" s="855">
        <f>+'Lcc_BKK+DMK'!P38+Lcc_CNX!P38+Lcc_HDY!P38+Lcc_HKT!P38+Lcc_CEI!P38</f>
        <v>325</v>
      </c>
      <c r="Q38" s="904">
        <f t="shared" ref="Q38:Q39" si="64">O38+P38</f>
        <v>3059835</v>
      </c>
      <c r="R38" s="852">
        <f>'Lcc_BKK+DMK'!R38+Lcc_CNX!R38+Lcc_HDY!R38+Lcc_HKT!R38+Lcc_CEI!R38</f>
        <v>1693132</v>
      </c>
      <c r="S38" s="853">
        <f>'Lcc_BKK+DMK'!S38+Lcc_CNX!S38+Lcc_HDY!S38+Lcc_HKT!S38+Lcc_CEI!S38</f>
        <v>1689499</v>
      </c>
      <c r="T38" s="856">
        <f t="shared" si="59"/>
        <v>3382631</v>
      </c>
      <c r="U38" s="855">
        <f>+Lcc_BKK!U38+Lcc_DMK!U38+Lcc_CNX!U38+Lcc_HDY!U38+Lcc_HKT!U38+Lcc_CEI!U38</f>
        <v>469</v>
      </c>
      <c r="V38" s="904">
        <f t="shared" ref="V38:V39" si="65">T38+U38</f>
        <v>3383100</v>
      </c>
      <c r="W38" s="857">
        <f t="shared" ref="W38:W39" si="66">IF(Q38=0,0,((V38/Q38)-1)*100)</f>
        <v>10.564785356073125</v>
      </c>
    </row>
    <row r="39" spans="1:28" ht="13.5" thickBot="1">
      <c r="A39" s="801" t="str">
        <f>IF(ISERROR(F39/G39)," ",IF(F39/G39&gt;0.5,IF(F39/G39&lt;1.5," ","NOT OK"),"NOT OK"))</f>
        <v xml:space="preserve"> </v>
      </c>
      <c r="B39" s="826" t="s">
        <v>12</v>
      </c>
      <c r="C39" s="848">
        <f>'Lcc_BKK+DMK'!C39+Lcc_CNX!C39+Lcc_HDY!C39+Lcc_HKT!C39+Lcc_CEI!C39</f>
        <v>11481</v>
      </c>
      <c r="D39" s="903">
        <f>'Lcc_BKK+DMK'!D39+Lcc_CNX!D39+Lcc_HDY!D39+Lcc_HKT!D39+Lcc_CEI!D39</f>
        <v>11482</v>
      </c>
      <c r="E39" s="850">
        <f t="shared" si="60"/>
        <v>22963</v>
      </c>
      <c r="F39" s="848">
        <f>'Lcc_BKK+DMK'!F39+Lcc_CNX!F39+Lcc_HDY!F39+Lcc_HKT!F39+Lcc_CEI!F39</f>
        <v>11972</v>
      </c>
      <c r="G39" s="903">
        <f>'Lcc_BKK+DMK'!G39+Lcc_CNX!G39+Lcc_HDY!G39+Lcc_HKT!G39+Lcc_CEI!G39</f>
        <v>11975</v>
      </c>
      <c r="H39" s="850">
        <f t="shared" si="61"/>
        <v>23947</v>
      </c>
      <c r="I39" s="851">
        <f t="shared" si="62"/>
        <v>4.2851543787832513</v>
      </c>
      <c r="J39" s="801"/>
      <c r="K39" s="858"/>
      <c r="L39" s="831" t="s">
        <v>12</v>
      </c>
      <c r="M39" s="852">
        <f>+'Lcc_BKK+DMK'!M39+Lcc_CNX!M39+Lcc_HDY!M39+Lcc_HKT!M39+Lcc_CEI!M39</f>
        <v>1666520</v>
      </c>
      <c r="N39" s="853">
        <f>+'Lcc_BKK+DMK'!N39+Lcc_CNX!N39+Lcc_HDY!N39+Lcc_HKT!N39+Lcc_CEI!N39</f>
        <v>1712421</v>
      </c>
      <c r="O39" s="856">
        <f t="shared" si="63"/>
        <v>3378941</v>
      </c>
      <c r="P39" s="855">
        <f>+'Lcc_BKK+DMK'!P39+Lcc_CNX!P39+Lcc_HDY!P39+Lcc_HKT!P39+Lcc_CEI!P39</f>
        <v>343</v>
      </c>
      <c r="Q39" s="904">
        <f t="shared" si="64"/>
        <v>3379284</v>
      </c>
      <c r="R39" s="852">
        <f>'Lcc_BKK+DMK'!R39+Lcc_CNX!R39+Lcc_HDY!R39+Lcc_HKT!R39+Lcc_CEI!R39</f>
        <v>1828116</v>
      </c>
      <c r="S39" s="853">
        <f>'Lcc_BKK+DMK'!S39+Lcc_CNX!S39+Lcc_HDY!S39+Lcc_HKT!S39+Lcc_CEI!S39</f>
        <v>1872575</v>
      </c>
      <c r="T39" s="856">
        <f t="shared" si="59"/>
        <v>3700691</v>
      </c>
      <c r="U39" s="855">
        <f>+Lcc_BKK!U39+Lcc_DMK!U39+Lcc_CNX!U39+Lcc_HDY!U39+Lcc_HKT!U39+Lcc_CEI!U39</f>
        <v>176</v>
      </c>
      <c r="V39" s="904">
        <f t="shared" si="65"/>
        <v>3700867</v>
      </c>
      <c r="W39" s="857">
        <f t="shared" si="66"/>
        <v>9.5163058209964078</v>
      </c>
    </row>
    <row r="40" spans="1:28" ht="14.25" thickTop="1" thickBot="1">
      <c r="A40" s="801" t="str">
        <f>IF(ISERROR(F40/G40)," ",IF(F40/G40&gt;0.5,IF(F40/G40&lt;1.5," ","NOT OK"),"NOT OK"))</f>
        <v xml:space="preserve"> </v>
      </c>
      <c r="B40" s="861" t="s">
        <v>57</v>
      </c>
      <c r="C40" s="862">
        <f t="shared" ref="C40:E40" si="67">+C37+C38+C39</f>
        <v>32885</v>
      </c>
      <c r="D40" s="863">
        <f t="shared" si="67"/>
        <v>32883</v>
      </c>
      <c r="E40" s="864">
        <f t="shared" si="67"/>
        <v>65768</v>
      </c>
      <c r="F40" s="862">
        <f t="shared" ref="F40:H40" si="68">+F37+F38+F39</f>
        <v>34462</v>
      </c>
      <c r="G40" s="863">
        <f t="shared" si="68"/>
        <v>34461</v>
      </c>
      <c r="H40" s="864">
        <f t="shared" si="68"/>
        <v>68923</v>
      </c>
      <c r="I40" s="865">
        <f t="shared" ref="I40:I41" si="69">IF(E40=0,0,((H40/E40)-1)*100)</f>
        <v>4.79716579491547</v>
      </c>
      <c r="J40" s="801"/>
      <c r="L40" s="866" t="s">
        <v>57</v>
      </c>
      <c r="M40" s="867">
        <f>+M37+M38+M39</f>
        <v>4754556</v>
      </c>
      <c r="N40" s="868">
        <f t="shared" ref="N40:V40" si="70">+N37+N38+N39</f>
        <v>4796534</v>
      </c>
      <c r="O40" s="870">
        <f t="shared" si="70"/>
        <v>9551090</v>
      </c>
      <c r="P40" s="868">
        <f t="shared" si="70"/>
        <v>968</v>
      </c>
      <c r="Q40" s="905">
        <f t="shared" si="70"/>
        <v>9552058</v>
      </c>
      <c r="R40" s="867">
        <f t="shared" si="70"/>
        <v>5175406</v>
      </c>
      <c r="S40" s="868">
        <f t="shared" si="70"/>
        <v>5218815</v>
      </c>
      <c r="T40" s="870">
        <f t="shared" si="70"/>
        <v>10394221</v>
      </c>
      <c r="U40" s="868">
        <f t="shared" si="70"/>
        <v>1614</v>
      </c>
      <c r="V40" s="905">
        <f t="shared" si="70"/>
        <v>10395835</v>
      </c>
      <c r="W40" s="871">
        <f>IF(Q40=0,0,((V40/Q40)-1)*100)</f>
        <v>8.8334576695409552</v>
      </c>
    </row>
    <row r="41" spans="1:28" ht="13.5" thickTop="1">
      <c r="A41" s="801" t="str">
        <f t="shared" si="16"/>
        <v xml:space="preserve"> </v>
      </c>
      <c r="B41" s="814" t="s">
        <v>13</v>
      </c>
      <c r="C41" s="848">
        <f>'Lcc_BKK+DMK'!C41+Lcc_CNX!C41+Lcc_HDY!C41+Lcc_HKT!C41+Lcc_CEI!C41</f>
        <v>11438</v>
      </c>
      <c r="D41" s="903">
        <f>'Lcc_BKK+DMK'!D41+Lcc_CNX!D41+Lcc_HDY!D41+Lcc_HKT!D41+Lcc_CEI!D41</f>
        <v>11443</v>
      </c>
      <c r="E41" s="850">
        <f t="shared" ref="E41" si="71">SUM(C41:D41)</f>
        <v>22881</v>
      </c>
      <c r="F41" s="848">
        <f>'Lcc_BKK+DMK'!F41+Lcc_CNX!F41+Lcc_HDY!F41+Lcc_HKT!F41+Lcc_CEI!F41</f>
        <v>12095</v>
      </c>
      <c r="G41" s="903">
        <f>'Lcc_BKK+DMK'!G41+Lcc_CNX!G41+Lcc_HDY!G41+Lcc_HKT!G41+Lcc_CEI!G41</f>
        <v>12095</v>
      </c>
      <c r="H41" s="850">
        <f t="shared" ref="H41" si="72">SUM(F41:G41)</f>
        <v>24190</v>
      </c>
      <c r="I41" s="851">
        <f t="shared" si="69"/>
        <v>5.7209038066518003</v>
      </c>
      <c r="L41" s="819" t="s">
        <v>13</v>
      </c>
      <c r="M41" s="852">
        <f>+'Lcc_BKK+DMK'!M41+Lcc_CNX!M41+Lcc_HDY!M41+Lcc_HKT!M41+Lcc_CEI!M41</f>
        <v>1788723</v>
      </c>
      <c r="N41" s="853">
        <f>+'Lcc_BKK+DMK'!N41+Lcc_CNX!N41+Lcc_HDY!N41+Lcc_HKT!N41+Lcc_CEI!N41</f>
        <v>1757471</v>
      </c>
      <c r="O41" s="856">
        <f t="shared" ref="O41" si="73">SUM(M41:N41)</f>
        <v>3546194</v>
      </c>
      <c r="P41" s="855">
        <f>+'Lcc_BKK+DMK'!P41+Lcc_CNX!P41+Lcc_HDY!P41+Lcc_HKT!P41+Lcc_CEI!P41</f>
        <v>923</v>
      </c>
      <c r="Q41" s="904">
        <f t="shared" ref="Q41" si="74">O41+P41</f>
        <v>3547117</v>
      </c>
      <c r="R41" s="852">
        <f>'Lcc_BKK+DMK'!R41+Lcc_CNX!R41+Lcc_HDY!R41+Lcc_HKT!R41+Lcc_CEI!R41</f>
        <v>1922460</v>
      </c>
      <c r="S41" s="853">
        <f>'Lcc_BKK+DMK'!S41+Lcc_CNX!S41+Lcc_HDY!S41+Lcc_HKT!S41+Lcc_CEI!S41</f>
        <v>1887097</v>
      </c>
      <c r="T41" s="856">
        <f t="shared" ref="T41" si="75">SUM(R41:S41)</f>
        <v>3809557</v>
      </c>
      <c r="U41" s="855">
        <f>+Lcc_BKK!U41+Lcc_DMK!U41+Lcc_CNX!U41+Lcc_HDY!U41+Lcc_HKT!U41+Lcc_CEI!U41</f>
        <v>534</v>
      </c>
      <c r="V41" s="904">
        <f t="shared" ref="V41" si="76">T41+U41</f>
        <v>3810091</v>
      </c>
      <c r="W41" s="857">
        <f t="shared" ref="W41" si="77">IF(Q41=0,0,((V41/Q41)-1)*100)</f>
        <v>7.4137391013603393</v>
      </c>
    </row>
    <row r="42" spans="1:28">
      <c r="A42" s="801" t="str">
        <f t="shared" ref="A42:A45" si="78">IF(ISERROR(F42/G42)," ",IF(F42/G42&gt;0.5,IF(F42/G42&lt;1.5," ","NOT OK"),"NOT OK"))</f>
        <v xml:space="preserve"> </v>
      </c>
      <c r="B42" s="814" t="s">
        <v>14</v>
      </c>
      <c r="C42" s="848">
        <f>'Lcc_BKK+DMK'!C42+Lcc_CNX!C42+Lcc_HDY!C42+Lcc_HKT!C42+Lcc_CEI!C42</f>
        <v>10329</v>
      </c>
      <c r="D42" s="903">
        <f>'Lcc_BKK+DMK'!D42+Lcc_CNX!D42+Lcc_HDY!D42+Lcc_HKT!D42+Lcc_CEI!D42</f>
        <v>10326</v>
      </c>
      <c r="E42" s="850">
        <f>SUM(C42:D42)</f>
        <v>20655</v>
      </c>
      <c r="F42" s="848">
        <f>'Lcc_BKK+DMK'!F42+Lcc_CNX!F42+Lcc_HDY!F42+Lcc_HKT!F42+Lcc_CEI!F42</f>
        <v>10744</v>
      </c>
      <c r="G42" s="903">
        <f>'Lcc_BKK+DMK'!G42+Lcc_CNX!G42+Lcc_HDY!G42+Lcc_HKT!G42+Lcc_CEI!G42</f>
        <v>10751</v>
      </c>
      <c r="H42" s="850">
        <f>SUM(F42:G42)</f>
        <v>21495</v>
      </c>
      <c r="I42" s="851">
        <f t="shared" ref="I42:I45" si="79">IF(E42=0,0,((H42/E42)-1)*100)</f>
        <v>4.0668119099491751</v>
      </c>
      <c r="J42" s="801"/>
      <c r="L42" s="819" t="s">
        <v>14</v>
      </c>
      <c r="M42" s="852">
        <f>+'Lcc_BKK+DMK'!M42+Lcc_CNX!M42+Lcc_HDY!M42+Lcc_HKT!M42+Lcc_CEI!M42</f>
        <v>1590908</v>
      </c>
      <c r="N42" s="853">
        <f>+'Lcc_BKK+DMK'!N42+Lcc_CNX!N42+Lcc_HDY!N42+Lcc_HKT!N42+Lcc_CEI!N42</f>
        <v>1586735</v>
      </c>
      <c r="O42" s="856">
        <f>SUM(M42:N42)</f>
        <v>3177643</v>
      </c>
      <c r="P42" s="855">
        <f>+'Lcc_BKK+DMK'!P42+Lcc_CNX!P42+Lcc_HDY!P42+Lcc_HKT!P42+Lcc_CEI!P42</f>
        <v>202</v>
      </c>
      <c r="Q42" s="904">
        <f>O42+P42</f>
        <v>3177845</v>
      </c>
      <c r="R42" s="852">
        <f>'Lcc_BKK+DMK'!R42+Lcc_CNX!R42+Lcc_HDY!R42+Lcc_HKT!R42+Lcc_CEI!R42</f>
        <v>1703431</v>
      </c>
      <c r="S42" s="853">
        <f>'Lcc_BKK+DMK'!S42+Lcc_CNX!S42+Lcc_HDY!S42+Lcc_HKT!S42+Lcc_CEI!S42</f>
        <v>1703985</v>
      </c>
      <c r="T42" s="856">
        <f>SUM(R42:S42)</f>
        <v>3407416</v>
      </c>
      <c r="U42" s="855">
        <f>+Lcc_BKK!U42+Lcc_DMK!U42+Lcc_CNX!U42+Lcc_HDY!U42+Lcc_HKT!U42+Lcc_CEI!U42</f>
        <v>781</v>
      </c>
      <c r="V42" s="904">
        <f t="shared" ref="V42" si="80">T42+U42</f>
        <v>3408197</v>
      </c>
      <c r="W42" s="857">
        <f t="shared" ref="W42:W45" si="81">IF(Q42=0,0,((V42/Q42)-1)*100)</f>
        <v>7.2486858232544416</v>
      </c>
    </row>
    <row r="43" spans="1:28" ht="13.5" thickBot="1">
      <c r="A43" s="801" t="str">
        <f t="shared" si="78"/>
        <v xml:space="preserve"> </v>
      </c>
      <c r="B43" s="814" t="s">
        <v>15</v>
      </c>
      <c r="C43" s="848">
        <f>'Lcc_BKK+DMK'!C43+Lcc_CNX!C43+Lcc_HDY!C43+Lcc_HKT!C43+Lcc_CEI!C43</f>
        <v>11414</v>
      </c>
      <c r="D43" s="903">
        <f>'Lcc_BKK+DMK'!D43+Lcc_CNX!D43+Lcc_HDY!D43+Lcc_HKT!D43+Lcc_CEI!D43</f>
        <v>11413</v>
      </c>
      <c r="E43" s="850">
        <f>SUM(C43:D43)</f>
        <v>22827</v>
      </c>
      <c r="F43" s="848">
        <f>'Lcc_BKK+DMK'!F43+Lcc_CNX!F43+Lcc_HDY!F43+Lcc_HKT!F43+Lcc_CEI!F43</f>
        <v>12224</v>
      </c>
      <c r="G43" s="903">
        <f>'Lcc_BKK+DMK'!G43+Lcc_CNX!G43+Lcc_HDY!G43+Lcc_HKT!G43+Lcc_CEI!G43</f>
        <v>12220</v>
      </c>
      <c r="H43" s="850">
        <f>SUM(F43:G43)</f>
        <v>24444</v>
      </c>
      <c r="I43" s="851">
        <f t="shared" si="79"/>
        <v>7.0837166513339378</v>
      </c>
      <c r="J43" s="801"/>
      <c r="L43" s="819" t="s">
        <v>15</v>
      </c>
      <c r="M43" s="852">
        <f>'Lcc_BKK+DMK'!M43+Lcc_CNX!M43+Lcc_HDY!M43+Lcc_HKT!M43+Lcc_CEI!M43</f>
        <v>1732543</v>
      </c>
      <c r="N43" s="853">
        <f>'Lcc_BKK+DMK'!N43+Lcc_CNX!N43+Lcc_HDY!N43+Lcc_HKT!N43+Lcc_CEI!N43</f>
        <v>1723698</v>
      </c>
      <c r="O43" s="856">
        <f t="shared" ref="O43" si="82">SUM(M43:N43)</f>
        <v>3456241</v>
      </c>
      <c r="P43" s="855">
        <f>+Lcc_BKK!P43+Lcc_DMK!P43+Lcc_CNX!P43+Lcc_HDY!P43+Lcc_HKT!P43+Lcc_CEI!P43</f>
        <v>511</v>
      </c>
      <c r="Q43" s="904">
        <f>O43+P43</f>
        <v>3456752</v>
      </c>
      <c r="R43" s="852">
        <f>'Lcc_BKK+DMK'!R43+Lcc_CNX!R43+Lcc_HDY!R43+Lcc_HKT!R43+Lcc_CEI!R43</f>
        <v>1884042</v>
      </c>
      <c r="S43" s="853">
        <f>'Lcc_BKK+DMK'!S43+Lcc_CNX!S43+Lcc_HDY!S43+Lcc_HKT!S43+Lcc_CEI!S43</f>
        <v>1868611</v>
      </c>
      <c r="T43" s="856">
        <f t="shared" ref="T43" si="83">SUM(R43:S43)</f>
        <v>3752653</v>
      </c>
      <c r="U43" s="855">
        <f>+Lcc_BKK!U43+Lcc_DMK!U43+Lcc_CNX!U43+Lcc_HDY!U43+Lcc_HKT!U43+Lcc_CEI!U43</f>
        <v>347</v>
      </c>
      <c r="V43" s="904">
        <f>T43+U43</f>
        <v>3753000</v>
      </c>
      <c r="W43" s="857">
        <f t="shared" si="81"/>
        <v>8.5701259448175637</v>
      </c>
    </row>
    <row r="44" spans="1:28" ht="14.25" thickTop="1" thickBot="1">
      <c r="A44" s="847" t="str">
        <f t="shared" si="78"/>
        <v xml:space="preserve"> </v>
      </c>
      <c r="B44" s="861" t="s">
        <v>61</v>
      </c>
      <c r="C44" s="862">
        <f>+C41+C42+C43</f>
        <v>33181</v>
      </c>
      <c r="D44" s="863">
        <f t="shared" ref="D44" si="84">+D41+D42+D43</f>
        <v>33182</v>
      </c>
      <c r="E44" s="864">
        <f t="shared" ref="E44" si="85">+E41+E42+E43</f>
        <v>66363</v>
      </c>
      <c r="F44" s="862">
        <f t="shared" ref="F44" si="86">+F41+F42+F43</f>
        <v>35063</v>
      </c>
      <c r="G44" s="863">
        <f t="shared" ref="G44" si="87">+G41+G42+G43</f>
        <v>35066</v>
      </c>
      <c r="H44" s="864">
        <f t="shared" ref="H44" si="88">+H41+H42+H43</f>
        <v>70129</v>
      </c>
      <c r="I44" s="865">
        <f t="shared" si="79"/>
        <v>5.6748489369076172</v>
      </c>
      <c r="J44" s="801"/>
      <c r="L44" s="866" t="s">
        <v>61</v>
      </c>
      <c r="M44" s="867">
        <f>+M41+M42+M43</f>
        <v>5112174</v>
      </c>
      <c r="N44" s="868">
        <f t="shared" ref="N44" si="89">+N41+N42+N43</f>
        <v>5067904</v>
      </c>
      <c r="O44" s="869">
        <f t="shared" ref="O44" si="90">+O41+O42+O43</f>
        <v>10180078</v>
      </c>
      <c r="P44" s="868">
        <f t="shared" ref="P44" si="91">+P41+P42+P43</f>
        <v>1636</v>
      </c>
      <c r="Q44" s="869">
        <f t="shared" ref="Q44" si="92">+Q41+Q42+Q43</f>
        <v>10181714</v>
      </c>
      <c r="R44" s="867">
        <f t="shared" ref="R44" si="93">+R41+R42+R43</f>
        <v>5509933</v>
      </c>
      <c r="S44" s="868">
        <f t="shared" ref="S44" si="94">+S41+S42+S43</f>
        <v>5459693</v>
      </c>
      <c r="T44" s="870">
        <f t="shared" ref="T44" si="95">+T41+T42+T43</f>
        <v>10969626</v>
      </c>
      <c r="U44" s="868">
        <f t="shared" ref="U44" si="96">+U41+U42+U43</f>
        <v>1662</v>
      </c>
      <c r="V44" s="870">
        <f t="shared" ref="V44" si="97">+V41+V42+V43</f>
        <v>10971288</v>
      </c>
      <c r="W44" s="871">
        <f t="shared" si="81"/>
        <v>7.7548239913240558</v>
      </c>
    </row>
    <row r="45" spans="1:28" ht="13.5" thickTop="1">
      <c r="A45" s="801" t="str">
        <f t="shared" si="78"/>
        <v xml:space="preserve"> </v>
      </c>
      <c r="B45" s="814" t="s">
        <v>16</v>
      </c>
      <c r="C45" s="848">
        <f>'Lcc_BKK+DMK'!C45+Lcc_CNX!C45+Lcc_HDY!C45+Lcc_HKT!C45+Lcc_CEI!C45</f>
        <v>10981</v>
      </c>
      <c r="D45" s="903">
        <f>'Lcc_BKK+DMK'!D45+Lcc_CNX!D45+Lcc_HDY!D45+Lcc_HKT!D45+Lcc_CEI!D45</f>
        <v>10979</v>
      </c>
      <c r="E45" s="850">
        <f>SUM(C45:D45)</f>
        <v>21960</v>
      </c>
      <c r="F45" s="848">
        <f>'Lcc_BKK+DMK'!F45+Lcc_CNX!F45+Lcc_HDY!F45+Lcc_HKT!F45+Lcc_CEI!F45</f>
        <v>12265</v>
      </c>
      <c r="G45" s="903">
        <f>'Lcc_BKK+DMK'!G45+Lcc_CNX!G45+Lcc_HDY!G45+Lcc_HKT!G45+Lcc_CEI!G45</f>
        <v>12264</v>
      </c>
      <c r="H45" s="850">
        <f>SUM(F45:G45)</f>
        <v>24529</v>
      </c>
      <c r="I45" s="851">
        <f t="shared" si="79"/>
        <v>11.698542805100187</v>
      </c>
      <c r="J45" s="873"/>
      <c r="L45" s="819" t="s">
        <v>16</v>
      </c>
      <c r="M45" s="852">
        <f>'Lcc_BKK+DMK'!M45+Lcc_CNX!M45+Lcc_HDY!M45+Lcc_HKT!M45+Lcc_CEI!M45</f>
        <v>1660446</v>
      </c>
      <c r="N45" s="853">
        <f>'Lcc_BKK+DMK'!N45+Lcc_CNX!N45+Lcc_HDY!N45+Lcc_HKT!N45+Lcc_CEI!N45</f>
        <v>1658755</v>
      </c>
      <c r="O45" s="856">
        <f>SUM(M45:N45)</f>
        <v>3319201</v>
      </c>
      <c r="P45" s="855">
        <f>+Lcc_BKK!P45+Lcc_DMK!P45+Lcc_CNX!P45+Lcc_HDY!P45+Lcc_HKT!P45+Lcc_CEI!P45</f>
        <v>876</v>
      </c>
      <c r="Q45" s="904">
        <f>O45+P45</f>
        <v>3320077</v>
      </c>
      <c r="R45" s="852">
        <f>'Lcc_BKK+DMK'!R45+Lcc_CNX!R45+Lcc_HDY!R45+Lcc_HKT!R45+Lcc_CEI!R45</f>
        <v>1872731</v>
      </c>
      <c r="S45" s="853">
        <f>'Lcc_BKK+DMK'!S45+Lcc_CNX!S45+Lcc_HDY!S45+Lcc_HKT!S45+Lcc_CEI!S45</f>
        <v>1870127</v>
      </c>
      <c r="T45" s="856">
        <f>SUM(R45:S45)</f>
        <v>3742858</v>
      </c>
      <c r="U45" s="855">
        <f>+Lcc_BKK!U45+Lcc_DMK!U45+Lcc_CNX!U45+Lcc_HDY!U45+Lcc_HKT!U45+Lcc_CEI!U45</f>
        <v>1327</v>
      </c>
      <c r="V45" s="904">
        <f>T45+U45</f>
        <v>3744185</v>
      </c>
      <c r="W45" s="857">
        <f t="shared" si="81"/>
        <v>12.774041083986898</v>
      </c>
    </row>
    <row r="46" spans="1:28" ht="13.5" thickBot="1">
      <c r="A46" s="801" t="str">
        <f t="shared" ref="A46:A48" si="98">IF(ISERROR(F46/G46)," ",IF(F46/G46&gt;0.5,IF(F46/G46&lt;1.5," ","NOT OK"),"NOT OK"))</f>
        <v xml:space="preserve"> </v>
      </c>
      <c r="B46" s="814" t="s">
        <v>17</v>
      </c>
      <c r="C46" s="848">
        <f>'Lcc_BKK+DMK'!C46+Lcc_CNX!C46+Lcc_HDY!C46+Lcc_HKT!C46+Lcc_CEI!C46</f>
        <v>11061</v>
      </c>
      <c r="D46" s="903">
        <f>'Lcc_BKK+DMK'!D46+Lcc_CNX!D46+Lcc_HDY!D46+Lcc_HKT!D46+Lcc_CEI!D46</f>
        <v>11062</v>
      </c>
      <c r="E46" s="850">
        <f t="shared" ref="E46" si="99">SUM(C46:D46)</f>
        <v>22123</v>
      </c>
      <c r="F46" s="848">
        <f>'Lcc_BKK+DMK'!F46+Lcc_CNX!F46+Lcc_HDY!F46+Lcc_HKT!F46+Lcc_CEI!F46</f>
        <v>12405</v>
      </c>
      <c r="G46" s="903">
        <f>'Lcc_BKK+DMK'!G46+Lcc_CNX!G46+Lcc_HDY!G46+Lcc_HKT!G46+Lcc_CEI!G46</f>
        <v>12405</v>
      </c>
      <c r="H46" s="850">
        <f t="shared" ref="H46" si="100">SUM(F46:G46)</f>
        <v>24810</v>
      </c>
      <c r="I46" s="851">
        <f t="shared" ref="I46:I48" si="101">IF(E46=0,0,((H46/E46)-1)*100)</f>
        <v>12.145730687519784</v>
      </c>
      <c r="J46" s="801"/>
      <c r="L46" s="819" t="s">
        <v>17</v>
      </c>
      <c r="M46" s="852">
        <f>'Lcc_BKK+DMK'!M46+Lcc_CNX!M46+Lcc_HDY!M46+Lcc_HKT!M46+Lcc_CEI!M46</f>
        <v>1582163</v>
      </c>
      <c r="N46" s="853">
        <f>'Lcc_BKK+DMK'!N46+Lcc_CNX!N46+Lcc_HDY!N46+Lcc_HKT!N46+Lcc_CEI!N46</f>
        <v>1582717</v>
      </c>
      <c r="O46" s="856">
        <f t="shared" ref="O46" si="102">SUM(M46:N46)</f>
        <v>3164880</v>
      </c>
      <c r="P46" s="855">
        <f>+Lcc_BKK!P46+Lcc_DMK!P46+Lcc_CNX!P46+Lcc_HDY!P46+Lcc_HKT!P46+Lcc_CEI!P46</f>
        <v>640</v>
      </c>
      <c r="Q46" s="904">
        <f t="shared" ref="Q46" si="103">O46+P46</f>
        <v>3165520</v>
      </c>
      <c r="R46" s="852">
        <f>'Lcc_BKK+DMK'!R46+Lcc_CNX!R46+Lcc_HDY!R46+Lcc_HKT!R46+Lcc_CEI!R46</f>
        <v>1802985</v>
      </c>
      <c r="S46" s="853">
        <f>'Lcc_BKK+DMK'!S46+Lcc_CNX!S46+Lcc_HDY!S46+Lcc_HKT!S46+Lcc_CEI!S46</f>
        <v>1797979</v>
      </c>
      <c r="T46" s="856">
        <f t="shared" ref="T46" si="104">SUM(R46:S46)</f>
        <v>3600964</v>
      </c>
      <c r="U46" s="855">
        <f>+Lcc_BKK!U46+Lcc_DMK!U46+Lcc_CNX!U46+Lcc_HDY!U46+Lcc_HKT!U46+Lcc_CEI!U46</f>
        <v>745</v>
      </c>
      <c r="V46" s="904">
        <f t="shared" ref="V46" si="105">T46+U46</f>
        <v>3601709</v>
      </c>
      <c r="W46" s="857">
        <f t="shared" ref="W46:W48" si="106">IF(Q46=0,0,((V46/Q46)-1)*100)</f>
        <v>13.779379059364661</v>
      </c>
    </row>
    <row r="47" spans="1:28" ht="14.25" thickTop="1" thickBot="1">
      <c r="A47" s="847" t="str">
        <f t="shared" si="98"/>
        <v xml:space="preserve"> </v>
      </c>
      <c r="B47" s="861" t="s">
        <v>66</v>
      </c>
      <c r="C47" s="862">
        <f>+C44+C45+C46</f>
        <v>55223</v>
      </c>
      <c r="D47" s="875">
        <f t="shared" ref="D47" si="107">+D44+D45+D46</f>
        <v>55223</v>
      </c>
      <c r="E47" s="876">
        <f t="shared" ref="E47" si="108">+E44+E45+E46</f>
        <v>110446</v>
      </c>
      <c r="F47" s="862">
        <f t="shared" ref="F47" si="109">+F44+F45+F46</f>
        <v>59733</v>
      </c>
      <c r="G47" s="863">
        <f t="shared" ref="G47" si="110">+G44+G45+G46</f>
        <v>59735</v>
      </c>
      <c r="H47" s="877">
        <f t="shared" ref="H47" si="111">+H44+H45+H46</f>
        <v>119468</v>
      </c>
      <c r="I47" s="865">
        <f t="shared" si="101"/>
        <v>8.1686978251815248</v>
      </c>
      <c r="J47" s="801"/>
      <c r="L47" s="866" t="s">
        <v>66</v>
      </c>
      <c r="M47" s="878">
        <f>+M44+M45+M46</f>
        <v>8354783</v>
      </c>
      <c r="N47" s="878">
        <f t="shared" ref="N47" si="112">+N44+N45+N46</f>
        <v>8309376</v>
      </c>
      <c r="O47" s="879">
        <f t="shared" ref="O47" si="113">+O44+O45+O46</f>
        <v>16664159</v>
      </c>
      <c r="P47" s="878">
        <f t="shared" ref="P47" si="114">+P44+P45+P46</f>
        <v>3152</v>
      </c>
      <c r="Q47" s="879">
        <f t="shared" ref="Q47" si="115">+Q44+Q45+Q46</f>
        <v>16667311</v>
      </c>
      <c r="R47" s="878">
        <f t="shared" ref="R47" si="116">+R44+R45+R46</f>
        <v>9185649</v>
      </c>
      <c r="S47" s="878">
        <f t="shared" ref="S47" si="117">+S44+S45+S46</f>
        <v>9127799</v>
      </c>
      <c r="T47" s="879">
        <f t="shared" ref="T47" si="118">+T44+T45+T46</f>
        <v>18313448</v>
      </c>
      <c r="U47" s="878">
        <f t="shared" ref="U47" si="119">+U44+U45+U46</f>
        <v>3734</v>
      </c>
      <c r="V47" s="879">
        <f t="shared" ref="V47" si="120">+V44+V45+V46</f>
        <v>18317182</v>
      </c>
      <c r="W47" s="871">
        <f t="shared" si="106"/>
        <v>9.8988433107175986</v>
      </c>
      <c r="X47" s="802"/>
      <c r="AA47" s="802"/>
    </row>
    <row r="48" spans="1:28" ht="14.25" thickTop="1" thickBot="1">
      <c r="A48" s="847" t="str">
        <f t="shared" si="98"/>
        <v xml:space="preserve"> </v>
      </c>
      <c r="B48" s="861" t="s">
        <v>67</v>
      </c>
      <c r="C48" s="862">
        <f>+C40+C44+C45+C46</f>
        <v>88108</v>
      </c>
      <c r="D48" s="863">
        <f t="shared" ref="D48:H48" si="121">+D40+D44+D45+D46</f>
        <v>88106</v>
      </c>
      <c r="E48" s="877">
        <f t="shared" si="121"/>
        <v>176214</v>
      </c>
      <c r="F48" s="862">
        <f t="shared" si="121"/>
        <v>94195</v>
      </c>
      <c r="G48" s="863">
        <f t="shared" si="121"/>
        <v>94196</v>
      </c>
      <c r="H48" s="877">
        <f t="shared" si="121"/>
        <v>188391</v>
      </c>
      <c r="I48" s="865">
        <f t="shared" si="101"/>
        <v>6.9103476454765334</v>
      </c>
      <c r="J48" s="801"/>
      <c r="L48" s="866" t="s">
        <v>67</v>
      </c>
      <c r="M48" s="867">
        <f>+M40+M44+M45+M46</f>
        <v>13109339</v>
      </c>
      <c r="N48" s="867">
        <f t="shared" ref="N48:V48" si="122">+N40+N44+N45+N46</f>
        <v>13105910</v>
      </c>
      <c r="O48" s="880">
        <f t="shared" si="122"/>
        <v>26215249</v>
      </c>
      <c r="P48" s="867">
        <f t="shared" si="122"/>
        <v>4120</v>
      </c>
      <c r="Q48" s="880">
        <f t="shared" si="122"/>
        <v>26219369</v>
      </c>
      <c r="R48" s="867">
        <f t="shared" si="122"/>
        <v>14361055</v>
      </c>
      <c r="S48" s="867">
        <f t="shared" si="122"/>
        <v>14346614</v>
      </c>
      <c r="T48" s="880">
        <f t="shared" si="122"/>
        <v>28707669</v>
      </c>
      <c r="U48" s="867">
        <f t="shared" si="122"/>
        <v>5348</v>
      </c>
      <c r="V48" s="880">
        <f t="shared" si="122"/>
        <v>28713017</v>
      </c>
      <c r="W48" s="871">
        <f t="shared" si="106"/>
        <v>9.5107094301163375</v>
      </c>
      <c r="X48" s="881"/>
      <c r="Y48" s="801"/>
      <c r="Z48" s="801"/>
      <c r="AA48" s="882"/>
      <c r="AB48" s="883"/>
    </row>
    <row r="49" spans="1:27" ht="14.25" thickTop="1" thickBot="1">
      <c r="A49" s="801" t="str">
        <f>IF(ISERROR(F49/G49)," ",IF(F49/G49&gt;0.5,IF(F49/G49&lt;1.5," ","NOT OK"),"NOT OK"))</f>
        <v xml:space="preserve"> </v>
      </c>
      <c r="B49" s="814" t="s">
        <v>18</v>
      </c>
      <c r="C49" s="848">
        <f>'Lcc_BKK+DMK'!C49+Lcc_CNX!C49+Lcc_HDY!C49+Lcc_HKT!C49+Lcc_CEI!C49</f>
        <v>10379</v>
      </c>
      <c r="D49" s="903">
        <f>'Lcc_BKK+DMK'!D49+Lcc_CNX!D49+Lcc_HDY!D49+Lcc_HKT!D49+Lcc_CEI!D49</f>
        <v>10379</v>
      </c>
      <c r="E49" s="850">
        <f>SUM(C49:D49)</f>
        <v>20758</v>
      </c>
      <c r="F49" s="848"/>
      <c r="G49" s="903"/>
      <c r="H49" s="850"/>
      <c r="I49" s="851"/>
      <c r="J49" s="801"/>
      <c r="L49" s="819" t="s">
        <v>18</v>
      </c>
      <c r="M49" s="852">
        <f>'Lcc_BKK+DMK'!M49+Lcc_CNX!M49+Lcc_HDY!M49+Lcc_HKT!M49+Lcc_CEI!M49</f>
        <v>1483320</v>
      </c>
      <c r="N49" s="853">
        <f>'Lcc_BKK+DMK'!N49+Lcc_CNX!N49+Lcc_HDY!N49+Lcc_HKT!N49+Lcc_CEI!N49</f>
        <v>1484342</v>
      </c>
      <c r="O49" s="856">
        <f>SUM(M49:N49)</f>
        <v>2967662</v>
      </c>
      <c r="P49" s="855">
        <f>+Lcc_BKK!P49+Lcc_DMK!P49+Lcc_CNX!P49+Lcc_HDY!P49+Lcc_HKT!P49+Lcc_CEI!P49</f>
        <v>576</v>
      </c>
      <c r="Q49" s="904">
        <f>O49+P49</f>
        <v>2968238</v>
      </c>
      <c r="R49" s="852"/>
      <c r="S49" s="853"/>
      <c r="T49" s="856"/>
      <c r="U49" s="855"/>
      <c r="V49" s="904"/>
      <c r="W49" s="857"/>
    </row>
    <row r="50" spans="1:27" ht="15.75" customHeight="1" thickTop="1" thickBot="1">
      <c r="A50" s="886" t="str">
        <f>IF(ISERROR(F50/G50)," ",IF(F50/G50&gt;0.5,IF(F50/G50&lt;1.5," ","NOT OK"),"NOT OK"))</f>
        <v xml:space="preserve"> </v>
      </c>
      <c r="B50" s="887" t="s">
        <v>19</v>
      </c>
      <c r="C50" s="862">
        <f t="shared" ref="C50:E50" si="123">+C45+C46+C49</f>
        <v>32421</v>
      </c>
      <c r="D50" s="888">
        <f t="shared" si="123"/>
        <v>32420</v>
      </c>
      <c r="E50" s="889">
        <f t="shared" si="123"/>
        <v>64841</v>
      </c>
      <c r="F50" s="862"/>
      <c r="G50" s="888"/>
      <c r="H50" s="889"/>
      <c r="I50" s="865"/>
      <c r="J50" s="886"/>
      <c r="K50" s="890"/>
      <c r="L50" s="891" t="s">
        <v>19</v>
      </c>
      <c r="M50" s="892">
        <f t="shared" ref="M50:Q50" si="124">+M45+M46+M49</f>
        <v>4725929</v>
      </c>
      <c r="N50" s="893">
        <f t="shared" si="124"/>
        <v>4725814</v>
      </c>
      <c r="O50" s="894">
        <f t="shared" si="124"/>
        <v>9451743</v>
      </c>
      <c r="P50" s="893">
        <f t="shared" si="124"/>
        <v>2092</v>
      </c>
      <c r="Q50" s="894">
        <f t="shared" si="124"/>
        <v>9453835</v>
      </c>
      <c r="R50" s="892"/>
      <c r="S50" s="893"/>
      <c r="T50" s="895"/>
      <c r="U50" s="893"/>
      <c r="V50" s="895"/>
      <c r="W50" s="896"/>
    </row>
    <row r="51" spans="1:27" ht="13.5" thickTop="1">
      <c r="A51" s="801" t="str">
        <f>IF(ISERROR(F51/G51)," ",IF(F51/G51&gt;0.5,IF(F51/G51&lt;1.5," ","NOT OK"),"NOT OK"))</f>
        <v xml:space="preserve"> </v>
      </c>
      <c r="B51" s="814" t="s">
        <v>20</v>
      </c>
      <c r="C51" s="848">
        <f>'Lcc_BKK+DMK'!C51+Lcc_CNX!C51+Lcc_HDY!C51+Lcc_HKT!C51+Lcc_CEI!C51</f>
        <v>10794</v>
      </c>
      <c r="D51" s="903">
        <f>'Lcc_BKK+DMK'!D51+Lcc_CNX!D51+Lcc_HDY!D51+Lcc_HKT!D51+Lcc_CEI!D51</f>
        <v>10797</v>
      </c>
      <c r="E51" s="850">
        <f>SUM(C51:D51)</f>
        <v>21591</v>
      </c>
      <c r="F51" s="848"/>
      <c r="G51" s="903"/>
      <c r="H51" s="850"/>
      <c r="I51" s="851"/>
      <c r="J51" s="801"/>
      <c r="L51" s="819" t="s">
        <v>21</v>
      </c>
      <c r="M51" s="852">
        <f>'Lcc_BKK+DMK'!M51+Lcc_CNX!M51+Lcc_HDY!M51+Lcc_HKT!M51+Lcc_CEI!M51</f>
        <v>1601848</v>
      </c>
      <c r="N51" s="853">
        <f>'Lcc_BKK+DMK'!N51+Lcc_CNX!N51+Lcc_HDY!N51+Lcc_HKT!N51+Lcc_CEI!N51</f>
        <v>1607353</v>
      </c>
      <c r="O51" s="856">
        <f>SUM(M51:N51)</f>
        <v>3209201</v>
      </c>
      <c r="P51" s="855">
        <f>+Lcc_BKK!P51+Lcc_DMK!P51+Lcc_CNX!P51+Lcc_HDY!P51+Lcc_HKT!P51+Lcc_CEI!P51</f>
        <v>364</v>
      </c>
      <c r="Q51" s="904">
        <f>O51+P51</f>
        <v>3209565</v>
      </c>
      <c r="R51" s="852"/>
      <c r="S51" s="853"/>
      <c r="T51" s="856"/>
      <c r="U51" s="855"/>
      <c r="V51" s="904"/>
      <c r="W51" s="857"/>
    </row>
    <row r="52" spans="1:27">
      <c r="A52" s="801" t="str">
        <f t="shared" ref="A52" si="125">IF(ISERROR(F52/G52)," ",IF(F52/G52&gt;0.5,IF(F52/G52&lt;1.5," ","NOT OK"),"NOT OK"))</f>
        <v xml:space="preserve"> </v>
      </c>
      <c r="B52" s="814" t="s">
        <v>22</v>
      </c>
      <c r="C52" s="848">
        <f>'Lcc_BKK+DMK'!C52+Lcc_CNX!C52+Lcc_HDY!C52+Lcc_HKT!C52+Lcc_CEI!C52</f>
        <v>10916</v>
      </c>
      <c r="D52" s="903">
        <f>'Lcc_BKK+DMK'!D52+Lcc_CNX!D52+Lcc_HDY!D52+Lcc_HKT!D52+Lcc_CEI!D52</f>
        <v>10916</v>
      </c>
      <c r="E52" s="850">
        <f t="shared" ref="E52" si="126">SUM(C52:D52)</f>
        <v>21832</v>
      </c>
      <c r="F52" s="848"/>
      <c r="G52" s="903"/>
      <c r="H52" s="850"/>
      <c r="I52" s="851"/>
      <c r="J52" s="801"/>
      <c r="L52" s="819" t="s">
        <v>22</v>
      </c>
      <c r="M52" s="852">
        <f>'Lcc_BKK+DMK'!M52+Lcc_CNX!M52+Lcc_HDY!M52+Lcc_HKT!M52+Lcc_CEI!M52</f>
        <v>1640169</v>
      </c>
      <c r="N52" s="853">
        <f>'Lcc_BKK+DMK'!N52+Lcc_CNX!N52+Lcc_HDY!N52+Lcc_HKT!N52+Lcc_CEI!N52</f>
        <v>1631146</v>
      </c>
      <c r="O52" s="856">
        <f t="shared" ref="O52" si="127">SUM(M52:N52)</f>
        <v>3271315</v>
      </c>
      <c r="P52" s="855">
        <f>+Lcc_BKK!P52+Lcc_DMK!P52+Lcc_CNX!P52+Lcc_HDY!P52+Lcc_HKT!P52+Lcc_CEI!P52</f>
        <v>219</v>
      </c>
      <c r="Q52" s="904">
        <f t="shared" ref="Q52" si="128">O52+P52</f>
        <v>3271534</v>
      </c>
      <c r="R52" s="852"/>
      <c r="S52" s="853"/>
      <c r="T52" s="856"/>
      <c r="U52" s="855"/>
      <c r="V52" s="904"/>
      <c r="W52" s="857"/>
    </row>
    <row r="53" spans="1:27" ht="13.5" thickBot="1">
      <c r="A53" s="801" t="str">
        <f>IF(ISERROR(F53/G53)," ",IF(F53/G53&gt;0.5,IF(F53/G53&lt;1.5," ","NOT OK"),"NOT OK"))</f>
        <v xml:space="preserve"> </v>
      </c>
      <c r="B53" s="814" t="s">
        <v>23</v>
      </c>
      <c r="C53" s="848">
        <f>'Lcc_BKK+DMK'!C53+Lcc_CNX!C53+Lcc_HDY!C53+Lcc_HKT!C53+Lcc_CEI!C53</f>
        <v>10229</v>
      </c>
      <c r="D53" s="903">
        <f>'Lcc_BKK+DMK'!D53+Lcc_CNX!D53+Lcc_HDY!D53+Lcc_HKT!D53+Lcc_CEI!D53</f>
        <v>10230</v>
      </c>
      <c r="E53" s="850">
        <f t="shared" ref="E53" si="129">SUM(C53:D53)</f>
        <v>20459</v>
      </c>
      <c r="F53" s="848"/>
      <c r="G53" s="903"/>
      <c r="H53" s="850"/>
      <c r="I53" s="851"/>
      <c r="J53" s="801"/>
      <c r="L53" s="819" t="s">
        <v>23</v>
      </c>
      <c r="M53" s="852">
        <f>'Lcc_BKK+DMK'!M53+Lcc_CNX!M53+Lcc_HDY!M53+Lcc_HKT!M53+Lcc_CEI!M53</f>
        <v>1486124</v>
      </c>
      <c r="N53" s="853">
        <f>'Lcc_BKK+DMK'!N53+Lcc_CNX!N53+Lcc_HDY!N53+Lcc_HKT!N53+Lcc_CEI!N53</f>
        <v>1485968</v>
      </c>
      <c r="O53" s="856">
        <f t="shared" ref="O53" si="130">SUM(M53:N53)</f>
        <v>2972092</v>
      </c>
      <c r="P53" s="855">
        <f>+Lcc_BKK!P53+Lcc_DMK!P53+Lcc_CNX!P53+Lcc_HDY!P53+Lcc_HKT!P53+Lcc_CEI!P53</f>
        <v>511</v>
      </c>
      <c r="Q53" s="904">
        <f t="shared" ref="Q53" si="131">O53+P53</f>
        <v>2972603</v>
      </c>
      <c r="R53" s="852"/>
      <c r="S53" s="853"/>
      <c r="T53" s="856"/>
      <c r="U53" s="855"/>
      <c r="V53" s="904"/>
      <c r="W53" s="857"/>
    </row>
    <row r="54" spans="1:27" ht="14.25" thickTop="1" thickBot="1">
      <c r="A54" s="847" t="str">
        <f>IF(ISERROR(F54/G54)," ",IF(F54/G54&gt;0.5,IF(F54/G54&lt;1.5," ","NOT OK"),"NOT OK"))</f>
        <v xml:space="preserve"> </v>
      </c>
      <c r="B54" s="861" t="s">
        <v>40</v>
      </c>
      <c r="C54" s="862">
        <f>+C51+C52+C53</f>
        <v>31939</v>
      </c>
      <c r="D54" s="862">
        <f t="shared" ref="D54" si="132">+D51+D52+D53</f>
        <v>31943</v>
      </c>
      <c r="E54" s="862">
        <f t="shared" ref="E54" si="133">+E51+E52+E53</f>
        <v>63882</v>
      </c>
      <c r="F54" s="862"/>
      <c r="G54" s="862"/>
      <c r="H54" s="862"/>
      <c r="I54" s="865"/>
      <c r="J54" s="801"/>
      <c r="L54" s="897" t="s">
        <v>40</v>
      </c>
      <c r="M54" s="867">
        <f>+M51+M52+M53</f>
        <v>4728141</v>
      </c>
      <c r="N54" s="868">
        <f t="shared" ref="N54" si="134">+N51+N52+N53</f>
        <v>4724467</v>
      </c>
      <c r="O54" s="869">
        <f t="shared" ref="O54" si="135">+O51+O52+O53</f>
        <v>9452608</v>
      </c>
      <c r="P54" s="868">
        <f t="shared" ref="P54" si="136">+P51+P52+P53</f>
        <v>1094</v>
      </c>
      <c r="Q54" s="869">
        <f t="shared" ref="Q54" si="137">+Q51+Q52+Q53</f>
        <v>9453702</v>
      </c>
      <c r="R54" s="867"/>
      <c r="S54" s="868"/>
      <c r="T54" s="870"/>
      <c r="U54" s="868"/>
      <c r="V54" s="870"/>
      <c r="W54" s="871"/>
    </row>
    <row r="55" spans="1:27" ht="14.25" thickTop="1" thickBot="1">
      <c r="A55" s="847" t="str">
        <f>IF(ISERROR(F55/G55)," ",IF(F55/G55&gt;0.5,IF(F55/G55&lt;1.5," ","NOT OK"),"NOT OK"))</f>
        <v xml:space="preserve"> </v>
      </c>
      <c r="B55" s="861" t="s">
        <v>62</v>
      </c>
      <c r="C55" s="862">
        <f t="shared" ref="C55:E55" si="138">+C44+C50+C54</f>
        <v>97541</v>
      </c>
      <c r="D55" s="862">
        <f t="shared" si="138"/>
        <v>97545</v>
      </c>
      <c r="E55" s="862">
        <f t="shared" si="138"/>
        <v>195086</v>
      </c>
      <c r="F55" s="862"/>
      <c r="G55" s="862"/>
      <c r="H55" s="862"/>
      <c r="I55" s="865"/>
      <c r="J55" s="801"/>
      <c r="L55" s="897" t="s">
        <v>62</v>
      </c>
      <c r="M55" s="878">
        <f t="shared" ref="M55:Q55" si="139">+M44+M50+M54</f>
        <v>14566244</v>
      </c>
      <c r="N55" s="878">
        <f t="shared" si="139"/>
        <v>14518185</v>
      </c>
      <c r="O55" s="898">
        <f t="shared" si="139"/>
        <v>29084429</v>
      </c>
      <c r="P55" s="878">
        <f t="shared" si="139"/>
        <v>4822</v>
      </c>
      <c r="Q55" s="898">
        <f t="shared" si="139"/>
        <v>29089251</v>
      </c>
      <c r="R55" s="878"/>
      <c r="S55" s="878"/>
      <c r="T55" s="879"/>
      <c r="U55" s="878"/>
      <c r="V55" s="898"/>
      <c r="W55" s="871"/>
      <c r="X55" s="802"/>
      <c r="AA55" s="802"/>
    </row>
    <row r="56" spans="1:27" ht="14.25" thickTop="1" thickBot="1">
      <c r="A56" s="847" t="str">
        <f>IF(ISERROR(F56/G56)," ",IF(F56/G56&gt;0.5,IF(F56/G56&lt;1.5," ","NOT OK"),"NOT OK"))</f>
        <v xml:space="preserve"> </v>
      </c>
      <c r="B56" s="861" t="s">
        <v>63</v>
      </c>
      <c r="C56" s="862">
        <f t="shared" ref="C56:E56" si="140">+C40+C44+C50+C54</f>
        <v>130426</v>
      </c>
      <c r="D56" s="862">
        <f t="shared" si="140"/>
        <v>130428</v>
      </c>
      <c r="E56" s="862">
        <f t="shared" si="140"/>
        <v>260854</v>
      </c>
      <c r="F56" s="862"/>
      <c r="G56" s="862"/>
      <c r="H56" s="862"/>
      <c r="I56" s="865"/>
      <c r="J56" s="801"/>
      <c r="L56" s="897" t="s">
        <v>63</v>
      </c>
      <c r="M56" s="867">
        <f t="shared" ref="M56:Q56" si="141">+M40+M44+M50+M54</f>
        <v>19320800</v>
      </c>
      <c r="N56" s="868">
        <f t="shared" si="141"/>
        <v>19314719</v>
      </c>
      <c r="O56" s="869">
        <f t="shared" si="141"/>
        <v>38635519</v>
      </c>
      <c r="P56" s="868">
        <f t="shared" si="141"/>
        <v>5790</v>
      </c>
      <c r="Q56" s="869">
        <f t="shared" si="141"/>
        <v>38641309</v>
      </c>
      <c r="R56" s="867"/>
      <c r="S56" s="868"/>
      <c r="T56" s="870"/>
      <c r="U56" s="868"/>
      <c r="V56" s="870"/>
      <c r="W56" s="871"/>
      <c r="Z56" s="899"/>
    </row>
    <row r="57" spans="1:27" ht="14.25" thickTop="1" thickBot="1">
      <c r="B57" s="900" t="s">
        <v>60</v>
      </c>
      <c r="C57" s="805"/>
      <c r="D57" s="805"/>
      <c r="E57" s="805"/>
      <c r="F57" s="805"/>
      <c r="G57" s="805"/>
      <c r="H57" s="805"/>
      <c r="I57" s="805"/>
      <c r="J57" s="801"/>
      <c r="L57" s="901" t="s">
        <v>60</v>
      </c>
      <c r="M57" s="808"/>
      <c r="N57" s="808"/>
      <c r="O57" s="808"/>
      <c r="P57" s="808"/>
      <c r="Q57" s="808"/>
      <c r="R57" s="808"/>
      <c r="S57" s="808"/>
      <c r="T57" s="808"/>
      <c r="U57" s="808"/>
      <c r="V57" s="808"/>
      <c r="W57" s="808"/>
      <c r="X57" s="808"/>
    </row>
    <row r="58" spans="1:27" ht="13.5" thickTop="1">
      <c r="B58" s="1400" t="s">
        <v>27</v>
      </c>
      <c r="C58" s="1401"/>
      <c r="D58" s="1401"/>
      <c r="E58" s="1401"/>
      <c r="F58" s="1401"/>
      <c r="G58" s="1401"/>
      <c r="H58" s="1401"/>
      <c r="I58" s="1402"/>
      <c r="J58" s="801"/>
      <c r="L58" s="1403" t="s">
        <v>28</v>
      </c>
      <c r="M58" s="1404"/>
      <c r="N58" s="1404"/>
      <c r="O58" s="1404"/>
      <c r="P58" s="1404"/>
      <c r="Q58" s="1404"/>
      <c r="R58" s="1404"/>
      <c r="S58" s="1404"/>
      <c r="T58" s="1404"/>
      <c r="U58" s="1404"/>
      <c r="V58" s="1404"/>
      <c r="W58" s="1405"/>
    </row>
    <row r="59" spans="1:27" ht="13.5" thickBot="1">
      <c r="B59" s="1406" t="s">
        <v>30</v>
      </c>
      <c r="C59" s="1407"/>
      <c r="D59" s="1407"/>
      <c r="E59" s="1407"/>
      <c r="F59" s="1407"/>
      <c r="G59" s="1407"/>
      <c r="H59" s="1407"/>
      <c r="I59" s="1408"/>
      <c r="J59" s="801"/>
      <c r="L59" s="1409" t="s">
        <v>50</v>
      </c>
      <c r="M59" s="1410"/>
      <c r="N59" s="1410"/>
      <c r="O59" s="1410"/>
      <c r="P59" s="1410"/>
      <c r="Q59" s="1410"/>
      <c r="R59" s="1410"/>
      <c r="S59" s="1410"/>
      <c r="T59" s="1410"/>
      <c r="U59" s="1410"/>
      <c r="V59" s="1410"/>
      <c r="W59" s="1411"/>
    </row>
    <row r="60" spans="1:27" ht="14.25" thickTop="1" thickBot="1">
      <c r="B60" s="804"/>
      <c r="C60" s="805"/>
      <c r="D60" s="805"/>
      <c r="E60" s="805"/>
      <c r="F60" s="805"/>
      <c r="G60" s="805"/>
      <c r="H60" s="805"/>
      <c r="I60" s="806"/>
      <c r="J60" s="801"/>
      <c r="L60" s="807"/>
      <c r="M60" s="808"/>
      <c r="N60" s="808"/>
      <c r="O60" s="808"/>
      <c r="P60" s="808"/>
      <c r="Q60" s="808"/>
      <c r="R60" s="808"/>
      <c r="S60" s="808"/>
      <c r="T60" s="808"/>
      <c r="U60" s="808"/>
      <c r="V60" s="808"/>
      <c r="W60" s="809"/>
    </row>
    <row r="61" spans="1:27" ht="14.25" thickTop="1" thickBot="1">
      <c r="B61" s="810"/>
      <c r="C61" s="1412" t="s">
        <v>64</v>
      </c>
      <c r="D61" s="1413"/>
      <c r="E61" s="1414"/>
      <c r="F61" s="1412" t="s">
        <v>65</v>
      </c>
      <c r="G61" s="1413"/>
      <c r="H61" s="1414"/>
      <c r="I61" s="811" t="s">
        <v>2</v>
      </c>
      <c r="J61" s="801"/>
      <c r="L61" s="812"/>
      <c r="M61" s="1415" t="s">
        <v>64</v>
      </c>
      <c r="N61" s="1416"/>
      <c r="O61" s="1416"/>
      <c r="P61" s="1416"/>
      <c r="Q61" s="1417"/>
      <c r="R61" s="1415" t="s">
        <v>65</v>
      </c>
      <c r="S61" s="1416"/>
      <c r="T61" s="1416"/>
      <c r="U61" s="1416"/>
      <c r="V61" s="1417"/>
      <c r="W61" s="813" t="s">
        <v>2</v>
      </c>
    </row>
    <row r="62" spans="1:27" ht="13.5" thickTop="1">
      <c r="B62" s="814" t="s">
        <v>3</v>
      </c>
      <c r="C62" s="815"/>
      <c r="D62" s="816"/>
      <c r="E62" s="817"/>
      <c r="F62" s="815"/>
      <c r="G62" s="816"/>
      <c r="H62" s="817"/>
      <c r="I62" s="818" t="s">
        <v>4</v>
      </c>
      <c r="J62" s="801"/>
      <c r="L62" s="819" t="s">
        <v>3</v>
      </c>
      <c r="M62" s="820"/>
      <c r="N62" s="821"/>
      <c r="O62" s="822"/>
      <c r="P62" s="823"/>
      <c r="Q62" s="824"/>
      <c r="R62" s="820"/>
      <c r="S62" s="821"/>
      <c r="T62" s="822"/>
      <c r="U62" s="823"/>
      <c r="V62" s="824"/>
      <c r="W62" s="825" t="s">
        <v>4</v>
      </c>
    </row>
    <row r="63" spans="1:27" ht="13.5" thickBot="1">
      <c r="B63" s="826" t="s">
        <v>29</v>
      </c>
      <c r="C63" s="827" t="s">
        <v>5</v>
      </c>
      <c r="D63" s="828" t="s">
        <v>6</v>
      </c>
      <c r="E63" s="829" t="s">
        <v>7</v>
      </c>
      <c r="F63" s="827" t="s">
        <v>5</v>
      </c>
      <c r="G63" s="828" t="s">
        <v>6</v>
      </c>
      <c r="H63" s="829" t="s">
        <v>7</v>
      </c>
      <c r="I63" s="830"/>
      <c r="J63" s="801"/>
      <c r="L63" s="831"/>
      <c r="M63" s="832" t="s">
        <v>8</v>
      </c>
      <c r="N63" s="833" t="s">
        <v>9</v>
      </c>
      <c r="O63" s="834" t="s">
        <v>31</v>
      </c>
      <c r="P63" s="835" t="s">
        <v>32</v>
      </c>
      <c r="Q63" s="834" t="s">
        <v>7</v>
      </c>
      <c r="R63" s="832" t="s">
        <v>8</v>
      </c>
      <c r="S63" s="833" t="s">
        <v>9</v>
      </c>
      <c r="T63" s="834" t="s">
        <v>31</v>
      </c>
      <c r="U63" s="835" t="s">
        <v>32</v>
      </c>
      <c r="V63" s="834" t="s">
        <v>7</v>
      </c>
      <c r="W63" s="836"/>
    </row>
    <row r="64" spans="1:27" ht="5.25" customHeight="1" thickTop="1">
      <c r="B64" s="814"/>
      <c r="C64" s="837"/>
      <c r="D64" s="838"/>
      <c r="E64" s="902"/>
      <c r="F64" s="837"/>
      <c r="G64" s="838"/>
      <c r="H64" s="902"/>
      <c r="I64" s="840"/>
      <c r="J64" s="801"/>
      <c r="L64" s="819"/>
      <c r="M64" s="841"/>
      <c r="N64" s="842"/>
      <c r="O64" s="843"/>
      <c r="P64" s="844"/>
      <c r="Q64" s="845"/>
      <c r="R64" s="841"/>
      <c r="S64" s="842"/>
      <c r="T64" s="843"/>
      <c r="U64" s="844"/>
      <c r="V64" s="845"/>
      <c r="W64" s="846"/>
    </row>
    <row r="65" spans="1:28">
      <c r="A65" s="801" t="str">
        <f>IF(ISERROR(F65/G65)," ",IF(F65/G65&gt;0.5,IF(F65/G65&lt;1.5," ","NOT OK"),"NOT OK"))</f>
        <v xml:space="preserve"> </v>
      </c>
      <c r="B65" s="814" t="s">
        <v>10</v>
      </c>
      <c r="C65" s="848">
        <f t="shared" ref="C65:H67" si="142">+C9+C37</f>
        <v>15505</v>
      </c>
      <c r="D65" s="849">
        <f t="shared" si="142"/>
        <v>15498</v>
      </c>
      <c r="E65" s="850">
        <f t="shared" si="142"/>
        <v>31003</v>
      </c>
      <c r="F65" s="848">
        <f t="shared" si="142"/>
        <v>17155</v>
      </c>
      <c r="G65" s="849">
        <f t="shared" si="142"/>
        <v>17160</v>
      </c>
      <c r="H65" s="850">
        <f t="shared" si="142"/>
        <v>34315</v>
      </c>
      <c r="I65" s="851">
        <f>IF(E65=0,0,((H65/E65)-1)*100)</f>
        <v>10.682837144792433</v>
      </c>
      <c r="J65" s="801"/>
      <c r="K65" s="858"/>
      <c r="L65" s="819" t="s">
        <v>10</v>
      </c>
      <c r="M65" s="852">
        <f>'Lcc_BKK+DMK'!M65+Lcc_CNX!M65+Lcc_HDY!M65+Lcc_HKT!M65+Lcc_CEI!M65</f>
        <v>2292718</v>
      </c>
      <c r="N65" s="853">
        <f>'Lcc_BKK+DMK'!N65+Lcc_CNX!N65+Lcc_HDY!N65+Lcc_HKT!N65+Lcc_CEI!N65</f>
        <v>2313233</v>
      </c>
      <c r="O65" s="856">
        <f>SUM(M65:N65)</f>
        <v>4605951</v>
      </c>
      <c r="P65" s="906">
        <f>+Lcc_BKK!P65+Lcc_DMK!P65+Lcc_CNX!P65+Lcc_HDY!P65+Lcc_HKT!P65+Lcc_CEI!P65</f>
        <v>2016</v>
      </c>
      <c r="Q65" s="907">
        <f>O65+P65</f>
        <v>4607967</v>
      </c>
      <c r="R65" s="852">
        <f>'Lcc_BKK+DMK'!R65+Lcc_CNX!R65+Lcc_HDY!R65+Lcc_HKT!R65+Lcc_CEI!R65</f>
        <v>2620119</v>
      </c>
      <c r="S65" s="853">
        <f>'Lcc_BKK+DMK'!S65+Lcc_CNX!S65+Lcc_HDY!S65+Lcc_HKT!S65+Lcc_CEI!S65</f>
        <v>2653568</v>
      </c>
      <c r="T65" s="856">
        <f>SUM(R65:S65)</f>
        <v>5273687</v>
      </c>
      <c r="U65" s="906">
        <f>+Lcc_BKK!U65+Lcc_DMK!U65+Lcc_CNX!U65+Lcc_HDY!U65+Lcc_HKT!U65+Lcc_CEI!U65</f>
        <v>2592</v>
      </c>
      <c r="V65" s="907">
        <f>T65+U65</f>
        <v>5276279</v>
      </c>
      <c r="W65" s="857">
        <f>IF(Q65=0,0,((V65/Q65)-1)*100)</f>
        <v>14.503402476623627</v>
      </c>
    </row>
    <row r="66" spans="1:28">
      <c r="A66" s="801" t="str">
        <f>IF(ISERROR(F66/G66)," ",IF(F66/G66&gt;0.5,IF(F66/G66&lt;1.5," ","NOT OK"),"NOT OK"))</f>
        <v xml:space="preserve"> </v>
      </c>
      <c r="B66" s="814" t="s">
        <v>11</v>
      </c>
      <c r="C66" s="848">
        <f t="shared" si="142"/>
        <v>15803</v>
      </c>
      <c r="D66" s="849">
        <f t="shared" si="142"/>
        <v>15800</v>
      </c>
      <c r="E66" s="850">
        <f t="shared" si="142"/>
        <v>31603</v>
      </c>
      <c r="F66" s="848">
        <f t="shared" si="142"/>
        <v>17380</v>
      </c>
      <c r="G66" s="849">
        <f t="shared" si="142"/>
        <v>17374</v>
      </c>
      <c r="H66" s="850">
        <f t="shared" si="142"/>
        <v>34754</v>
      </c>
      <c r="I66" s="851">
        <f>IF(E66=0,0,((H66/E66)-1)*100)</f>
        <v>9.9705724140113361</v>
      </c>
      <c r="J66" s="801"/>
      <c r="K66" s="858"/>
      <c r="L66" s="819" t="s">
        <v>11</v>
      </c>
      <c r="M66" s="852">
        <f>'Lcc_BKK+DMK'!M66+Lcc_CNX!M66+Lcc_HDY!M66+Lcc_HKT!M66+Lcc_CEI!M66</f>
        <v>2265077</v>
      </c>
      <c r="N66" s="853">
        <f>'Lcc_BKK+DMK'!N66+Lcc_CNX!N66+Lcc_HDY!N66+Lcc_HKT!N66+Lcc_CEI!N66</f>
        <v>2247414</v>
      </c>
      <c r="O66" s="856">
        <f t="shared" ref="O66:O67" si="143">SUM(M66:N66)</f>
        <v>4512491</v>
      </c>
      <c r="P66" s="906">
        <f>+Lcc_BKK!P66+Lcc_DMK!P66+Lcc_CNX!P66+Lcc_HDY!P66+Lcc_HKT!P66+Lcc_CEI!P66</f>
        <v>2692</v>
      </c>
      <c r="Q66" s="907">
        <f t="shared" ref="Q66:Q67" si="144">O66+P66</f>
        <v>4515183</v>
      </c>
      <c r="R66" s="852">
        <f>'Lcc_BKK+DMK'!R66+Lcc_CNX!R66+Lcc_HDY!R66+Lcc_HKT!R66+Lcc_CEI!R66</f>
        <v>2696698</v>
      </c>
      <c r="S66" s="853">
        <f>'Lcc_BKK+DMK'!S66+Lcc_CNX!S66+Lcc_HDY!S66+Lcc_HKT!S66+Lcc_CEI!S66</f>
        <v>2680934</v>
      </c>
      <c r="T66" s="856">
        <f t="shared" ref="T66:T67" si="145">SUM(R66:S66)</f>
        <v>5377632</v>
      </c>
      <c r="U66" s="906">
        <f>+Lcc_BKK!U66+Lcc_DMK!U66+Lcc_CNX!U66+Lcc_HDY!U66+Lcc_HKT!U66+Lcc_CEI!U66</f>
        <v>2881</v>
      </c>
      <c r="V66" s="907">
        <f t="shared" ref="V66:V67" si="146">T66+U66</f>
        <v>5380513</v>
      </c>
      <c r="W66" s="857">
        <f t="shared" ref="W66:W67" si="147">IF(Q66=0,0,((V66/Q66)-1)*100)</f>
        <v>19.164893205878929</v>
      </c>
    </row>
    <row r="67" spans="1:28" ht="13.5" thickBot="1">
      <c r="A67" s="801" t="str">
        <f>IF(ISERROR(F67/G67)," ",IF(F67/G67&gt;0.5,IF(F67/G67&lt;1.5," ","NOT OK"),"NOT OK"))</f>
        <v xml:space="preserve"> </v>
      </c>
      <c r="B67" s="826" t="s">
        <v>12</v>
      </c>
      <c r="C67" s="859">
        <f t="shared" si="142"/>
        <v>16807</v>
      </c>
      <c r="D67" s="860">
        <f t="shared" si="142"/>
        <v>16801</v>
      </c>
      <c r="E67" s="850">
        <f t="shared" si="142"/>
        <v>33608</v>
      </c>
      <c r="F67" s="859">
        <f t="shared" si="142"/>
        <v>18404</v>
      </c>
      <c r="G67" s="860">
        <f t="shared" si="142"/>
        <v>18406</v>
      </c>
      <c r="H67" s="850">
        <f t="shared" si="142"/>
        <v>36810</v>
      </c>
      <c r="I67" s="851">
        <f>IF(E67=0,0,((H67/E67)-1)*100)</f>
        <v>9.5274934539395275</v>
      </c>
      <c r="J67" s="801"/>
      <c r="K67" s="858"/>
      <c r="L67" s="831" t="s">
        <v>12</v>
      </c>
      <c r="M67" s="852">
        <f>'Lcc_BKK+DMK'!M67+Lcc_CNX!M67+Lcc_HDY!M67+Lcc_HKT!M67+Lcc_CEI!M67</f>
        <v>2552294</v>
      </c>
      <c r="N67" s="853">
        <f>'Lcc_BKK+DMK'!N67+Lcc_CNX!N67+Lcc_HDY!N67+Lcc_HKT!N67+Lcc_CEI!N67</f>
        <v>2557234</v>
      </c>
      <c r="O67" s="856">
        <f t="shared" si="143"/>
        <v>5109528</v>
      </c>
      <c r="P67" s="906">
        <f>+Lcc_BKK!P67+Lcc_DMK!P67+Lcc_CNX!P67+Lcc_HDY!P67+Lcc_HKT!P67+Lcc_CEI!P67</f>
        <v>5404</v>
      </c>
      <c r="Q67" s="907">
        <f t="shared" si="144"/>
        <v>5114932</v>
      </c>
      <c r="R67" s="852">
        <f>'Lcc_BKK+DMK'!R67+Lcc_CNX!R67+Lcc_HDY!R67+Lcc_HKT!R67+Lcc_CEI!R67</f>
        <v>2936492</v>
      </c>
      <c r="S67" s="853">
        <f>'Lcc_BKK+DMK'!S67+Lcc_CNX!S67+Lcc_HDY!S67+Lcc_HKT!S67+Lcc_CEI!S67</f>
        <v>2969379</v>
      </c>
      <c r="T67" s="856">
        <f t="shared" si="145"/>
        <v>5905871</v>
      </c>
      <c r="U67" s="906">
        <f>+Lcc_BKK!U67+Lcc_DMK!U67+Lcc_CNX!U67+Lcc_HDY!U67+Lcc_HKT!U67+Lcc_CEI!U67</f>
        <v>5235</v>
      </c>
      <c r="V67" s="907">
        <f t="shared" si="146"/>
        <v>5911106</v>
      </c>
      <c r="W67" s="857">
        <f t="shared" si="147"/>
        <v>15.565681029581624</v>
      </c>
    </row>
    <row r="68" spans="1:28" ht="14.25" thickTop="1" thickBot="1">
      <c r="A68" s="801" t="str">
        <f>IF(ISERROR(F68/G68)," ",IF(F68/G68&gt;0.5,IF(F68/G68&lt;1.5," ","NOT OK"),"NOT OK"))</f>
        <v xml:space="preserve"> </v>
      </c>
      <c r="B68" s="861" t="s">
        <v>57</v>
      </c>
      <c r="C68" s="862">
        <f t="shared" ref="C68:E68" si="148">+C65+C66+C67</f>
        <v>48115</v>
      </c>
      <c r="D68" s="863">
        <f t="shared" si="148"/>
        <v>48099</v>
      </c>
      <c r="E68" s="864">
        <f t="shared" si="148"/>
        <v>96214</v>
      </c>
      <c r="F68" s="862">
        <f t="shared" ref="F68:H68" si="149">+F65+F66+F67</f>
        <v>52939</v>
      </c>
      <c r="G68" s="863">
        <f t="shared" si="149"/>
        <v>52940</v>
      </c>
      <c r="H68" s="864">
        <f t="shared" si="149"/>
        <v>105879</v>
      </c>
      <c r="I68" s="865">
        <f t="shared" ref="I68" si="150">IF(E68=0,0,((H68/E68)-1)*100)</f>
        <v>10.04531565052902</v>
      </c>
      <c r="J68" s="801"/>
      <c r="L68" s="866" t="s">
        <v>57</v>
      </c>
      <c r="M68" s="867">
        <f>+M65+M66+M67</f>
        <v>7110089</v>
      </c>
      <c r="N68" s="868">
        <f t="shared" ref="N68:V68" si="151">+N65+N66+N67</f>
        <v>7117881</v>
      </c>
      <c r="O68" s="870">
        <f t="shared" si="151"/>
        <v>14227970</v>
      </c>
      <c r="P68" s="868">
        <f t="shared" si="151"/>
        <v>10112</v>
      </c>
      <c r="Q68" s="870">
        <f t="shared" si="151"/>
        <v>14238082</v>
      </c>
      <c r="R68" s="867">
        <f t="shared" si="151"/>
        <v>8253309</v>
      </c>
      <c r="S68" s="868">
        <f t="shared" si="151"/>
        <v>8303881</v>
      </c>
      <c r="T68" s="870">
        <f t="shared" si="151"/>
        <v>16557190</v>
      </c>
      <c r="U68" s="868">
        <f t="shared" si="151"/>
        <v>10708</v>
      </c>
      <c r="V68" s="870">
        <f t="shared" si="151"/>
        <v>16567898</v>
      </c>
      <c r="W68" s="871">
        <f>IF(Q68=0,0,((V68/Q68)-1)*100)</f>
        <v>16.363271401302516</v>
      </c>
    </row>
    <row r="69" spans="1:28" ht="13.5" thickTop="1">
      <c r="A69" s="801" t="str">
        <f t="shared" si="16"/>
        <v xml:space="preserve"> </v>
      </c>
      <c r="B69" s="814" t="s">
        <v>13</v>
      </c>
      <c r="C69" s="848">
        <f t="shared" ref="C69:H71" si="152">+C13+C41</f>
        <v>16939</v>
      </c>
      <c r="D69" s="849">
        <f t="shared" si="152"/>
        <v>16956</v>
      </c>
      <c r="E69" s="850">
        <f t="shared" si="152"/>
        <v>33895</v>
      </c>
      <c r="F69" s="848">
        <f t="shared" si="152"/>
        <v>18740</v>
      </c>
      <c r="G69" s="849">
        <f t="shared" si="152"/>
        <v>18741</v>
      </c>
      <c r="H69" s="850">
        <f t="shared" si="152"/>
        <v>37481</v>
      </c>
      <c r="I69" s="851">
        <f t="shared" ref="I69" si="153">IF(E69=0,0,((H69/E69)-1)*100)</f>
        <v>10.579731523823565</v>
      </c>
      <c r="J69" s="801"/>
      <c r="L69" s="819" t="s">
        <v>13</v>
      </c>
      <c r="M69" s="852">
        <f>'Lcc_BKK+DMK'!M69+Lcc_CNX!M69+Lcc_HDY!M69+Lcc_HKT!M69+Lcc_CEI!M69</f>
        <v>2718136</v>
      </c>
      <c r="N69" s="853">
        <f>'Lcc_BKK+DMK'!N69+Lcc_CNX!N69+Lcc_HDY!N69+Lcc_HKT!N69+Lcc_CEI!N69</f>
        <v>2657163</v>
      </c>
      <c r="O69" s="856">
        <f t="shared" ref="O69" si="154">SUM(M69:N69)</f>
        <v>5375299</v>
      </c>
      <c r="P69" s="906">
        <f>+Lcc_BKK!P69+Lcc_DMK!P69+Lcc_CNX!P69+Lcc_HDY!P69+Lcc_HKT!P69+Lcc_CEI!P69</f>
        <v>3164</v>
      </c>
      <c r="Q69" s="907">
        <f t="shared" ref="Q69" si="155">O69+P69</f>
        <v>5378463</v>
      </c>
      <c r="R69" s="852">
        <f>'Lcc_BKK+DMK'!R69+Lcc_CNX!R69+Lcc_HDY!R69+Lcc_HKT!R69+Lcc_CEI!R69</f>
        <v>3057517</v>
      </c>
      <c r="S69" s="853">
        <f>'Lcc_BKK+DMK'!S69+Lcc_CNX!S69+Lcc_HDY!S69+Lcc_HKT!S69+Lcc_CEI!S69</f>
        <v>3008775</v>
      </c>
      <c r="T69" s="856">
        <f t="shared" ref="T69" si="156">SUM(R69:S69)</f>
        <v>6066292</v>
      </c>
      <c r="U69" s="906">
        <f>+Lcc_BKK!U69+Lcc_DMK!U69+Lcc_CNX!U69+Lcc_HDY!U69+Lcc_HKT!U69+Lcc_CEI!U69</f>
        <v>2585</v>
      </c>
      <c r="V69" s="907">
        <f t="shared" ref="V69" si="157">T69+U69</f>
        <v>6068877</v>
      </c>
      <c r="W69" s="857">
        <f t="shared" ref="W69" si="158">IF(Q69=0,0,((V69/Q69)-1)*100)</f>
        <v>12.836641248624382</v>
      </c>
    </row>
    <row r="70" spans="1:28">
      <c r="A70" s="801" t="str">
        <f t="shared" ref="A70:A73" si="159">IF(ISERROR(F70/G70)," ",IF(F70/G70&gt;0.5,IF(F70/G70&lt;1.5," ","NOT OK"),"NOT OK"))</f>
        <v xml:space="preserve"> </v>
      </c>
      <c r="B70" s="814" t="s">
        <v>14</v>
      </c>
      <c r="C70" s="848">
        <f t="shared" si="152"/>
        <v>15412</v>
      </c>
      <c r="D70" s="849">
        <f t="shared" si="152"/>
        <v>15409</v>
      </c>
      <c r="E70" s="850">
        <f t="shared" si="152"/>
        <v>30821</v>
      </c>
      <c r="F70" s="848">
        <f t="shared" si="152"/>
        <v>17107</v>
      </c>
      <c r="G70" s="849">
        <f t="shared" si="152"/>
        <v>17116</v>
      </c>
      <c r="H70" s="850">
        <f t="shared" si="152"/>
        <v>34223</v>
      </c>
      <c r="I70" s="851">
        <f t="shared" ref="I70:I73" si="160">IF(E70=0,0,((H70/E70)-1)*100)</f>
        <v>11.03792868498752</v>
      </c>
      <c r="J70" s="801"/>
      <c r="L70" s="819" t="s">
        <v>14</v>
      </c>
      <c r="M70" s="852">
        <f>'Lcc_BKK+DMK'!M70+Lcc_CNX!M70+Lcc_HDY!M70+Lcc_HKT!M70+Lcc_CEI!M70</f>
        <v>2449434</v>
      </c>
      <c r="N70" s="853">
        <f>'Lcc_BKK+DMK'!N70+Lcc_CNX!N70+Lcc_HDY!N70+Lcc_HKT!N70+Lcc_CEI!N70</f>
        <v>2495755</v>
      </c>
      <c r="O70" s="856">
        <f>SUM(M70:N70)</f>
        <v>4945189</v>
      </c>
      <c r="P70" s="906">
        <f>+Lcc_BKK!P70+Lcc_DMK!P70+Lcc_CNX!P70+Lcc_HDY!P70+Lcc_HKT!P70+Lcc_CEI!P70</f>
        <v>2966</v>
      </c>
      <c r="Q70" s="907">
        <f>O70+P70</f>
        <v>4948155</v>
      </c>
      <c r="R70" s="852">
        <f>'Lcc_BKK+DMK'!R70+Lcc_CNX!R70+Lcc_HDY!R70+Lcc_HKT!R70+Lcc_CEI!R70</f>
        <v>2825428</v>
      </c>
      <c r="S70" s="853">
        <f>'Lcc_BKK+DMK'!S70+Lcc_CNX!S70+Lcc_HDY!S70+Lcc_HKT!S70+Lcc_CEI!S70</f>
        <v>2847500</v>
      </c>
      <c r="T70" s="856">
        <f>SUM(R70:S70)</f>
        <v>5672928</v>
      </c>
      <c r="U70" s="906">
        <f>+Lcc_BKK!U70+Lcc_DMK!U70+Lcc_CNX!U70+Lcc_HDY!U70+Lcc_HKT!U70+Lcc_CEI!U70</f>
        <v>4137</v>
      </c>
      <c r="V70" s="907">
        <f>T70+U70</f>
        <v>5677065</v>
      </c>
      <c r="W70" s="857">
        <f t="shared" ref="W70:W73" si="161">IF(Q70=0,0,((V70/Q70)-1)*100)</f>
        <v>14.730945170472619</v>
      </c>
    </row>
    <row r="71" spans="1:28" ht="13.5" thickBot="1">
      <c r="A71" s="801" t="str">
        <f t="shared" si="159"/>
        <v xml:space="preserve"> </v>
      </c>
      <c r="B71" s="814" t="s">
        <v>15</v>
      </c>
      <c r="C71" s="848">
        <f t="shared" si="152"/>
        <v>16961</v>
      </c>
      <c r="D71" s="849">
        <f t="shared" si="152"/>
        <v>16970</v>
      </c>
      <c r="E71" s="850">
        <f t="shared" si="152"/>
        <v>33931</v>
      </c>
      <c r="F71" s="848">
        <f t="shared" si="152"/>
        <v>19527</v>
      </c>
      <c r="G71" s="849">
        <f t="shared" si="152"/>
        <v>19508</v>
      </c>
      <c r="H71" s="850">
        <f t="shared" si="152"/>
        <v>39035</v>
      </c>
      <c r="I71" s="851">
        <f t="shared" si="160"/>
        <v>15.042291709646038</v>
      </c>
      <c r="J71" s="801"/>
      <c r="L71" s="819" t="s">
        <v>15</v>
      </c>
      <c r="M71" s="852">
        <f>'Lcc_BKK+DMK'!M71+Lcc_CNX!M71+Lcc_HDY!M71+Lcc_HKT!M71+Lcc_CEI!M71</f>
        <v>2665269</v>
      </c>
      <c r="N71" s="853">
        <f>'Lcc_BKK+DMK'!N71+Lcc_CNX!N71+Lcc_HDY!N71+Lcc_HKT!N71+Lcc_CEI!N71</f>
        <v>2683176</v>
      </c>
      <c r="O71" s="856">
        <f>SUM(M71:N71)</f>
        <v>5348445</v>
      </c>
      <c r="P71" s="906">
        <f>+Lcc_BKK!P71+Lcc_DMK!P71+Lcc_CNX!P71+Lcc_HDY!P71+Lcc_HKT!P71+Lcc_CEI!P71</f>
        <v>3686</v>
      </c>
      <c r="Q71" s="907">
        <f>O71+P71</f>
        <v>5352131</v>
      </c>
      <c r="R71" s="852">
        <f>'Lcc_BKK+DMK'!R71+Lcc_CNX!R71+Lcc_HDY!R71+Lcc_HKT!R71+Lcc_CEI!R71</f>
        <v>3054431</v>
      </c>
      <c r="S71" s="853">
        <f>'Lcc_BKK+DMK'!S71+Lcc_CNX!S71+Lcc_HDY!S71+Lcc_HKT!S71+Lcc_CEI!S71</f>
        <v>3068754</v>
      </c>
      <c r="T71" s="856">
        <f>SUM(R71:S71)</f>
        <v>6123185</v>
      </c>
      <c r="U71" s="906">
        <f>+Lcc_BKK!U71+Lcc_DMK!U71+Lcc_CNX!U71+Lcc_HDY!U71+Lcc_HKT!U71+Lcc_CEI!U71</f>
        <v>3697</v>
      </c>
      <c r="V71" s="907">
        <f>T71+U71</f>
        <v>6126882</v>
      </c>
      <c r="W71" s="857">
        <f t="shared" si="161"/>
        <v>14.475561229723265</v>
      </c>
    </row>
    <row r="72" spans="1:28" ht="14.25" thickTop="1" thickBot="1">
      <c r="A72" s="847" t="str">
        <f t="shared" si="159"/>
        <v xml:space="preserve"> </v>
      </c>
      <c r="B72" s="861" t="s">
        <v>61</v>
      </c>
      <c r="C72" s="862">
        <f>+C69+C70+C71</f>
        <v>49312</v>
      </c>
      <c r="D72" s="863">
        <f t="shared" ref="D72" si="162">+D69+D70+D71</f>
        <v>49335</v>
      </c>
      <c r="E72" s="864">
        <f t="shared" ref="E72" si="163">+E69+E70+E71</f>
        <v>98647</v>
      </c>
      <c r="F72" s="862">
        <f t="shared" ref="F72" si="164">+F69+F70+F71</f>
        <v>55374</v>
      </c>
      <c r="G72" s="863">
        <f t="shared" ref="G72" si="165">+G69+G70+G71</f>
        <v>55365</v>
      </c>
      <c r="H72" s="864">
        <f t="shared" ref="H72" si="166">+H69+H70+H71</f>
        <v>110739</v>
      </c>
      <c r="I72" s="865">
        <f t="shared" si="160"/>
        <v>12.257848692813766</v>
      </c>
      <c r="J72" s="801"/>
      <c r="L72" s="866" t="s">
        <v>61</v>
      </c>
      <c r="M72" s="867">
        <f>+M69+M70+M71</f>
        <v>7832839</v>
      </c>
      <c r="N72" s="868">
        <f t="shared" ref="N72" si="167">+N69+N70+N71</f>
        <v>7836094</v>
      </c>
      <c r="O72" s="869">
        <f t="shared" ref="O72" si="168">+O69+O70+O71</f>
        <v>15668933</v>
      </c>
      <c r="P72" s="868">
        <f t="shared" ref="P72" si="169">+P69+P70+P71</f>
        <v>9816</v>
      </c>
      <c r="Q72" s="869">
        <f t="shared" ref="Q72" si="170">+Q69+Q70+Q71</f>
        <v>15678749</v>
      </c>
      <c r="R72" s="867">
        <f t="shared" ref="R72" si="171">+R69+R70+R71</f>
        <v>8937376</v>
      </c>
      <c r="S72" s="868">
        <f t="shared" ref="S72" si="172">+S69+S70+S71</f>
        <v>8925029</v>
      </c>
      <c r="T72" s="870">
        <f t="shared" ref="T72" si="173">+T69+T70+T71</f>
        <v>17862405</v>
      </c>
      <c r="U72" s="868">
        <f t="shared" ref="U72" si="174">+U69+U70+U71</f>
        <v>10419</v>
      </c>
      <c r="V72" s="870">
        <f t="shared" ref="V72" si="175">+V69+V70+V71</f>
        <v>17872824</v>
      </c>
      <c r="W72" s="871">
        <f t="shared" si="161"/>
        <v>13.993941736040295</v>
      </c>
    </row>
    <row r="73" spans="1:28" ht="13.5" thickTop="1">
      <c r="A73" s="801" t="str">
        <f t="shared" si="159"/>
        <v xml:space="preserve"> </v>
      </c>
      <c r="B73" s="814" t="s">
        <v>16</v>
      </c>
      <c r="C73" s="908">
        <f t="shared" ref="C73:H74" si="176">+C17+C45</f>
        <v>16444</v>
      </c>
      <c r="D73" s="909">
        <f t="shared" si="176"/>
        <v>16437</v>
      </c>
      <c r="E73" s="850">
        <f t="shared" si="176"/>
        <v>32881</v>
      </c>
      <c r="F73" s="908">
        <f t="shared" si="176"/>
        <v>18818</v>
      </c>
      <c r="G73" s="909">
        <f t="shared" si="176"/>
        <v>18825</v>
      </c>
      <c r="H73" s="850">
        <f t="shared" si="176"/>
        <v>37643</v>
      </c>
      <c r="I73" s="851">
        <f t="shared" si="160"/>
        <v>14.482527903652564</v>
      </c>
      <c r="J73" s="873"/>
      <c r="L73" s="819" t="s">
        <v>16</v>
      </c>
      <c r="M73" s="852">
        <f>'Lcc_BKK+DMK'!M73+Lcc_CNX!M73+Lcc_HDY!M73+Lcc_HKT!M73+Lcc_CEI!M73</f>
        <v>2594221</v>
      </c>
      <c r="N73" s="853">
        <f>'Lcc_BKK+DMK'!N73+Lcc_CNX!N73+Lcc_HDY!N73+Lcc_HKT!N73+Lcc_CEI!N73</f>
        <v>2590921</v>
      </c>
      <c r="O73" s="856">
        <f>SUM(M73:N73)</f>
        <v>5185142</v>
      </c>
      <c r="P73" s="906">
        <f>+Lcc_BKK!P73+Lcc_DMK!P73+Lcc_CNX!P73+Lcc_HDY!P73+Lcc_HKT!P73+Lcc_CEI!P73</f>
        <v>1942</v>
      </c>
      <c r="Q73" s="907">
        <f>O73+P73</f>
        <v>5187084</v>
      </c>
      <c r="R73" s="852">
        <f>'Lcc_BKK+DMK'!R73+Lcc_CNX!R73+Lcc_HDY!R73+Lcc_HKT!R73+Lcc_CEI!R73</f>
        <v>2979544</v>
      </c>
      <c r="S73" s="853">
        <f>'Lcc_BKK+DMK'!S73+Lcc_CNX!S73+Lcc_HDY!S73+Lcc_HKT!S73+Lcc_CEI!S73</f>
        <v>2995347</v>
      </c>
      <c r="T73" s="856">
        <f>SUM(R73:S73)</f>
        <v>5974891</v>
      </c>
      <c r="U73" s="906">
        <f>+Lcc_BKK!U73+Lcc_DMK!U73+Lcc_CNX!U73+Lcc_HDY!U73+Lcc_HKT!U73+Lcc_CEI!U73</f>
        <v>3237</v>
      </c>
      <c r="V73" s="907">
        <f>T73+U73</f>
        <v>5978128</v>
      </c>
      <c r="W73" s="857">
        <f t="shared" si="161"/>
        <v>15.250263924779329</v>
      </c>
    </row>
    <row r="74" spans="1:28" ht="13.5" thickBot="1">
      <c r="A74" s="801" t="str">
        <f t="shared" ref="A74:A76" si="177">IF(ISERROR(F74/G74)," ",IF(F74/G74&gt;0.5,IF(F74/G74&lt;1.5," ","NOT OK"),"NOT OK"))</f>
        <v xml:space="preserve"> </v>
      </c>
      <c r="B74" s="814" t="s">
        <v>17</v>
      </c>
      <c r="C74" s="908">
        <f t="shared" si="176"/>
        <v>16626</v>
      </c>
      <c r="D74" s="909">
        <f t="shared" si="176"/>
        <v>16629</v>
      </c>
      <c r="E74" s="850">
        <f t="shared" si="176"/>
        <v>33255</v>
      </c>
      <c r="F74" s="908">
        <f t="shared" si="176"/>
        <v>19063</v>
      </c>
      <c r="G74" s="909">
        <f t="shared" si="176"/>
        <v>19062</v>
      </c>
      <c r="H74" s="850">
        <f t="shared" si="176"/>
        <v>38125</v>
      </c>
      <c r="I74" s="851">
        <f t="shared" ref="I74:I76" si="178">IF(E74=0,0,((H74/E74)-1)*100)</f>
        <v>14.644414373778369</v>
      </c>
      <c r="J74" s="801"/>
      <c r="L74" s="819" t="s">
        <v>17</v>
      </c>
      <c r="M74" s="852">
        <f>'Lcc_BKK+DMK'!M74+Lcc_CNX!M74+Lcc_HDY!M74+Lcc_HKT!M74+Lcc_CEI!M74</f>
        <v>2474650</v>
      </c>
      <c r="N74" s="853">
        <f>'Lcc_BKK+DMK'!N74+Lcc_CNX!N74+Lcc_HDY!N74+Lcc_HKT!N74+Lcc_CEI!N74</f>
        <v>2478077</v>
      </c>
      <c r="O74" s="856">
        <f t="shared" ref="O74" si="179">SUM(M74:N74)</f>
        <v>4952727</v>
      </c>
      <c r="P74" s="906">
        <f>+Lcc_BKK!P74+Lcc_DMK!P74+Lcc_CNX!P74+Lcc_HDY!P74+Lcc_HKT!P74+Lcc_CEI!P74</f>
        <v>2985</v>
      </c>
      <c r="Q74" s="907">
        <f t="shared" ref="Q74" si="180">O74+P74</f>
        <v>4955712</v>
      </c>
      <c r="R74" s="852">
        <f>'Lcc_BKK+DMK'!R74+Lcc_CNX!R74+Lcc_HDY!R74+Lcc_HKT!R74+Lcc_CEI!R74</f>
        <v>2873786</v>
      </c>
      <c r="S74" s="853">
        <f>'Lcc_BKK+DMK'!S74+Lcc_CNX!S74+Lcc_HDY!S74+Lcc_HKT!S74+Lcc_CEI!S74</f>
        <v>2893806</v>
      </c>
      <c r="T74" s="856">
        <f t="shared" ref="T74" si="181">SUM(R74:S74)</f>
        <v>5767592</v>
      </c>
      <c r="U74" s="906">
        <f>+Lcc_BKK!U74+Lcc_DMK!U74+Lcc_CNX!U74+Lcc_HDY!U74+Lcc_HKT!U74+Lcc_CEI!U74</f>
        <v>3035</v>
      </c>
      <c r="V74" s="907">
        <f t="shared" ref="V74" si="182">T74+U74</f>
        <v>5770627</v>
      </c>
      <c r="W74" s="857">
        <f t="shared" ref="W74:W76" si="183">IF(Q74=0,0,((V74/Q74)-1)*100)</f>
        <v>16.443953966655034</v>
      </c>
    </row>
    <row r="75" spans="1:28" ht="14.25" thickTop="1" thickBot="1">
      <c r="A75" s="847" t="str">
        <f t="shared" si="177"/>
        <v xml:space="preserve"> </v>
      </c>
      <c r="B75" s="861" t="s">
        <v>66</v>
      </c>
      <c r="C75" s="862">
        <f>+C72+C73+C74</f>
        <v>82382</v>
      </c>
      <c r="D75" s="875">
        <f t="shared" ref="D75" si="184">+D72+D73+D74</f>
        <v>82401</v>
      </c>
      <c r="E75" s="876">
        <f t="shared" ref="E75" si="185">+E72+E73+E74</f>
        <v>164783</v>
      </c>
      <c r="F75" s="862">
        <f t="shared" ref="F75" si="186">+F72+F73+F74</f>
        <v>93255</v>
      </c>
      <c r="G75" s="863">
        <f t="shared" ref="G75" si="187">+G72+G73+G74</f>
        <v>93252</v>
      </c>
      <c r="H75" s="877">
        <f t="shared" ref="H75" si="188">+H72+H73+H74</f>
        <v>186507</v>
      </c>
      <c r="I75" s="865">
        <f t="shared" si="178"/>
        <v>13.183398772931664</v>
      </c>
      <c r="J75" s="801"/>
      <c r="L75" s="866" t="s">
        <v>66</v>
      </c>
      <c r="M75" s="878">
        <f>+M72+M73+M74</f>
        <v>12901710</v>
      </c>
      <c r="N75" s="878">
        <f t="shared" ref="N75" si="189">+N72+N73+N74</f>
        <v>12905092</v>
      </c>
      <c r="O75" s="879">
        <f t="shared" ref="O75" si="190">+O72+O73+O74</f>
        <v>25806802</v>
      </c>
      <c r="P75" s="878">
        <f t="shared" ref="P75" si="191">+P72+P73+P74</f>
        <v>14743</v>
      </c>
      <c r="Q75" s="879">
        <f t="shared" ref="Q75" si="192">+Q72+Q73+Q74</f>
        <v>25821545</v>
      </c>
      <c r="R75" s="878">
        <f t="shared" ref="R75" si="193">+R72+R73+R74</f>
        <v>14790706</v>
      </c>
      <c r="S75" s="878">
        <f t="shared" ref="S75" si="194">+S72+S73+S74</f>
        <v>14814182</v>
      </c>
      <c r="T75" s="879">
        <f t="shared" ref="T75" si="195">+T72+T73+T74</f>
        <v>29604888</v>
      </c>
      <c r="U75" s="878">
        <f t="shared" ref="U75" si="196">+U72+U73+U74</f>
        <v>16691</v>
      </c>
      <c r="V75" s="879">
        <f t="shared" ref="V75" si="197">+V72+V73+V74</f>
        <v>29621579</v>
      </c>
      <c r="W75" s="871">
        <f t="shared" si="183"/>
        <v>14.716524514702733</v>
      </c>
      <c r="X75" s="802"/>
      <c r="AA75" s="802"/>
    </row>
    <row r="76" spans="1:28" ht="14.25" thickTop="1" thickBot="1">
      <c r="A76" s="847" t="str">
        <f t="shared" si="177"/>
        <v xml:space="preserve"> </v>
      </c>
      <c r="B76" s="861" t="s">
        <v>67</v>
      </c>
      <c r="C76" s="862">
        <f>+C68+C72+C73+C74</f>
        <v>130497</v>
      </c>
      <c r="D76" s="863">
        <f t="shared" ref="D76:H76" si="198">+D68+D72+D73+D74</f>
        <v>130500</v>
      </c>
      <c r="E76" s="877">
        <f t="shared" si="198"/>
        <v>260997</v>
      </c>
      <c r="F76" s="862">
        <f t="shared" si="198"/>
        <v>146194</v>
      </c>
      <c r="G76" s="863">
        <f t="shared" si="198"/>
        <v>146192</v>
      </c>
      <c r="H76" s="877">
        <f t="shared" si="198"/>
        <v>292386</v>
      </c>
      <c r="I76" s="865">
        <f t="shared" si="178"/>
        <v>12.026575018103646</v>
      </c>
      <c r="J76" s="801"/>
      <c r="L76" s="866" t="s">
        <v>67</v>
      </c>
      <c r="M76" s="867">
        <f>+M68+M72+M73+M74</f>
        <v>20011799</v>
      </c>
      <c r="N76" s="867">
        <f t="shared" ref="N76:V76" si="199">+N68+N72+N73+N74</f>
        <v>20022973</v>
      </c>
      <c r="O76" s="880">
        <f t="shared" si="199"/>
        <v>40034772</v>
      </c>
      <c r="P76" s="867">
        <f t="shared" si="199"/>
        <v>24855</v>
      </c>
      <c r="Q76" s="880">
        <f t="shared" si="199"/>
        <v>40059627</v>
      </c>
      <c r="R76" s="867">
        <f t="shared" si="199"/>
        <v>23044015</v>
      </c>
      <c r="S76" s="867">
        <f t="shared" si="199"/>
        <v>23118063</v>
      </c>
      <c r="T76" s="880">
        <f t="shared" si="199"/>
        <v>46162078</v>
      </c>
      <c r="U76" s="867">
        <f t="shared" si="199"/>
        <v>27399</v>
      </c>
      <c r="V76" s="880">
        <f t="shared" si="199"/>
        <v>46189477</v>
      </c>
      <c r="W76" s="871">
        <f t="shared" si="183"/>
        <v>15.301814966974113</v>
      </c>
      <c r="X76" s="881"/>
      <c r="Y76" s="801"/>
      <c r="Z76" s="801"/>
      <c r="AA76" s="882"/>
      <c r="AB76" s="883"/>
    </row>
    <row r="77" spans="1:28" ht="14.25" thickTop="1" thickBot="1">
      <c r="A77" s="801" t="str">
        <f>IF(ISERROR(F77/G77)," ",IF(F77/G77&gt;0.5,IF(F77/G77&lt;1.5," ","NOT OK"),"NOT OK"))</f>
        <v xml:space="preserve"> </v>
      </c>
      <c r="B77" s="814" t="s">
        <v>18</v>
      </c>
      <c r="C77" s="908">
        <f t="shared" ref="C77:E77" si="200">+C21+C49</f>
        <v>15858</v>
      </c>
      <c r="D77" s="909">
        <f t="shared" si="200"/>
        <v>15861</v>
      </c>
      <c r="E77" s="850">
        <f t="shared" si="200"/>
        <v>31719</v>
      </c>
      <c r="F77" s="908"/>
      <c r="G77" s="909"/>
      <c r="H77" s="850"/>
      <c r="I77" s="851"/>
      <c r="J77" s="801"/>
      <c r="L77" s="819" t="s">
        <v>18</v>
      </c>
      <c r="M77" s="852">
        <f>'Lcc_BKK+DMK'!M77+Lcc_CNX!M77+Lcc_HDY!M77+Lcc_HKT!M77+Lcc_CEI!M77</f>
        <v>2394010</v>
      </c>
      <c r="N77" s="853">
        <f>'Lcc_BKK+DMK'!N77+Lcc_CNX!N77+Lcc_HDY!N77+Lcc_HKT!N77+Lcc_CEI!N77</f>
        <v>2373183</v>
      </c>
      <c r="O77" s="856">
        <f>SUM(M77:N77)</f>
        <v>4767193</v>
      </c>
      <c r="P77" s="906">
        <f>+Lcc_BKK!P77+Lcc_DMK!P77+Lcc_CNX!P77+Lcc_HDY!P77+Lcc_HKT!P77+Lcc_CEI!P77</f>
        <v>2560</v>
      </c>
      <c r="Q77" s="907">
        <f>O77+P77</f>
        <v>4769753</v>
      </c>
      <c r="R77" s="852"/>
      <c r="S77" s="853"/>
      <c r="T77" s="856"/>
      <c r="U77" s="906"/>
      <c r="V77" s="907"/>
      <c r="W77" s="857"/>
    </row>
    <row r="78" spans="1:28" ht="15.75" customHeight="1" thickTop="1" thickBot="1">
      <c r="A78" s="886" t="str">
        <f>IF(ISERROR(F78/G78)," ",IF(F78/G78&gt;0.5,IF(F78/G78&lt;1.5," ","NOT OK"),"NOT OK"))</f>
        <v xml:space="preserve"> </v>
      </c>
      <c r="B78" s="887" t="s">
        <v>19</v>
      </c>
      <c r="C78" s="862">
        <f t="shared" ref="C78:E78" si="201">+C73+C74+C77</f>
        <v>48928</v>
      </c>
      <c r="D78" s="888">
        <f t="shared" si="201"/>
        <v>48927</v>
      </c>
      <c r="E78" s="889">
        <f t="shared" si="201"/>
        <v>97855</v>
      </c>
      <c r="F78" s="862"/>
      <c r="G78" s="888"/>
      <c r="H78" s="889"/>
      <c r="I78" s="865"/>
      <c r="J78" s="886"/>
      <c r="K78" s="890"/>
      <c r="L78" s="891" t="s">
        <v>19</v>
      </c>
      <c r="M78" s="892">
        <f t="shared" ref="M78:Q78" si="202">+M73+M74+M77</f>
        <v>7462881</v>
      </c>
      <c r="N78" s="893">
        <f t="shared" si="202"/>
        <v>7442181</v>
      </c>
      <c r="O78" s="894">
        <f t="shared" si="202"/>
        <v>14905062</v>
      </c>
      <c r="P78" s="893">
        <f t="shared" si="202"/>
        <v>7487</v>
      </c>
      <c r="Q78" s="894">
        <f t="shared" si="202"/>
        <v>14912549</v>
      </c>
      <c r="R78" s="892"/>
      <c r="S78" s="893"/>
      <c r="T78" s="895"/>
      <c r="U78" s="893"/>
      <c r="V78" s="895"/>
      <c r="W78" s="896"/>
    </row>
    <row r="79" spans="1:28" ht="13.5" thickTop="1">
      <c r="A79" s="801" t="str">
        <f>IF(ISERROR(F79/G79)," ",IF(F79/G79&gt;0.5,IF(F79/G79&lt;1.5," ","NOT OK"),"NOT OK"))</f>
        <v xml:space="preserve"> </v>
      </c>
      <c r="B79" s="814" t="s">
        <v>21</v>
      </c>
      <c r="C79" s="848">
        <f t="shared" ref="C79:E81" si="203">+C23+C51</f>
        <v>16861</v>
      </c>
      <c r="D79" s="849">
        <f t="shared" si="203"/>
        <v>16869</v>
      </c>
      <c r="E79" s="910">
        <f t="shared" si="203"/>
        <v>33730</v>
      </c>
      <c r="F79" s="848"/>
      <c r="G79" s="849"/>
      <c r="H79" s="910"/>
      <c r="I79" s="851"/>
      <c r="J79" s="801"/>
      <c r="L79" s="819" t="s">
        <v>21</v>
      </c>
      <c r="M79" s="852">
        <f>'Lcc_BKK+DMK'!M79+Lcc_CNX!M79+Lcc_HDY!M79+Lcc_HKT!M79+Lcc_CEI!M79</f>
        <v>2615917</v>
      </c>
      <c r="N79" s="853">
        <f>'Lcc_BKK+DMK'!N79+Lcc_CNX!N79+Lcc_HDY!N79+Lcc_HKT!N79+Lcc_CEI!N79</f>
        <v>2611341</v>
      </c>
      <c r="O79" s="856">
        <f>SUM(M79:N79)</f>
        <v>5227258</v>
      </c>
      <c r="P79" s="906">
        <f>+Lcc_BKK!P79+Lcc_DMK!P79+Lcc_CNX!P79+Lcc_HDY!P79+Lcc_HKT!P79+Lcc_CEI!P79</f>
        <v>2158</v>
      </c>
      <c r="Q79" s="907">
        <f>O79+P79</f>
        <v>5229416</v>
      </c>
      <c r="R79" s="852"/>
      <c r="S79" s="853"/>
      <c r="T79" s="856"/>
      <c r="U79" s="906"/>
      <c r="V79" s="907"/>
      <c r="W79" s="857"/>
    </row>
    <row r="80" spans="1:28">
      <c r="A80" s="801" t="str">
        <f t="shared" ref="A80" si="204">IF(ISERROR(F80/G80)," ",IF(F80/G80&gt;0.5,IF(F80/G80&lt;1.5," ","NOT OK"),"NOT OK"))</f>
        <v xml:space="preserve"> </v>
      </c>
      <c r="B80" s="814" t="s">
        <v>22</v>
      </c>
      <c r="C80" s="848">
        <f t="shared" si="203"/>
        <v>16933</v>
      </c>
      <c r="D80" s="849">
        <f t="shared" si="203"/>
        <v>16928</v>
      </c>
      <c r="E80" s="911">
        <f t="shared" si="203"/>
        <v>33861</v>
      </c>
      <c r="F80" s="848"/>
      <c r="G80" s="849"/>
      <c r="H80" s="911"/>
      <c r="I80" s="851"/>
      <c r="J80" s="801"/>
      <c r="L80" s="819" t="s">
        <v>22</v>
      </c>
      <c r="M80" s="852">
        <f>'Lcc_BKK+DMK'!M80+Lcc_CNX!M80+Lcc_HDY!M80+Lcc_HKT!M80+Lcc_CEI!M80</f>
        <v>2647196</v>
      </c>
      <c r="N80" s="853">
        <f>'Lcc_BKK+DMK'!N80+Lcc_CNX!N80+Lcc_HDY!N80+Lcc_HKT!N80+Lcc_CEI!N80</f>
        <v>2639977</v>
      </c>
      <c r="O80" s="856">
        <f t="shared" ref="O80" si="205">SUM(M80:N80)</f>
        <v>5287173</v>
      </c>
      <c r="P80" s="906">
        <f>+Lcc_BKK!P80+Lcc_DMK!P80+Lcc_CNX!P80+Lcc_HDY!P80+Lcc_HKT!P80+Lcc_CEI!P80</f>
        <v>1558</v>
      </c>
      <c r="Q80" s="907">
        <f t="shared" ref="Q80" si="206">O80+P80</f>
        <v>5288731</v>
      </c>
      <c r="R80" s="852"/>
      <c r="S80" s="853"/>
      <c r="T80" s="856"/>
      <c r="U80" s="906"/>
      <c r="V80" s="907"/>
      <c r="W80" s="857"/>
    </row>
    <row r="81" spans="1:27" ht="13.5" thickBot="1">
      <c r="A81" s="801" t="str">
        <f t="shared" ref="A81" si="207">IF(ISERROR(F81/G81)," ",IF(F81/G81&gt;0.5,IF(F81/G81&lt;1.5," ","NOT OK"),"NOT OK"))</f>
        <v xml:space="preserve"> </v>
      </c>
      <c r="B81" s="814" t="s">
        <v>23</v>
      </c>
      <c r="C81" s="848">
        <f t="shared" si="203"/>
        <v>15735</v>
      </c>
      <c r="D81" s="903">
        <f t="shared" si="203"/>
        <v>15738</v>
      </c>
      <c r="E81" s="912">
        <f t="shared" si="203"/>
        <v>31473</v>
      </c>
      <c r="F81" s="848"/>
      <c r="G81" s="903"/>
      <c r="H81" s="912"/>
      <c r="I81" s="913"/>
      <c r="J81" s="801"/>
      <c r="L81" s="819" t="s">
        <v>23</v>
      </c>
      <c r="M81" s="852">
        <f>'Lcc_BKK+DMK'!M81+Lcc_CNX!M81+Lcc_HDY!M81+Lcc_HKT!M81+Lcc_CEI!M81</f>
        <v>2357056</v>
      </c>
      <c r="N81" s="853">
        <f>'Lcc_BKK+DMK'!N81+Lcc_CNX!N81+Lcc_HDY!N81+Lcc_HKT!N81+Lcc_CEI!N81</f>
        <v>2362133</v>
      </c>
      <c r="O81" s="856">
        <f t="shared" ref="O81" si="208">SUM(M81:N81)</f>
        <v>4719189</v>
      </c>
      <c r="P81" s="906">
        <f>+Lcc_BKK!P81+Lcc_DMK!P81+Lcc_CNX!P81+Lcc_HDY!P81+Lcc_HKT!P81+Lcc_CEI!P81</f>
        <v>1036</v>
      </c>
      <c r="Q81" s="907">
        <f t="shared" ref="Q81" si="209">O81+P81</f>
        <v>4720225</v>
      </c>
      <c r="R81" s="852"/>
      <c r="S81" s="853"/>
      <c r="T81" s="856"/>
      <c r="U81" s="906"/>
      <c r="V81" s="907"/>
      <c r="W81" s="857"/>
    </row>
    <row r="82" spans="1:27" ht="14.25" thickTop="1" thickBot="1">
      <c r="A82" s="847" t="str">
        <f>IF(ISERROR(F82/G82)," ",IF(F82/G82&gt;0.5,IF(F82/G82&lt;1.5," ","NOT OK"),"NOT OK"))</f>
        <v xml:space="preserve"> </v>
      </c>
      <c r="B82" s="861" t="s">
        <v>40</v>
      </c>
      <c r="C82" s="862">
        <f>+C79+C80+C81</f>
        <v>49529</v>
      </c>
      <c r="D82" s="862">
        <f t="shared" ref="D82" si="210">+D79+D80+D81</f>
        <v>49535</v>
      </c>
      <c r="E82" s="862">
        <f t="shared" ref="E82" si="211">+E79+E80+E81</f>
        <v>99064</v>
      </c>
      <c r="F82" s="862"/>
      <c r="G82" s="862"/>
      <c r="H82" s="862"/>
      <c r="I82" s="865"/>
      <c r="J82" s="801"/>
      <c r="L82" s="897" t="s">
        <v>40</v>
      </c>
      <c r="M82" s="867">
        <f>+M79+M80+M81</f>
        <v>7620169</v>
      </c>
      <c r="N82" s="868">
        <f t="shared" ref="N82" si="212">+N79+N80+N81</f>
        <v>7613451</v>
      </c>
      <c r="O82" s="869">
        <f t="shared" ref="O82" si="213">+O79+O80+O81</f>
        <v>15233620</v>
      </c>
      <c r="P82" s="868">
        <f t="shared" ref="P82" si="214">+P79+P80+P81</f>
        <v>4752</v>
      </c>
      <c r="Q82" s="869">
        <f t="shared" ref="Q82" si="215">+Q79+Q80+Q81</f>
        <v>15238372</v>
      </c>
      <c r="R82" s="867"/>
      <c r="S82" s="868"/>
      <c r="T82" s="870"/>
      <c r="U82" s="868"/>
      <c r="V82" s="870"/>
      <c r="W82" s="871"/>
    </row>
    <row r="83" spans="1:27" ht="14.25" thickTop="1" thickBot="1">
      <c r="A83" s="847" t="str">
        <f>IF(ISERROR(F83/G83)," ",IF(F83/G83&gt;0.5,IF(F83/G83&lt;1.5," ","NOT OK"),"NOT OK"))</f>
        <v xml:space="preserve"> </v>
      </c>
      <c r="B83" s="861" t="s">
        <v>62</v>
      </c>
      <c r="C83" s="862">
        <f t="shared" ref="C83:E83" si="216">+C72+C78+C82</f>
        <v>147769</v>
      </c>
      <c r="D83" s="862">
        <f t="shared" si="216"/>
        <v>147797</v>
      </c>
      <c r="E83" s="862">
        <f t="shared" si="216"/>
        <v>295566</v>
      </c>
      <c r="F83" s="862"/>
      <c r="G83" s="862"/>
      <c r="H83" s="862"/>
      <c r="I83" s="865"/>
      <c r="J83" s="801"/>
      <c r="L83" s="897" t="s">
        <v>62</v>
      </c>
      <c r="M83" s="878">
        <f t="shared" ref="M83:Q83" si="217">+M72+M78+M82</f>
        <v>22915889</v>
      </c>
      <c r="N83" s="878">
        <f t="shared" si="217"/>
        <v>22891726</v>
      </c>
      <c r="O83" s="898">
        <f t="shared" si="217"/>
        <v>45807615</v>
      </c>
      <c r="P83" s="878">
        <f t="shared" si="217"/>
        <v>22055</v>
      </c>
      <c r="Q83" s="898">
        <f t="shared" si="217"/>
        <v>45829670</v>
      </c>
      <c r="R83" s="878"/>
      <c r="S83" s="878"/>
      <c r="T83" s="879"/>
      <c r="U83" s="878"/>
      <c r="V83" s="898"/>
      <c r="W83" s="871"/>
      <c r="X83" s="802"/>
      <c r="AA83" s="802"/>
    </row>
    <row r="84" spans="1:27" ht="14.25" thickTop="1" thickBot="1">
      <c r="A84" s="847" t="str">
        <f>IF(ISERROR(F84/G84)," ",IF(F84/G84&gt;0.5,IF(F84/G84&lt;1.5," ","NOT OK"),"NOT OK"))</f>
        <v xml:space="preserve"> </v>
      </c>
      <c r="B84" s="861" t="s">
        <v>63</v>
      </c>
      <c r="C84" s="862">
        <f t="shared" ref="C84:E84" si="218">+C68+C72+C78+C82</f>
        <v>195884</v>
      </c>
      <c r="D84" s="862">
        <f t="shared" si="218"/>
        <v>195896</v>
      </c>
      <c r="E84" s="862">
        <f t="shared" si="218"/>
        <v>391780</v>
      </c>
      <c r="F84" s="862"/>
      <c r="G84" s="862"/>
      <c r="H84" s="862"/>
      <c r="I84" s="865"/>
      <c r="J84" s="801"/>
      <c r="L84" s="897" t="s">
        <v>63</v>
      </c>
      <c r="M84" s="867">
        <f t="shared" ref="M84:Q84" si="219">+M68+M72+M78+M82</f>
        <v>30025978</v>
      </c>
      <c r="N84" s="868">
        <f t="shared" si="219"/>
        <v>30009607</v>
      </c>
      <c r="O84" s="869">
        <f t="shared" si="219"/>
        <v>60035585</v>
      </c>
      <c r="P84" s="868">
        <f t="shared" si="219"/>
        <v>32167</v>
      </c>
      <c r="Q84" s="869">
        <f t="shared" si="219"/>
        <v>60067752</v>
      </c>
      <c r="R84" s="867"/>
      <c r="S84" s="868"/>
      <c r="T84" s="870"/>
      <c r="U84" s="868"/>
      <c r="V84" s="870"/>
      <c r="W84" s="871"/>
      <c r="Z84" s="899"/>
    </row>
    <row r="85" spans="1:27" ht="14.25" thickTop="1" thickBot="1">
      <c r="B85" s="900" t="s">
        <v>60</v>
      </c>
      <c r="C85" s="805"/>
      <c r="D85" s="805"/>
      <c r="E85" s="805"/>
      <c r="F85" s="805"/>
      <c r="G85" s="805"/>
      <c r="H85" s="805"/>
      <c r="I85" s="805"/>
      <c r="J85" s="805"/>
      <c r="L85" s="901" t="s">
        <v>60</v>
      </c>
      <c r="M85" s="808"/>
      <c r="N85" s="808"/>
      <c r="O85" s="808"/>
      <c r="P85" s="808"/>
      <c r="Q85" s="808"/>
      <c r="R85" s="808"/>
      <c r="S85" s="808"/>
      <c r="T85" s="808"/>
      <c r="U85" s="808"/>
      <c r="V85" s="808"/>
      <c r="W85" s="808"/>
      <c r="X85" s="808"/>
    </row>
    <row r="86" spans="1:27" ht="13.5" thickTop="1">
      <c r="L86" s="1394" t="s">
        <v>33</v>
      </c>
      <c r="M86" s="1395"/>
      <c r="N86" s="1395"/>
      <c r="O86" s="1395"/>
      <c r="P86" s="1395"/>
      <c r="Q86" s="1395"/>
      <c r="R86" s="1395"/>
      <c r="S86" s="1395"/>
      <c r="T86" s="1395"/>
      <c r="U86" s="1395"/>
      <c r="V86" s="1395"/>
      <c r="W86" s="1396"/>
    </row>
    <row r="87" spans="1:27" ht="13.5" thickBot="1">
      <c r="L87" s="1397" t="s">
        <v>43</v>
      </c>
      <c r="M87" s="1398"/>
      <c r="N87" s="1398"/>
      <c r="O87" s="1398"/>
      <c r="P87" s="1398"/>
      <c r="Q87" s="1398"/>
      <c r="R87" s="1398"/>
      <c r="S87" s="1398"/>
      <c r="T87" s="1398"/>
      <c r="U87" s="1398"/>
      <c r="V87" s="1398"/>
      <c r="W87" s="1399"/>
    </row>
    <row r="88" spans="1:27" ht="14.25" thickTop="1" thickBot="1">
      <c r="L88" s="914"/>
      <c r="M88" s="915"/>
      <c r="N88" s="915"/>
      <c r="O88" s="915"/>
      <c r="P88" s="915"/>
      <c r="Q88" s="915"/>
      <c r="R88" s="915"/>
      <c r="S88" s="915"/>
      <c r="T88" s="915"/>
      <c r="U88" s="915"/>
      <c r="V88" s="915"/>
      <c r="W88" s="916" t="s">
        <v>34</v>
      </c>
    </row>
    <row r="89" spans="1:27" ht="14.25" thickTop="1" thickBot="1">
      <c r="L89" s="917"/>
      <c r="M89" s="918" t="s">
        <v>64</v>
      </c>
      <c r="N89" s="919"/>
      <c r="O89" s="918"/>
      <c r="P89" s="920"/>
      <c r="Q89" s="919"/>
      <c r="R89" s="920" t="s">
        <v>65</v>
      </c>
      <c r="S89" s="919"/>
      <c r="T89" s="918"/>
      <c r="U89" s="920"/>
      <c r="V89" s="920"/>
      <c r="W89" s="921" t="s">
        <v>2</v>
      </c>
    </row>
    <row r="90" spans="1:27" ht="13.5" thickTop="1">
      <c r="L90" s="922" t="s">
        <v>3</v>
      </c>
      <c r="M90" s="923"/>
      <c r="N90" s="924"/>
      <c r="O90" s="925"/>
      <c r="P90" s="926"/>
      <c r="Q90" s="925"/>
      <c r="R90" s="923"/>
      <c r="S90" s="924"/>
      <c r="T90" s="925"/>
      <c r="U90" s="926"/>
      <c r="V90" s="925"/>
      <c r="W90" s="927" t="s">
        <v>4</v>
      </c>
    </row>
    <row r="91" spans="1:27" ht="13.5" thickBot="1">
      <c r="L91" s="928"/>
      <c r="M91" s="929" t="s">
        <v>35</v>
      </c>
      <c r="N91" s="930" t="s">
        <v>36</v>
      </c>
      <c r="O91" s="931" t="s">
        <v>37</v>
      </c>
      <c r="P91" s="932" t="s">
        <v>32</v>
      </c>
      <c r="Q91" s="931" t="s">
        <v>7</v>
      </c>
      <c r="R91" s="929" t="s">
        <v>35</v>
      </c>
      <c r="S91" s="930" t="s">
        <v>36</v>
      </c>
      <c r="T91" s="931" t="s">
        <v>37</v>
      </c>
      <c r="U91" s="932" t="s">
        <v>32</v>
      </c>
      <c r="V91" s="931" t="s">
        <v>7</v>
      </c>
      <c r="W91" s="933"/>
    </row>
    <row r="92" spans="1:27" ht="5.25" customHeight="1" thickTop="1">
      <c r="L92" s="922"/>
      <c r="M92" s="934"/>
      <c r="N92" s="935"/>
      <c r="O92" s="936"/>
      <c r="P92" s="937"/>
      <c r="Q92" s="936"/>
      <c r="R92" s="934"/>
      <c r="S92" s="935"/>
      <c r="T92" s="936"/>
      <c r="U92" s="937"/>
      <c r="V92" s="936"/>
      <c r="W92" s="938"/>
    </row>
    <row r="93" spans="1:27">
      <c r="A93" s="939"/>
      <c r="L93" s="922" t="s">
        <v>10</v>
      </c>
      <c r="M93" s="940">
        <f>'Lcc_BKK+DMK'!M93+Lcc_CNX!M93+Lcc_HDY!M93+Lcc_HKT!M93+Lcc_CEI!M93</f>
        <v>1740</v>
      </c>
      <c r="N93" s="941">
        <f>'Lcc_BKK+DMK'!N93+Lcc_CNX!N93+Lcc_HDY!N93+Lcc_HKT!N93+Lcc_CEI!N93</f>
        <v>4167</v>
      </c>
      <c r="O93" s="942">
        <f>SUM(M93:N93)</f>
        <v>5907</v>
      </c>
      <c r="P93" s="943">
        <f>'Lcc_BKK+DMK'!P93+Lcc_CNX!P93+Lcc_HDY!P93+Lcc_HKT!P93+Lcc_CEI!P93</f>
        <v>8</v>
      </c>
      <c r="Q93" s="944">
        <f>O93+P93</f>
        <v>5915</v>
      </c>
      <c r="R93" s="940">
        <f>'Lcc_BKK+DMK'!R93+Lcc_CNX!R93+Lcc_HDY!R93+Lcc_HKT!R93+Lcc_CEI!R93</f>
        <v>2041</v>
      </c>
      <c r="S93" s="941">
        <f>'Lcc_BKK+DMK'!S93+Lcc_CNX!S93+Lcc_HDY!S93+Lcc_HKT!S93+Lcc_CEI!S93</f>
        <v>4454</v>
      </c>
      <c r="T93" s="942">
        <f>SUM(R93:S93)</f>
        <v>6495</v>
      </c>
      <c r="U93" s="943">
        <f>'Lcc_BKK+DMK'!U93+Lcc_CNX!U93+Lcc_HDY!U93+Lcc_HKT!U93+Lcc_CEI!U93</f>
        <v>0</v>
      </c>
      <c r="V93" s="944">
        <f>T93+U93</f>
        <v>6495</v>
      </c>
      <c r="W93" s="945">
        <f>IF(Q93=0,0,((V93/Q93)-1)*100)</f>
        <v>9.8055790363482664</v>
      </c>
    </row>
    <row r="94" spans="1:27">
      <c r="A94" s="939"/>
      <c r="L94" s="922" t="s">
        <v>11</v>
      </c>
      <c r="M94" s="940">
        <f>'Lcc_BKK+DMK'!M94+Lcc_CNX!M94+Lcc_HDY!M94+Lcc_HKT!M94+Lcc_CEI!M94</f>
        <v>1761</v>
      </c>
      <c r="N94" s="941">
        <f>'Lcc_BKK+DMK'!N94+Lcc_CNX!N94+Lcc_HDY!N94+Lcc_HKT!N94+Lcc_CEI!N94</f>
        <v>4301</v>
      </c>
      <c r="O94" s="942">
        <f t="shared" ref="O94:O95" si="220">SUM(M94:N94)</f>
        <v>6062</v>
      </c>
      <c r="P94" s="943">
        <f>'Lcc_BKK+DMK'!P94+Lcc_CNX!P94+Lcc_HDY!P94+Lcc_HKT!P94+Lcc_CEI!P94</f>
        <v>14</v>
      </c>
      <c r="Q94" s="944">
        <f t="shared" ref="Q94:Q95" si="221">O94+P94</f>
        <v>6076</v>
      </c>
      <c r="R94" s="940">
        <f>'Lcc_BKK+DMK'!R94+Lcc_CNX!R94+Lcc_HDY!R94+Lcc_HKT!R94+Lcc_CEI!R94</f>
        <v>2380</v>
      </c>
      <c r="S94" s="941">
        <f>'Lcc_BKK+DMK'!S94+Lcc_CNX!S94+Lcc_HDY!S94+Lcc_HKT!S94+Lcc_CEI!S94</f>
        <v>4973</v>
      </c>
      <c r="T94" s="942">
        <f t="shared" ref="T94:T95" si="222">SUM(R94:S94)</f>
        <v>7353</v>
      </c>
      <c r="U94" s="943">
        <f>'Lcc_BKK+DMK'!U94+Lcc_CNX!U94+Lcc_HDY!U94+Lcc_HKT!U94+Lcc_CEI!U94</f>
        <v>0</v>
      </c>
      <c r="V94" s="944">
        <f t="shared" ref="V94:V95" si="223">T94+U94</f>
        <v>7353</v>
      </c>
      <c r="W94" s="945">
        <f t="shared" ref="W94:W95" si="224">IF(Q94=0,0,((V94/Q94)-1)*100)</f>
        <v>21.017116524028957</v>
      </c>
      <c r="Z94" s="899"/>
    </row>
    <row r="95" spans="1:27" ht="13.5" thickBot="1">
      <c r="A95" s="939"/>
      <c r="L95" s="928" t="s">
        <v>12</v>
      </c>
      <c r="M95" s="940">
        <f>'Lcc_BKK+DMK'!M95+Lcc_CNX!M95+Lcc_HDY!M95+Lcc_HKT!M95+Lcc_CEI!M95</f>
        <v>1702</v>
      </c>
      <c r="N95" s="941">
        <f>'Lcc_BKK+DMK'!N95+Lcc_CNX!N95+Lcc_HDY!N95+Lcc_HKT!N95+Lcc_CEI!N95</f>
        <v>4177</v>
      </c>
      <c r="O95" s="942">
        <f t="shared" si="220"/>
        <v>5879</v>
      </c>
      <c r="P95" s="943">
        <f>'Lcc_BKK+DMK'!P95+Lcc_CNX!P95+Lcc_HDY!P95+Lcc_HKT!P95+Lcc_CEI!P95</f>
        <v>2</v>
      </c>
      <c r="Q95" s="944">
        <f t="shared" si="221"/>
        <v>5881</v>
      </c>
      <c r="R95" s="940">
        <f>'Lcc_BKK+DMK'!R95+Lcc_CNX!R95+Lcc_HDY!R95+Lcc_HKT!R95+Lcc_CEI!R95</f>
        <v>2150</v>
      </c>
      <c r="S95" s="941">
        <f>'Lcc_BKK+DMK'!S95+Lcc_CNX!S95+Lcc_HDY!S95+Lcc_HKT!S95+Lcc_CEI!S95</f>
        <v>4834</v>
      </c>
      <c r="T95" s="942">
        <f t="shared" si="222"/>
        <v>6984</v>
      </c>
      <c r="U95" s="943">
        <f>'Lcc_BKK+DMK'!U95+Lcc_CNX!U95+Lcc_HDY!U95+Lcc_HKT!U95+Lcc_CEI!U95</f>
        <v>0</v>
      </c>
      <c r="V95" s="944">
        <f t="shared" si="223"/>
        <v>6984</v>
      </c>
      <c r="W95" s="945">
        <f t="shared" si="224"/>
        <v>18.755313722156085</v>
      </c>
      <c r="Z95" s="899"/>
    </row>
    <row r="96" spans="1:27" ht="14.25" thickTop="1" thickBot="1">
      <c r="A96" s="939"/>
      <c r="L96" s="946" t="s">
        <v>57</v>
      </c>
      <c r="M96" s="947">
        <f t="shared" ref="M96:Q96" si="225">+M93+M94+M95</f>
        <v>5203</v>
      </c>
      <c r="N96" s="948">
        <f t="shared" si="225"/>
        <v>12645</v>
      </c>
      <c r="O96" s="949">
        <f t="shared" si="225"/>
        <v>17848</v>
      </c>
      <c r="P96" s="947">
        <f t="shared" si="225"/>
        <v>24</v>
      </c>
      <c r="Q96" s="949">
        <f t="shared" si="225"/>
        <v>17872</v>
      </c>
      <c r="R96" s="947">
        <f t="shared" ref="R96:V96" si="226">+R93+R94+R95</f>
        <v>6571</v>
      </c>
      <c r="S96" s="948">
        <f t="shared" si="226"/>
        <v>14261</v>
      </c>
      <c r="T96" s="949">
        <f t="shared" si="226"/>
        <v>20832</v>
      </c>
      <c r="U96" s="947">
        <f t="shared" si="226"/>
        <v>0</v>
      </c>
      <c r="V96" s="949">
        <f t="shared" si="226"/>
        <v>20832</v>
      </c>
      <c r="W96" s="950">
        <f t="shared" ref="W96:W97" si="227">IF(Q96=0,0,((V96/Q96)-1)*100)</f>
        <v>16.562220232766343</v>
      </c>
      <c r="Y96" s="899"/>
      <c r="Z96" s="899"/>
    </row>
    <row r="97" spans="1:28" ht="13.5" thickTop="1">
      <c r="A97" s="939"/>
      <c r="L97" s="922" t="s">
        <v>13</v>
      </c>
      <c r="M97" s="940">
        <f>'Lcc_BKK+DMK'!M97+Lcc_CNX!M97+Lcc_HDY!M97+Lcc_HKT!M97+Lcc_CEI!M97</f>
        <v>1614</v>
      </c>
      <c r="N97" s="941">
        <f>'Lcc_BKK+DMK'!N97+Lcc_CNX!N97+Lcc_HDY!N97+Lcc_HKT!N97+Lcc_CEI!N97</f>
        <v>3755</v>
      </c>
      <c r="O97" s="942">
        <f t="shared" ref="O97" si="228">SUM(M97:N97)</f>
        <v>5369</v>
      </c>
      <c r="P97" s="943">
        <f>'Lcc_BKK+DMK'!P97+Lcc_CNX!P97+Lcc_HDY!P97+Lcc_HKT!P97+Lcc_CEI!P97</f>
        <v>0</v>
      </c>
      <c r="Q97" s="944">
        <f t="shared" ref="Q97" si="229">O97+P97</f>
        <v>5369</v>
      </c>
      <c r="R97" s="940">
        <f>'Lcc_BKK+DMK'!R97+Lcc_CNX!R97+Lcc_HDY!R97+Lcc_HKT!R97+Lcc_CEI!R97</f>
        <v>1896</v>
      </c>
      <c r="S97" s="941">
        <f>'Lcc_BKK+DMK'!S97+Lcc_CNX!S97+Lcc_HDY!S97+Lcc_HKT!S97+Lcc_CEI!S97</f>
        <v>4227</v>
      </c>
      <c r="T97" s="942">
        <f t="shared" ref="T97" si="230">SUM(R97:S97)</f>
        <v>6123</v>
      </c>
      <c r="U97" s="943">
        <f>'Lcc_BKK+DMK'!U97+Lcc_CNX!U97+Lcc_HDY!U97+Lcc_HKT!U97+Lcc_CEI!U97</f>
        <v>0</v>
      </c>
      <c r="V97" s="944">
        <f t="shared" ref="V97" si="231">T97+U97</f>
        <v>6123</v>
      </c>
      <c r="W97" s="945">
        <f t="shared" si="227"/>
        <v>14.043583535108951</v>
      </c>
      <c r="X97" s="951"/>
      <c r="Y97" s="952"/>
      <c r="Z97" s="952"/>
      <c r="AA97" s="953"/>
    </row>
    <row r="98" spans="1:28">
      <c r="A98" s="939"/>
      <c r="L98" s="922" t="s">
        <v>14</v>
      </c>
      <c r="M98" s="940">
        <f>'Lcc_BKK+DMK'!M98+Lcc_CNX!M98+Lcc_HDY!M98+Lcc_HKT!M98+Lcc_CEI!M98</f>
        <v>1491</v>
      </c>
      <c r="N98" s="941">
        <f>'Lcc_BKK+DMK'!N98+Lcc_CNX!N98+Lcc_HDY!N98+Lcc_HKT!N98+Lcc_CEI!N98</f>
        <v>3585</v>
      </c>
      <c r="O98" s="942">
        <f>SUM(M98:N98)</f>
        <v>5076</v>
      </c>
      <c r="P98" s="943">
        <f>'Lcc_BKK+DMK'!P98+Lcc_CNX!P98+Lcc_HDY!P98+Lcc_HKT!P98+Lcc_CEI!P98</f>
        <v>13</v>
      </c>
      <c r="Q98" s="944">
        <f>O98+P98</f>
        <v>5089</v>
      </c>
      <c r="R98" s="940">
        <f>'Lcc_BKK+DMK'!R98+Lcc_CNX!R98+Lcc_HDY!R98+Lcc_HKT!R98+Lcc_CEI!R98</f>
        <v>1750</v>
      </c>
      <c r="S98" s="941">
        <f>'Lcc_BKK+DMK'!S98+Lcc_CNX!S98+Lcc_HDY!S98+Lcc_HKT!S98+Lcc_CEI!S98</f>
        <v>4194</v>
      </c>
      <c r="T98" s="942">
        <f>SUM(R98:S98)</f>
        <v>5944</v>
      </c>
      <c r="U98" s="943">
        <f>'Lcc_BKK+DMK'!U98+Lcc_CNX!U98+Lcc_HDY!U98+Lcc_HKT!U98+Lcc_CEI!U98</f>
        <v>2</v>
      </c>
      <c r="V98" s="944">
        <f>T98+U98</f>
        <v>5946</v>
      </c>
      <c r="W98" s="945">
        <f>IF(Q98=0,0,((V98/Q98)-1)*100)</f>
        <v>16.840243662802123</v>
      </c>
      <c r="Y98" s="899"/>
      <c r="Z98" s="899"/>
    </row>
    <row r="99" spans="1:28" ht="13.5" thickBot="1">
      <c r="A99" s="939"/>
      <c r="L99" s="922" t="s">
        <v>15</v>
      </c>
      <c r="M99" s="940">
        <f>'Lcc_BKK+DMK'!M99+Lcc_CNX!M99+Lcc_HDY!M99+Lcc_HKT!M99+Lcc_CEI!M99</f>
        <v>2198</v>
      </c>
      <c r="N99" s="941">
        <f>'Lcc_BKK+DMK'!N99+Lcc_CNX!N99+Lcc_HDY!N99+Lcc_HKT!N99+Lcc_CEI!N99</f>
        <v>4738</v>
      </c>
      <c r="O99" s="942">
        <f>SUM(M99:N99)</f>
        <v>6936</v>
      </c>
      <c r="P99" s="943">
        <f>'Lcc_BKK+DMK'!P99+Lcc_CNX!P99+Lcc_HDY!P99+Lcc_HKT!P99+Lcc_CEI!P99</f>
        <v>21</v>
      </c>
      <c r="Q99" s="944">
        <f>O99+P99</f>
        <v>6957</v>
      </c>
      <c r="R99" s="940">
        <f>'Lcc_BKK+DMK'!R99+Lcc_CNX!R99+Lcc_HDY!R99+Lcc_HKT!R99+Lcc_CEI!R99</f>
        <v>2099</v>
      </c>
      <c r="S99" s="941">
        <f>'Lcc_BKK+DMK'!S99+Lcc_CNX!S99+Lcc_HDY!S99+Lcc_HKT!S99+Lcc_CEI!S99</f>
        <v>5628</v>
      </c>
      <c r="T99" s="942">
        <f>SUM(R99:S99)</f>
        <v>7727</v>
      </c>
      <c r="U99" s="943">
        <f>'Lcc_BKK+DMK'!U99+Lcc_CNX!U99+Lcc_HDY!U99+Lcc_HKT!U99+Lcc_CEI!U99</f>
        <v>0</v>
      </c>
      <c r="V99" s="944">
        <f>T99+U99</f>
        <v>7727</v>
      </c>
      <c r="W99" s="945">
        <f>IF(Q99=0,0,((V99/Q99)-1)*100)</f>
        <v>11.06798907575104</v>
      </c>
      <c r="Y99" s="899"/>
      <c r="Z99" s="899"/>
    </row>
    <row r="100" spans="1:28" ht="14.25" thickTop="1" thickBot="1">
      <c r="A100" s="939"/>
      <c r="L100" s="946" t="s">
        <v>61</v>
      </c>
      <c r="M100" s="947">
        <f>+M97+M98+M99</f>
        <v>5303</v>
      </c>
      <c r="N100" s="948">
        <f t="shared" ref="N100:V100" si="232">+N97+N98+N99</f>
        <v>12078</v>
      </c>
      <c r="O100" s="949">
        <f t="shared" si="232"/>
        <v>17381</v>
      </c>
      <c r="P100" s="947">
        <f t="shared" si="232"/>
        <v>34</v>
      </c>
      <c r="Q100" s="949">
        <f t="shared" si="232"/>
        <v>17415</v>
      </c>
      <c r="R100" s="947">
        <f t="shared" si="232"/>
        <v>5745</v>
      </c>
      <c r="S100" s="948">
        <f t="shared" si="232"/>
        <v>14049</v>
      </c>
      <c r="T100" s="949">
        <f t="shared" si="232"/>
        <v>19794</v>
      </c>
      <c r="U100" s="947">
        <f t="shared" si="232"/>
        <v>2</v>
      </c>
      <c r="V100" s="949">
        <f t="shared" si="232"/>
        <v>19796</v>
      </c>
      <c r="W100" s="950">
        <f>IF(Q100=0,0,((V100/Q100)-1)*100)</f>
        <v>13.672121734137232</v>
      </c>
      <c r="Y100" s="899"/>
      <c r="Z100" s="899"/>
    </row>
    <row r="101" spans="1:28" ht="13.5" thickTop="1">
      <c r="A101" s="939"/>
      <c r="L101" s="922" t="s">
        <v>16</v>
      </c>
      <c r="M101" s="940">
        <f>'Lcc_BKK+DMK'!M101+Lcc_CNX!M101+Lcc_HDY!M101+Lcc_HKT!M101+Lcc_CEI!M101</f>
        <v>2147</v>
      </c>
      <c r="N101" s="941">
        <f>'Lcc_BKK+DMK'!N101+Lcc_CNX!N101+Lcc_HDY!N101+Lcc_HKT!N101+Lcc_CEI!N101</f>
        <v>4625</v>
      </c>
      <c r="O101" s="942">
        <f>SUM(M101:N101)</f>
        <v>6772</v>
      </c>
      <c r="P101" s="943">
        <f>'Lcc_BKK+DMK'!P101+Lcc_CNX!P101+Lcc_HDY!P101+Lcc_HKT!P101+Lcc_CEI!P101</f>
        <v>0</v>
      </c>
      <c r="Q101" s="944">
        <f>O101+P101</f>
        <v>6772</v>
      </c>
      <c r="R101" s="940">
        <f>'Lcc_BKK+DMK'!R101+Lcc_CNX!R101+Lcc_HDY!R101+Lcc_HKT!R101+Lcc_CEI!R101</f>
        <v>2047</v>
      </c>
      <c r="S101" s="941">
        <f>'Lcc_BKK+DMK'!S101+Lcc_CNX!S101+Lcc_HDY!S101+Lcc_HKT!S101+Lcc_CEI!S101</f>
        <v>5807</v>
      </c>
      <c r="T101" s="942">
        <f>SUM(R101:S101)</f>
        <v>7854</v>
      </c>
      <c r="U101" s="943">
        <f>'Lcc_BKK+DMK'!U101+Lcc_CNX!U101+Lcc_HDY!U101+Lcc_HKT!U101+Lcc_CEI!U101</f>
        <v>0</v>
      </c>
      <c r="V101" s="944">
        <f>T101+U101</f>
        <v>7854</v>
      </c>
      <c r="W101" s="945">
        <f>IF(Q101=0,0,((V101/Q101)-1)*100)</f>
        <v>15.97755463673951</v>
      </c>
      <c r="Y101" s="899"/>
      <c r="Z101" s="899"/>
    </row>
    <row r="102" spans="1:28" ht="13.5" thickBot="1">
      <c r="A102" s="939"/>
      <c r="L102" s="922" t="s">
        <v>17</v>
      </c>
      <c r="M102" s="940">
        <f>'Lcc_BKK+DMK'!M102+Lcc_CNX!M102+Lcc_HDY!M102+Lcc_HKT!M102+Lcc_CEI!M102</f>
        <v>1981</v>
      </c>
      <c r="N102" s="941">
        <f>'Lcc_BKK+DMK'!N102+Lcc_CNX!N102+Lcc_HDY!N102+Lcc_HKT!N102+Lcc_CEI!N102</f>
        <v>4858</v>
      </c>
      <c r="O102" s="942">
        <f t="shared" ref="O102" si="233">SUM(M102:N102)</f>
        <v>6839</v>
      </c>
      <c r="P102" s="943">
        <f>'Lcc_BKK+DMK'!P102+Lcc_CNX!P102+Lcc_HDY!P102+Lcc_HKT!P102+Lcc_CEI!P102</f>
        <v>1</v>
      </c>
      <c r="Q102" s="944">
        <f t="shared" ref="Q102" si="234">O102+P102</f>
        <v>6840</v>
      </c>
      <c r="R102" s="940">
        <f>'Lcc_BKK+DMK'!R102+Lcc_CNX!R102+Lcc_HDY!R102+Lcc_HKT!R102+Lcc_CEI!R102</f>
        <v>1916</v>
      </c>
      <c r="S102" s="941">
        <f>'Lcc_BKK+DMK'!S102+Lcc_CNX!S102+Lcc_HDY!S102+Lcc_HKT!S102+Lcc_CEI!S102</f>
        <v>5823</v>
      </c>
      <c r="T102" s="942">
        <f t="shared" ref="T102" si="235">SUM(R102:S102)</f>
        <v>7739</v>
      </c>
      <c r="U102" s="943">
        <f>'Lcc_BKK+DMK'!U102+Lcc_CNX!U102+Lcc_HDY!U102+Lcc_HKT!U102+Lcc_CEI!U102</f>
        <v>2</v>
      </c>
      <c r="V102" s="944">
        <f t="shared" ref="V102" si="236">T102+U102</f>
        <v>7741</v>
      </c>
      <c r="W102" s="945">
        <f t="shared" ref="W102" si="237">IF(Q102=0,0,((V102/Q102)-1)*100)</f>
        <v>13.172514619883046</v>
      </c>
      <c r="Y102" s="899"/>
      <c r="Z102" s="899"/>
    </row>
    <row r="103" spans="1:28" ht="14.25" thickTop="1" thickBot="1">
      <c r="A103" s="939"/>
      <c r="L103" s="946" t="s">
        <v>66</v>
      </c>
      <c r="M103" s="947">
        <f>+M100+M101+M102</f>
        <v>9431</v>
      </c>
      <c r="N103" s="948">
        <f t="shared" ref="N103:V103" si="238">+N100+N101+N102</f>
        <v>21561</v>
      </c>
      <c r="O103" s="954">
        <f t="shared" si="238"/>
        <v>30992</v>
      </c>
      <c r="P103" s="947">
        <f t="shared" si="238"/>
        <v>35</v>
      </c>
      <c r="Q103" s="954">
        <f t="shared" si="238"/>
        <v>31027</v>
      </c>
      <c r="R103" s="947">
        <f t="shared" si="238"/>
        <v>9708</v>
      </c>
      <c r="S103" s="948">
        <f t="shared" si="238"/>
        <v>25679</v>
      </c>
      <c r="T103" s="954">
        <f t="shared" si="238"/>
        <v>35387</v>
      </c>
      <c r="U103" s="947">
        <f t="shared" si="238"/>
        <v>4</v>
      </c>
      <c r="V103" s="954">
        <f t="shared" si="238"/>
        <v>35391</v>
      </c>
      <c r="W103" s="950">
        <f t="shared" ref="W103" si="239">IF(Q103=0,0,((V103/Q103)-1)*100)</f>
        <v>14.065169046314496</v>
      </c>
      <c r="Y103" s="899"/>
      <c r="Z103" s="899"/>
    </row>
    <row r="104" spans="1:28" ht="14.25" thickTop="1" thickBot="1">
      <c r="A104" s="939"/>
      <c r="L104" s="946" t="s">
        <v>67</v>
      </c>
      <c r="M104" s="947">
        <f>+M96+M100+M101+M102</f>
        <v>14634</v>
      </c>
      <c r="N104" s="948">
        <f t="shared" ref="N104:V104" si="240">+N96+N100+N101+N102</f>
        <v>34206</v>
      </c>
      <c r="O104" s="954">
        <f t="shared" si="240"/>
        <v>48840</v>
      </c>
      <c r="P104" s="947">
        <f t="shared" si="240"/>
        <v>59</v>
      </c>
      <c r="Q104" s="954">
        <f t="shared" si="240"/>
        <v>48899</v>
      </c>
      <c r="R104" s="947">
        <f t="shared" si="240"/>
        <v>16279</v>
      </c>
      <c r="S104" s="948">
        <f t="shared" si="240"/>
        <v>39940</v>
      </c>
      <c r="T104" s="954">
        <f t="shared" si="240"/>
        <v>56219</v>
      </c>
      <c r="U104" s="947">
        <f t="shared" si="240"/>
        <v>4</v>
      </c>
      <c r="V104" s="954">
        <f t="shared" si="240"/>
        <v>56223</v>
      </c>
      <c r="W104" s="950">
        <f>IF(Q104=0,0,((V104/Q104)-1)*100)</f>
        <v>14.977811407186238</v>
      </c>
      <c r="Y104" s="899"/>
      <c r="Z104" s="899"/>
      <c r="AB104" s="883"/>
    </row>
    <row r="105" spans="1:28" ht="14.25" thickTop="1" thickBot="1">
      <c r="A105" s="939"/>
      <c r="L105" s="922" t="s">
        <v>18</v>
      </c>
      <c r="M105" s="940">
        <f>'Lcc_BKK+DMK'!M105+Lcc_CNX!M105+Lcc_HDY!M105+Lcc_HKT!M105+Lcc_CEI!M105</f>
        <v>1948</v>
      </c>
      <c r="N105" s="941">
        <f>'Lcc_BKK+DMK'!N105+Lcc_CNX!N105+Lcc_HDY!N105+Lcc_HKT!N105+Lcc_CEI!N105</f>
        <v>4452</v>
      </c>
      <c r="O105" s="942">
        <f>SUM(M105:N105)</f>
        <v>6400</v>
      </c>
      <c r="P105" s="943">
        <f>'Lcc_BKK+DMK'!P105+Lcc_CNX!P105+Lcc_HDY!P105+Lcc_HKT!P105+Lcc_CEI!P105</f>
        <v>1</v>
      </c>
      <c r="Q105" s="944">
        <f>O105+P105</f>
        <v>6401</v>
      </c>
      <c r="R105" s="940"/>
      <c r="S105" s="941"/>
      <c r="T105" s="942"/>
      <c r="U105" s="943"/>
      <c r="V105" s="944"/>
      <c r="W105" s="945"/>
      <c r="Y105" s="899"/>
      <c r="Z105" s="899"/>
    </row>
    <row r="106" spans="1:28" ht="14.25" thickTop="1" thickBot="1">
      <c r="A106" s="939" t="str">
        <f>IF(ISERROR(F106/G106)," ",IF(F106/G106&gt;0.5,IF(F106/G106&lt;1.5," ","NOT OK"),"NOT OK"))</f>
        <v xml:space="preserve"> </v>
      </c>
      <c r="L106" s="955" t="s">
        <v>19</v>
      </c>
      <c r="M106" s="956">
        <f t="shared" ref="M106:Q106" si="241">+M101+M102+M105</f>
        <v>6076</v>
      </c>
      <c r="N106" s="956">
        <f t="shared" si="241"/>
        <v>13935</v>
      </c>
      <c r="O106" s="957">
        <f t="shared" si="241"/>
        <v>20011</v>
      </c>
      <c r="P106" s="958">
        <f t="shared" si="241"/>
        <v>2</v>
      </c>
      <c r="Q106" s="957">
        <f t="shared" si="241"/>
        <v>20013</v>
      </c>
      <c r="R106" s="956"/>
      <c r="S106" s="956"/>
      <c r="T106" s="957"/>
      <c r="U106" s="958"/>
      <c r="V106" s="957"/>
      <c r="W106" s="959"/>
      <c r="Y106" s="899"/>
      <c r="Z106" s="899"/>
    </row>
    <row r="107" spans="1:28" ht="13.5" thickTop="1">
      <c r="A107" s="939"/>
      <c r="L107" s="922" t="s">
        <v>21</v>
      </c>
      <c r="M107" s="940">
        <f>'Lcc_BKK+DMK'!M107+Lcc_CNX!M107+Lcc_HDY!M107+Lcc_HKT!M107+Lcc_CEI!M107</f>
        <v>2139</v>
      </c>
      <c r="N107" s="941">
        <f>'Lcc_BKK+DMK'!N107+Lcc_CNX!N107+Lcc_HDY!N107+Lcc_HKT!N107+Lcc_CEI!N107</f>
        <v>4047</v>
      </c>
      <c r="O107" s="942">
        <f>SUM(M107:N107)</f>
        <v>6186</v>
      </c>
      <c r="P107" s="943">
        <f>'Lcc_BKK+DMK'!P107+Lcc_CNX!P107+Lcc_HDY!P107+Lcc_HKT!P107+Lcc_CEI!P107</f>
        <v>0</v>
      </c>
      <c r="Q107" s="944">
        <f>O107+P107</f>
        <v>6186</v>
      </c>
      <c r="R107" s="940"/>
      <c r="S107" s="941"/>
      <c r="T107" s="942"/>
      <c r="U107" s="943"/>
      <c r="V107" s="944"/>
      <c r="W107" s="945"/>
    </row>
    <row r="108" spans="1:28">
      <c r="A108" s="939"/>
      <c r="L108" s="922" t="s">
        <v>22</v>
      </c>
      <c r="M108" s="940">
        <f>'Lcc_BKK+DMK'!M108+Lcc_CNX!M108+Lcc_HDY!M108+Lcc_HKT!M108+Lcc_CEI!M108</f>
        <v>1982</v>
      </c>
      <c r="N108" s="941">
        <f>'Lcc_BKK+DMK'!N108+Lcc_CNX!N108+Lcc_HDY!N108+Lcc_HKT!N108+Lcc_CEI!N108</f>
        <v>3590</v>
      </c>
      <c r="O108" s="942">
        <f t="shared" ref="O108" si="242">SUM(M108:N108)</f>
        <v>5572</v>
      </c>
      <c r="P108" s="943">
        <f>'Lcc_BKK+DMK'!P108+Lcc_CNX!P108+Lcc_HDY!P108+Lcc_HKT!P108+Lcc_CEI!P108</f>
        <v>6</v>
      </c>
      <c r="Q108" s="944">
        <f t="shared" ref="Q108" si="243">O108+P108</f>
        <v>5578</v>
      </c>
      <c r="R108" s="940"/>
      <c r="S108" s="941"/>
      <c r="T108" s="942"/>
      <c r="U108" s="943"/>
      <c r="V108" s="944"/>
      <c r="W108" s="945"/>
    </row>
    <row r="109" spans="1:28" ht="13.5" thickBot="1">
      <c r="A109" s="960"/>
      <c r="L109" s="922" t="s">
        <v>23</v>
      </c>
      <c r="M109" s="940">
        <f>'Lcc_BKK+DMK'!M109+Lcc_CNX!M109+Lcc_HDY!M109+Lcc_HKT!M109+Lcc_CEI!M109</f>
        <v>2066</v>
      </c>
      <c r="N109" s="941">
        <f>'Lcc_BKK+DMK'!N109+Lcc_CNX!N109+Lcc_HDY!N109+Lcc_HKT!N109+Lcc_CEI!N109</f>
        <v>3828</v>
      </c>
      <c r="O109" s="942">
        <f t="shared" ref="O109" si="244">SUM(M109:N109)</f>
        <v>5894</v>
      </c>
      <c r="P109" s="943">
        <f>'Lcc_BKK+DMK'!P109+Lcc_CNX!P109+Lcc_HDY!P109+Lcc_HKT!P109+Lcc_CEI!P109</f>
        <v>0</v>
      </c>
      <c r="Q109" s="944">
        <f t="shared" ref="Q109" si="245">O109+P109</f>
        <v>5894</v>
      </c>
      <c r="R109" s="940"/>
      <c r="S109" s="941"/>
      <c r="T109" s="942"/>
      <c r="U109" s="943"/>
      <c r="V109" s="944"/>
      <c r="W109" s="945"/>
    </row>
    <row r="110" spans="1:28" ht="14.25" thickTop="1" thickBot="1">
      <c r="A110" s="939"/>
      <c r="L110" s="946" t="s">
        <v>24</v>
      </c>
      <c r="M110" s="947">
        <f>+M107+M108+M109</f>
        <v>6187</v>
      </c>
      <c r="N110" s="948">
        <f t="shared" ref="N110:Q110" si="246">+N107+N108+N109</f>
        <v>11465</v>
      </c>
      <c r="O110" s="949">
        <f t="shared" si="246"/>
        <v>17652</v>
      </c>
      <c r="P110" s="947">
        <f t="shared" si="246"/>
        <v>6</v>
      </c>
      <c r="Q110" s="949">
        <f t="shared" si="246"/>
        <v>17658</v>
      </c>
      <c r="R110" s="947"/>
      <c r="S110" s="948"/>
      <c r="T110" s="949"/>
      <c r="U110" s="947"/>
      <c r="V110" s="949"/>
      <c r="W110" s="950"/>
    </row>
    <row r="111" spans="1:28" ht="14.25" thickTop="1" thickBot="1">
      <c r="A111" s="939" t="str">
        <f>IF(ISERROR(F111/G111)," ",IF(F111/G111&gt;0.5,IF(F111/G111&lt;1.5," ","NOT OK"),"NOT OK"))</f>
        <v xml:space="preserve"> </v>
      </c>
      <c r="L111" s="946" t="s">
        <v>62</v>
      </c>
      <c r="M111" s="947">
        <f t="shared" ref="M111:Q111" si="247">+M100+M106+M110</f>
        <v>17566</v>
      </c>
      <c r="N111" s="948">
        <f t="shared" si="247"/>
        <v>37478</v>
      </c>
      <c r="O111" s="954">
        <f t="shared" si="247"/>
        <v>55044</v>
      </c>
      <c r="P111" s="947">
        <f t="shared" si="247"/>
        <v>42</v>
      </c>
      <c r="Q111" s="954">
        <f t="shared" si="247"/>
        <v>55086</v>
      </c>
      <c r="R111" s="947"/>
      <c r="S111" s="948"/>
      <c r="T111" s="954"/>
      <c r="U111" s="947"/>
      <c r="V111" s="954"/>
      <c r="W111" s="950"/>
      <c r="Y111" s="899"/>
      <c r="Z111" s="899"/>
    </row>
    <row r="112" spans="1:28" ht="14.25" thickTop="1" thickBot="1">
      <c r="A112" s="939"/>
      <c r="L112" s="946" t="s">
        <v>63</v>
      </c>
      <c r="M112" s="947">
        <f t="shared" ref="M112:Q112" si="248">+M96+M100+M106+M110</f>
        <v>22769</v>
      </c>
      <c r="N112" s="948">
        <f t="shared" si="248"/>
        <v>50123</v>
      </c>
      <c r="O112" s="949">
        <f t="shared" si="248"/>
        <v>72892</v>
      </c>
      <c r="P112" s="947">
        <f t="shared" si="248"/>
        <v>66</v>
      </c>
      <c r="Q112" s="949">
        <f t="shared" si="248"/>
        <v>72958</v>
      </c>
      <c r="R112" s="947"/>
      <c r="S112" s="948"/>
      <c r="T112" s="949"/>
      <c r="U112" s="947"/>
      <c r="V112" s="949"/>
      <c r="W112" s="950"/>
      <c r="Y112" s="899"/>
      <c r="Z112" s="899"/>
    </row>
    <row r="113" spans="1:27" ht="14.25" thickTop="1" thickBot="1">
      <c r="A113" s="939"/>
      <c r="L113" s="961" t="s">
        <v>60</v>
      </c>
      <c r="M113" s="915"/>
      <c r="N113" s="915"/>
      <c r="O113" s="915"/>
      <c r="P113" s="915"/>
      <c r="Q113" s="915"/>
      <c r="R113" s="915"/>
      <c r="S113" s="915"/>
      <c r="T113" s="915"/>
      <c r="U113" s="915"/>
      <c r="V113" s="915"/>
      <c r="W113" s="915"/>
      <c r="X113" s="915"/>
    </row>
    <row r="114" spans="1:27" ht="13.5" thickTop="1">
      <c r="L114" s="1394" t="s">
        <v>41</v>
      </c>
      <c r="M114" s="1395"/>
      <c r="N114" s="1395"/>
      <c r="O114" s="1395"/>
      <c r="P114" s="1395"/>
      <c r="Q114" s="1395"/>
      <c r="R114" s="1395"/>
      <c r="S114" s="1395"/>
      <c r="T114" s="1395"/>
      <c r="U114" s="1395"/>
      <c r="V114" s="1395"/>
      <c r="W114" s="1396"/>
    </row>
    <row r="115" spans="1:27" ht="13.5" thickBot="1">
      <c r="L115" s="1397" t="s">
        <v>44</v>
      </c>
      <c r="M115" s="1398"/>
      <c r="N115" s="1398"/>
      <c r="O115" s="1398"/>
      <c r="P115" s="1398"/>
      <c r="Q115" s="1398"/>
      <c r="R115" s="1398"/>
      <c r="S115" s="1398"/>
      <c r="T115" s="1398"/>
      <c r="U115" s="1398"/>
      <c r="V115" s="1398"/>
      <c r="W115" s="1399"/>
    </row>
    <row r="116" spans="1:27" ht="14.25" thickTop="1" thickBot="1">
      <c r="L116" s="914"/>
      <c r="M116" s="915"/>
      <c r="N116" s="915"/>
      <c r="O116" s="915"/>
      <c r="P116" s="915"/>
      <c r="Q116" s="915"/>
      <c r="R116" s="915"/>
      <c r="S116" s="915"/>
      <c r="T116" s="915"/>
      <c r="U116" s="915"/>
      <c r="V116" s="915"/>
      <c r="W116" s="916" t="s">
        <v>34</v>
      </c>
    </row>
    <row r="117" spans="1:27" ht="14.25" thickTop="1" thickBot="1">
      <c r="L117" s="917"/>
      <c r="M117" s="918" t="s">
        <v>64</v>
      </c>
      <c r="N117" s="919"/>
      <c r="O117" s="918"/>
      <c r="P117" s="920"/>
      <c r="Q117" s="919"/>
      <c r="R117" s="920" t="s">
        <v>65</v>
      </c>
      <c r="S117" s="919"/>
      <c r="T117" s="918"/>
      <c r="U117" s="920"/>
      <c r="V117" s="920"/>
      <c r="W117" s="921" t="s">
        <v>2</v>
      </c>
    </row>
    <row r="118" spans="1:27" ht="13.5" thickTop="1">
      <c r="L118" s="922" t="s">
        <v>3</v>
      </c>
      <c r="M118" s="923"/>
      <c r="N118" s="924"/>
      <c r="O118" s="925"/>
      <c r="P118" s="926"/>
      <c r="Q118" s="925"/>
      <c r="R118" s="923"/>
      <c r="S118" s="924"/>
      <c r="T118" s="925"/>
      <c r="U118" s="926"/>
      <c r="V118" s="925"/>
      <c r="W118" s="927" t="s">
        <v>4</v>
      </c>
    </row>
    <row r="119" spans="1:27" ht="13.5" thickBot="1">
      <c r="L119" s="928"/>
      <c r="M119" s="929" t="s">
        <v>35</v>
      </c>
      <c r="N119" s="930" t="s">
        <v>36</v>
      </c>
      <c r="O119" s="931" t="s">
        <v>37</v>
      </c>
      <c r="P119" s="932" t="s">
        <v>32</v>
      </c>
      <c r="Q119" s="931" t="s">
        <v>7</v>
      </c>
      <c r="R119" s="929" t="s">
        <v>35</v>
      </c>
      <c r="S119" s="930" t="s">
        <v>36</v>
      </c>
      <c r="T119" s="931" t="s">
        <v>37</v>
      </c>
      <c r="U119" s="932" t="s">
        <v>32</v>
      </c>
      <c r="V119" s="931" t="s">
        <v>7</v>
      </c>
      <c r="W119" s="962"/>
    </row>
    <row r="120" spans="1:27" ht="6" customHeight="1" thickTop="1">
      <c r="L120" s="922"/>
      <c r="M120" s="934"/>
      <c r="N120" s="935"/>
      <c r="O120" s="936"/>
      <c r="P120" s="937"/>
      <c r="Q120" s="936"/>
      <c r="R120" s="934"/>
      <c r="S120" s="935"/>
      <c r="T120" s="936"/>
      <c r="U120" s="937"/>
      <c r="V120" s="936"/>
      <c r="W120" s="938"/>
    </row>
    <row r="121" spans="1:27">
      <c r="L121" s="922" t="s">
        <v>10</v>
      </c>
      <c r="M121" s="940">
        <f>+'Lcc_BKK+DMK'!M121+Lcc_CNX!M121+Lcc_HDY!M121+Lcc_HKT!M121+Lcc_CEI!M121</f>
        <v>700</v>
      </c>
      <c r="N121" s="941">
        <f>+'Lcc_BKK+DMK'!N121+Lcc_CNX!N121+Lcc_HDY!N121+Lcc_HKT!N121+Lcc_CEI!N121</f>
        <v>833</v>
      </c>
      <c r="O121" s="942">
        <f>SUM(M121:N121)</f>
        <v>1533</v>
      </c>
      <c r="P121" s="943">
        <f>+'Lcc_BKK+DMK'!P121+Lcc_CNX!P121+Lcc_HDY!P121+Lcc_HKT!P121+Lcc_CEI!P121</f>
        <v>1</v>
      </c>
      <c r="Q121" s="944">
        <f>O121+P121</f>
        <v>1534</v>
      </c>
      <c r="R121" s="940">
        <f>+'Lcc_BKK+DMK'!R121+Lcc_CNX!R121+Lcc_HDY!R121+Lcc_HKT!R121+Lcc_CEI!R121</f>
        <v>891.36799999999994</v>
      </c>
      <c r="S121" s="941">
        <f>+'Lcc_BKK+DMK'!S121+Lcc_CNX!S121+Lcc_HDY!S121+Lcc_HKT!S121+Lcc_CEI!S121</f>
        <v>1027.194</v>
      </c>
      <c r="T121" s="942">
        <f>SUM(R121:S121)</f>
        <v>1918.5619999999999</v>
      </c>
      <c r="U121" s="943">
        <f>+'Lcc_BKK+DMK'!U121+Lcc_CNX!U121+Lcc_HDY!U121+Lcc_HKT!U121+Lcc_CEI!U121</f>
        <v>0</v>
      </c>
      <c r="V121" s="944">
        <f>T121+U121</f>
        <v>1918.5619999999999</v>
      </c>
      <c r="W121" s="945">
        <f>IF(Q121=0,0,((V121/Q121)-1)*100)</f>
        <v>25.069230769230757</v>
      </c>
    </row>
    <row r="122" spans="1:27">
      <c r="L122" s="922" t="s">
        <v>11</v>
      </c>
      <c r="M122" s="940">
        <f>+'Lcc_BKK+DMK'!M122+Lcc_CNX!M122+Lcc_HDY!M122+Lcc_HKT!M122+Lcc_CEI!M122</f>
        <v>796</v>
      </c>
      <c r="N122" s="941">
        <f>+'Lcc_BKK+DMK'!N122+Lcc_CNX!N122+Lcc_HDY!N122+Lcc_HKT!N122+Lcc_CEI!N122</f>
        <v>953</v>
      </c>
      <c r="O122" s="942">
        <f t="shared" ref="O122:O123" si="249">SUM(M122:N122)</f>
        <v>1749</v>
      </c>
      <c r="P122" s="943">
        <f>+'Lcc_BKK+DMK'!P122+Lcc_CNX!P122+Lcc_HDY!P122+Lcc_HKT!P122+Lcc_CEI!P122</f>
        <v>0</v>
      </c>
      <c r="Q122" s="944">
        <f t="shared" ref="Q122:Q123" si="250">O122+P122</f>
        <v>1749</v>
      </c>
      <c r="R122" s="940">
        <f>+'Lcc_BKK+DMK'!R122+Lcc_CNX!R122+Lcc_HDY!R122+Lcc_HKT!R122+Lcc_CEI!R122</f>
        <v>792</v>
      </c>
      <c r="S122" s="941">
        <f>+'Lcc_BKK+DMK'!S122+Lcc_CNX!S122+Lcc_HDY!S122+Lcc_HKT!S122+Lcc_CEI!S122</f>
        <v>939</v>
      </c>
      <c r="T122" s="942">
        <f t="shared" ref="T122:T123" si="251">SUM(R122:S122)</f>
        <v>1731</v>
      </c>
      <c r="U122" s="943">
        <f>+'Lcc_BKK+DMK'!U122+Lcc_CNX!U122+Lcc_HDY!U122+Lcc_HKT!U122+Lcc_CEI!U122</f>
        <v>0</v>
      </c>
      <c r="V122" s="944">
        <f t="shared" ref="V122:V123" si="252">T122+U122</f>
        <v>1731</v>
      </c>
      <c r="W122" s="945">
        <f t="shared" ref="W122:W123" si="253">IF(Q122=0,0,((V122/Q122)-1)*100)</f>
        <v>-1.0291595197255532</v>
      </c>
    </row>
    <row r="123" spans="1:27" ht="13.5" thickBot="1">
      <c r="L123" s="928" t="s">
        <v>12</v>
      </c>
      <c r="M123" s="940">
        <f>+'Lcc_BKK+DMK'!M123+Lcc_CNX!M123+Lcc_HDY!M123+Lcc_HKT!M123+Lcc_CEI!M123</f>
        <v>925</v>
      </c>
      <c r="N123" s="941">
        <f>+'Lcc_BKK+DMK'!N123+Lcc_CNX!N123+Lcc_HDY!N123+Lcc_HKT!N123+Lcc_CEI!N123</f>
        <v>1075</v>
      </c>
      <c r="O123" s="942">
        <f t="shared" si="249"/>
        <v>2000</v>
      </c>
      <c r="P123" s="943">
        <f>+'Lcc_BKK+DMK'!P123+Lcc_CNX!P123+Lcc_HDY!P123+Lcc_HKT!P123+Lcc_CEI!P123</f>
        <v>1</v>
      </c>
      <c r="Q123" s="944">
        <f t="shared" si="250"/>
        <v>2001</v>
      </c>
      <c r="R123" s="940">
        <f>+'Lcc_BKK+DMK'!R123+Lcc_CNX!R123+Lcc_HDY!R123+Lcc_HKT!R123+Lcc_CEI!R123</f>
        <v>907</v>
      </c>
      <c r="S123" s="941">
        <f>+'Lcc_BKK+DMK'!S123+Lcc_CNX!S123+Lcc_HDY!S123+Lcc_HKT!S123+Lcc_CEI!S123</f>
        <v>1147</v>
      </c>
      <c r="T123" s="942">
        <f t="shared" si="251"/>
        <v>2054</v>
      </c>
      <c r="U123" s="943">
        <f>+'Lcc_BKK+DMK'!U123+Lcc_CNX!U123+Lcc_HDY!U123+Lcc_HKT!U123+Lcc_CEI!U123</f>
        <v>0</v>
      </c>
      <c r="V123" s="944">
        <f t="shared" si="252"/>
        <v>2054</v>
      </c>
      <c r="W123" s="945">
        <f t="shared" si="253"/>
        <v>2.6486756621689089</v>
      </c>
    </row>
    <row r="124" spans="1:27" ht="14.25" thickTop="1" thickBot="1">
      <c r="L124" s="946" t="s">
        <v>57</v>
      </c>
      <c r="M124" s="947">
        <f t="shared" ref="M124:Q124" si="254">+M121+M122+M123</f>
        <v>2421</v>
      </c>
      <c r="N124" s="948">
        <f t="shared" si="254"/>
        <v>2861</v>
      </c>
      <c r="O124" s="949">
        <f t="shared" si="254"/>
        <v>5282</v>
      </c>
      <c r="P124" s="947">
        <f t="shared" si="254"/>
        <v>2</v>
      </c>
      <c r="Q124" s="949">
        <f t="shared" si="254"/>
        <v>5284</v>
      </c>
      <c r="R124" s="947">
        <f t="shared" ref="R124:V124" si="255">+R121+R122+R123</f>
        <v>2590.3679999999999</v>
      </c>
      <c r="S124" s="948">
        <f t="shared" si="255"/>
        <v>3113.194</v>
      </c>
      <c r="T124" s="949">
        <f t="shared" si="255"/>
        <v>5703.5619999999999</v>
      </c>
      <c r="U124" s="947">
        <f t="shared" si="255"/>
        <v>0</v>
      </c>
      <c r="V124" s="949">
        <f t="shared" si="255"/>
        <v>5703.5619999999999</v>
      </c>
      <c r="W124" s="950">
        <f t="shared" ref="W124:W125" si="256">IF(Q124=0,0,((V124/Q124)-1)*100)</f>
        <v>7.9402346707040161</v>
      </c>
      <c r="Y124" s="899"/>
      <c r="Z124" s="899"/>
    </row>
    <row r="125" spans="1:27" ht="13.5" thickTop="1">
      <c r="L125" s="922" t="s">
        <v>13</v>
      </c>
      <c r="M125" s="940">
        <f>+'Lcc_BKK+DMK'!M125+Lcc_CNX!M125+Lcc_HDY!M125+Lcc_HKT!M125+Lcc_CEI!M125</f>
        <v>1109</v>
      </c>
      <c r="N125" s="941">
        <f>+'Lcc_BKK+DMK'!N125+Lcc_CNX!N125+Lcc_HDY!N125+Lcc_HKT!N125+Lcc_CEI!N125</f>
        <v>1151</v>
      </c>
      <c r="O125" s="942">
        <f t="shared" ref="O125" si="257">SUM(M125:N125)</f>
        <v>2260</v>
      </c>
      <c r="P125" s="943">
        <f>+'Lcc_BKK+DMK'!P125+Lcc_CNX!P125+Lcc_HDY!P125+Lcc_HKT!P125+Lcc_CEI!P125</f>
        <v>0</v>
      </c>
      <c r="Q125" s="944">
        <f t="shared" ref="Q125" si="258">O125+P125</f>
        <v>2260</v>
      </c>
      <c r="R125" s="940">
        <f>+'Lcc_BKK+DMK'!R125+Lcc_CNX!R125+Lcc_HDY!R125+Lcc_HKT!R125+Lcc_CEI!R125</f>
        <v>800</v>
      </c>
      <c r="S125" s="941">
        <f>+'Lcc_BKK+DMK'!S125+Lcc_CNX!S125+Lcc_HDY!S125+Lcc_HKT!S125+Lcc_CEI!S125</f>
        <v>962</v>
      </c>
      <c r="T125" s="942">
        <f t="shared" ref="T125" si="259">SUM(R125:S125)</f>
        <v>1762</v>
      </c>
      <c r="U125" s="943">
        <f>+'Lcc_BKK+DMK'!U125+Lcc_CNX!U125+Lcc_HDY!U125+Lcc_HKT!U125+Lcc_CEI!U125</f>
        <v>0</v>
      </c>
      <c r="V125" s="944">
        <f t="shared" ref="V125" si="260">T125+U125</f>
        <v>1762</v>
      </c>
      <c r="W125" s="945">
        <f t="shared" si="256"/>
        <v>-22.0353982300885</v>
      </c>
      <c r="X125" s="951"/>
      <c r="Y125" s="952"/>
      <c r="Z125" s="952"/>
      <c r="AA125" s="953"/>
    </row>
    <row r="126" spans="1:27">
      <c r="L126" s="922" t="s">
        <v>14</v>
      </c>
      <c r="M126" s="940">
        <f>+'Lcc_BKK+DMK'!M126+Lcc_CNX!M126+Lcc_HDY!M126+Lcc_HKT!M126+Lcc_CEI!M126</f>
        <v>1010</v>
      </c>
      <c r="N126" s="941">
        <f>+'Lcc_BKK+DMK'!N126+Lcc_CNX!N126+Lcc_HDY!N126+Lcc_HKT!N126+Lcc_CEI!N126</f>
        <v>1221</v>
      </c>
      <c r="O126" s="942">
        <f>SUM(M126:N126)</f>
        <v>2231</v>
      </c>
      <c r="P126" s="943">
        <f>+'Lcc_BKK+DMK'!P126+Lcc_CNX!P126+Lcc_HDY!P126+Lcc_HKT!P126+Lcc_CEI!P126</f>
        <v>0</v>
      </c>
      <c r="Q126" s="944">
        <f>O126+P126</f>
        <v>2231</v>
      </c>
      <c r="R126" s="940">
        <f>+'Lcc_BKK+DMK'!R126+Lcc_CNX!R126+Lcc_HDY!R126+Lcc_HKT!R126+Lcc_CEI!R126</f>
        <v>877</v>
      </c>
      <c r="S126" s="941">
        <f>+'Lcc_BKK+DMK'!S126+Lcc_CNX!S126+Lcc_HDY!S126+Lcc_HKT!S126+Lcc_CEI!S126</f>
        <v>1140</v>
      </c>
      <c r="T126" s="942">
        <f>SUM(R126:S126)</f>
        <v>2017</v>
      </c>
      <c r="U126" s="943">
        <f>+'Lcc_BKK+DMK'!U126+Lcc_CNX!U126+Lcc_HDY!U126+Lcc_HKT!U126+Lcc_CEI!U126</f>
        <v>1</v>
      </c>
      <c r="V126" s="944">
        <f>T126+U126</f>
        <v>2018</v>
      </c>
      <c r="W126" s="945">
        <f>IF(Q126=0,0,((V126/Q126)-1)*100)</f>
        <v>-9.5472882115643198</v>
      </c>
      <c r="Y126" s="899"/>
      <c r="Z126" s="899"/>
    </row>
    <row r="127" spans="1:27" ht="13.5" thickBot="1">
      <c r="L127" s="922" t="s">
        <v>15</v>
      </c>
      <c r="M127" s="940">
        <f>+'Lcc_BKK+DMK'!M127+Lcc_CNX!M127+Lcc_HDY!M127+Lcc_HKT!M127+Lcc_CEI!M127</f>
        <v>1107</v>
      </c>
      <c r="N127" s="941">
        <f>+'Lcc_BKK+DMK'!N127+Lcc_CNX!N127+Lcc_HDY!N127+Lcc_HKT!N127+Lcc_CEI!N127</f>
        <v>1187</v>
      </c>
      <c r="O127" s="942">
        <f>SUM(M127:N127)</f>
        <v>2294</v>
      </c>
      <c r="P127" s="943">
        <f>+'Lcc_BKK+DMK'!P127+Lcc_CNX!P127+Lcc_HDY!P127+Lcc_HKT!P127+Lcc_CEI!P127</f>
        <v>0</v>
      </c>
      <c r="Q127" s="944">
        <f>O127+P127</f>
        <v>2294</v>
      </c>
      <c r="R127" s="940">
        <f>+'Lcc_BKK+DMK'!R127+Lcc_CNX!R127+Lcc_HDY!R127+Lcc_HKT!R127+Lcc_CEI!R127</f>
        <v>771</v>
      </c>
      <c r="S127" s="941">
        <f>+'Lcc_BKK+DMK'!S127+Lcc_CNX!S127+Lcc_HDY!S127+Lcc_HKT!S127+Lcc_CEI!S127</f>
        <v>976</v>
      </c>
      <c r="T127" s="942">
        <f>SUM(R127:S127)</f>
        <v>1747</v>
      </c>
      <c r="U127" s="943">
        <f>+'Lcc_BKK+DMK'!U127+Lcc_CNX!U127+Lcc_HDY!U127+Lcc_HKT!U127+Lcc_CEI!U127</f>
        <v>0</v>
      </c>
      <c r="V127" s="944">
        <f>T127+U127</f>
        <v>1747</v>
      </c>
      <c r="W127" s="945">
        <f>IF(Q127=0,0,((V127/Q127)-1)*100)</f>
        <v>-23.84481255448997</v>
      </c>
      <c r="Y127" s="899"/>
      <c r="Z127" s="899"/>
    </row>
    <row r="128" spans="1:27" ht="14.25" thickTop="1" thickBot="1">
      <c r="A128" s="939"/>
      <c r="L128" s="946" t="s">
        <v>61</v>
      </c>
      <c r="M128" s="947">
        <f>+M125+M126+M127</f>
        <v>3226</v>
      </c>
      <c r="N128" s="948">
        <f t="shared" ref="N128" si="261">+N125+N126+N127</f>
        <v>3559</v>
      </c>
      <c r="O128" s="949">
        <f t="shared" ref="O128" si="262">+O125+O126+O127</f>
        <v>6785</v>
      </c>
      <c r="P128" s="947">
        <f t="shared" ref="P128" si="263">+P125+P126+P127</f>
        <v>0</v>
      </c>
      <c r="Q128" s="949">
        <f t="shared" ref="Q128" si="264">+Q125+Q126+Q127</f>
        <v>6785</v>
      </c>
      <c r="R128" s="947">
        <f t="shared" ref="R128" si="265">+R125+R126+R127</f>
        <v>2448</v>
      </c>
      <c r="S128" s="948">
        <f t="shared" ref="S128" si="266">+S125+S126+S127</f>
        <v>3078</v>
      </c>
      <c r="T128" s="949">
        <f t="shared" ref="T128" si="267">+T125+T126+T127</f>
        <v>5526</v>
      </c>
      <c r="U128" s="947">
        <f t="shared" ref="U128" si="268">+U125+U126+U127</f>
        <v>1</v>
      </c>
      <c r="V128" s="949">
        <f t="shared" ref="V128" si="269">+V125+V126+V127</f>
        <v>5527</v>
      </c>
      <c r="W128" s="950">
        <f>IF(Q128=0,0,((V128/Q128)-1)*100)</f>
        <v>-18.540899042004423</v>
      </c>
      <c r="Y128" s="899"/>
      <c r="Z128" s="899"/>
    </row>
    <row r="129" spans="1:28" ht="13.5" thickTop="1">
      <c r="L129" s="922" t="s">
        <v>16</v>
      </c>
      <c r="M129" s="940">
        <f>+'Lcc_BKK+DMK'!M129+Lcc_CNX!M129+Lcc_HDY!M129+Lcc_HKT!M129+Lcc_CEI!M129</f>
        <v>846</v>
      </c>
      <c r="N129" s="941">
        <f>+'Lcc_BKK+DMK'!N129+Lcc_CNX!N129+Lcc_HDY!N129+Lcc_HKT!N129+Lcc_CEI!N129</f>
        <v>916</v>
      </c>
      <c r="O129" s="942">
        <f>SUM(M129:N129)</f>
        <v>1762</v>
      </c>
      <c r="P129" s="943">
        <f>+'Lcc_BKK+DMK'!P129+Lcc_CNX!P129+Lcc_HDY!P129+Lcc_HKT!P129+Lcc_CEI!P129</f>
        <v>0</v>
      </c>
      <c r="Q129" s="944">
        <f>O129+P129</f>
        <v>1762</v>
      </c>
      <c r="R129" s="940">
        <f>+'Lcc_BKK+DMK'!R129+Lcc_CNX!R129+Lcc_HDY!R129+Lcc_HKT!R129+Lcc_CEI!R129</f>
        <v>586</v>
      </c>
      <c r="S129" s="941">
        <f>+'Lcc_BKK+DMK'!S129+Lcc_CNX!S129+Lcc_HDY!S129+Lcc_HKT!S129+Lcc_CEI!S129</f>
        <v>691</v>
      </c>
      <c r="T129" s="942">
        <f>SUM(R129:S129)</f>
        <v>1277</v>
      </c>
      <c r="U129" s="943">
        <f>+'Lcc_BKK+DMK'!U129+Lcc_CNX!U129+Lcc_HDY!U129+Lcc_HKT!U129+Lcc_CEI!U129</f>
        <v>0</v>
      </c>
      <c r="V129" s="944">
        <f>T129+U129</f>
        <v>1277</v>
      </c>
      <c r="W129" s="945">
        <f>IF(Q129=0,0,((V129/Q129)-1)*100)</f>
        <v>-27.525539160045398</v>
      </c>
      <c r="Y129" s="899"/>
      <c r="Z129" s="899"/>
    </row>
    <row r="130" spans="1:28" ht="13.5" thickBot="1">
      <c r="L130" s="922" t="s">
        <v>17</v>
      </c>
      <c r="M130" s="940">
        <f>+'Lcc_BKK+DMK'!M130+Lcc_CNX!M130+Lcc_HDY!M130+Lcc_HKT!M130+Lcc_CEI!M130</f>
        <v>868</v>
      </c>
      <c r="N130" s="941">
        <f>+'Lcc_BKK+DMK'!N130+Lcc_CNX!N130+Lcc_HDY!N130+Lcc_HKT!N130+Lcc_CEI!N130</f>
        <v>937</v>
      </c>
      <c r="O130" s="942">
        <f t="shared" ref="O130" si="270">SUM(M130:N130)</f>
        <v>1805</v>
      </c>
      <c r="P130" s="943">
        <f>+'Lcc_BKK+DMK'!P130+Lcc_CNX!P130+Lcc_HDY!P130+Lcc_HKT!P130+Lcc_CEI!P130</f>
        <v>1</v>
      </c>
      <c r="Q130" s="944">
        <f t="shared" ref="Q130" si="271">O130+P130</f>
        <v>1806</v>
      </c>
      <c r="R130" s="940">
        <f>+'Lcc_BKK+DMK'!R130+Lcc_CNX!R130+Lcc_HDY!R130+Lcc_HKT!R130+Lcc_CEI!R130</f>
        <v>536</v>
      </c>
      <c r="S130" s="941">
        <f>+'Lcc_BKK+DMK'!S130+Lcc_CNX!S130+Lcc_HDY!S130+Lcc_HKT!S130+Lcc_CEI!S130</f>
        <v>699</v>
      </c>
      <c r="T130" s="942">
        <f t="shared" ref="T130" si="272">SUM(R130:S130)</f>
        <v>1235</v>
      </c>
      <c r="U130" s="943">
        <f>+'Lcc_BKK+DMK'!U130+Lcc_CNX!U130+Lcc_HDY!U130+Lcc_HKT!U130+Lcc_CEI!U130</f>
        <v>0</v>
      </c>
      <c r="V130" s="944">
        <f t="shared" ref="V130" si="273">T130+U130</f>
        <v>1235</v>
      </c>
      <c r="W130" s="945">
        <f t="shared" ref="W130:W131" si="274">IF(Q130=0,0,((V130/Q130)-1)*100)</f>
        <v>-31.616832779623483</v>
      </c>
      <c r="Y130" s="899"/>
      <c r="Z130" s="899"/>
    </row>
    <row r="131" spans="1:28" ht="14.25" thickTop="1" thickBot="1">
      <c r="A131" s="939"/>
      <c r="L131" s="946" t="s">
        <v>66</v>
      </c>
      <c r="M131" s="947">
        <f>+M128+M129+M130</f>
        <v>4940</v>
      </c>
      <c r="N131" s="948">
        <f t="shared" ref="N131" si="275">+N128+N129+N130</f>
        <v>5412</v>
      </c>
      <c r="O131" s="954">
        <f t="shared" ref="O131" si="276">+O128+O129+O130</f>
        <v>10352</v>
      </c>
      <c r="P131" s="947">
        <f t="shared" ref="P131" si="277">+P128+P129+P130</f>
        <v>1</v>
      </c>
      <c r="Q131" s="954">
        <f t="shared" ref="Q131" si="278">+Q128+Q129+Q130</f>
        <v>10353</v>
      </c>
      <c r="R131" s="947">
        <f t="shared" ref="R131" si="279">+R128+R129+R130</f>
        <v>3570</v>
      </c>
      <c r="S131" s="948">
        <f t="shared" ref="S131" si="280">+S128+S129+S130</f>
        <v>4468</v>
      </c>
      <c r="T131" s="954">
        <f t="shared" ref="T131" si="281">+T128+T129+T130</f>
        <v>8038</v>
      </c>
      <c r="U131" s="947">
        <f t="shared" ref="U131" si="282">+U128+U129+U130</f>
        <v>1</v>
      </c>
      <c r="V131" s="954">
        <f t="shared" ref="V131" si="283">+V128+V129+V130</f>
        <v>8039</v>
      </c>
      <c r="W131" s="950">
        <f t="shared" si="274"/>
        <v>-22.351009369264951</v>
      </c>
      <c r="Y131" s="899"/>
      <c r="Z131" s="899"/>
    </row>
    <row r="132" spans="1:28" ht="14.25" thickTop="1" thickBot="1">
      <c r="A132" s="939"/>
      <c r="L132" s="946" t="s">
        <v>67</v>
      </c>
      <c r="M132" s="947">
        <f>+M124+M128+M129+M130</f>
        <v>7361</v>
      </c>
      <c r="N132" s="948">
        <f t="shared" ref="N132:V132" si="284">+N124+N128+N129+N130</f>
        <v>8273</v>
      </c>
      <c r="O132" s="954">
        <f t="shared" si="284"/>
        <v>15634</v>
      </c>
      <c r="P132" s="947">
        <f t="shared" si="284"/>
        <v>3</v>
      </c>
      <c r="Q132" s="954">
        <f t="shared" si="284"/>
        <v>15637</v>
      </c>
      <c r="R132" s="947">
        <f t="shared" si="284"/>
        <v>6160.3680000000004</v>
      </c>
      <c r="S132" s="948">
        <f t="shared" si="284"/>
        <v>7581.1939999999995</v>
      </c>
      <c r="T132" s="954">
        <f t="shared" si="284"/>
        <v>13741.562</v>
      </c>
      <c r="U132" s="947">
        <f t="shared" si="284"/>
        <v>1</v>
      </c>
      <c r="V132" s="954">
        <f t="shared" si="284"/>
        <v>13742.562</v>
      </c>
      <c r="W132" s="950">
        <f>IF(Q132=0,0,((V132/Q132)-1)*100)</f>
        <v>-12.115098804118441</v>
      </c>
      <c r="Y132" s="899"/>
      <c r="Z132" s="899"/>
      <c r="AB132" s="883"/>
    </row>
    <row r="133" spans="1:28" ht="14.25" thickTop="1" thickBot="1">
      <c r="L133" s="922" t="s">
        <v>18</v>
      </c>
      <c r="M133" s="940">
        <f>+'Lcc_BKK+DMK'!M133+Lcc_CNX!M133+Lcc_HDY!M133+Lcc_HKT!M133+Lcc_CEI!M133</f>
        <v>875</v>
      </c>
      <c r="N133" s="941">
        <f>+'Lcc_BKK+DMK'!N133+Lcc_CNX!N133+Lcc_HDY!N133+Lcc_HKT!N133+Lcc_CEI!N133</f>
        <v>901</v>
      </c>
      <c r="O133" s="942">
        <f>SUM(M133:N133)</f>
        <v>1776</v>
      </c>
      <c r="P133" s="943">
        <f>+'Lcc_BKK+DMK'!P133+Lcc_CNX!P133+Lcc_HDY!P133+Lcc_HKT!P133+Lcc_CEI!P133</f>
        <v>0</v>
      </c>
      <c r="Q133" s="944">
        <f>O133+P133</f>
        <v>1776</v>
      </c>
      <c r="R133" s="940"/>
      <c r="S133" s="941"/>
      <c r="T133" s="942"/>
      <c r="U133" s="943"/>
      <c r="V133" s="944"/>
      <c r="W133" s="945"/>
      <c r="Y133" s="899"/>
      <c r="Z133" s="899"/>
    </row>
    <row r="134" spans="1:28" ht="14.25" thickTop="1" thickBot="1">
      <c r="A134" s="939"/>
      <c r="L134" s="955" t="s">
        <v>19</v>
      </c>
      <c r="M134" s="956">
        <f t="shared" ref="M134:Q134" si="285">+M129+M130+M133</f>
        <v>2589</v>
      </c>
      <c r="N134" s="956">
        <f t="shared" si="285"/>
        <v>2754</v>
      </c>
      <c r="O134" s="957">
        <f t="shared" si="285"/>
        <v>5343</v>
      </c>
      <c r="P134" s="958">
        <f t="shared" si="285"/>
        <v>1</v>
      </c>
      <c r="Q134" s="957">
        <f t="shared" si="285"/>
        <v>5344</v>
      </c>
      <c r="R134" s="956"/>
      <c r="S134" s="956"/>
      <c r="T134" s="957"/>
      <c r="U134" s="958"/>
      <c r="V134" s="957"/>
      <c r="W134" s="959"/>
      <c r="Y134" s="899"/>
      <c r="Z134" s="899"/>
    </row>
    <row r="135" spans="1:28" ht="13.5" thickTop="1">
      <c r="A135" s="963"/>
      <c r="K135" s="963"/>
      <c r="L135" s="922" t="s">
        <v>21</v>
      </c>
      <c r="M135" s="940">
        <f>+'Lcc_BKK+DMK'!M135+Lcc_CNX!M135+Lcc_HDY!M135+Lcc_HKT!M135+Lcc_CEI!M135</f>
        <v>898</v>
      </c>
      <c r="N135" s="941">
        <f>+'Lcc_BKK+DMK'!N135+Lcc_CNX!N135+Lcc_HDY!N135+Lcc_HKT!N135+Lcc_CEI!N135</f>
        <v>925</v>
      </c>
      <c r="O135" s="942">
        <f>SUM(M135:N135)</f>
        <v>1823</v>
      </c>
      <c r="P135" s="943">
        <f>+'Lcc_BKK+DMK'!P135+Lcc_CNX!P135+Lcc_HDY!P135+Lcc_HKT!P135+Lcc_CEI!P135</f>
        <v>0</v>
      </c>
      <c r="Q135" s="944">
        <f>O135+P135</f>
        <v>1823</v>
      </c>
      <c r="R135" s="940"/>
      <c r="S135" s="941"/>
      <c r="T135" s="942"/>
      <c r="U135" s="943"/>
      <c r="V135" s="944"/>
      <c r="W135" s="945"/>
    </row>
    <row r="136" spans="1:28">
      <c r="A136" s="963"/>
      <c r="K136" s="963"/>
      <c r="L136" s="922" t="s">
        <v>22</v>
      </c>
      <c r="M136" s="940">
        <f>+'Lcc_BKK+DMK'!M136+Lcc_CNX!M136+Lcc_HDY!M136+Lcc_HKT!M136+Lcc_CEI!M136</f>
        <v>970</v>
      </c>
      <c r="N136" s="941">
        <f>+'Lcc_BKK+DMK'!N136+Lcc_CNX!N136+Lcc_HDY!N136+Lcc_HKT!N136+Lcc_CEI!N136</f>
        <v>991</v>
      </c>
      <c r="O136" s="942">
        <f t="shared" ref="O136" si="286">SUM(M136:N136)</f>
        <v>1961</v>
      </c>
      <c r="P136" s="943">
        <f>+'Lcc_BKK+DMK'!P136+Lcc_CNX!P136+Lcc_HDY!P136+Lcc_HKT!P136+Lcc_CEI!P136</f>
        <v>0</v>
      </c>
      <c r="Q136" s="944">
        <f t="shared" ref="Q136" si="287">O136+P136</f>
        <v>1961</v>
      </c>
      <c r="R136" s="940"/>
      <c r="S136" s="941"/>
      <c r="T136" s="942"/>
      <c r="U136" s="943"/>
      <c r="V136" s="944"/>
      <c r="W136" s="945"/>
    </row>
    <row r="137" spans="1:28" ht="13.5" thickBot="1">
      <c r="A137" s="963"/>
      <c r="K137" s="963"/>
      <c r="L137" s="922" t="s">
        <v>23</v>
      </c>
      <c r="M137" s="940">
        <f>+'Lcc_BKK+DMK'!M137+Lcc_CNX!M137+Lcc_HDY!M137+Lcc_HKT!M137+Lcc_CEI!M137</f>
        <v>875</v>
      </c>
      <c r="N137" s="941">
        <f>+'Lcc_BKK+DMK'!N137+Lcc_CNX!N137+Lcc_HDY!N137+Lcc_HKT!N137+Lcc_CEI!N137</f>
        <v>939</v>
      </c>
      <c r="O137" s="942">
        <f t="shared" ref="O137" si="288">SUM(M137:N137)</f>
        <v>1814</v>
      </c>
      <c r="P137" s="943">
        <f>+'Lcc_BKK+DMK'!P137+Lcc_CNX!P137+Lcc_HDY!P137+Lcc_HKT!P137+Lcc_CEI!P137</f>
        <v>0</v>
      </c>
      <c r="Q137" s="944">
        <f t="shared" ref="Q137" si="289">O137+P137</f>
        <v>1814</v>
      </c>
      <c r="R137" s="940"/>
      <c r="S137" s="941"/>
      <c r="T137" s="942"/>
      <c r="U137" s="943"/>
      <c r="V137" s="944"/>
      <c r="W137" s="945"/>
    </row>
    <row r="138" spans="1:28" ht="14.25" thickTop="1" thickBot="1">
      <c r="A138" s="939"/>
      <c r="L138" s="946" t="s">
        <v>24</v>
      </c>
      <c r="M138" s="947">
        <f>+M135+M136+M137</f>
        <v>2743</v>
      </c>
      <c r="N138" s="948">
        <f t="shared" ref="N138" si="290">+N135+N136+N137</f>
        <v>2855</v>
      </c>
      <c r="O138" s="949">
        <f t="shared" ref="O138" si="291">+O135+O136+O137</f>
        <v>5598</v>
      </c>
      <c r="P138" s="947">
        <f t="shared" ref="P138" si="292">+P135+P136+P137</f>
        <v>0</v>
      </c>
      <c r="Q138" s="949">
        <f t="shared" ref="Q138" si="293">+Q135+Q136+Q137</f>
        <v>5598</v>
      </c>
      <c r="R138" s="947"/>
      <c r="S138" s="948"/>
      <c r="T138" s="949"/>
      <c r="U138" s="947"/>
      <c r="V138" s="949"/>
      <c r="W138" s="950"/>
    </row>
    <row r="139" spans="1:28" ht="14.25" thickTop="1" thickBot="1">
      <c r="A139" s="939" t="str">
        <f>IF(ISERROR(F139/G139)," ",IF(F139/G139&gt;0.5,IF(F139/G139&lt;1.5," ","NOT OK"),"NOT OK"))</f>
        <v xml:space="preserve"> </v>
      </c>
      <c r="L139" s="946" t="s">
        <v>62</v>
      </c>
      <c r="M139" s="947">
        <f t="shared" ref="M139:Q139" si="294">+M128+M134+M138</f>
        <v>8558</v>
      </c>
      <c r="N139" s="948">
        <f t="shared" si="294"/>
        <v>9168</v>
      </c>
      <c r="O139" s="954">
        <f t="shared" si="294"/>
        <v>17726</v>
      </c>
      <c r="P139" s="947">
        <f t="shared" si="294"/>
        <v>1</v>
      </c>
      <c r="Q139" s="954">
        <f t="shared" si="294"/>
        <v>17727</v>
      </c>
      <c r="R139" s="947"/>
      <c r="S139" s="948"/>
      <c r="T139" s="954"/>
      <c r="U139" s="947"/>
      <c r="V139" s="954"/>
      <c r="W139" s="950"/>
      <c r="Y139" s="899"/>
      <c r="Z139" s="899"/>
    </row>
    <row r="140" spans="1:28" ht="14.25" thickTop="1" thickBot="1">
      <c r="A140" s="939"/>
      <c r="L140" s="946" t="s">
        <v>63</v>
      </c>
      <c r="M140" s="947">
        <f t="shared" ref="M140:Q140" si="295">+M124+M128+M134+M138</f>
        <v>10979</v>
      </c>
      <c r="N140" s="948">
        <f t="shared" si="295"/>
        <v>12029</v>
      </c>
      <c r="O140" s="949">
        <f t="shared" si="295"/>
        <v>23008</v>
      </c>
      <c r="P140" s="947">
        <f t="shared" si="295"/>
        <v>3</v>
      </c>
      <c r="Q140" s="949">
        <f t="shared" si="295"/>
        <v>23011</v>
      </c>
      <c r="R140" s="947"/>
      <c r="S140" s="948"/>
      <c r="T140" s="949"/>
      <c r="U140" s="947"/>
      <c r="V140" s="949"/>
      <c r="W140" s="950"/>
      <c r="Y140" s="899"/>
      <c r="Z140" s="899"/>
    </row>
    <row r="141" spans="1:28" ht="14.25" thickTop="1" thickBot="1">
      <c r="L141" s="961" t="s">
        <v>60</v>
      </c>
      <c r="M141" s="915"/>
      <c r="N141" s="915"/>
      <c r="O141" s="915"/>
      <c r="P141" s="915"/>
      <c r="Q141" s="915"/>
      <c r="R141" s="915"/>
      <c r="S141" s="915"/>
      <c r="T141" s="915"/>
      <c r="U141" s="915"/>
      <c r="V141" s="915"/>
      <c r="W141" s="915"/>
      <c r="X141" s="915"/>
    </row>
    <row r="142" spans="1:28" ht="13.5" thickTop="1">
      <c r="L142" s="1394" t="s">
        <v>42</v>
      </c>
      <c r="M142" s="1395"/>
      <c r="N142" s="1395"/>
      <c r="O142" s="1395"/>
      <c r="P142" s="1395"/>
      <c r="Q142" s="1395"/>
      <c r="R142" s="1395"/>
      <c r="S142" s="1395"/>
      <c r="T142" s="1395"/>
      <c r="U142" s="1395"/>
      <c r="V142" s="1395"/>
      <c r="W142" s="1396"/>
    </row>
    <row r="143" spans="1:28" ht="13.5" thickBot="1">
      <c r="L143" s="1397" t="s">
        <v>45</v>
      </c>
      <c r="M143" s="1398"/>
      <c r="N143" s="1398"/>
      <c r="O143" s="1398"/>
      <c r="P143" s="1398"/>
      <c r="Q143" s="1398"/>
      <c r="R143" s="1398"/>
      <c r="S143" s="1398"/>
      <c r="T143" s="1398"/>
      <c r="U143" s="1398"/>
      <c r="V143" s="1398"/>
      <c r="W143" s="1399"/>
    </row>
    <row r="144" spans="1:28" ht="14.25" thickTop="1" thickBot="1">
      <c r="L144" s="914"/>
      <c r="M144" s="915"/>
      <c r="N144" s="915"/>
      <c r="O144" s="915"/>
      <c r="P144" s="915"/>
      <c r="Q144" s="915"/>
      <c r="R144" s="915"/>
      <c r="S144" s="915"/>
      <c r="T144" s="915"/>
      <c r="U144" s="915"/>
      <c r="V144" s="915"/>
      <c r="W144" s="916" t="s">
        <v>34</v>
      </c>
    </row>
    <row r="145" spans="1:28" ht="14.25" thickTop="1" thickBot="1">
      <c r="L145" s="917"/>
      <c r="M145" s="918" t="s">
        <v>64</v>
      </c>
      <c r="N145" s="919"/>
      <c r="O145" s="918"/>
      <c r="P145" s="920"/>
      <c r="Q145" s="919"/>
      <c r="R145" s="920" t="s">
        <v>65</v>
      </c>
      <c r="S145" s="919"/>
      <c r="T145" s="918"/>
      <c r="U145" s="920"/>
      <c r="V145" s="920"/>
      <c r="W145" s="921" t="s">
        <v>2</v>
      </c>
    </row>
    <row r="146" spans="1:28" ht="13.5" thickTop="1">
      <c r="L146" s="922" t="s">
        <v>3</v>
      </c>
      <c r="M146" s="923"/>
      <c r="N146" s="924"/>
      <c r="O146" s="925"/>
      <c r="P146" s="926"/>
      <c r="Q146" s="964"/>
      <c r="R146" s="923"/>
      <c r="S146" s="924"/>
      <c r="T146" s="925"/>
      <c r="U146" s="926"/>
      <c r="V146" s="964"/>
      <c r="W146" s="927" t="s">
        <v>4</v>
      </c>
    </row>
    <row r="147" spans="1:28" ht="13.5" thickBot="1">
      <c r="L147" s="928"/>
      <c r="M147" s="929" t="s">
        <v>35</v>
      </c>
      <c r="N147" s="930" t="s">
        <v>36</v>
      </c>
      <c r="O147" s="931" t="s">
        <v>37</v>
      </c>
      <c r="P147" s="932" t="s">
        <v>32</v>
      </c>
      <c r="Q147" s="965" t="s">
        <v>7</v>
      </c>
      <c r="R147" s="929" t="s">
        <v>35</v>
      </c>
      <c r="S147" s="930" t="s">
        <v>36</v>
      </c>
      <c r="T147" s="931" t="s">
        <v>37</v>
      </c>
      <c r="U147" s="932" t="s">
        <v>32</v>
      </c>
      <c r="V147" s="965" t="s">
        <v>7</v>
      </c>
      <c r="W147" s="962"/>
    </row>
    <row r="148" spans="1:28" ht="5.25" customHeight="1" thickTop="1">
      <c r="L148" s="922"/>
      <c r="M148" s="934"/>
      <c r="N148" s="935"/>
      <c r="O148" s="936"/>
      <c r="P148" s="937"/>
      <c r="Q148" s="966"/>
      <c r="R148" s="934"/>
      <c r="S148" s="935"/>
      <c r="T148" s="936"/>
      <c r="U148" s="937"/>
      <c r="V148" s="966"/>
      <c r="W148" s="938"/>
    </row>
    <row r="149" spans="1:28">
      <c r="L149" s="922" t="s">
        <v>10</v>
      </c>
      <c r="M149" s="940">
        <f t="shared" ref="M149:N155" si="296">+M93+M121</f>
        <v>2440</v>
      </c>
      <c r="N149" s="941">
        <f t="shared" si="296"/>
        <v>5000</v>
      </c>
      <c r="O149" s="944">
        <f>M149+N149</f>
        <v>7440</v>
      </c>
      <c r="P149" s="943">
        <f t="shared" ref="P149:P155" si="297">+P93+P121</f>
        <v>9</v>
      </c>
      <c r="Q149" s="967">
        <f>O149+P149</f>
        <v>7449</v>
      </c>
      <c r="R149" s="940">
        <f t="shared" ref="R149:S155" si="298">+R93+R121</f>
        <v>2932.3679999999999</v>
      </c>
      <c r="S149" s="941">
        <f t="shared" si="298"/>
        <v>5481.1939999999995</v>
      </c>
      <c r="T149" s="944">
        <f>R149+S149</f>
        <v>8413.5619999999999</v>
      </c>
      <c r="U149" s="943">
        <f t="shared" ref="U149:U155" si="299">+U93+U121</f>
        <v>0</v>
      </c>
      <c r="V149" s="967">
        <f>T149+U149</f>
        <v>8413.5619999999999</v>
      </c>
      <c r="W149" s="945">
        <f>IF(Q149=0,0,((V149/Q149)-1)*100)</f>
        <v>12.948879044166993</v>
      </c>
    </row>
    <row r="150" spans="1:28">
      <c r="L150" s="922" t="s">
        <v>11</v>
      </c>
      <c r="M150" s="940">
        <f t="shared" si="296"/>
        <v>2557</v>
      </c>
      <c r="N150" s="941">
        <f t="shared" si="296"/>
        <v>5254</v>
      </c>
      <c r="O150" s="944">
        <f>M150+N150</f>
        <v>7811</v>
      </c>
      <c r="P150" s="943">
        <f t="shared" si="297"/>
        <v>14</v>
      </c>
      <c r="Q150" s="967">
        <f>O150+P150</f>
        <v>7825</v>
      </c>
      <c r="R150" s="940">
        <f t="shared" si="298"/>
        <v>3172</v>
      </c>
      <c r="S150" s="941">
        <f t="shared" si="298"/>
        <v>5912</v>
      </c>
      <c r="T150" s="944">
        <f>R150+S150</f>
        <v>9084</v>
      </c>
      <c r="U150" s="943">
        <f t="shared" si="299"/>
        <v>0</v>
      </c>
      <c r="V150" s="967">
        <f>T150+U150</f>
        <v>9084</v>
      </c>
      <c r="W150" s="945">
        <f>IF(Q150=0,0,((V150/Q150)-1)*100)</f>
        <v>16.089456869009577</v>
      </c>
      <c r="Z150" s="899"/>
    </row>
    <row r="151" spans="1:28" ht="13.5" thickBot="1">
      <c r="L151" s="928" t="s">
        <v>12</v>
      </c>
      <c r="M151" s="940">
        <f t="shared" si="296"/>
        <v>2627</v>
      </c>
      <c r="N151" s="941">
        <f t="shared" si="296"/>
        <v>5252</v>
      </c>
      <c r="O151" s="944">
        <f>M151+N151</f>
        <v>7879</v>
      </c>
      <c r="P151" s="943">
        <f t="shared" si="297"/>
        <v>3</v>
      </c>
      <c r="Q151" s="967">
        <f>O151+P151</f>
        <v>7882</v>
      </c>
      <c r="R151" s="940">
        <f t="shared" si="298"/>
        <v>3057</v>
      </c>
      <c r="S151" s="941">
        <f t="shared" si="298"/>
        <v>5981</v>
      </c>
      <c r="T151" s="944">
        <f>R151+S151</f>
        <v>9038</v>
      </c>
      <c r="U151" s="943">
        <f t="shared" si="299"/>
        <v>0</v>
      </c>
      <c r="V151" s="967">
        <f>T151+U151</f>
        <v>9038</v>
      </c>
      <c r="W151" s="945">
        <f>IF(Q151=0,0,((V151/Q151)-1)*100)</f>
        <v>14.666328343060142</v>
      </c>
      <c r="Z151" s="899"/>
    </row>
    <row r="152" spans="1:28" ht="14.25" thickTop="1" thickBot="1">
      <c r="L152" s="946" t="s">
        <v>57</v>
      </c>
      <c r="M152" s="947">
        <f t="shared" si="296"/>
        <v>7624</v>
      </c>
      <c r="N152" s="948">
        <f t="shared" si="296"/>
        <v>15506</v>
      </c>
      <c r="O152" s="949">
        <f>M152+N152</f>
        <v>23130</v>
      </c>
      <c r="P152" s="947">
        <f t="shared" si="297"/>
        <v>26</v>
      </c>
      <c r="Q152" s="949">
        <f>O152+P152</f>
        <v>23156</v>
      </c>
      <c r="R152" s="947">
        <f t="shared" si="298"/>
        <v>9161.3680000000004</v>
      </c>
      <c r="S152" s="948">
        <f t="shared" si="298"/>
        <v>17374.194</v>
      </c>
      <c r="T152" s="949">
        <f>R152+S152</f>
        <v>26535.561999999998</v>
      </c>
      <c r="U152" s="947">
        <f t="shared" si="299"/>
        <v>0</v>
      </c>
      <c r="V152" s="949">
        <f>T152+U152</f>
        <v>26535.561999999998</v>
      </c>
      <c r="W152" s="950">
        <f>IF(Q152=0,0,((V152/Q152)-1)*100)</f>
        <v>14.594757298324401</v>
      </c>
      <c r="Y152" s="899"/>
      <c r="Z152" s="899"/>
    </row>
    <row r="153" spans="1:28" ht="13.5" thickTop="1">
      <c r="L153" s="922" t="s">
        <v>13</v>
      </c>
      <c r="M153" s="940">
        <f t="shared" si="296"/>
        <v>2723</v>
      </c>
      <c r="N153" s="941">
        <f t="shared" si="296"/>
        <v>4906</v>
      </c>
      <c r="O153" s="944">
        <f t="shared" ref="O153" si="300">M153+N153</f>
        <v>7629</v>
      </c>
      <c r="P153" s="943">
        <f t="shared" si="297"/>
        <v>0</v>
      </c>
      <c r="Q153" s="967">
        <f t="shared" ref="Q153" si="301">O153+P153</f>
        <v>7629</v>
      </c>
      <c r="R153" s="940">
        <f t="shared" si="298"/>
        <v>2696</v>
      </c>
      <c r="S153" s="941">
        <f t="shared" si="298"/>
        <v>5189</v>
      </c>
      <c r="T153" s="944">
        <f t="shared" ref="T153" si="302">R153+S153</f>
        <v>7885</v>
      </c>
      <c r="U153" s="943">
        <f t="shared" si="299"/>
        <v>0</v>
      </c>
      <c r="V153" s="967">
        <f t="shared" ref="V153" si="303">T153+U153</f>
        <v>7885</v>
      </c>
      <c r="W153" s="945">
        <f t="shared" ref="W153" si="304">IF(Q153=0,0,((V153/Q153)-1)*100)</f>
        <v>3.3556167256521219</v>
      </c>
      <c r="X153" s="951"/>
      <c r="Y153" s="952"/>
      <c r="Z153" s="952"/>
      <c r="AA153" s="953"/>
    </row>
    <row r="154" spans="1:28">
      <c r="L154" s="922" t="s">
        <v>14</v>
      </c>
      <c r="M154" s="940">
        <f t="shared" si="296"/>
        <v>2501</v>
      </c>
      <c r="N154" s="941">
        <f t="shared" si="296"/>
        <v>4806</v>
      </c>
      <c r="O154" s="944">
        <f>M154+N154</f>
        <v>7307</v>
      </c>
      <c r="P154" s="943">
        <f t="shared" si="297"/>
        <v>13</v>
      </c>
      <c r="Q154" s="967">
        <f>O154+P154</f>
        <v>7320</v>
      </c>
      <c r="R154" s="940">
        <f t="shared" si="298"/>
        <v>2627</v>
      </c>
      <c r="S154" s="941">
        <f t="shared" si="298"/>
        <v>5334</v>
      </c>
      <c r="T154" s="944">
        <f>R154+S154</f>
        <v>7961</v>
      </c>
      <c r="U154" s="943">
        <f t="shared" si="299"/>
        <v>3</v>
      </c>
      <c r="V154" s="967">
        <f>T154+U154</f>
        <v>7964</v>
      </c>
      <c r="W154" s="945">
        <f>IF(Q154=0,0,((V154/Q154)-1)*100)</f>
        <v>8.7978142076502674</v>
      </c>
      <c r="Y154" s="899"/>
      <c r="Z154" s="899"/>
      <c r="AB154" s="899"/>
    </row>
    <row r="155" spans="1:28" ht="13.5" thickBot="1">
      <c r="L155" s="922" t="s">
        <v>15</v>
      </c>
      <c r="M155" s="940">
        <f t="shared" si="296"/>
        <v>3305</v>
      </c>
      <c r="N155" s="941">
        <f t="shared" si="296"/>
        <v>5925</v>
      </c>
      <c r="O155" s="944">
        <f>M155+N155</f>
        <v>9230</v>
      </c>
      <c r="P155" s="943">
        <f t="shared" si="297"/>
        <v>21</v>
      </c>
      <c r="Q155" s="967">
        <f>O155+P155</f>
        <v>9251</v>
      </c>
      <c r="R155" s="940">
        <f t="shared" si="298"/>
        <v>2870</v>
      </c>
      <c r="S155" s="941">
        <f t="shared" si="298"/>
        <v>6604</v>
      </c>
      <c r="T155" s="944">
        <f>R155+S155</f>
        <v>9474</v>
      </c>
      <c r="U155" s="943">
        <f t="shared" si="299"/>
        <v>0</v>
      </c>
      <c r="V155" s="967">
        <f>T155+U155</f>
        <v>9474</v>
      </c>
      <c r="W155" s="945">
        <f>IF(Q155=0,0,((V155/Q155)-1)*100)</f>
        <v>2.4105502107880206</v>
      </c>
      <c r="Y155" s="899"/>
      <c r="Z155" s="899"/>
    </row>
    <row r="156" spans="1:28" ht="14.25" thickTop="1" thickBot="1">
      <c r="A156" s="939"/>
      <c r="L156" s="946" t="s">
        <v>61</v>
      </c>
      <c r="M156" s="947">
        <f>+M153+M154+M155</f>
        <v>8529</v>
      </c>
      <c r="N156" s="948">
        <f t="shared" ref="N156" si="305">+N153+N154+N155</f>
        <v>15637</v>
      </c>
      <c r="O156" s="949">
        <f t="shared" ref="O156" si="306">+O153+O154+O155</f>
        <v>24166</v>
      </c>
      <c r="P156" s="947">
        <f t="shared" ref="P156" si="307">+P153+P154+P155</f>
        <v>34</v>
      </c>
      <c r="Q156" s="949">
        <f t="shared" ref="Q156" si="308">+Q153+Q154+Q155</f>
        <v>24200</v>
      </c>
      <c r="R156" s="947">
        <f t="shared" ref="R156" si="309">+R153+R154+R155</f>
        <v>8193</v>
      </c>
      <c r="S156" s="948">
        <f t="shared" ref="S156" si="310">+S153+S154+S155</f>
        <v>17127</v>
      </c>
      <c r="T156" s="949">
        <f t="shared" ref="T156" si="311">+T153+T154+T155</f>
        <v>25320</v>
      </c>
      <c r="U156" s="947">
        <f t="shared" ref="U156" si="312">+U153+U154+U155</f>
        <v>3</v>
      </c>
      <c r="V156" s="949">
        <f t="shared" ref="V156" si="313">+V153+V154+V155</f>
        <v>25323</v>
      </c>
      <c r="W156" s="950">
        <f>IF(Q156=0,0,((V156/Q156)-1)*100)</f>
        <v>4.6404958677686015</v>
      </c>
      <c r="Y156" s="899"/>
      <c r="Z156" s="899"/>
    </row>
    <row r="157" spans="1:28" ht="13.5" thickTop="1">
      <c r="L157" s="922" t="s">
        <v>16</v>
      </c>
      <c r="M157" s="940">
        <f>+M101+M129</f>
        <v>2993</v>
      </c>
      <c r="N157" s="941">
        <f>+N101+N129</f>
        <v>5541</v>
      </c>
      <c r="O157" s="944">
        <f t="shared" ref="O157" si="314">M157+N157</f>
        <v>8534</v>
      </c>
      <c r="P157" s="943">
        <f>+P101+P129</f>
        <v>0</v>
      </c>
      <c r="Q157" s="967">
        <f t="shared" ref="Q157" si="315">O157+P157</f>
        <v>8534</v>
      </c>
      <c r="R157" s="940">
        <f>+R101+R129</f>
        <v>2633</v>
      </c>
      <c r="S157" s="941">
        <f>+S101+S129</f>
        <v>6498</v>
      </c>
      <c r="T157" s="944">
        <f>R157+S157</f>
        <v>9131</v>
      </c>
      <c r="U157" s="943">
        <f>+U101+U129</f>
        <v>0</v>
      </c>
      <c r="V157" s="967">
        <f>T157+U157</f>
        <v>9131</v>
      </c>
      <c r="W157" s="945">
        <f>IF(Q157=0,0,((V157/Q157)-1)*100)</f>
        <v>6.9955472228732107</v>
      </c>
      <c r="Y157" s="899"/>
      <c r="Z157" s="899"/>
    </row>
    <row r="158" spans="1:28" ht="13.5" thickBot="1">
      <c r="L158" s="922" t="s">
        <v>17</v>
      </c>
      <c r="M158" s="940">
        <f>+M102+M130</f>
        <v>2849</v>
      </c>
      <c r="N158" s="941">
        <f>+N102+N130</f>
        <v>5795</v>
      </c>
      <c r="O158" s="944">
        <f>M158+N158</f>
        <v>8644</v>
      </c>
      <c r="P158" s="943">
        <f>+P102+P130</f>
        <v>2</v>
      </c>
      <c r="Q158" s="967">
        <f>O158+P158</f>
        <v>8646</v>
      </c>
      <c r="R158" s="940">
        <f>+R102+R130</f>
        <v>2452</v>
      </c>
      <c r="S158" s="941">
        <f>+S102+S130</f>
        <v>6522</v>
      </c>
      <c r="T158" s="944">
        <f>R158+S158</f>
        <v>8974</v>
      </c>
      <c r="U158" s="943">
        <f>+U102+U130</f>
        <v>2</v>
      </c>
      <c r="V158" s="967">
        <f>T158+U158</f>
        <v>8976</v>
      </c>
      <c r="W158" s="945">
        <f t="shared" ref="W158:W159" si="316">IF(Q158=0,0,((V158/Q158)-1)*100)</f>
        <v>3.8167938931297662</v>
      </c>
      <c r="Y158" s="899"/>
      <c r="Z158" s="899"/>
    </row>
    <row r="159" spans="1:28" ht="14.25" thickTop="1" thickBot="1">
      <c r="A159" s="939"/>
      <c r="L159" s="946" t="s">
        <v>66</v>
      </c>
      <c r="M159" s="947">
        <f>+M156+M157+M158</f>
        <v>14371</v>
      </c>
      <c r="N159" s="948">
        <f t="shared" ref="N159" si="317">+N156+N157+N158</f>
        <v>26973</v>
      </c>
      <c r="O159" s="954">
        <f t="shared" ref="O159" si="318">+O156+O157+O158</f>
        <v>41344</v>
      </c>
      <c r="P159" s="947">
        <f t="shared" ref="P159" si="319">+P156+P157+P158</f>
        <v>36</v>
      </c>
      <c r="Q159" s="954">
        <f t="shared" ref="Q159" si="320">+Q156+Q157+Q158</f>
        <v>41380</v>
      </c>
      <c r="R159" s="947">
        <f t="shared" ref="R159" si="321">+R156+R157+R158</f>
        <v>13278</v>
      </c>
      <c r="S159" s="948">
        <f t="shared" ref="S159" si="322">+S156+S157+S158</f>
        <v>30147</v>
      </c>
      <c r="T159" s="954">
        <f t="shared" ref="T159" si="323">+T156+T157+T158</f>
        <v>43425</v>
      </c>
      <c r="U159" s="947">
        <f t="shared" ref="U159" si="324">+U156+U157+U158</f>
        <v>5</v>
      </c>
      <c r="V159" s="954">
        <f t="shared" ref="V159" si="325">+V156+V157+V158</f>
        <v>43430</v>
      </c>
      <c r="W159" s="950">
        <f t="shared" si="316"/>
        <v>4.9540840985983658</v>
      </c>
      <c r="Y159" s="899"/>
      <c r="Z159" s="899"/>
    </row>
    <row r="160" spans="1:28" ht="14.25" thickTop="1" thickBot="1">
      <c r="A160" s="939"/>
      <c r="L160" s="946" t="s">
        <v>67</v>
      </c>
      <c r="M160" s="947">
        <f>+M152+M156+M157+M158</f>
        <v>21995</v>
      </c>
      <c r="N160" s="948">
        <f t="shared" ref="N160:V160" si="326">+N152+N156+N157+N158</f>
        <v>42479</v>
      </c>
      <c r="O160" s="954">
        <f t="shared" si="326"/>
        <v>64474</v>
      </c>
      <c r="P160" s="947">
        <f t="shared" si="326"/>
        <v>62</v>
      </c>
      <c r="Q160" s="954">
        <f t="shared" si="326"/>
        <v>64536</v>
      </c>
      <c r="R160" s="947">
        <f t="shared" si="326"/>
        <v>22439.368000000002</v>
      </c>
      <c r="S160" s="948">
        <f t="shared" si="326"/>
        <v>47521.194000000003</v>
      </c>
      <c r="T160" s="954">
        <f t="shared" si="326"/>
        <v>69960.562000000005</v>
      </c>
      <c r="U160" s="947">
        <f t="shared" si="326"/>
        <v>5</v>
      </c>
      <c r="V160" s="954">
        <f t="shared" si="326"/>
        <v>69965.562000000005</v>
      </c>
      <c r="W160" s="950">
        <f>IF(Q160=0,0,((V160/Q160)-1)*100)</f>
        <v>8.4132298252138416</v>
      </c>
      <c r="Y160" s="899"/>
      <c r="Z160" s="899"/>
      <c r="AB160" s="883"/>
    </row>
    <row r="161" spans="1:26" ht="14.25" thickTop="1" thickBot="1">
      <c r="L161" s="922" t="s">
        <v>18</v>
      </c>
      <c r="M161" s="940">
        <f>+M105+M133</f>
        <v>2823</v>
      </c>
      <c r="N161" s="941">
        <f>+N105+N133</f>
        <v>5353</v>
      </c>
      <c r="O161" s="942">
        <f>M161+N161</f>
        <v>8176</v>
      </c>
      <c r="P161" s="968">
        <f>+P105+P133</f>
        <v>1</v>
      </c>
      <c r="Q161" s="967">
        <f>O161+P161</f>
        <v>8177</v>
      </c>
      <c r="R161" s="940"/>
      <c r="S161" s="941"/>
      <c r="T161" s="942"/>
      <c r="U161" s="968"/>
      <c r="V161" s="967"/>
      <c r="W161" s="945"/>
      <c r="Y161" s="899"/>
      <c r="Z161" s="899"/>
    </row>
    <row r="162" spans="1:26" ht="14.25" thickTop="1" thickBot="1">
      <c r="A162" s="939"/>
      <c r="L162" s="955" t="s">
        <v>19</v>
      </c>
      <c r="M162" s="956">
        <f t="shared" ref="M162:Q162" si="327">+M157+M158+M161</f>
        <v>8665</v>
      </c>
      <c r="N162" s="956">
        <f t="shared" si="327"/>
        <v>16689</v>
      </c>
      <c r="O162" s="957">
        <f t="shared" si="327"/>
        <v>25354</v>
      </c>
      <c r="P162" s="958">
        <f t="shared" si="327"/>
        <v>3</v>
      </c>
      <c r="Q162" s="957">
        <f t="shared" si="327"/>
        <v>25357</v>
      </c>
      <c r="R162" s="956"/>
      <c r="S162" s="956"/>
      <c r="T162" s="957"/>
      <c r="U162" s="958"/>
      <c r="V162" s="957"/>
      <c r="W162" s="959"/>
      <c r="Y162" s="899"/>
      <c r="Z162" s="899"/>
    </row>
    <row r="163" spans="1:26" ht="13.5" thickTop="1">
      <c r="A163" s="939"/>
      <c r="L163" s="922" t="s">
        <v>21</v>
      </c>
      <c r="M163" s="940">
        <f t="shared" ref="M163:N165" si="328">+M107+M135</f>
        <v>3037</v>
      </c>
      <c r="N163" s="941">
        <f t="shared" si="328"/>
        <v>4972</v>
      </c>
      <c r="O163" s="942">
        <f>M163+N163</f>
        <v>8009</v>
      </c>
      <c r="P163" s="969">
        <f>+P107+P135</f>
        <v>0</v>
      </c>
      <c r="Q163" s="967">
        <f>O163+P163</f>
        <v>8009</v>
      </c>
      <c r="R163" s="940"/>
      <c r="S163" s="941"/>
      <c r="T163" s="942"/>
      <c r="U163" s="969"/>
      <c r="V163" s="967"/>
      <c r="W163" s="945"/>
    </row>
    <row r="164" spans="1:26">
      <c r="A164" s="939"/>
      <c r="L164" s="922" t="s">
        <v>22</v>
      </c>
      <c r="M164" s="940">
        <f t="shared" si="328"/>
        <v>2952</v>
      </c>
      <c r="N164" s="941">
        <f t="shared" si="328"/>
        <v>4581</v>
      </c>
      <c r="O164" s="942">
        <f t="shared" ref="O164" si="329">M164+N164</f>
        <v>7533</v>
      </c>
      <c r="P164" s="943">
        <f>+P108+P136</f>
        <v>6</v>
      </c>
      <c r="Q164" s="967">
        <f t="shared" ref="Q164" si="330">O164+P164</f>
        <v>7539</v>
      </c>
      <c r="R164" s="940"/>
      <c r="S164" s="941"/>
      <c r="T164" s="942"/>
      <c r="U164" s="943"/>
      <c r="V164" s="967"/>
      <c r="W164" s="945"/>
    </row>
    <row r="165" spans="1:26" ht="13.5" thickBot="1">
      <c r="A165" s="963"/>
      <c r="K165" s="963"/>
      <c r="L165" s="922" t="s">
        <v>23</v>
      </c>
      <c r="M165" s="940">
        <f t="shared" si="328"/>
        <v>2941</v>
      </c>
      <c r="N165" s="941">
        <f t="shared" si="328"/>
        <v>4767</v>
      </c>
      <c r="O165" s="942">
        <f t="shared" ref="O165" si="331">M165+N165</f>
        <v>7708</v>
      </c>
      <c r="P165" s="943">
        <f>+P109+P137</f>
        <v>0</v>
      </c>
      <c r="Q165" s="967">
        <f t="shared" ref="Q165" si="332">O165+P165</f>
        <v>7708</v>
      </c>
      <c r="R165" s="940"/>
      <c r="S165" s="941"/>
      <c r="T165" s="942"/>
      <c r="U165" s="943"/>
      <c r="V165" s="967"/>
      <c r="W165" s="945"/>
    </row>
    <row r="166" spans="1:26" ht="14.25" thickTop="1" thickBot="1">
      <c r="A166" s="939"/>
      <c r="L166" s="946" t="s">
        <v>24</v>
      </c>
      <c r="M166" s="947">
        <f>+M163+M164+M165</f>
        <v>8930</v>
      </c>
      <c r="N166" s="948">
        <f t="shared" ref="N166" si="333">+N163+N164+N165</f>
        <v>14320</v>
      </c>
      <c r="O166" s="949">
        <f t="shared" ref="O166" si="334">+O163+O164+O165</f>
        <v>23250</v>
      </c>
      <c r="P166" s="947">
        <f t="shared" ref="P166" si="335">+P163+P164+P165</f>
        <v>6</v>
      </c>
      <c r="Q166" s="949">
        <f t="shared" ref="Q166" si="336">+Q163+Q164+Q165</f>
        <v>23256</v>
      </c>
      <c r="R166" s="947"/>
      <c r="S166" s="948"/>
      <c r="T166" s="949"/>
      <c r="U166" s="947"/>
      <c r="V166" s="949"/>
      <c r="W166" s="950"/>
    </row>
    <row r="167" spans="1:26" ht="14.25" thickTop="1" thickBot="1">
      <c r="A167" s="939" t="str">
        <f>IF(ISERROR(F167/G167)," ",IF(F167/G167&gt;0.5,IF(F167/G167&lt;1.5," ","NOT OK"),"NOT OK"))</f>
        <v xml:space="preserve"> </v>
      </c>
      <c r="L167" s="946" t="s">
        <v>62</v>
      </c>
      <c r="M167" s="947">
        <f t="shared" ref="M167:Q167" si="337">+M156+M162+M166</f>
        <v>26124</v>
      </c>
      <c r="N167" s="948">
        <f t="shared" si="337"/>
        <v>46646</v>
      </c>
      <c r="O167" s="954">
        <f t="shared" si="337"/>
        <v>72770</v>
      </c>
      <c r="P167" s="947">
        <f t="shared" si="337"/>
        <v>43</v>
      </c>
      <c r="Q167" s="954">
        <f t="shared" si="337"/>
        <v>72813</v>
      </c>
      <c r="R167" s="947"/>
      <c r="S167" s="948"/>
      <c r="T167" s="954"/>
      <c r="U167" s="947"/>
      <c r="V167" s="954"/>
      <c r="W167" s="950"/>
      <c r="Y167" s="899"/>
      <c r="Z167" s="899"/>
    </row>
    <row r="168" spans="1:26" ht="14.25" thickTop="1" thickBot="1">
      <c r="A168" s="939"/>
      <c r="L168" s="946" t="s">
        <v>63</v>
      </c>
      <c r="M168" s="947">
        <f t="shared" ref="M168:Q168" si="338">+M152+M156+M162+M166</f>
        <v>33748</v>
      </c>
      <c r="N168" s="948">
        <f t="shared" si="338"/>
        <v>62152</v>
      </c>
      <c r="O168" s="949">
        <f t="shared" si="338"/>
        <v>95900</v>
      </c>
      <c r="P168" s="947">
        <f t="shared" si="338"/>
        <v>69</v>
      </c>
      <c r="Q168" s="949">
        <f t="shared" si="338"/>
        <v>95969</v>
      </c>
      <c r="R168" s="947"/>
      <c r="S168" s="948"/>
      <c r="T168" s="949"/>
      <c r="U168" s="947"/>
      <c r="V168" s="949"/>
      <c r="W168" s="950"/>
      <c r="Y168" s="899"/>
      <c r="Z168" s="899"/>
    </row>
    <row r="169" spans="1:26" ht="14.25" thickTop="1" thickBot="1">
      <c r="L169" s="961" t="s">
        <v>60</v>
      </c>
      <c r="M169" s="915"/>
      <c r="N169" s="915"/>
      <c r="O169" s="915"/>
      <c r="P169" s="915"/>
      <c r="Q169" s="915"/>
      <c r="R169" s="915"/>
      <c r="S169" s="915"/>
      <c r="T169" s="915"/>
      <c r="U169" s="915"/>
      <c r="V169" s="915"/>
      <c r="W169" s="915"/>
      <c r="X169" s="915"/>
    </row>
    <row r="170" spans="1:26" ht="13.5" thickTop="1">
      <c r="L170" s="1427" t="s">
        <v>54</v>
      </c>
      <c r="M170" s="1428"/>
      <c r="N170" s="1428"/>
      <c r="O170" s="1428"/>
      <c r="P170" s="1428"/>
      <c r="Q170" s="1428"/>
      <c r="R170" s="1428"/>
      <c r="S170" s="1428"/>
      <c r="T170" s="1428"/>
      <c r="U170" s="1428"/>
      <c r="V170" s="1428"/>
      <c r="W170" s="1429"/>
    </row>
    <row r="171" spans="1:26" ht="13.5" customHeight="1" thickBot="1">
      <c r="L171" s="1418" t="s">
        <v>51</v>
      </c>
      <c r="M171" s="1419"/>
      <c r="N171" s="1419"/>
      <c r="O171" s="1419"/>
      <c r="P171" s="1419"/>
      <c r="Q171" s="1419"/>
      <c r="R171" s="1419"/>
      <c r="S171" s="1419"/>
      <c r="T171" s="1419"/>
      <c r="U171" s="1419"/>
      <c r="V171" s="1419"/>
      <c r="W171" s="1420"/>
    </row>
    <row r="172" spans="1:26" ht="14.25" thickTop="1" thickBot="1">
      <c r="L172" s="970"/>
      <c r="M172" s="971"/>
      <c r="N172" s="971"/>
      <c r="O172" s="971"/>
      <c r="P172" s="971"/>
      <c r="Q172" s="971"/>
      <c r="R172" s="971"/>
      <c r="S172" s="971"/>
      <c r="T172" s="971"/>
      <c r="U172" s="971"/>
      <c r="V172" s="971"/>
      <c r="W172" s="972" t="s">
        <v>34</v>
      </c>
    </row>
    <row r="173" spans="1:26" ht="14.25" thickTop="1" thickBot="1">
      <c r="L173" s="973"/>
      <c r="M173" s="974" t="s">
        <v>64</v>
      </c>
      <c r="N173" s="975"/>
      <c r="O173" s="976"/>
      <c r="P173" s="974"/>
      <c r="Q173" s="974"/>
      <c r="R173" s="974" t="s">
        <v>65</v>
      </c>
      <c r="S173" s="975"/>
      <c r="T173" s="976"/>
      <c r="U173" s="974"/>
      <c r="V173" s="974"/>
      <c r="W173" s="977" t="s">
        <v>2</v>
      </c>
    </row>
    <row r="174" spans="1:26" ht="13.5" thickTop="1">
      <c r="L174" s="978" t="s">
        <v>3</v>
      </c>
      <c r="M174" s="979"/>
      <c r="N174" s="980"/>
      <c r="O174" s="981"/>
      <c r="P174" s="982"/>
      <c r="Q174" s="981"/>
      <c r="R174" s="979"/>
      <c r="S174" s="980"/>
      <c r="T174" s="981"/>
      <c r="U174" s="982"/>
      <c r="V174" s="981"/>
      <c r="W174" s="983" t="s">
        <v>4</v>
      </c>
    </row>
    <row r="175" spans="1:26" ht="13.5" thickBot="1">
      <c r="L175" s="984"/>
      <c r="M175" s="985" t="s">
        <v>35</v>
      </c>
      <c r="N175" s="986" t="s">
        <v>36</v>
      </c>
      <c r="O175" s="987" t="s">
        <v>37</v>
      </c>
      <c r="P175" s="988" t="s">
        <v>32</v>
      </c>
      <c r="Q175" s="987" t="s">
        <v>7</v>
      </c>
      <c r="R175" s="985" t="s">
        <v>35</v>
      </c>
      <c r="S175" s="986" t="s">
        <v>36</v>
      </c>
      <c r="T175" s="987" t="s">
        <v>37</v>
      </c>
      <c r="U175" s="988" t="s">
        <v>32</v>
      </c>
      <c r="V175" s="987" t="s">
        <v>7</v>
      </c>
      <c r="W175" s="933"/>
    </row>
    <row r="176" spans="1:26" ht="5.25" customHeight="1" thickTop="1">
      <c r="L176" s="978"/>
      <c r="M176" s="989"/>
      <c r="N176" s="990"/>
      <c r="O176" s="991"/>
      <c r="P176" s="992"/>
      <c r="Q176" s="991"/>
      <c r="R176" s="989"/>
      <c r="S176" s="990"/>
      <c r="T176" s="991"/>
      <c r="U176" s="992"/>
      <c r="V176" s="991"/>
      <c r="W176" s="993"/>
    </row>
    <row r="177" spans="1:27">
      <c r="L177" s="978" t="s">
        <v>10</v>
      </c>
      <c r="M177" s="994">
        <f>'Lcc_BKK+DMK'!M177+Lcc_CNX!M177+Lcc_HDY!M177+Lcc_HKT!M177+Lcc_CEI!M177</f>
        <v>0</v>
      </c>
      <c r="N177" s="995">
        <f>'Lcc_BKK+DMK'!N177+Lcc_CNX!N177+Lcc_HDY!N177+Lcc_HKT!N177+Lcc_CEI!N177</f>
        <v>1</v>
      </c>
      <c r="O177" s="996">
        <f>SUM(M177:N177)</f>
        <v>1</v>
      </c>
      <c r="P177" s="997">
        <f>+'Lcc_BKK+DMK'!P177+Lcc_CNX!P177+Lcc_HDY!P177+Lcc_HKT!P177+Lcc_CEI!P177</f>
        <v>0</v>
      </c>
      <c r="Q177" s="998">
        <f>O177+P177</f>
        <v>1</v>
      </c>
      <c r="R177" s="994">
        <f>'Lcc_BKK+DMK'!R177+Lcc_CNX!R177+Lcc_HDY!R177+Lcc_HKT!R177+Lcc_CEI!R177</f>
        <v>2</v>
      </c>
      <c r="S177" s="995">
        <f>'Lcc_BKK+DMK'!S177+Lcc_CNX!S177+Lcc_HDY!S177+Lcc_HKT!S177+Lcc_CEI!S177</f>
        <v>0</v>
      </c>
      <c r="T177" s="996">
        <f>SUM(R177:S177)</f>
        <v>2</v>
      </c>
      <c r="U177" s="997">
        <f>+'Lcc_BKK+DMK'!U177+Lcc_CNX!U177+Lcc_HDY!U177+Lcc_HKT!U177+Lcc_CEI!U177</f>
        <v>0</v>
      </c>
      <c r="V177" s="998">
        <f>T177+U177</f>
        <v>2</v>
      </c>
      <c r="W177" s="999">
        <f>IF(Q177=0,0,((V177/Q177)-1)*100)</f>
        <v>100</v>
      </c>
    </row>
    <row r="178" spans="1:27">
      <c r="L178" s="978" t="s">
        <v>11</v>
      </c>
      <c r="M178" s="994">
        <f>'Lcc_BKK+DMK'!M178+Lcc_CNX!M178+Lcc_HDY!M178+Lcc_HKT!M178+Lcc_CEI!M178</f>
        <v>0</v>
      </c>
      <c r="N178" s="995">
        <f>'Lcc_BKK+DMK'!N178+Lcc_CNX!N178+Lcc_HDY!N178+Lcc_HKT!N178+Lcc_CEI!N178</f>
        <v>14</v>
      </c>
      <c r="O178" s="996">
        <f t="shared" ref="O178:O179" si="339">SUM(M178:N178)</f>
        <v>14</v>
      </c>
      <c r="P178" s="997">
        <f>+'Lcc_BKK+DMK'!P178+Lcc_CNX!P178+Lcc_HDY!P178+Lcc_HKT!P178+Lcc_CEI!P178</f>
        <v>0</v>
      </c>
      <c r="Q178" s="998">
        <f t="shared" ref="Q178:Q179" si="340">O178+P178</f>
        <v>14</v>
      </c>
      <c r="R178" s="994">
        <f>'Lcc_BKK+DMK'!R178+Lcc_CNX!R178+Lcc_HDY!R178+Lcc_HKT!R178+Lcc_CEI!R178</f>
        <v>2</v>
      </c>
      <c r="S178" s="995">
        <f>'Lcc_BKK+DMK'!S178+Lcc_CNX!S178+Lcc_HDY!S178+Lcc_HKT!S178+Lcc_CEI!S178</f>
        <v>7</v>
      </c>
      <c r="T178" s="996">
        <f t="shared" ref="T178:T179" si="341">SUM(R178:S178)</f>
        <v>9</v>
      </c>
      <c r="U178" s="997">
        <f>+'Lcc_BKK+DMK'!U178+Lcc_CNX!U178+Lcc_HDY!U178+Lcc_HKT!U178+Lcc_CEI!U178</f>
        <v>0</v>
      </c>
      <c r="V178" s="998">
        <f t="shared" ref="V178:V179" si="342">T178+U178</f>
        <v>9</v>
      </c>
      <c r="W178" s="999">
        <f t="shared" ref="W178:W179" si="343">IF(Q178=0,0,((V178/Q178)-1)*100)</f>
        <v>-35.714285714285708</v>
      </c>
    </row>
    <row r="179" spans="1:27" ht="13.5" thickBot="1">
      <c r="L179" s="984" t="s">
        <v>12</v>
      </c>
      <c r="M179" s="994">
        <f>'Lcc_BKK+DMK'!M179+Lcc_CNX!M179+Lcc_HDY!M179+Lcc_HKT!M179+Lcc_CEI!M179</f>
        <v>0</v>
      </c>
      <c r="N179" s="995">
        <f>'Lcc_BKK+DMK'!N179+Lcc_CNX!N179+Lcc_HDY!N179+Lcc_HKT!N179+Lcc_CEI!N179</f>
        <v>0</v>
      </c>
      <c r="O179" s="996">
        <f t="shared" si="339"/>
        <v>0</v>
      </c>
      <c r="P179" s="997">
        <f>+'Lcc_BKK+DMK'!P179+Lcc_CNX!P179+Lcc_HDY!P179+Lcc_HKT!P179+Lcc_CEI!P179</f>
        <v>0</v>
      </c>
      <c r="Q179" s="998">
        <f t="shared" si="340"/>
        <v>0</v>
      </c>
      <c r="R179" s="994">
        <f>'Lcc_BKK+DMK'!R179+Lcc_CNX!R179+Lcc_HDY!R179+Lcc_HKT!R179+Lcc_CEI!R179</f>
        <v>3</v>
      </c>
      <c r="S179" s="995">
        <f>'Lcc_BKK+DMK'!S179+Lcc_CNX!S179+Lcc_HDY!S179+Lcc_HKT!S179+Lcc_CEI!S179</f>
        <v>9</v>
      </c>
      <c r="T179" s="996">
        <f t="shared" si="341"/>
        <v>12</v>
      </c>
      <c r="U179" s="997">
        <f>+'Lcc_BKK+DMK'!U179+Lcc_CNX!U179+Lcc_HDY!U179+Lcc_HKT!U179+Lcc_CEI!U179</f>
        <v>0</v>
      </c>
      <c r="V179" s="998">
        <f t="shared" si="342"/>
        <v>12</v>
      </c>
      <c r="W179" s="999">
        <f t="shared" si="343"/>
        <v>0</v>
      </c>
    </row>
    <row r="180" spans="1:27" ht="14.25" thickTop="1" thickBot="1">
      <c r="L180" s="1000" t="s">
        <v>57</v>
      </c>
      <c r="M180" s="1001">
        <f t="shared" ref="M180:Q180" si="344">+M177+M178+M179</f>
        <v>0</v>
      </c>
      <c r="N180" s="1002">
        <f t="shared" si="344"/>
        <v>15</v>
      </c>
      <c r="O180" s="1003">
        <f t="shared" si="344"/>
        <v>15</v>
      </c>
      <c r="P180" s="1001">
        <f t="shared" si="344"/>
        <v>0</v>
      </c>
      <c r="Q180" s="1003">
        <f t="shared" si="344"/>
        <v>15</v>
      </c>
      <c r="R180" s="1001">
        <f t="shared" ref="R180:V180" si="345">+R177+R178+R179</f>
        <v>7</v>
      </c>
      <c r="S180" s="1002">
        <f t="shared" si="345"/>
        <v>16</v>
      </c>
      <c r="T180" s="1003">
        <f t="shared" si="345"/>
        <v>23</v>
      </c>
      <c r="U180" s="1001">
        <f t="shared" si="345"/>
        <v>0</v>
      </c>
      <c r="V180" s="1003">
        <f t="shared" si="345"/>
        <v>23</v>
      </c>
      <c r="W180" s="1004">
        <f t="shared" ref="W180:W181" si="346">IF(Q180=0,0,((V180/Q180)-1)*100)</f>
        <v>53.333333333333343</v>
      </c>
    </row>
    <row r="181" spans="1:27" ht="13.5" thickTop="1">
      <c r="L181" s="978" t="s">
        <v>13</v>
      </c>
      <c r="M181" s="994">
        <f>'Lcc_BKK+DMK'!M181+Lcc_CNX!M181+Lcc_HDY!M181+Lcc_HKT!M181+Lcc_CEI!M181</f>
        <v>0</v>
      </c>
      <c r="N181" s="995">
        <f>'Lcc_BKK+DMK'!N181+Lcc_CNX!N181+Lcc_HDY!N181+Lcc_HKT!N181+Lcc_CEI!N181</f>
        <v>1</v>
      </c>
      <c r="O181" s="996">
        <f t="shared" ref="O181" si="347">SUM(M181:N181)</f>
        <v>1</v>
      </c>
      <c r="P181" s="997">
        <f>+'Lcc_BKK+DMK'!P181+Lcc_CNX!P181+Lcc_HDY!P181+Lcc_HKT!P181+Lcc_CEI!P181</f>
        <v>0</v>
      </c>
      <c r="Q181" s="998">
        <f t="shared" ref="Q181" si="348">O181+P181</f>
        <v>1</v>
      </c>
      <c r="R181" s="994">
        <f>'Lcc_BKK+DMK'!R181+Lcc_CNX!R181+Lcc_HDY!R181+Lcc_HKT!R181+Lcc_CEI!R181</f>
        <v>3</v>
      </c>
      <c r="S181" s="995">
        <f>'Lcc_BKK+DMK'!S181+Lcc_CNX!S181+Lcc_HDY!S181+Lcc_HKT!S181+Lcc_CEI!S181</f>
        <v>0</v>
      </c>
      <c r="T181" s="996">
        <f t="shared" ref="T181" si="349">SUM(R181:S181)</f>
        <v>3</v>
      </c>
      <c r="U181" s="997">
        <f>+'Lcc_BKK+DMK'!U181+Lcc_CNX!U181+Lcc_HDY!U181+Lcc_HKT!U181+Lcc_CEI!U181</f>
        <v>0</v>
      </c>
      <c r="V181" s="998">
        <f t="shared" ref="V181" si="350">T181+U181</f>
        <v>3</v>
      </c>
      <c r="W181" s="999">
        <f t="shared" si="346"/>
        <v>200</v>
      </c>
    </row>
    <row r="182" spans="1:27">
      <c r="L182" s="978" t="s">
        <v>14</v>
      </c>
      <c r="M182" s="994">
        <f>'Lcc_BKK+DMK'!M182+Lcc_CNX!M182+Lcc_HDY!M182+Lcc_HKT!M182+Lcc_CEI!M182</f>
        <v>0</v>
      </c>
      <c r="N182" s="995">
        <f>'Lcc_BKK+DMK'!N182+Lcc_CNX!N182+Lcc_HDY!N182+Lcc_HKT!N182+Lcc_CEI!N182</f>
        <v>1</v>
      </c>
      <c r="O182" s="996">
        <f>SUM(M182:N182)</f>
        <v>1</v>
      </c>
      <c r="P182" s="997">
        <f>+'Lcc_BKK+DMK'!P182+Lcc_CNX!P182+Lcc_HDY!P182+Lcc_HKT!P182+Lcc_CEI!P182</f>
        <v>0</v>
      </c>
      <c r="Q182" s="998">
        <f>O182+P182</f>
        <v>1</v>
      </c>
      <c r="R182" s="994">
        <f>'Lcc_BKK+DMK'!R182+Lcc_CNX!R182+Lcc_HDY!R182+Lcc_HKT!R182+Lcc_CEI!R182</f>
        <v>3</v>
      </c>
      <c r="S182" s="995">
        <f>'Lcc_BKK+DMK'!S182+Lcc_CNX!S182+Lcc_HDY!S182+Lcc_HKT!S182+Lcc_CEI!S182</f>
        <v>0</v>
      </c>
      <c r="T182" s="996">
        <f t="shared" ref="T182" si="351">SUM(R182:S182)</f>
        <v>3</v>
      </c>
      <c r="U182" s="997">
        <f>+'Lcc_BKK+DMK'!U182+Lcc_CNX!U182+Lcc_HDY!U182+Lcc_HKT!U182+Lcc_CEI!U182</f>
        <v>0</v>
      </c>
      <c r="V182" s="998">
        <f t="shared" ref="V182" si="352">T182+U182</f>
        <v>3</v>
      </c>
      <c r="W182" s="999">
        <f>IF(Q182=0,0,((V182/Q182)-1)*100)</f>
        <v>200</v>
      </c>
    </row>
    <row r="183" spans="1:27" ht="13.5" thickBot="1">
      <c r="L183" s="978" t="s">
        <v>15</v>
      </c>
      <c r="M183" s="994">
        <f>'Lcc_BKK+DMK'!M183+Lcc_CNX!M183+Lcc_HDY!M183+Lcc_HKT!M183+Lcc_CEI!M183</f>
        <v>0</v>
      </c>
      <c r="N183" s="995">
        <f>'Lcc_BKK+DMK'!N183+Lcc_CNX!N183+Lcc_HDY!N183+Lcc_HKT!N183+Lcc_CEI!N183</f>
        <v>4</v>
      </c>
      <c r="O183" s="996">
        <f>SUM(M183:N183)</f>
        <v>4</v>
      </c>
      <c r="P183" s="997">
        <f>+'Lcc_BKK+DMK'!P183+Lcc_CNX!P183+Lcc_HDY!P183+Lcc_HKT!P183+Lcc_CEI!P183</f>
        <v>0</v>
      </c>
      <c r="Q183" s="998">
        <f>O183+P183</f>
        <v>4</v>
      </c>
      <c r="R183" s="994">
        <f>'Lcc_BKK+DMK'!R183+Lcc_CNX!R183+Lcc_HDY!R183+Lcc_HKT!R183+Lcc_CEI!R183</f>
        <v>11</v>
      </c>
      <c r="S183" s="995">
        <f>'Lcc_BKK+DMK'!S183+Lcc_CNX!S183+Lcc_HDY!S183+Lcc_HKT!S183+Lcc_CEI!S183</f>
        <v>0</v>
      </c>
      <c r="T183" s="996">
        <f t="shared" ref="T183" si="353">SUM(R183:S183)</f>
        <v>11</v>
      </c>
      <c r="U183" s="997">
        <f>+'Lcc_BKK+DMK'!U183+Lcc_CNX!U183+Lcc_HDY!U183+Lcc_HKT!U183+Lcc_CEI!U183</f>
        <v>0</v>
      </c>
      <c r="V183" s="998">
        <f t="shared" ref="V183" si="354">T183+U183</f>
        <v>11</v>
      </c>
      <c r="W183" s="999">
        <f>IF(Q183=0,0,((V183/Q183)-1)*100)</f>
        <v>175</v>
      </c>
    </row>
    <row r="184" spans="1:27" ht="14.25" thickTop="1" thickBot="1">
      <c r="L184" s="1000" t="s">
        <v>61</v>
      </c>
      <c r="M184" s="1001">
        <f>+M181+M182+M183</f>
        <v>0</v>
      </c>
      <c r="N184" s="1002">
        <f t="shared" ref="N184:V184" si="355">+N181+N182+N183</f>
        <v>6</v>
      </c>
      <c r="O184" s="1003">
        <f t="shared" si="355"/>
        <v>6</v>
      </c>
      <c r="P184" s="1001">
        <f t="shared" si="355"/>
        <v>0</v>
      </c>
      <c r="Q184" s="1003">
        <f t="shared" si="355"/>
        <v>6</v>
      </c>
      <c r="R184" s="1001">
        <f t="shared" si="355"/>
        <v>17</v>
      </c>
      <c r="S184" s="1002">
        <f t="shared" si="355"/>
        <v>0</v>
      </c>
      <c r="T184" s="1003">
        <f t="shared" si="355"/>
        <v>17</v>
      </c>
      <c r="U184" s="1001">
        <f t="shared" si="355"/>
        <v>0</v>
      </c>
      <c r="V184" s="1003">
        <f t="shared" si="355"/>
        <v>17</v>
      </c>
      <c r="W184" s="1004">
        <f>IF(Q184=0,0,((V184/Q184)-1)*100)</f>
        <v>183.33333333333334</v>
      </c>
    </row>
    <row r="185" spans="1:27" ht="13.5" thickTop="1">
      <c r="L185" s="978" t="s">
        <v>16</v>
      </c>
      <c r="M185" s="994">
        <f>'Lcc_BKK+DMK'!M185+Lcc_CNX!M185+Lcc_HDY!M185+Lcc_HKT!M185+Lcc_CEI!M185</f>
        <v>0</v>
      </c>
      <c r="N185" s="995">
        <f>'Lcc_BKK+DMK'!N185+Lcc_CNX!N185+Lcc_HDY!N185+Lcc_HKT!N185+Lcc_CEI!N185</f>
        <v>0</v>
      </c>
      <c r="O185" s="996">
        <f>SUM(M185:N185)</f>
        <v>0</v>
      </c>
      <c r="P185" s="997">
        <f>+'Lcc_BKK+DMK'!P185+Lcc_CNX!P185+Lcc_HDY!P185+Lcc_HKT!P185+Lcc_CEI!P185</f>
        <v>0</v>
      </c>
      <c r="Q185" s="998">
        <f>O185+P185</f>
        <v>0</v>
      </c>
      <c r="R185" s="994">
        <f>'Lcc_BKK+DMK'!R185+Lcc_CNX!R185+Lcc_HDY!R185+Lcc_HKT!R185+Lcc_CEI!R185</f>
        <v>17</v>
      </c>
      <c r="S185" s="995">
        <f>'Lcc_BKK+DMK'!S185+Lcc_CNX!S185+Lcc_HDY!S185+Lcc_HKT!S185+Lcc_CEI!S185</f>
        <v>0</v>
      </c>
      <c r="T185" s="996">
        <f>SUM(R185:S185)</f>
        <v>17</v>
      </c>
      <c r="U185" s="997">
        <f>+'Lcc_BKK+DMK'!U185+Lcc_CNX!U185+Lcc_HDY!U185+Lcc_HKT!U185+Lcc_CEI!U185</f>
        <v>0</v>
      </c>
      <c r="V185" s="998">
        <f>T185+U185</f>
        <v>17</v>
      </c>
      <c r="W185" s="999">
        <f>IF(Q185=0,0,((V185/Q185)-1)*100)</f>
        <v>0</v>
      </c>
    </row>
    <row r="186" spans="1:27" ht="13.5" thickBot="1">
      <c r="L186" s="978" t="s">
        <v>17</v>
      </c>
      <c r="M186" s="994">
        <f>'Lcc_BKK+DMK'!M186+Lcc_CNX!M186+Lcc_HDY!M186+Lcc_HKT!M186+Lcc_CEI!M186</f>
        <v>0</v>
      </c>
      <c r="N186" s="995">
        <f>'Lcc_BKK+DMK'!N186+Lcc_CNX!N186+Lcc_HDY!N186+Lcc_HKT!N186+Lcc_CEI!N186</f>
        <v>1</v>
      </c>
      <c r="O186" s="996">
        <f t="shared" ref="O186" si="356">SUM(M186:N186)</f>
        <v>1</v>
      </c>
      <c r="P186" s="997">
        <f>+'Lcc_BKK+DMK'!P186+Lcc_CNX!P186+Lcc_HDY!P186+Lcc_HKT!P186+Lcc_CEI!P186</f>
        <v>0</v>
      </c>
      <c r="Q186" s="998">
        <f t="shared" ref="Q186" si="357">O186+P186</f>
        <v>1</v>
      </c>
      <c r="R186" s="994">
        <f>'Lcc_BKK+DMK'!R186+Lcc_CNX!R186+Lcc_HDY!R186+Lcc_HKT!R186+Lcc_CEI!R186</f>
        <v>6</v>
      </c>
      <c r="S186" s="995">
        <f>'Lcc_BKK+DMK'!S186+Lcc_CNX!S186+Lcc_HDY!S186+Lcc_HKT!S186+Lcc_CEI!S186</f>
        <v>0</v>
      </c>
      <c r="T186" s="996">
        <f>SUM(R186:S186)</f>
        <v>6</v>
      </c>
      <c r="U186" s="997">
        <f>+'Lcc_BKK+DMK'!U186+Lcc_CNX!U186+Lcc_HDY!U186+Lcc_HKT!U186+Lcc_CEI!U186</f>
        <v>0</v>
      </c>
      <c r="V186" s="998">
        <f>T186+U186</f>
        <v>6</v>
      </c>
      <c r="W186" s="999">
        <f t="shared" ref="W186" si="358">IF(Q186=0,0,((V186/Q186)-1)*100)</f>
        <v>500</v>
      </c>
    </row>
    <row r="187" spans="1:27" ht="14.25" thickTop="1" thickBot="1">
      <c r="L187" s="1000" t="s">
        <v>66</v>
      </c>
      <c r="M187" s="1001">
        <f>+M184+M185+M186</f>
        <v>0</v>
      </c>
      <c r="N187" s="1002">
        <f t="shared" ref="N187:V187" si="359">+N184+N185+N186</f>
        <v>7</v>
      </c>
      <c r="O187" s="1003">
        <f t="shared" si="359"/>
        <v>7</v>
      </c>
      <c r="P187" s="1001">
        <f t="shared" si="359"/>
        <v>0</v>
      </c>
      <c r="Q187" s="1003">
        <f t="shared" si="359"/>
        <v>7</v>
      </c>
      <c r="R187" s="1001">
        <f t="shared" si="359"/>
        <v>40</v>
      </c>
      <c r="S187" s="1002">
        <f t="shared" si="359"/>
        <v>0</v>
      </c>
      <c r="T187" s="1003">
        <f t="shared" si="359"/>
        <v>40</v>
      </c>
      <c r="U187" s="1001">
        <f t="shared" si="359"/>
        <v>0</v>
      </c>
      <c r="V187" s="1003">
        <f t="shared" si="359"/>
        <v>40</v>
      </c>
      <c r="W187" s="1004">
        <f t="shared" ref="W187" si="360">IF(Q187=0,0,((V187/Q187)-1)*100)</f>
        <v>471.42857142857144</v>
      </c>
      <c r="X187" s="802"/>
      <c r="AA187" s="802"/>
    </row>
    <row r="188" spans="1:27" ht="14.25" thickTop="1" thickBot="1">
      <c r="L188" s="1000" t="s">
        <v>67</v>
      </c>
      <c r="M188" s="1001">
        <f>+M180+M184+M185+M186</f>
        <v>0</v>
      </c>
      <c r="N188" s="1002">
        <f t="shared" ref="N188:V188" si="361">+N180+N184+N185+N186</f>
        <v>22</v>
      </c>
      <c r="O188" s="1003">
        <f t="shared" si="361"/>
        <v>22</v>
      </c>
      <c r="P188" s="1001">
        <f t="shared" si="361"/>
        <v>0</v>
      </c>
      <c r="Q188" s="1003">
        <f t="shared" si="361"/>
        <v>22</v>
      </c>
      <c r="R188" s="1001">
        <f t="shared" si="361"/>
        <v>47</v>
      </c>
      <c r="S188" s="1002">
        <f t="shared" si="361"/>
        <v>16</v>
      </c>
      <c r="T188" s="1003">
        <f t="shared" si="361"/>
        <v>63</v>
      </c>
      <c r="U188" s="1001">
        <f t="shared" si="361"/>
        <v>0</v>
      </c>
      <c r="V188" s="1003">
        <f t="shared" si="361"/>
        <v>63</v>
      </c>
      <c r="W188" s="1004">
        <f>IF(Q188=0,0,((V188/Q188)-1)*100)</f>
        <v>186.36363636363637</v>
      </c>
      <c r="X188" s="881"/>
      <c r="Y188" s="801"/>
      <c r="Z188" s="801"/>
      <c r="AA188" s="882"/>
    </row>
    <row r="189" spans="1:27" ht="14.25" thickTop="1" thickBot="1">
      <c r="L189" s="978" t="s">
        <v>18</v>
      </c>
      <c r="M189" s="994">
        <f>'Lcc_BKK+DMK'!M189+Lcc_CNX!M189+Lcc_HDY!M189+Lcc_HKT!M189+Lcc_CEI!M189</f>
        <v>0</v>
      </c>
      <c r="N189" s="995">
        <f>'Lcc_BKK+DMK'!N189+Lcc_CNX!N189+Lcc_HDY!N189+Lcc_HKT!N189+Lcc_CEI!N189</f>
        <v>0</v>
      </c>
      <c r="O189" s="996">
        <f>SUM(M189:N189)</f>
        <v>0</v>
      </c>
      <c r="P189" s="997">
        <f>+'Lcc_BKK+DMK'!P189+Lcc_CNX!P189+Lcc_HDY!P189+Lcc_HKT!P189+Lcc_CEI!P189</f>
        <v>0</v>
      </c>
      <c r="Q189" s="998">
        <f>O189+P189</f>
        <v>0</v>
      </c>
      <c r="R189" s="994"/>
      <c r="S189" s="995"/>
      <c r="T189" s="996"/>
      <c r="U189" s="997"/>
      <c r="V189" s="998"/>
      <c r="W189" s="999"/>
    </row>
    <row r="190" spans="1:27" ht="14.25" thickTop="1" thickBot="1">
      <c r="L190" s="1005" t="s">
        <v>19</v>
      </c>
      <c r="M190" s="1006">
        <f>+M185+M186+M189</f>
        <v>0</v>
      </c>
      <c r="N190" s="1006">
        <f>+N185+N186+N189</f>
        <v>1</v>
      </c>
      <c r="O190" s="1007">
        <f>+O185+O186+O189</f>
        <v>1</v>
      </c>
      <c r="P190" s="1008">
        <f>+P185+P186+P189</f>
        <v>0</v>
      </c>
      <c r="Q190" s="1007">
        <f>+Q185+Q186+Q189</f>
        <v>1</v>
      </c>
      <c r="R190" s="1006"/>
      <c r="S190" s="1006"/>
      <c r="T190" s="1007"/>
      <c r="U190" s="1008"/>
      <c r="V190" s="1007"/>
      <c r="W190" s="1009"/>
    </row>
    <row r="191" spans="1:27" ht="13.5" thickTop="1">
      <c r="A191" s="963"/>
      <c r="K191" s="963"/>
      <c r="L191" s="978" t="s">
        <v>21</v>
      </c>
      <c r="M191" s="994">
        <f>'Lcc_BKK+DMK'!M191+Lcc_CNX!M191+Lcc_HDY!M191+Lcc_HKT!M191+Lcc_CEI!M191</f>
        <v>0</v>
      </c>
      <c r="N191" s="995">
        <f>'Lcc_BKK+DMK'!N191+Lcc_CNX!N191+Lcc_HDY!N191+Lcc_HKT!N191+Lcc_CEI!N191</f>
        <v>0</v>
      </c>
      <c r="O191" s="996">
        <f>SUM(M191:N191)</f>
        <v>0</v>
      </c>
      <c r="P191" s="997">
        <f>+'Lcc_BKK+DMK'!P191+Lcc_CNX!P191+Lcc_HDY!P191+Lcc_HKT!P191+Lcc_CEI!P191</f>
        <v>0</v>
      </c>
      <c r="Q191" s="998">
        <f>O191+P191</f>
        <v>0</v>
      </c>
      <c r="R191" s="994"/>
      <c r="S191" s="995"/>
      <c r="T191" s="996"/>
      <c r="U191" s="997"/>
      <c r="V191" s="998"/>
      <c r="W191" s="999"/>
    </row>
    <row r="192" spans="1:27">
      <c r="A192" s="963"/>
      <c r="K192" s="963"/>
      <c r="L192" s="978" t="s">
        <v>22</v>
      </c>
      <c r="M192" s="994">
        <f>'Lcc_BKK+DMK'!M192+Lcc_CNX!M192+Lcc_HDY!M192+Lcc_HKT!M192+Lcc_CEI!M192</f>
        <v>0</v>
      </c>
      <c r="N192" s="995">
        <f>'Lcc_BKK+DMK'!N192+Lcc_CNX!N192+Lcc_HDY!N192+Lcc_HKT!N192+Lcc_CEI!N192</f>
        <v>6</v>
      </c>
      <c r="O192" s="996">
        <f t="shared" ref="O192" si="362">SUM(M192:N192)</f>
        <v>6</v>
      </c>
      <c r="P192" s="997">
        <f>+'Lcc_BKK+DMK'!P192+Lcc_CNX!P192+Lcc_HDY!P192+Lcc_HKT!P192+Lcc_CEI!P192</f>
        <v>0</v>
      </c>
      <c r="Q192" s="998">
        <f t="shared" ref="Q192" si="363">O192+P192</f>
        <v>6</v>
      </c>
      <c r="R192" s="994"/>
      <c r="S192" s="995"/>
      <c r="T192" s="996"/>
      <c r="U192" s="997"/>
      <c r="V192" s="998"/>
      <c r="W192" s="999"/>
    </row>
    <row r="193" spans="1:27" ht="13.5" thickBot="1">
      <c r="A193" s="963"/>
      <c r="K193" s="963"/>
      <c r="L193" s="978" t="s">
        <v>23</v>
      </c>
      <c r="M193" s="994">
        <f>'Lcc_BKK+DMK'!M193+Lcc_CNX!M193+Lcc_HDY!M193+Lcc_HKT!M193+Lcc_CEI!M193</f>
        <v>0</v>
      </c>
      <c r="N193" s="995">
        <f>'Lcc_BKK+DMK'!N193+Lcc_CNX!N193+Lcc_HDY!N193+Lcc_HKT!N193+Lcc_CEI!N193</f>
        <v>0</v>
      </c>
      <c r="O193" s="996">
        <f t="shared" ref="O193" si="364">SUM(M193:N193)</f>
        <v>0</v>
      </c>
      <c r="P193" s="997">
        <f>+'Lcc_BKK+DMK'!P193+Lcc_CNX!P193+Lcc_HDY!P193+Lcc_HKT!P193+Lcc_CEI!P193</f>
        <v>0</v>
      </c>
      <c r="Q193" s="998">
        <f t="shared" ref="Q193" si="365">O193+P193</f>
        <v>0</v>
      </c>
      <c r="R193" s="994"/>
      <c r="S193" s="995"/>
      <c r="T193" s="996"/>
      <c r="U193" s="997"/>
      <c r="V193" s="998"/>
      <c r="W193" s="999"/>
    </row>
    <row r="194" spans="1:27" ht="14.25" thickTop="1" thickBot="1">
      <c r="L194" s="1000" t="s">
        <v>40</v>
      </c>
      <c r="M194" s="1001">
        <f>+M191+M192+M193</f>
        <v>0</v>
      </c>
      <c r="N194" s="1002">
        <f t="shared" ref="N194:Q194" si="366">+N191+N192+N193</f>
        <v>6</v>
      </c>
      <c r="O194" s="1003">
        <f t="shared" si="366"/>
        <v>6</v>
      </c>
      <c r="P194" s="1001">
        <f t="shared" si="366"/>
        <v>0</v>
      </c>
      <c r="Q194" s="1003">
        <f t="shared" si="366"/>
        <v>6</v>
      </c>
      <c r="R194" s="1001"/>
      <c r="S194" s="1002"/>
      <c r="T194" s="1003"/>
      <c r="U194" s="1001"/>
      <c r="V194" s="1003"/>
      <c r="W194" s="1004"/>
    </row>
    <row r="195" spans="1:27" ht="14.25" thickTop="1" thickBot="1">
      <c r="L195" s="1000" t="s">
        <v>62</v>
      </c>
      <c r="M195" s="1001">
        <f t="shared" ref="M195:Q195" si="367">+M184+M190+M194</f>
        <v>0</v>
      </c>
      <c r="N195" s="1002">
        <f t="shared" si="367"/>
        <v>13</v>
      </c>
      <c r="O195" s="1003">
        <f t="shared" si="367"/>
        <v>13</v>
      </c>
      <c r="P195" s="1001">
        <f t="shared" si="367"/>
        <v>0</v>
      </c>
      <c r="Q195" s="1003">
        <f t="shared" si="367"/>
        <v>13</v>
      </c>
      <c r="R195" s="1001"/>
      <c r="S195" s="1002"/>
      <c r="T195" s="1003"/>
      <c r="U195" s="1001"/>
      <c r="V195" s="1003"/>
      <c r="W195" s="1004"/>
      <c r="X195" s="802"/>
      <c r="AA195" s="802"/>
    </row>
    <row r="196" spans="1:27" ht="14.25" thickTop="1" thickBot="1">
      <c r="L196" s="1000" t="s">
        <v>63</v>
      </c>
      <c r="M196" s="1001">
        <f t="shared" ref="M196:Q196" si="368">+M180+M184+M190+M194</f>
        <v>0</v>
      </c>
      <c r="N196" s="1002">
        <f t="shared" si="368"/>
        <v>28</v>
      </c>
      <c r="O196" s="1003">
        <f t="shared" si="368"/>
        <v>28</v>
      </c>
      <c r="P196" s="1001">
        <f t="shared" si="368"/>
        <v>0</v>
      </c>
      <c r="Q196" s="1003">
        <f t="shared" si="368"/>
        <v>28</v>
      </c>
      <c r="R196" s="1001"/>
      <c r="S196" s="1002"/>
      <c r="T196" s="1003"/>
      <c r="U196" s="1001"/>
      <c r="V196" s="1003"/>
      <c r="W196" s="1004"/>
    </row>
    <row r="197" spans="1:27" ht="14.25" thickTop="1" thickBot="1">
      <c r="L197" s="1010" t="s">
        <v>60</v>
      </c>
      <c r="M197" s="971"/>
      <c r="N197" s="971"/>
      <c r="O197" s="971"/>
      <c r="P197" s="971"/>
      <c r="Q197" s="971"/>
      <c r="R197" s="971"/>
      <c r="S197" s="971"/>
      <c r="T197" s="971"/>
      <c r="U197" s="971"/>
      <c r="V197" s="971"/>
      <c r="W197" s="971"/>
      <c r="X197" s="971"/>
      <c r="Y197" s="971"/>
    </row>
    <row r="198" spans="1:27" ht="13.5" customHeight="1" thickTop="1">
      <c r="L198" s="1427" t="s">
        <v>55</v>
      </c>
      <c r="M198" s="1428"/>
      <c r="N198" s="1428"/>
      <c r="O198" s="1428"/>
      <c r="P198" s="1428"/>
      <c r="Q198" s="1428"/>
      <c r="R198" s="1428"/>
      <c r="S198" s="1428"/>
      <c r="T198" s="1428"/>
      <c r="U198" s="1428"/>
      <c r="V198" s="1428"/>
      <c r="W198" s="1429"/>
    </row>
    <row r="199" spans="1:27" ht="13.5" thickBot="1">
      <c r="L199" s="1418" t="s">
        <v>52</v>
      </c>
      <c r="M199" s="1419"/>
      <c r="N199" s="1419"/>
      <c r="O199" s="1419"/>
      <c r="P199" s="1419"/>
      <c r="Q199" s="1419"/>
      <c r="R199" s="1419"/>
      <c r="S199" s="1419"/>
      <c r="T199" s="1419"/>
      <c r="U199" s="1419"/>
      <c r="V199" s="1419"/>
      <c r="W199" s="1420"/>
    </row>
    <row r="200" spans="1:27" ht="14.25" thickTop="1" thickBot="1">
      <c r="L200" s="970"/>
      <c r="M200" s="971"/>
      <c r="N200" s="971"/>
      <c r="O200" s="971"/>
      <c r="P200" s="971"/>
      <c r="Q200" s="971"/>
      <c r="R200" s="971"/>
      <c r="S200" s="971"/>
      <c r="T200" s="971"/>
      <c r="U200" s="971"/>
      <c r="V200" s="971"/>
      <c r="W200" s="972" t="s">
        <v>34</v>
      </c>
    </row>
    <row r="201" spans="1:27" ht="14.25" thickTop="1" thickBot="1">
      <c r="L201" s="973"/>
      <c r="M201" s="974" t="s">
        <v>64</v>
      </c>
      <c r="N201" s="975"/>
      <c r="O201" s="976"/>
      <c r="P201" s="974"/>
      <c r="Q201" s="974"/>
      <c r="R201" s="974" t="s">
        <v>65</v>
      </c>
      <c r="S201" s="975"/>
      <c r="T201" s="976"/>
      <c r="U201" s="974"/>
      <c r="V201" s="974"/>
      <c r="W201" s="977" t="s">
        <v>2</v>
      </c>
    </row>
    <row r="202" spans="1:27" ht="13.5" thickTop="1">
      <c r="L202" s="978" t="s">
        <v>3</v>
      </c>
      <c r="M202" s="979"/>
      <c r="N202" s="980"/>
      <c r="O202" s="981"/>
      <c r="P202" s="982"/>
      <c r="Q202" s="981"/>
      <c r="R202" s="979"/>
      <c r="S202" s="980"/>
      <c r="T202" s="981"/>
      <c r="U202" s="982"/>
      <c r="V202" s="981"/>
      <c r="W202" s="983" t="s">
        <v>4</v>
      </c>
    </row>
    <row r="203" spans="1:27" ht="13.5" thickBot="1">
      <c r="L203" s="984"/>
      <c r="M203" s="985" t="s">
        <v>35</v>
      </c>
      <c r="N203" s="986" t="s">
        <v>36</v>
      </c>
      <c r="O203" s="987" t="s">
        <v>37</v>
      </c>
      <c r="P203" s="988" t="s">
        <v>32</v>
      </c>
      <c r="Q203" s="987" t="s">
        <v>7</v>
      </c>
      <c r="R203" s="985" t="s">
        <v>35</v>
      </c>
      <c r="S203" s="986" t="s">
        <v>36</v>
      </c>
      <c r="T203" s="987" t="s">
        <v>37</v>
      </c>
      <c r="U203" s="988" t="s">
        <v>32</v>
      </c>
      <c r="V203" s="987" t="s">
        <v>7</v>
      </c>
      <c r="W203" s="933"/>
    </row>
    <row r="204" spans="1:27" ht="6" customHeight="1" thickTop="1">
      <c r="L204" s="978"/>
      <c r="M204" s="989"/>
      <c r="N204" s="990"/>
      <c r="O204" s="991"/>
      <c r="P204" s="992"/>
      <c r="Q204" s="991"/>
      <c r="R204" s="989"/>
      <c r="S204" s="990"/>
      <c r="T204" s="991"/>
      <c r="U204" s="992"/>
      <c r="V204" s="991"/>
      <c r="W204" s="993"/>
    </row>
    <row r="205" spans="1:27">
      <c r="L205" s="978" t="s">
        <v>10</v>
      </c>
      <c r="M205" s="994">
        <f>+'Lcc_BKK+DMK'!M205+Lcc_CNX!M205+Lcc_HDY!M205+Lcc_HKT!M205+Lcc_CEI!M205</f>
        <v>293</v>
      </c>
      <c r="N205" s="995">
        <f>+'Lcc_BKK+DMK'!N205+Lcc_CNX!N205+Lcc_HDY!N205+Lcc_HKT!N205+Lcc_CEI!N205</f>
        <v>1021</v>
      </c>
      <c r="O205" s="996">
        <f>SUM(M205:N205)</f>
        <v>1314</v>
      </c>
      <c r="P205" s="997">
        <f>+'Lcc_BKK+DMK'!P205+Lcc_CNX!P205+Lcc_HDY!P205+Lcc_HKT!P205+Lcc_CEI!P205</f>
        <v>1</v>
      </c>
      <c r="Q205" s="998">
        <f>O205+P205</f>
        <v>1315</v>
      </c>
      <c r="R205" s="994">
        <f>+'Lcc_BKK+DMK'!R205+Lcc_CNX!R205+Lcc_HDY!R205+Lcc_HKT!R205+Lcc_CEI!R205</f>
        <v>4</v>
      </c>
      <c r="S205" s="995">
        <f>+'Lcc_BKK+DMK'!S205+Lcc_CNX!S205+Lcc_HDY!S205+Lcc_HKT!S205+Lcc_CEI!S205</f>
        <v>6</v>
      </c>
      <c r="T205" s="996">
        <f>SUM(R205:S205)</f>
        <v>10</v>
      </c>
      <c r="U205" s="997">
        <f>+'Lcc_BKK+DMK'!U205+Lcc_CNX!U205+Lcc_HDY!U205+Lcc_HKT!U205+Lcc_CEI!U205</f>
        <v>0</v>
      </c>
      <c r="V205" s="998">
        <f>T205+U205</f>
        <v>10</v>
      </c>
      <c r="W205" s="999">
        <f>IF(Q205=0,0,((V205/Q205)-1)*100)</f>
        <v>-99.239543726235752</v>
      </c>
    </row>
    <row r="206" spans="1:27">
      <c r="L206" s="978" t="s">
        <v>11</v>
      </c>
      <c r="M206" s="994">
        <f>+'Lcc_BKK+DMK'!M206+Lcc_CNX!M206+Lcc_HDY!M206+Lcc_HKT!M206+Lcc_CEI!M206</f>
        <v>337</v>
      </c>
      <c r="N206" s="995">
        <f>+'Lcc_BKK+DMK'!N206+Lcc_CNX!N206+Lcc_HDY!N206+Lcc_HKT!N206+Lcc_CEI!N206</f>
        <v>1106</v>
      </c>
      <c r="O206" s="996">
        <f t="shared" ref="O206:O207" si="369">SUM(M206:N206)</f>
        <v>1443</v>
      </c>
      <c r="P206" s="997">
        <f>+'Lcc_BKK+DMK'!P206+Lcc_CNX!P206+Lcc_HDY!P206+Lcc_HKT!P206+Lcc_CEI!P206</f>
        <v>0</v>
      </c>
      <c r="Q206" s="998">
        <f t="shared" ref="Q206:Q207" si="370">O206+P206</f>
        <v>1443</v>
      </c>
      <c r="R206" s="994">
        <f>+'Lcc_BKK+DMK'!R206+Lcc_CNX!R206+Lcc_HDY!R206+Lcc_HKT!R206+Lcc_CEI!R206</f>
        <v>2</v>
      </c>
      <c r="S206" s="995">
        <f>+'Lcc_BKK+DMK'!S206+Lcc_CNX!S206+Lcc_HDY!S206+Lcc_HKT!S206+Lcc_CEI!S206</f>
        <v>0</v>
      </c>
      <c r="T206" s="996">
        <f t="shared" ref="T206:T207" si="371">SUM(R206:S206)</f>
        <v>2</v>
      </c>
      <c r="U206" s="997">
        <f>+'Lcc_BKK+DMK'!U206+Lcc_CNX!U206+Lcc_HDY!U206+Lcc_HKT!U206+Lcc_CEI!U206</f>
        <v>0</v>
      </c>
      <c r="V206" s="998">
        <f t="shared" ref="V206:V207" si="372">T206+U206</f>
        <v>2</v>
      </c>
      <c r="W206" s="999">
        <f t="shared" ref="W206:W207" si="373">IF(Q206=0,0,((V206/Q206)-1)*100)</f>
        <v>-99.86139986139986</v>
      </c>
    </row>
    <row r="207" spans="1:27" ht="13.5" thickBot="1">
      <c r="L207" s="984" t="s">
        <v>12</v>
      </c>
      <c r="M207" s="994">
        <f>+'Lcc_BKK+DMK'!M207+Lcc_CNX!M207+Lcc_HDY!M207+Lcc_HKT!M207+Lcc_CEI!M207</f>
        <v>330</v>
      </c>
      <c r="N207" s="995">
        <f>+'Lcc_BKK+DMK'!N207+Lcc_CNX!N207+Lcc_HDY!N207+Lcc_HKT!N207+Lcc_CEI!N207</f>
        <v>1082</v>
      </c>
      <c r="O207" s="996">
        <f t="shared" si="369"/>
        <v>1412</v>
      </c>
      <c r="P207" s="997">
        <f>+'Lcc_BKK+DMK'!P207+Lcc_CNX!P207+Lcc_HDY!P207+Lcc_HKT!P207+Lcc_CEI!P207</f>
        <v>0</v>
      </c>
      <c r="Q207" s="998">
        <f t="shared" si="370"/>
        <v>1412</v>
      </c>
      <c r="R207" s="994">
        <f>+'Lcc_BKK+DMK'!R207+Lcc_CNX!R207+Lcc_HDY!R207+Lcc_HKT!R207+Lcc_CEI!R207</f>
        <v>4</v>
      </c>
      <c r="S207" s="995">
        <f>+'Lcc_BKK+DMK'!S207+Lcc_CNX!S207+Lcc_HDY!S207+Lcc_HKT!S207+Lcc_CEI!S207</f>
        <v>0</v>
      </c>
      <c r="T207" s="996">
        <f t="shared" si="371"/>
        <v>4</v>
      </c>
      <c r="U207" s="997">
        <f>+'Lcc_BKK+DMK'!U207+Lcc_CNX!U207+Lcc_HDY!U207+Lcc_HKT!U207+Lcc_CEI!U207</f>
        <v>0</v>
      </c>
      <c r="V207" s="998">
        <f t="shared" si="372"/>
        <v>4</v>
      </c>
      <c r="W207" s="999">
        <f t="shared" si="373"/>
        <v>-99.716713881019828</v>
      </c>
    </row>
    <row r="208" spans="1:27" ht="14.25" thickTop="1" thickBot="1">
      <c r="L208" s="1000" t="s">
        <v>57</v>
      </c>
      <c r="M208" s="1001">
        <f t="shared" ref="M208:Q208" si="374">+M205+M206+M207</f>
        <v>960</v>
      </c>
      <c r="N208" s="1002">
        <f t="shared" si="374"/>
        <v>3209</v>
      </c>
      <c r="O208" s="1003">
        <f t="shared" si="374"/>
        <v>4169</v>
      </c>
      <c r="P208" s="1001">
        <f t="shared" si="374"/>
        <v>1</v>
      </c>
      <c r="Q208" s="1003">
        <f t="shared" si="374"/>
        <v>4170</v>
      </c>
      <c r="R208" s="1001">
        <f t="shared" ref="R208:V208" si="375">+R205+R206+R207</f>
        <v>10</v>
      </c>
      <c r="S208" s="1002">
        <f t="shared" si="375"/>
        <v>6</v>
      </c>
      <c r="T208" s="1003">
        <f t="shared" si="375"/>
        <v>16</v>
      </c>
      <c r="U208" s="1001">
        <f t="shared" si="375"/>
        <v>0</v>
      </c>
      <c r="V208" s="1003">
        <f t="shared" si="375"/>
        <v>16</v>
      </c>
      <c r="W208" s="1004">
        <f t="shared" ref="W208:W209" si="376">IF(Q208=0,0,((V208/Q208)-1)*100)</f>
        <v>-99.616306954436453</v>
      </c>
    </row>
    <row r="209" spans="1:27" ht="13.5" thickTop="1">
      <c r="L209" s="978" t="s">
        <v>13</v>
      </c>
      <c r="M209" s="994">
        <f>+'Lcc_BKK+DMK'!M209+Lcc_CNX!M209+Lcc_HDY!M209+Lcc_HKT!M209+Lcc_CEI!M209</f>
        <v>331</v>
      </c>
      <c r="N209" s="995">
        <f>+'Lcc_BKK+DMK'!N209+Lcc_CNX!N209+Lcc_HDY!N209+Lcc_HKT!N209+Lcc_CEI!N209</f>
        <v>1104</v>
      </c>
      <c r="O209" s="996">
        <f t="shared" ref="O209" si="377">SUM(M209:N209)</f>
        <v>1435</v>
      </c>
      <c r="P209" s="997">
        <f>+'Lcc_BKK+DMK'!P209+Lcc_CNX!P209+Lcc_HDY!P209+Lcc_HKT!P209+Lcc_CEI!P209</f>
        <v>0</v>
      </c>
      <c r="Q209" s="998">
        <f t="shared" ref="Q209" si="378">O209+P209</f>
        <v>1435</v>
      </c>
      <c r="R209" s="994">
        <f>+'Lcc_BKK+DMK'!R209+Lcc_CNX!R209+Lcc_HDY!R209+Lcc_HKT!R209+Lcc_CEI!R209</f>
        <v>1</v>
      </c>
      <c r="S209" s="995">
        <f>+'Lcc_BKK+DMK'!S209+Lcc_CNX!S209+Lcc_HDY!S209+Lcc_HKT!S209+Lcc_CEI!S209</f>
        <v>0</v>
      </c>
      <c r="T209" s="996">
        <f t="shared" ref="T209" si="379">SUM(R209:S209)</f>
        <v>1</v>
      </c>
      <c r="U209" s="997">
        <f>+'Lcc_BKK+DMK'!U209+Lcc_CNX!U209+Lcc_HDY!U209+Lcc_HKT!U209+Lcc_CEI!U209</f>
        <v>0</v>
      </c>
      <c r="V209" s="998">
        <f t="shared" ref="V209" si="380">T209+U209</f>
        <v>1</v>
      </c>
      <c r="W209" s="999">
        <f t="shared" si="376"/>
        <v>-99.930313588850169</v>
      </c>
    </row>
    <row r="210" spans="1:27">
      <c r="L210" s="978" t="s">
        <v>14</v>
      </c>
      <c r="M210" s="994">
        <f>+'Lcc_BKK+DMK'!M210+Lcc_CNX!M210+Lcc_HDY!M210+Lcc_HKT!M210+Lcc_CEI!M210</f>
        <v>312</v>
      </c>
      <c r="N210" s="995">
        <f>+'Lcc_BKK+DMK'!N210+Lcc_CNX!N210+Lcc_HDY!N210+Lcc_HKT!N210+Lcc_CEI!N210</f>
        <v>1050</v>
      </c>
      <c r="O210" s="996">
        <f>SUM(M210:N210)</f>
        <v>1362</v>
      </c>
      <c r="P210" s="997">
        <f>+'Lcc_BKK+DMK'!P210+Lcc_CNX!P210+Lcc_HDY!P210+Lcc_HKT!P210+Lcc_CEI!P210</f>
        <v>0</v>
      </c>
      <c r="Q210" s="998">
        <f>O210+P210</f>
        <v>1362</v>
      </c>
      <c r="R210" s="994">
        <f>+'Lcc_BKK+DMK'!R210+Lcc_CNX!R210+Lcc_HDY!R210+Lcc_HKT!R210+Lcc_CEI!R210</f>
        <v>1</v>
      </c>
      <c r="S210" s="995">
        <f>+'Lcc_BKK+DMK'!S210+Lcc_CNX!S210+Lcc_HDY!S210+Lcc_HKT!S210+Lcc_CEI!S210</f>
        <v>1</v>
      </c>
      <c r="T210" s="996">
        <f t="shared" ref="T210" si="381">SUM(R210:S210)</f>
        <v>2</v>
      </c>
      <c r="U210" s="997">
        <f>+'Lcc_BKK+DMK'!U210+Lcc_CNX!U210+Lcc_HDY!U210+Lcc_HKT!U210+Lcc_CEI!U210</f>
        <v>0</v>
      </c>
      <c r="V210" s="998">
        <f t="shared" ref="V210" si="382">T210+U210</f>
        <v>2</v>
      </c>
      <c r="W210" s="999">
        <f>IF(Q210=0,0,((V210/Q210)-1)*100)</f>
        <v>-99.85315712187959</v>
      </c>
    </row>
    <row r="211" spans="1:27" ht="13.5" thickBot="1">
      <c r="L211" s="978" t="s">
        <v>15</v>
      </c>
      <c r="M211" s="994">
        <f>+'Lcc_BKK+DMK'!M211+Lcc_CNX!M211+Lcc_HDY!M211+Lcc_HKT!M211+Lcc_CEI!M211</f>
        <v>356</v>
      </c>
      <c r="N211" s="995">
        <f>+'Lcc_BKK+DMK'!N211+Lcc_CNX!N211+Lcc_HDY!N211+Lcc_HKT!N211+Lcc_CEI!N211</f>
        <v>1183</v>
      </c>
      <c r="O211" s="996">
        <f>SUM(M211:N211)</f>
        <v>1539</v>
      </c>
      <c r="P211" s="997">
        <f>+'Lcc_BKK+DMK'!P211+Lcc_CNX!P211+Lcc_HDY!P211+Lcc_HKT!P211+Lcc_CEI!P211</f>
        <v>0</v>
      </c>
      <c r="Q211" s="998">
        <f>O211+P211</f>
        <v>1539</v>
      </c>
      <c r="R211" s="994">
        <f>+'Lcc_BKK+DMK'!R211+Lcc_CNX!R211+Lcc_HDY!R211+Lcc_HKT!R211+Lcc_CEI!R211</f>
        <v>0</v>
      </c>
      <c r="S211" s="995">
        <f>+'Lcc_BKK+DMK'!S211+Lcc_CNX!S211+Lcc_HDY!S211+Lcc_HKT!S211+Lcc_CEI!S211</f>
        <v>0</v>
      </c>
      <c r="T211" s="996">
        <f t="shared" ref="T211" si="383">SUM(R211:S211)</f>
        <v>0</v>
      </c>
      <c r="U211" s="997">
        <f>+'Lcc_BKK+DMK'!U211+Lcc_CNX!U211+Lcc_HDY!U211+Lcc_HKT!U211+Lcc_CEI!U211</f>
        <v>0</v>
      </c>
      <c r="V211" s="998">
        <f t="shared" ref="V211" si="384">T211+U211</f>
        <v>0</v>
      </c>
      <c r="W211" s="999">
        <f>IF(Q211=0,0,((V211/Q211)-1)*100)</f>
        <v>-100</v>
      </c>
    </row>
    <row r="212" spans="1:27" ht="14.25" thickTop="1" thickBot="1">
      <c r="L212" s="1000" t="s">
        <v>61</v>
      </c>
      <c r="M212" s="1001">
        <f>+M209+M210+M211</f>
        <v>999</v>
      </c>
      <c r="N212" s="1002">
        <f t="shared" ref="N212" si="385">+N209+N210+N211</f>
        <v>3337</v>
      </c>
      <c r="O212" s="1003">
        <f t="shared" ref="O212" si="386">+O209+O210+O211</f>
        <v>4336</v>
      </c>
      <c r="P212" s="1001">
        <f t="shared" ref="P212" si="387">+P209+P210+P211</f>
        <v>0</v>
      </c>
      <c r="Q212" s="1003">
        <f t="shared" ref="Q212" si="388">+Q209+Q210+Q211</f>
        <v>4336</v>
      </c>
      <c r="R212" s="1001">
        <f t="shared" ref="R212" si="389">+R209+R210+R211</f>
        <v>2</v>
      </c>
      <c r="S212" s="1002">
        <f t="shared" ref="S212" si="390">+S209+S210+S211</f>
        <v>1</v>
      </c>
      <c r="T212" s="1003">
        <f t="shared" ref="T212" si="391">+T209+T210+T211</f>
        <v>3</v>
      </c>
      <c r="U212" s="1001">
        <f t="shared" ref="U212" si="392">+U209+U210+U211</f>
        <v>0</v>
      </c>
      <c r="V212" s="1003">
        <f t="shared" ref="V212" si="393">+V209+V210+V211</f>
        <v>3</v>
      </c>
      <c r="W212" s="1004">
        <f>IF(Q212=0,0,((V212/Q212)-1)*100)</f>
        <v>-99.930811808118079</v>
      </c>
    </row>
    <row r="213" spans="1:27" ht="13.5" thickTop="1">
      <c r="L213" s="978" t="s">
        <v>16</v>
      </c>
      <c r="M213" s="994">
        <f>+'Lcc_BKK+DMK'!M213+Lcc_CNX!M213+Lcc_HDY!M213+Lcc_HKT!M213+Lcc_CEI!M213</f>
        <v>255</v>
      </c>
      <c r="N213" s="995">
        <f>+'Lcc_BKK+DMK'!N213+Lcc_CNX!N213+Lcc_HDY!N213+Lcc_HKT!N213+Lcc_CEI!N213</f>
        <v>870</v>
      </c>
      <c r="O213" s="996">
        <f>SUM(M213:N213)</f>
        <v>1125</v>
      </c>
      <c r="P213" s="997">
        <f>+'Lcc_BKK+DMK'!P213+Lcc_CNX!P213+Lcc_HDY!P213+Lcc_HKT!P213+Lcc_CEI!P213</f>
        <v>0</v>
      </c>
      <c r="Q213" s="998">
        <f>O213+P213</f>
        <v>1125</v>
      </c>
      <c r="R213" s="994">
        <f>+'Lcc_BKK+DMK'!R213+Lcc_CNX!R213+Lcc_HDY!R213+Lcc_HKT!R213+Lcc_CEI!R213</f>
        <v>0</v>
      </c>
      <c r="S213" s="995">
        <f>+'Lcc_BKK+DMK'!S213+Lcc_CNX!S213+Lcc_HDY!S213+Lcc_HKT!S213+Lcc_CEI!S213</f>
        <v>0</v>
      </c>
      <c r="T213" s="996">
        <f>SUM(R213:S213)</f>
        <v>0</v>
      </c>
      <c r="U213" s="997">
        <f>+'Lcc_BKK+DMK'!U213+Lcc_CNX!U213+Lcc_HDY!U213+Lcc_HKT!U213+Lcc_CEI!U213</f>
        <v>0</v>
      </c>
      <c r="V213" s="998">
        <f>T213+U213</f>
        <v>0</v>
      </c>
      <c r="W213" s="999">
        <f>IF(Q213=0,0,((V213/Q213)-1)*100)</f>
        <v>-100</v>
      </c>
    </row>
    <row r="214" spans="1:27" ht="13.5" thickBot="1">
      <c r="L214" s="978" t="s">
        <v>17</v>
      </c>
      <c r="M214" s="994">
        <f>+'Lcc_BKK+DMK'!M214+Lcc_CNX!M214+Lcc_HDY!M214+Lcc_HKT!M214+Lcc_CEI!M214</f>
        <v>278</v>
      </c>
      <c r="N214" s="995">
        <f>+'Lcc_BKK+DMK'!N214+Lcc_CNX!N214+Lcc_HDY!N214+Lcc_HKT!N214+Lcc_CEI!N214</f>
        <v>1062</v>
      </c>
      <c r="O214" s="996">
        <f t="shared" ref="O214" si="394">SUM(M214:N214)</f>
        <v>1340</v>
      </c>
      <c r="P214" s="997">
        <f>+'Lcc_BKK+DMK'!P214+Lcc_CNX!P214+Lcc_HDY!P214+Lcc_HKT!P214+Lcc_CEI!P214</f>
        <v>0</v>
      </c>
      <c r="Q214" s="998">
        <f t="shared" ref="Q214" si="395">O214+P214</f>
        <v>1340</v>
      </c>
      <c r="R214" s="994">
        <f>+'Lcc_BKK+DMK'!R214+Lcc_CNX!R214+Lcc_HDY!R214+Lcc_HKT!R214+Lcc_CEI!R214</f>
        <v>2</v>
      </c>
      <c r="S214" s="995">
        <f>+'Lcc_BKK+DMK'!S214+Lcc_CNX!S214+Lcc_HDY!S214+Lcc_HKT!S214+Lcc_CEI!S214</f>
        <v>0</v>
      </c>
      <c r="T214" s="996">
        <f>SUM(R214:S214)</f>
        <v>2</v>
      </c>
      <c r="U214" s="997">
        <f>+'Lcc_BKK+DMK'!U214+Lcc_CNX!U214+Lcc_HDY!U214+Lcc_HKT!U214+Lcc_CEI!U214</f>
        <v>0</v>
      </c>
      <c r="V214" s="998">
        <f>T214+U214</f>
        <v>2</v>
      </c>
      <c r="W214" s="999">
        <f t="shared" ref="W214:W215" si="396">IF(Q214=0,0,((V214/Q214)-1)*100)</f>
        <v>-99.850746268656721</v>
      </c>
    </row>
    <row r="215" spans="1:27" ht="14.25" thickTop="1" thickBot="1">
      <c r="L215" s="1000" t="s">
        <v>66</v>
      </c>
      <c r="M215" s="1001">
        <f>+M212+M213+M214</f>
        <v>1532</v>
      </c>
      <c r="N215" s="1002">
        <f t="shared" ref="N215" si="397">+N212+N213+N214</f>
        <v>5269</v>
      </c>
      <c r="O215" s="1003">
        <f t="shared" ref="O215" si="398">+O212+O213+O214</f>
        <v>6801</v>
      </c>
      <c r="P215" s="1001">
        <f t="shared" ref="P215" si="399">+P212+P213+P214</f>
        <v>0</v>
      </c>
      <c r="Q215" s="1003">
        <f t="shared" ref="Q215" si="400">+Q212+Q213+Q214</f>
        <v>6801</v>
      </c>
      <c r="R215" s="1001">
        <f t="shared" ref="R215" si="401">+R212+R213+R214</f>
        <v>4</v>
      </c>
      <c r="S215" s="1002">
        <f t="shared" ref="S215" si="402">+S212+S213+S214</f>
        <v>1</v>
      </c>
      <c r="T215" s="1003">
        <f t="shared" ref="T215" si="403">+T212+T213+T214</f>
        <v>5</v>
      </c>
      <c r="U215" s="1001">
        <f t="shared" ref="U215" si="404">+U212+U213+U214</f>
        <v>0</v>
      </c>
      <c r="V215" s="1003">
        <f t="shared" ref="V215" si="405">+V212+V213+V214</f>
        <v>5</v>
      </c>
      <c r="W215" s="1004">
        <f t="shared" si="396"/>
        <v>-99.926481399794142</v>
      </c>
      <c r="X215" s="802"/>
      <c r="AA215" s="802"/>
    </row>
    <row r="216" spans="1:27" ht="14.25" thickTop="1" thickBot="1">
      <c r="L216" s="1000" t="s">
        <v>67</v>
      </c>
      <c r="M216" s="1001">
        <f>+M208+M212+M213+M214</f>
        <v>2492</v>
      </c>
      <c r="N216" s="1002">
        <f t="shared" ref="N216:V216" si="406">+N208+N212+N213+N214</f>
        <v>8478</v>
      </c>
      <c r="O216" s="1003">
        <f t="shared" si="406"/>
        <v>10970</v>
      </c>
      <c r="P216" s="1001">
        <f t="shared" si="406"/>
        <v>1</v>
      </c>
      <c r="Q216" s="1003">
        <f t="shared" si="406"/>
        <v>10971</v>
      </c>
      <c r="R216" s="1001">
        <f t="shared" si="406"/>
        <v>14</v>
      </c>
      <c r="S216" s="1002">
        <f t="shared" si="406"/>
        <v>7</v>
      </c>
      <c r="T216" s="1003">
        <f t="shared" si="406"/>
        <v>21</v>
      </c>
      <c r="U216" s="1001">
        <f t="shared" si="406"/>
        <v>0</v>
      </c>
      <c r="V216" s="1003">
        <f t="shared" si="406"/>
        <v>21</v>
      </c>
      <c r="W216" s="1004">
        <f>IF(Q216=0,0,((V216/Q216)-1)*100)</f>
        <v>-99.808586272901294</v>
      </c>
      <c r="X216" s="881"/>
      <c r="Y216" s="801"/>
      <c r="Z216" s="801"/>
      <c r="AA216" s="882"/>
    </row>
    <row r="217" spans="1:27" ht="14.25" thickTop="1" thickBot="1">
      <c r="L217" s="978" t="s">
        <v>18</v>
      </c>
      <c r="M217" s="994">
        <f>+'Lcc_BKK+DMK'!M217+Lcc_CNX!M217+Lcc_HDY!M217+Lcc_HKT!M217+Lcc_CEI!M217</f>
        <v>280</v>
      </c>
      <c r="N217" s="995">
        <f>+'Lcc_BKK+DMK'!N217+Lcc_CNX!N217+Lcc_HDY!N217+Lcc_HKT!N217+Lcc_CEI!N217</f>
        <v>1072</v>
      </c>
      <c r="O217" s="996">
        <f>SUM(M217:N217)</f>
        <v>1352</v>
      </c>
      <c r="P217" s="997">
        <f>+'Lcc_BKK+DMK'!P217+Lcc_CNX!P217+Lcc_HDY!P217+Lcc_HKT!P217+Lcc_CEI!P217</f>
        <v>0</v>
      </c>
      <c r="Q217" s="998">
        <f>O217+P217</f>
        <v>1352</v>
      </c>
      <c r="R217" s="994"/>
      <c r="S217" s="995"/>
      <c r="T217" s="996"/>
      <c r="U217" s="997"/>
      <c r="V217" s="998"/>
      <c r="W217" s="999"/>
    </row>
    <row r="218" spans="1:27" ht="14.25" thickTop="1" thickBot="1">
      <c r="L218" s="1005" t="s">
        <v>19</v>
      </c>
      <c r="M218" s="1006">
        <f>+M213+M214+M217</f>
        <v>813</v>
      </c>
      <c r="N218" s="1006">
        <f>+N213+N214+N217</f>
        <v>3004</v>
      </c>
      <c r="O218" s="1007">
        <f>+O213+O214+O217</f>
        <v>3817</v>
      </c>
      <c r="P218" s="1008">
        <f>+P213+P214+P217</f>
        <v>0</v>
      </c>
      <c r="Q218" s="1007">
        <f>+Q213+Q214+Q217</f>
        <v>3817</v>
      </c>
      <c r="R218" s="1006"/>
      <c r="S218" s="1006"/>
      <c r="T218" s="1007"/>
      <c r="U218" s="1008"/>
      <c r="V218" s="1007"/>
      <c r="W218" s="1009"/>
    </row>
    <row r="219" spans="1:27" ht="13.5" thickTop="1">
      <c r="A219" s="963"/>
      <c r="K219" s="963"/>
      <c r="L219" s="978" t="s">
        <v>21</v>
      </c>
      <c r="M219" s="994">
        <f>+'Lcc_BKK+DMK'!M219+Lcc_CNX!M219+Lcc_HDY!M219+Lcc_HKT!M219+Lcc_CEI!M219</f>
        <v>260</v>
      </c>
      <c r="N219" s="995">
        <f>+'Lcc_BKK+DMK'!N219+Lcc_CNX!N219+Lcc_HDY!N219+Lcc_HKT!N219+Lcc_CEI!N219</f>
        <v>1004</v>
      </c>
      <c r="O219" s="996">
        <f>SUM(M219:N219)</f>
        <v>1264</v>
      </c>
      <c r="P219" s="997">
        <f>+'Lcc_BKK+DMK'!P219+Lcc_CNX!P219+Lcc_HDY!P219+Lcc_HKT!P219+Lcc_CEI!P219</f>
        <v>0</v>
      </c>
      <c r="Q219" s="998">
        <f>O219+P219</f>
        <v>1264</v>
      </c>
      <c r="R219" s="994"/>
      <c r="S219" s="995"/>
      <c r="T219" s="996"/>
      <c r="U219" s="997"/>
      <c r="V219" s="998"/>
      <c r="W219" s="999"/>
    </row>
    <row r="220" spans="1:27">
      <c r="A220" s="963"/>
      <c r="K220" s="963"/>
      <c r="L220" s="978" t="s">
        <v>22</v>
      </c>
      <c r="M220" s="994">
        <f>+'Lcc_BKK+DMK'!M220+Lcc_CNX!M220+Lcc_HDY!M220+Lcc_HKT!M220+Lcc_CEI!M220</f>
        <v>271</v>
      </c>
      <c r="N220" s="995">
        <f>+'Lcc_BKK+DMK'!N220+Lcc_CNX!N220+Lcc_HDY!N220+Lcc_HKT!N220+Lcc_CEI!N220</f>
        <v>1154</v>
      </c>
      <c r="O220" s="996">
        <f t="shared" ref="O220" si="407">SUM(M220:N220)</f>
        <v>1425</v>
      </c>
      <c r="P220" s="997">
        <f>+'Lcc_BKK+DMK'!P220+Lcc_CNX!P220+Lcc_HDY!P220+Lcc_HKT!P220+Lcc_CEI!P220</f>
        <v>0</v>
      </c>
      <c r="Q220" s="998">
        <f t="shared" ref="Q220" si="408">O220+P220</f>
        <v>1425</v>
      </c>
      <c r="R220" s="994"/>
      <c r="S220" s="995"/>
      <c r="T220" s="996"/>
      <c r="U220" s="997"/>
      <c r="V220" s="998"/>
      <c r="W220" s="999"/>
    </row>
    <row r="221" spans="1:27" ht="13.5" thickBot="1">
      <c r="A221" s="963"/>
      <c r="K221" s="963"/>
      <c r="L221" s="978" t="s">
        <v>23</v>
      </c>
      <c r="M221" s="994">
        <f>+'Lcc_BKK+DMK'!M221+Lcc_CNX!M221+Lcc_HDY!M221+Lcc_HKT!M221+Lcc_CEI!M221</f>
        <v>70</v>
      </c>
      <c r="N221" s="995">
        <f>+'Lcc_BKK+DMK'!N221+Lcc_CNX!N221+Lcc_HDY!N221+Lcc_HKT!N221+Lcc_CEI!N221</f>
        <v>297</v>
      </c>
      <c r="O221" s="996">
        <f t="shared" ref="O221" si="409">SUM(M221:N221)</f>
        <v>367</v>
      </c>
      <c r="P221" s="997">
        <f>+'Lcc_BKK+DMK'!P221+Lcc_CNX!P221+Lcc_HDY!P221+Lcc_HKT!P221+Lcc_CEI!P221</f>
        <v>0</v>
      </c>
      <c r="Q221" s="998">
        <f t="shared" ref="Q221" si="410">O221+P221</f>
        <v>367</v>
      </c>
      <c r="R221" s="994"/>
      <c r="S221" s="995"/>
      <c r="T221" s="996"/>
      <c r="U221" s="997"/>
      <c r="V221" s="998"/>
      <c r="W221" s="999"/>
    </row>
    <row r="222" spans="1:27" ht="14.25" thickTop="1" thickBot="1">
      <c r="L222" s="1000" t="s">
        <v>40</v>
      </c>
      <c r="M222" s="1001">
        <f>+M219+M220+M221</f>
        <v>601</v>
      </c>
      <c r="N222" s="1002">
        <f t="shared" ref="N222" si="411">+N219+N220+N221</f>
        <v>2455</v>
      </c>
      <c r="O222" s="1003">
        <f t="shared" ref="O222" si="412">+O219+O220+O221</f>
        <v>3056</v>
      </c>
      <c r="P222" s="1001">
        <f t="shared" ref="P222" si="413">+P219+P220+P221</f>
        <v>0</v>
      </c>
      <c r="Q222" s="1003">
        <f t="shared" ref="Q222" si="414">+Q219+Q220+Q221</f>
        <v>3056</v>
      </c>
      <c r="R222" s="1001"/>
      <c r="S222" s="1002"/>
      <c r="T222" s="1003"/>
      <c r="U222" s="1001"/>
      <c r="V222" s="1003"/>
      <c r="W222" s="1004"/>
    </row>
    <row r="223" spans="1:27" ht="14.25" thickTop="1" thickBot="1">
      <c r="L223" s="1000" t="s">
        <v>62</v>
      </c>
      <c r="M223" s="1001">
        <f t="shared" ref="M223:Q223" si="415">+M212+M218+M222</f>
        <v>2413</v>
      </c>
      <c r="N223" s="1002">
        <f t="shared" si="415"/>
        <v>8796</v>
      </c>
      <c r="O223" s="1003">
        <f t="shared" si="415"/>
        <v>11209</v>
      </c>
      <c r="P223" s="1001">
        <f t="shared" si="415"/>
        <v>0</v>
      </c>
      <c r="Q223" s="1003">
        <f t="shared" si="415"/>
        <v>11209</v>
      </c>
      <c r="R223" s="1001"/>
      <c r="S223" s="1002"/>
      <c r="T223" s="1003"/>
      <c r="U223" s="1001"/>
      <c r="V223" s="1003"/>
      <c r="W223" s="1004"/>
      <c r="X223" s="802"/>
      <c r="AA223" s="802"/>
    </row>
    <row r="224" spans="1:27" ht="14.25" thickTop="1" thickBot="1">
      <c r="L224" s="1000" t="s">
        <v>63</v>
      </c>
      <c r="M224" s="1001">
        <f t="shared" ref="M224:Q224" si="416">+M208+M212+M218+M222</f>
        <v>3373</v>
      </c>
      <c r="N224" s="1002">
        <f t="shared" si="416"/>
        <v>12005</v>
      </c>
      <c r="O224" s="1003">
        <f t="shared" si="416"/>
        <v>15378</v>
      </c>
      <c r="P224" s="1001">
        <f t="shared" si="416"/>
        <v>1</v>
      </c>
      <c r="Q224" s="1003">
        <f t="shared" si="416"/>
        <v>15379</v>
      </c>
      <c r="R224" s="1001"/>
      <c r="S224" s="1002"/>
      <c r="T224" s="1003"/>
      <c r="U224" s="1001"/>
      <c r="V224" s="1003"/>
      <c r="W224" s="1004"/>
    </row>
    <row r="225" spans="12:25" ht="13.5" customHeight="1" thickTop="1" thickBot="1">
      <c r="L225" s="1010" t="s">
        <v>60</v>
      </c>
      <c r="M225" s="971"/>
      <c r="N225" s="971"/>
      <c r="O225" s="971"/>
      <c r="P225" s="971"/>
      <c r="Q225" s="971"/>
      <c r="R225" s="971"/>
      <c r="S225" s="971"/>
      <c r="T225" s="971"/>
      <c r="U225" s="971"/>
      <c r="V225" s="971"/>
      <c r="W225" s="971"/>
      <c r="X225" s="971"/>
      <c r="Y225" s="971"/>
    </row>
    <row r="226" spans="12:25" ht="13.5" thickTop="1">
      <c r="L226" s="1421" t="s">
        <v>56</v>
      </c>
      <c r="M226" s="1422"/>
      <c r="N226" s="1422"/>
      <c r="O226" s="1422"/>
      <c r="P226" s="1422"/>
      <c r="Q226" s="1422"/>
      <c r="R226" s="1422"/>
      <c r="S226" s="1422"/>
      <c r="T226" s="1422"/>
      <c r="U226" s="1422"/>
      <c r="V226" s="1422"/>
      <c r="W226" s="1423"/>
    </row>
    <row r="227" spans="12:25" ht="13.5" thickBot="1">
      <c r="L227" s="1424" t="s">
        <v>53</v>
      </c>
      <c r="M227" s="1425"/>
      <c r="N227" s="1425"/>
      <c r="O227" s="1425"/>
      <c r="P227" s="1425"/>
      <c r="Q227" s="1425"/>
      <c r="R227" s="1425"/>
      <c r="S227" s="1425"/>
      <c r="T227" s="1425"/>
      <c r="U227" s="1425"/>
      <c r="V227" s="1425"/>
      <c r="W227" s="1426"/>
    </row>
    <row r="228" spans="12:25" ht="14.25" thickTop="1" thickBot="1">
      <c r="L228" s="970"/>
      <c r="M228" s="971"/>
      <c r="N228" s="971"/>
      <c r="O228" s="971"/>
      <c r="P228" s="971"/>
      <c r="Q228" s="971"/>
      <c r="R228" s="971"/>
      <c r="S228" s="971"/>
      <c r="T228" s="971"/>
      <c r="U228" s="971"/>
      <c r="V228" s="971"/>
      <c r="W228" s="972" t="s">
        <v>34</v>
      </c>
    </row>
    <row r="229" spans="12:25" ht="14.25" thickTop="1" thickBot="1">
      <c r="L229" s="973"/>
      <c r="M229" s="974" t="s">
        <v>64</v>
      </c>
      <c r="N229" s="975"/>
      <c r="O229" s="976"/>
      <c r="P229" s="974"/>
      <c r="Q229" s="974"/>
      <c r="R229" s="974" t="s">
        <v>65</v>
      </c>
      <c r="S229" s="975"/>
      <c r="T229" s="976"/>
      <c r="U229" s="974"/>
      <c r="V229" s="974"/>
      <c r="W229" s="977" t="s">
        <v>2</v>
      </c>
    </row>
    <row r="230" spans="12:25" ht="13.5" thickTop="1">
      <c r="L230" s="978" t="s">
        <v>3</v>
      </c>
      <c r="M230" s="979"/>
      <c r="N230" s="980"/>
      <c r="O230" s="981"/>
      <c r="P230" s="982"/>
      <c r="Q230" s="1011"/>
      <c r="R230" s="979"/>
      <c r="S230" s="980"/>
      <c r="T230" s="981"/>
      <c r="U230" s="982"/>
      <c r="V230" s="1011"/>
      <c r="W230" s="983" t="s">
        <v>4</v>
      </c>
    </row>
    <row r="231" spans="12:25" ht="13.5" thickBot="1">
      <c r="L231" s="984"/>
      <c r="M231" s="985" t="s">
        <v>35</v>
      </c>
      <c r="N231" s="986" t="s">
        <v>36</v>
      </c>
      <c r="O231" s="987" t="s">
        <v>37</v>
      </c>
      <c r="P231" s="988" t="s">
        <v>32</v>
      </c>
      <c r="Q231" s="1012" t="s">
        <v>7</v>
      </c>
      <c r="R231" s="985" t="s">
        <v>35</v>
      </c>
      <c r="S231" s="986" t="s">
        <v>36</v>
      </c>
      <c r="T231" s="987" t="s">
        <v>37</v>
      </c>
      <c r="U231" s="988" t="s">
        <v>32</v>
      </c>
      <c r="V231" s="1012" t="s">
        <v>7</v>
      </c>
      <c r="W231" s="933"/>
    </row>
    <row r="232" spans="12:25" ht="4.5" customHeight="1" thickTop="1">
      <c r="L232" s="978"/>
      <c r="M232" s="989"/>
      <c r="N232" s="990"/>
      <c r="O232" s="991"/>
      <c r="P232" s="992"/>
      <c r="Q232" s="1013"/>
      <c r="R232" s="989"/>
      <c r="S232" s="990"/>
      <c r="T232" s="991"/>
      <c r="U232" s="992"/>
      <c r="V232" s="1013"/>
      <c r="W232" s="993"/>
    </row>
    <row r="233" spans="12:25" ht="12.75" customHeight="1">
      <c r="L233" s="978" t="s">
        <v>10</v>
      </c>
      <c r="M233" s="994">
        <f t="shared" ref="M233:N239" si="417">+M177+M205</f>
        <v>293</v>
      </c>
      <c r="N233" s="995">
        <f t="shared" si="417"/>
        <v>1022</v>
      </c>
      <c r="O233" s="998">
        <f>M233+N233</f>
        <v>1315</v>
      </c>
      <c r="P233" s="997">
        <f t="shared" ref="P233:P239" si="418">+P177+P205</f>
        <v>1</v>
      </c>
      <c r="Q233" s="1014">
        <f>O233+P233</f>
        <v>1316</v>
      </c>
      <c r="R233" s="994">
        <f t="shared" ref="R233:S239" si="419">+R177+R205</f>
        <v>6</v>
      </c>
      <c r="S233" s="995">
        <f t="shared" si="419"/>
        <v>6</v>
      </c>
      <c r="T233" s="998">
        <f>R233+S233</f>
        <v>12</v>
      </c>
      <c r="U233" s="997">
        <f t="shared" ref="U233:U239" si="420">+U177+U205</f>
        <v>0</v>
      </c>
      <c r="V233" s="1014">
        <f>T233+U233</f>
        <v>12</v>
      </c>
      <c r="W233" s="999">
        <f>IF(Q233=0,0,((V233/Q233)-1)*100)</f>
        <v>-99.088145896656528</v>
      </c>
    </row>
    <row r="234" spans="12:25" ht="12.75" customHeight="1">
      <c r="L234" s="978" t="s">
        <v>11</v>
      </c>
      <c r="M234" s="994">
        <f t="shared" si="417"/>
        <v>337</v>
      </c>
      <c r="N234" s="995">
        <f t="shared" si="417"/>
        <v>1120</v>
      </c>
      <c r="O234" s="998">
        <f>M234+N234</f>
        <v>1457</v>
      </c>
      <c r="P234" s="997">
        <f t="shared" si="418"/>
        <v>0</v>
      </c>
      <c r="Q234" s="1014">
        <f>O234+P234</f>
        <v>1457</v>
      </c>
      <c r="R234" s="994">
        <f t="shared" si="419"/>
        <v>4</v>
      </c>
      <c r="S234" s="995">
        <f t="shared" si="419"/>
        <v>7</v>
      </c>
      <c r="T234" s="998">
        <f>R234+S234</f>
        <v>11</v>
      </c>
      <c r="U234" s="997">
        <f t="shared" si="420"/>
        <v>0</v>
      </c>
      <c r="V234" s="1014">
        <f>T234+U234</f>
        <v>11</v>
      </c>
      <c r="W234" s="999">
        <f>IF(Q234=0,0,((V234/Q234)-1)*100)</f>
        <v>-99.245024021962934</v>
      </c>
    </row>
    <row r="235" spans="12:25" ht="12.75" customHeight="1" thickBot="1">
      <c r="L235" s="984" t="s">
        <v>12</v>
      </c>
      <c r="M235" s="994">
        <f t="shared" si="417"/>
        <v>330</v>
      </c>
      <c r="N235" s="995">
        <f t="shared" si="417"/>
        <v>1082</v>
      </c>
      <c r="O235" s="998">
        <f>M235+N235</f>
        <v>1412</v>
      </c>
      <c r="P235" s="997">
        <f t="shared" si="418"/>
        <v>0</v>
      </c>
      <c r="Q235" s="1014">
        <f>O235+P235</f>
        <v>1412</v>
      </c>
      <c r="R235" s="994">
        <f t="shared" si="419"/>
        <v>7</v>
      </c>
      <c r="S235" s="995">
        <f t="shared" si="419"/>
        <v>9</v>
      </c>
      <c r="T235" s="998">
        <f>R235+S235</f>
        <v>16</v>
      </c>
      <c r="U235" s="997">
        <f t="shared" si="420"/>
        <v>0</v>
      </c>
      <c r="V235" s="1014">
        <f>T235+U235</f>
        <v>16</v>
      </c>
      <c r="W235" s="999">
        <f>IF(Q235=0,0,((V235/Q235)-1)*100)</f>
        <v>-98.866855524079327</v>
      </c>
    </row>
    <row r="236" spans="12:25" ht="12.75" customHeight="1" thickTop="1" thickBot="1">
      <c r="L236" s="1000" t="s">
        <v>57</v>
      </c>
      <c r="M236" s="1001">
        <f t="shared" si="417"/>
        <v>960</v>
      </c>
      <c r="N236" s="1002">
        <f t="shared" si="417"/>
        <v>3224</v>
      </c>
      <c r="O236" s="1003">
        <f>M236+N236</f>
        <v>4184</v>
      </c>
      <c r="P236" s="1001">
        <f t="shared" si="418"/>
        <v>1</v>
      </c>
      <c r="Q236" s="1003">
        <f>O236+P236</f>
        <v>4185</v>
      </c>
      <c r="R236" s="1001">
        <f t="shared" si="419"/>
        <v>17</v>
      </c>
      <c r="S236" s="1002">
        <f t="shared" si="419"/>
        <v>22</v>
      </c>
      <c r="T236" s="1003">
        <f>R236+S236</f>
        <v>39</v>
      </c>
      <c r="U236" s="1001">
        <f t="shared" si="420"/>
        <v>0</v>
      </c>
      <c r="V236" s="1003">
        <f>T236+U236</f>
        <v>39</v>
      </c>
      <c r="W236" s="1004">
        <f>IF(Q236=0,0,((V236/Q236)-1)*100)</f>
        <v>-99.068100358422939</v>
      </c>
    </row>
    <row r="237" spans="12:25" ht="12.75" customHeight="1" thickTop="1">
      <c r="L237" s="978" t="s">
        <v>13</v>
      </c>
      <c r="M237" s="994">
        <f t="shared" si="417"/>
        <v>331</v>
      </c>
      <c r="N237" s="995">
        <f t="shared" si="417"/>
        <v>1105</v>
      </c>
      <c r="O237" s="998">
        <f t="shared" ref="O237" si="421">M237+N237</f>
        <v>1436</v>
      </c>
      <c r="P237" s="1015">
        <f t="shared" si="418"/>
        <v>0</v>
      </c>
      <c r="Q237" s="1016">
        <f t="shared" ref="Q237" si="422">O237+P237</f>
        <v>1436</v>
      </c>
      <c r="R237" s="994">
        <f t="shared" si="419"/>
        <v>4</v>
      </c>
      <c r="S237" s="995">
        <f t="shared" si="419"/>
        <v>0</v>
      </c>
      <c r="T237" s="998">
        <f t="shared" ref="T237" si="423">R237+S237</f>
        <v>4</v>
      </c>
      <c r="U237" s="1015">
        <f t="shared" si="420"/>
        <v>0</v>
      </c>
      <c r="V237" s="1016">
        <f t="shared" ref="V237" si="424">T237+U237</f>
        <v>4</v>
      </c>
      <c r="W237" s="999">
        <f t="shared" ref="W237" si="425">IF(Q237=0,0,((V237/Q237)-1)*100)</f>
        <v>-99.721448467966582</v>
      </c>
    </row>
    <row r="238" spans="12:25" ht="12.75" customHeight="1">
      <c r="L238" s="978" t="s">
        <v>14</v>
      </c>
      <c r="M238" s="994">
        <f t="shared" si="417"/>
        <v>312</v>
      </c>
      <c r="N238" s="995">
        <f t="shared" si="417"/>
        <v>1051</v>
      </c>
      <c r="O238" s="996">
        <f t="shared" ref="O238" si="426">M238+N238</f>
        <v>1363</v>
      </c>
      <c r="P238" s="1015">
        <f t="shared" si="418"/>
        <v>0</v>
      </c>
      <c r="Q238" s="998">
        <f t="shared" ref="Q238" si="427">O238+P238</f>
        <v>1363</v>
      </c>
      <c r="R238" s="994">
        <f t="shared" si="419"/>
        <v>4</v>
      </c>
      <c r="S238" s="995">
        <f t="shared" si="419"/>
        <v>1</v>
      </c>
      <c r="T238" s="996">
        <f t="shared" ref="T238" si="428">R238+S238</f>
        <v>5</v>
      </c>
      <c r="U238" s="1015">
        <f t="shared" si="420"/>
        <v>0</v>
      </c>
      <c r="V238" s="998">
        <f t="shared" ref="V238" si="429">T238+U238</f>
        <v>5</v>
      </c>
      <c r="W238" s="999">
        <f t="shared" ref="W238:W239" si="430">IF(Q238=0,0,((V238/Q238)-1)*100)</f>
        <v>-99.633162142333092</v>
      </c>
    </row>
    <row r="239" spans="12:25" ht="12.75" customHeight="1" thickBot="1">
      <c r="L239" s="978" t="s">
        <v>15</v>
      </c>
      <c r="M239" s="994">
        <f t="shared" si="417"/>
        <v>356</v>
      </c>
      <c r="N239" s="995">
        <f t="shared" si="417"/>
        <v>1187</v>
      </c>
      <c r="O239" s="998">
        <f t="shared" ref="O239" si="431">M239+N239</f>
        <v>1543</v>
      </c>
      <c r="P239" s="997">
        <f t="shared" si="418"/>
        <v>0</v>
      </c>
      <c r="Q239" s="1026">
        <f t="shared" ref="Q239" si="432">O239+P239</f>
        <v>1543</v>
      </c>
      <c r="R239" s="1027">
        <f t="shared" si="419"/>
        <v>11</v>
      </c>
      <c r="S239" s="1028">
        <f t="shared" si="419"/>
        <v>0</v>
      </c>
      <c r="T239" s="1017">
        <f t="shared" ref="T239" si="433">R239+S239</f>
        <v>11</v>
      </c>
      <c r="U239" s="1018">
        <f t="shared" si="420"/>
        <v>0</v>
      </c>
      <c r="V239" s="1029">
        <f t="shared" ref="V239" si="434">T239+U239</f>
        <v>11</v>
      </c>
      <c r="W239" s="999">
        <f t="shared" si="430"/>
        <v>-99.287103046014252</v>
      </c>
    </row>
    <row r="240" spans="12:25" ht="14.25" thickTop="1" thickBot="1">
      <c r="L240" s="1000" t="s">
        <v>61</v>
      </c>
      <c r="M240" s="1001">
        <f>+M237+M238+M239</f>
        <v>999</v>
      </c>
      <c r="N240" s="1002">
        <f t="shared" ref="N240" si="435">+N237+N238+N239</f>
        <v>3343</v>
      </c>
      <c r="O240" s="1003">
        <f t="shared" ref="O240" si="436">+O237+O238+O239</f>
        <v>4342</v>
      </c>
      <c r="P240" s="1001">
        <f t="shared" ref="P240" si="437">+P237+P238+P239</f>
        <v>0</v>
      </c>
      <c r="Q240" s="1003">
        <f t="shared" ref="Q240" si="438">+Q237+Q238+Q239</f>
        <v>4342</v>
      </c>
      <c r="R240" s="1001">
        <f t="shared" ref="R240" si="439">+R237+R238+R239</f>
        <v>19</v>
      </c>
      <c r="S240" s="1002">
        <f t="shared" ref="S240" si="440">+S237+S238+S239</f>
        <v>1</v>
      </c>
      <c r="T240" s="1003">
        <f t="shared" ref="T240" si="441">+T237+T238+T239</f>
        <v>20</v>
      </c>
      <c r="U240" s="1001">
        <f t="shared" ref="U240" si="442">+U237+U238+U239</f>
        <v>0</v>
      </c>
      <c r="V240" s="1003">
        <f t="shared" ref="V240" si="443">+V237+V238+V239</f>
        <v>20</v>
      </c>
      <c r="W240" s="1004">
        <f>IF(Q240=0,0,((V240/Q240)-1)*100)</f>
        <v>-99.539382772915701</v>
      </c>
    </row>
    <row r="241" spans="1:27" ht="12.75" customHeight="1" thickTop="1">
      <c r="L241" s="978" t="s">
        <v>16</v>
      </c>
      <c r="M241" s="994">
        <f>+M185+M213</f>
        <v>255</v>
      </c>
      <c r="N241" s="995">
        <f>+N185+N213</f>
        <v>870</v>
      </c>
      <c r="O241" s="998">
        <f t="shared" ref="O241" si="444">M241+N241</f>
        <v>1125</v>
      </c>
      <c r="P241" s="997">
        <f>+P185+P213</f>
        <v>0</v>
      </c>
      <c r="Q241" s="1014">
        <f t="shared" ref="Q241" si="445">O241+P241</f>
        <v>1125</v>
      </c>
      <c r="R241" s="994">
        <f>+R185+R213</f>
        <v>17</v>
      </c>
      <c r="S241" s="995">
        <f>+S185+S213</f>
        <v>0</v>
      </c>
      <c r="T241" s="998">
        <f>R241+S241</f>
        <v>17</v>
      </c>
      <c r="U241" s="997">
        <f>+U185+U213</f>
        <v>0</v>
      </c>
      <c r="V241" s="1014">
        <f>T241+U241</f>
        <v>17</v>
      </c>
      <c r="W241" s="999">
        <f>IF(Q241=0,0,((V241/Q241)-1)*100)</f>
        <v>-98.488888888888894</v>
      </c>
    </row>
    <row r="242" spans="1:27" ht="12.75" customHeight="1" thickBot="1">
      <c r="L242" s="978" t="s">
        <v>17</v>
      </c>
      <c r="M242" s="994">
        <f>+M186+M214</f>
        <v>278</v>
      </c>
      <c r="N242" s="995">
        <f>+N186+N214</f>
        <v>1063</v>
      </c>
      <c r="O242" s="998">
        <f>M242+N242</f>
        <v>1341</v>
      </c>
      <c r="P242" s="997">
        <f>+P186+P214</f>
        <v>0</v>
      </c>
      <c r="Q242" s="1014">
        <f>O242+P242</f>
        <v>1341</v>
      </c>
      <c r="R242" s="994">
        <f>+R186+R214</f>
        <v>8</v>
      </c>
      <c r="S242" s="995">
        <f>+S186+S214</f>
        <v>0</v>
      </c>
      <c r="T242" s="998">
        <f>R242+S242</f>
        <v>8</v>
      </c>
      <c r="U242" s="997">
        <f>+U186+U214</f>
        <v>0</v>
      </c>
      <c r="V242" s="1014">
        <f>T242+U242</f>
        <v>8</v>
      </c>
      <c r="W242" s="999">
        <f t="shared" ref="W242:W243" si="446">IF(Q242=0,0,((V242/Q242)-1)*100)</f>
        <v>-99.403430275913493</v>
      </c>
    </row>
    <row r="243" spans="1:27" ht="14.25" thickTop="1" thickBot="1">
      <c r="L243" s="1000" t="s">
        <v>66</v>
      </c>
      <c r="M243" s="1001">
        <f>+M240+M241+M242</f>
        <v>1532</v>
      </c>
      <c r="N243" s="1002">
        <f t="shared" ref="N243" si="447">+N240+N241+N242</f>
        <v>5276</v>
      </c>
      <c r="O243" s="1003">
        <f t="shared" ref="O243" si="448">+O240+O241+O242</f>
        <v>6808</v>
      </c>
      <c r="P243" s="1001">
        <f t="shared" ref="P243" si="449">+P240+P241+P242</f>
        <v>0</v>
      </c>
      <c r="Q243" s="1003">
        <f t="shared" ref="Q243" si="450">+Q240+Q241+Q242</f>
        <v>6808</v>
      </c>
      <c r="R243" s="1001">
        <f t="shared" ref="R243" si="451">+R240+R241+R242</f>
        <v>44</v>
      </c>
      <c r="S243" s="1002">
        <f t="shared" ref="S243" si="452">+S240+S241+S242</f>
        <v>1</v>
      </c>
      <c r="T243" s="1003">
        <f t="shared" ref="T243" si="453">+T240+T241+T242</f>
        <v>45</v>
      </c>
      <c r="U243" s="1001">
        <f t="shared" ref="U243" si="454">+U240+U241+U242</f>
        <v>0</v>
      </c>
      <c r="V243" s="1003">
        <f t="shared" ref="V243" si="455">+V240+V241+V242</f>
        <v>45</v>
      </c>
      <c r="W243" s="1004">
        <f t="shared" si="446"/>
        <v>-99.339012925969456</v>
      </c>
      <c r="X243" s="802"/>
      <c r="AA243" s="802"/>
    </row>
    <row r="244" spans="1:27" ht="14.25" thickTop="1" thickBot="1">
      <c r="L244" s="1000" t="s">
        <v>67</v>
      </c>
      <c r="M244" s="1001">
        <f>+M236+M240+M241+M242</f>
        <v>2492</v>
      </c>
      <c r="N244" s="1002">
        <f t="shared" ref="N244:V244" si="456">+N236+N240+N241+N242</f>
        <v>8500</v>
      </c>
      <c r="O244" s="1003">
        <f t="shared" si="456"/>
        <v>10992</v>
      </c>
      <c r="P244" s="1001">
        <f t="shared" si="456"/>
        <v>1</v>
      </c>
      <c r="Q244" s="1003">
        <f t="shared" si="456"/>
        <v>10993</v>
      </c>
      <c r="R244" s="1001">
        <f t="shared" si="456"/>
        <v>61</v>
      </c>
      <c r="S244" s="1002">
        <f t="shared" si="456"/>
        <v>23</v>
      </c>
      <c r="T244" s="1003">
        <f t="shared" si="456"/>
        <v>84</v>
      </c>
      <c r="U244" s="1001">
        <f t="shared" si="456"/>
        <v>0</v>
      </c>
      <c r="V244" s="1003">
        <f t="shared" si="456"/>
        <v>84</v>
      </c>
      <c r="W244" s="1004">
        <f>IF(Q244=0,0,((V244/Q244)-1)*100)</f>
        <v>-99.23587737651232</v>
      </c>
      <c r="X244" s="881"/>
      <c r="Y244" s="801"/>
      <c r="Z244" s="801"/>
      <c r="AA244" s="882"/>
    </row>
    <row r="245" spans="1:27" ht="12.75" customHeight="1" thickTop="1" thickBot="1">
      <c r="L245" s="978" t="s">
        <v>18</v>
      </c>
      <c r="M245" s="994">
        <f>+M189+M217</f>
        <v>280</v>
      </c>
      <c r="N245" s="995">
        <f>+N189+N217</f>
        <v>1072</v>
      </c>
      <c r="O245" s="996">
        <f>M245+N245</f>
        <v>1352</v>
      </c>
      <c r="P245" s="1018">
        <f>+P189+P217</f>
        <v>0</v>
      </c>
      <c r="Q245" s="1014">
        <f>O245+P245</f>
        <v>1352</v>
      </c>
      <c r="R245" s="994"/>
      <c r="S245" s="995"/>
      <c r="T245" s="996"/>
      <c r="U245" s="1018"/>
      <c r="V245" s="1014"/>
      <c r="W245" s="999"/>
    </row>
    <row r="246" spans="1:27" ht="14.25" thickTop="1" thickBot="1">
      <c r="L246" s="1005" t="s">
        <v>19</v>
      </c>
      <c r="M246" s="1006">
        <f>+M241+M242+M245</f>
        <v>813</v>
      </c>
      <c r="N246" s="1006">
        <f>+N241+N242+N245</f>
        <v>3005</v>
      </c>
      <c r="O246" s="1007">
        <f>+O241+O242+O245</f>
        <v>3818</v>
      </c>
      <c r="P246" s="1008">
        <f>+P241+P242+P245</f>
        <v>0</v>
      </c>
      <c r="Q246" s="1007">
        <f>+Q241+Q242+Q245</f>
        <v>3818</v>
      </c>
      <c r="R246" s="1006"/>
      <c r="S246" s="1006"/>
      <c r="T246" s="1007"/>
      <c r="U246" s="1008"/>
      <c r="V246" s="1007"/>
      <c r="W246" s="1009"/>
    </row>
    <row r="247" spans="1:27" ht="12.75" customHeight="1" thickTop="1">
      <c r="A247" s="963"/>
      <c r="K247" s="963"/>
      <c r="L247" s="978" t="s">
        <v>21</v>
      </c>
      <c r="M247" s="994">
        <f t="shared" ref="M247:N249" si="457">+M191+M219</f>
        <v>260</v>
      </c>
      <c r="N247" s="995">
        <f t="shared" si="457"/>
        <v>1004</v>
      </c>
      <c r="O247" s="996">
        <f>M247+N247</f>
        <v>1264</v>
      </c>
      <c r="P247" s="1019">
        <f>+P191+P219</f>
        <v>0</v>
      </c>
      <c r="Q247" s="1014">
        <f>O247+P247</f>
        <v>1264</v>
      </c>
      <c r="R247" s="994"/>
      <c r="S247" s="995"/>
      <c r="T247" s="996"/>
      <c r="U247" s="1019"/>
      <c r="V247" s="1014"/>
      <c r="W247" s="999"/>
    </row>
    <row r="248" spans="1:27" ht="12.75" customHeight="1">
      <c r="A248" s="963"/>
      <c r="K248" s="963"/>
      <c r="L248" s="978" t="s">
        <v>22</v>
      </c>
      <c r="M248" s="994">
        <f t="shared" si="457"/>
        <v>271</v>
      </c>
      <c r="N248" s="995">
        <f t="shared" si="457"/>
        <v>1160</v>
      </c>
      <c r="O248" s="996">
        <f t="shared" ref="O248" si="458">M248+N248</f>
        <v>1431</v>
      </c>
      <c r="P248" s="997">
        <f>+P192+P220</f>
        <v>0</v>
      </c>
      <c r="Q248" s="1014">
        <f t="shared" ref="Q248" si="459">O248+P248</f>
        <v>1431</v>
      </c>
      <c r="R248" s="994"/>
      <c r="S248" s="995"/>
      <c r="T248" s="996"/>
      <c r="U248" s="997"/>
      <c r="V248" s="1014"/>
      <c r="W248" s="999"/>
    </row>
    <row r="249" spans="1:27" ht="12.75" customHeight="1" thickBot="1">
      <c r="A249" s="963"/>
      <c r="K249" s="963"/>
      <c r="L249" s="978" t="s">
        <v>23</v>
      </c>
      <c r="M249" s="994">
        <f t="shared" si="457"/>
        <v>70</v>
      </c>
      <c r="N249" s="995">
        <f t="shared" si="457"/>
        <v>297</v>
      </c>
      <c r="O249" s="996">
        <f t="shared" ref="O249" si="460">M249+N249</f>
        <v>367</v>
      </c>
      <c r="P249" s="997">
        <f>+P193+P221</f>
        <v>0</v>
      </c>
      <c r="Q249" s="1014">
        <f t="shared" ref="Q249" si="461">O249+P249</f>
        <v>367</v>
      </c>
      <c r="R249" s="994"/>
      <c r="S249" s="995"/>
      <c r="T249" s="996"/>
      <c r="U249" s="997"/>
      <c r="V249" s="1014"/>
      <c r="W249" s="999"/>
    </row>
    <row r="250" spans="1:27" ht="14.25" thickTop="1" thickBot="1">
      <c r="L250" s="1000" t="s">
        <v>40</v>
      </c>
      <c r="M250" s="1001">
        <f>+M247+M248+M249</f>
        <v>601</v>
      </c>
      <c r="N250" s="1002">
        <f t="shared" ref="N250" si="462">+N247+N248+N249</f>
        <v>2461</v>
      </c>
      <c r="O250" s="1003">
        <f t="shared" ref="O250" si="463">+O247+O248+O249</f>
        <v>3062</v>
      </c>
      <c r="P250" s="1001">
        <f t="shared" ref="P250" si="464">+P247+P248+P249</f>
        <v>0</v>
      </c>
      <c r="Q250" s="1003">
        <f t="shared" ref="Q250" si="465">+Q247+Q248+Q249</f>
        <v>3062</v>
      </c>
      <c r="R250" s="1001"/>
      <c r="S250" s="1002"/>
      <c r="T250" s="1003"/>
      <c r="U250" s="1001"/>
      <c r="V250" s="1003"/>
      <c r="W250" s="1004"/>
    </row>
    <row r="251" spans="1:27" ht="14.25" thickTop="1" thickBot="1">
      <c r="L251" s="1000" t="s">
        <v>62</v>
      </c>
      <c r="M251" s="1001">
        <f t="shared" ref="M251:Q251" si="466">+M240+M246+M250</f>
        <v>2413</v>
      </c>
      <c r="N251" s="1002">
        <f t="shared" si="466"/>
        <v>8809</v>
      </c>
      <c r="O251" s="1003">
        <f t="shared" si="466"/>
        <v>11222</v>
      </c>
      <c r="P251" s="1001">
        <f t="shared" si="466"/>
        <v>0</v>
      </c>
      <c r="Q251" s="1003">
        <f t="shared" si="466"/>
        <v>11222</v>
      </c>
      <c r="R251" s="1001"/>
      <c r="S251" s="1002"/>
      <c r="T251" s="1003"/>
      <c r="U251" s="1001"/>
      <c r="V251" s="1003"/>
      <c r="W251" s="1004"/>
      <c r="X251" s="802"/>
      <c r="AA251" s="802"/>
    </row>
    <row r="252" spans="1:27" ht="14.25" thickTop="1" thickBot="1">
      <c r="L252" s="1000" t="s">
        <v>63</v>
      </c>
      <c r="M252" s="1001">
        <f t="shared" ref="M252:Q252" si="467">+M236+M240+M246+M250</f>
        <v>3373</v>
      </c>
      <c r="N252" s="1002">
        <f t="shared" si="467"/>
        <v>12033</v>
      </c>
      <c r="O252" s="1003">
        <f t="shared" si="467"/>
        <v>15406</v>
      </c>
      <c r="P252" s="1001">
        <f t="shared" si="467"/>
        <v>1</v>
      </c>
      <c r="Q252" s="1003">
        <f t="shared" si="467"/>
        <v>15407</v>
      </c>
      <c r="R252" s="1001"/>
      <c r="S252" s="1002"/>
      <c r="T252" s="1003"/>
      <c r="U252" s="1001"/>
      <c r="V252" s="1003"/>
      <c r="W252" s="1004"/>
    </row>
    <row r="253" spans="1:27" ht="13.5" thickTop="1">
      <c r="L253" s="1010" t="s">
        <v>60</v>
      </c>
      <c r="M253" s="971"/>
      <c r="N253" s="971"/>
      <c r="O253" s="971"/>
      <c r="P253" s="971"/>
      <c r="Q253" s="971"/>
      <c r="R253" s="971"/>
      <c r="S253" s="971"/>
      <c r="T253" s="971"/>
      <c r="U253" s="971"/>
      <c r="V253" s="971"/>
      <c r="W253" s="971"/>
      <c r="X253" s="971"/>
    </row>
  </sheetData>
  <sheetProtection password="CF53" sheet="1" objects="1" scenarios="1"/>
  <mergeCells count="36">
    <mergeCell ref="L199:W199"/>
    <mergeCell ref="L226:W226"/>
    <mergeCell ref="L227:W227"/>
    <mergeCell ref="L142:W142"/>
    <mergeCell ref="L143:W143"/>
    <mergeCell ref="L170:W170"/>
    <mergeCell ref="L171:W171"/>
    <mergeCell ref="L198:W198"/>
    <mergeCell ref="B2:I2"/>
    <mergeCell ref="L2:W2"/>
    <mergeCell ref="B3:I3"/>
    <mergeCell ref="L3:W3"/>
    <mergeCell ref="C5:E5"/>
    <mergeCell ref="F5:H5"/>
    <mergeCell ref="M5:Q5"/>
    <mergeCell ref="R5:V5"/>
    <mergeCell ref="B30:I30"/>
    <mergeCell ref="L30:W30"/>
    <mergeCell ref="B31:I31"/>
    <mergeCell ref="L31:W31"/>
    <mergeCell ref="C33:E33"/>
    <mergeCell ref="F33:H33"/>
    <mergeCell ref="M33:Q33"/>
    <mergeCell ref="R33:V33"/>
    <mergeCell ref="L86:W86"/>
    <mergeCell ref="L87:W87"/>
    <mergeCell ref="L114:W114"/>
    <mergeCell ref="L115:W115"/>
    <mergeCell ref="B58:I58"/>
    <mergeCell ref="L58:W58"/>
    <mergeCell ref="B59:I59"/>
    <mergeCell ref="L59:W59"/>
    <mergeCell ref="C61:E61"/>
    <mergeCell ref="F61:H61"/>
    <mergeCell ref="M61:Q61"/>
    <mergeCell ref="R61:V61"/>
  </mergeCells>
  <conditionalFormatting sqref="A51 K51 A79 K79 K28:K32 K25:K26 A28:A32 A25:A26 A57:A60 A53 K57:K60 K53 A81 K81 A109:A110 K109:K110 K137 A137 K165 A165 K193:K194 A193:A194 K225:K228 K221 A225:A228 A221 K253:K1048576 K249 A253:A1048576 A249 A1:A14 K1:K14 K34:K42 A34:A42 K62:K70 A62:A70 K85:K98 A85:A98 K112:K116 A112:A116 A141:A144 K141:K144 A169:A182 K169:K182 A196:A200 K196:K200 A118:A126 K118:K126 K146:K154 A146:A154 K202:K210 A202:A210 A230:A238 K230:K238 A21:A23 A17:A18 K21:K23 K17:K18 A49 A45:A46 K49 K45:K46 K77 K73:K74 A77 A73:A74 K105:K107 K101:K102 A105:A107 A101:A102 K133:K135 K129:K130 A133:A135 A129:A130 K161:K163 A161:A163 A189:A191 A185:A186 K189:K191 K185:K186 K156:K158 A156:A158 K217:K219 K213:K214 A217:A219 A213:A214 K245:K247 K241:K242 A245:A247 A241:A242">
    <cfRule type="containsText" dxfId="76" priority="246" operator="containsText" text="NOT OK">
      <formula>NOT(ISERROR(SEARCH("NOT OK",A1)))</formula>
    </cfRule>
  </conditionalFormatting>
  <conditionalFormatting sqref="K27 A27">
    <cfRule type="containsText" dxfId="75" priority="200" operator="containsText" text="NOT OK">
      <formula>NOT(ISERROR(SEARCH("NOT OK",A27)))</formula>
    </cfRule>
  </conditionalFormatting>
  <conditionalFormatting sqref="K111 A111">
    <cfRule type="containsText" dxfId="74" priority="197" operator="containsText" text="NOT OK">
      <formula>NOT(ISERROR(SEARCH("NOT OK",A111)))</formula>
    </cfRule>
  </conditionalFormatting>
  <conditionalFormatting sqref="K195 A195">
    <cfRule type="containsText" dxfId="73" priority="194" operator="containsText" text="NOT OK">
      <formula>NOT(ISERROR(SEARCH("NOT OK",A195)))</formula>
    </cfRule>
  </conditionalFormatting>
  <conditionalFormatting sqref="K50:K51 A50:A51">
    <cfRule type="containsText" dxfId="72" priority="171" operator="containsText" text="NOT OK">
      <formula>NOT(ISERROR(SEARCH("NOT OK",A50)))</formula>
    </cfRule>
  </conditionalFormatting>
  <conditionalFormatting sqref="K78:K79 A78:A79">
    <cfRule type="containsText" dxfId="71" priority="168" operator="containsText" text="NOT OK">
      <formula>NOT(ISERROR(SEARCH("NOT OK",A78)))</formula>
    </cfRule>
  </conditionalFormatting>
  <conditionalFormatting sqref="K24:K26 A24:A26">
    <cfRule type="containsText" dxfId="70" priority="152" operator="containsText" text="NOT OK">
      <formula>NOT(ISERROR(SEARCH("NOT OK",A24)))</formula>
    </cfRule>
  </conditionalFormatting>
  <conditionalFormatting sqref="A52:A53 K52:K53">
    <cfRule type="containsText" dxfId="69" priority="150" operator="containsText" text="NOT OK">
      <formula>NOT(ISERROR(SEARCH("NOT OK",A52)))</formula>
    </cfRule>
  </conditionalFormatting>
  <conditionalFormatting sqref="A80:A81 K80:K81">
    <cfRule type="containsText" dxfId="68" priority="148" operator="containsText" text="NOT OK">
      <formula>NOT(ISERROR(SEARCH("NOT OK",A80)))</formula>
    </cfRule>
  </conditionalFormatting>
  <conditionalFormatting sqref="A108:A110 K108:K110">
    <cfRule type="containsText" dxfId="67" priority="142" operator="containsText" text="NOT OK">
      <formula>NOT(ISERROR(SEARCH("NOT OK",A108)))</formula>
    </cfRule>
  </conditionalFormatting>
  <conditionalFormatting sqref="K248:K249 A248:A249">
    <cfRule type="containsText" dxfId="66" priority="147" operator="containsText" text="NOT OK">
      <formula>NOT(ISERROR(SEARCH("NOT OK",A248)))</formula>
    </cfRule>
  </conditionalFormatting>
  <conditionalFormatting sqref="K220:K221 A220:A221">
    <cfRule type="containsText" dxfId="65" priority="146" operator="containsText" text="NOT OK">
      <formula>NOT(ISERROR(SEARCH("NOT OK",A220)))</formula>
    </cfRule>
  </conditionalFormatting>
  <conditionalFormatting sqref="K192:K194 A192:A194">
    <cfRule type="containsText" dxfId="64" priority="145" operator="containsText" text="NOT OK">
      <formula>NOT(ISERROR(SEARCH("NOT OK",A192)))</formula>
    </cfRule>
  </conditionalFormatting>
  <conditionalFormatting sqref="K164:K165 A164:A165">
    <cfRule type="containsText" dxfId="63" priority="144" operator="containsText" text="NOT OK">
      <formula>NOT(ISERROR(SEARCH("NOT OK",A164)))</formula>
    </cfRule>
  </conditionalFormatting>
  <conditionalFormatting sqref="K136:K137 A136:A137">
    <cfRule type="containsText" dxfId="62" priority="143" operator="containsText" text="NOT OK">
      <formula>NOT(ISERROR(SEARCH("NOT OK",A136)))</formula>
    </cfRule>
  </conditionalFormatting>
  <conditionalFormatting sqref="K56 K54 A56 A54">
    <cfRule type="containsText" dxfId="61" priority="141" operator="containsText" text="NOT OK">
      <formula>NOT(ISERROR(SEARCH("NOT OK",A54)))</formula>
    </cfRule>
  </conditionalFormatting>
  <conditionalFormatting sqref="K55 A55">
    <cfRule type="containsText" dxfId="60" priority="140" operator="containsText" text="NOT OK">
      <formula>NOT(ISERROR(SEARCH("NOT OK",A55)))</formula>
    </cfRule>
  </conditionalFormatting>
  <conditionalFormatting sqref="K54 A54">
    <cfRule type="containsText" dxfId="59" priority="139" operator="containsText" text="NOT OK">
      <formula>NOT(ISERROR(SEARCH("NOT OK",A54)))</formula>
    </cfRule>
  </conditionalFormatting>
  <conditionalFormatting sqref="K82 A82">
    <cfRule type="containsText" dxfId="58" priority="138" operator="containsText" text="NOT OK">
      <formula>NOT(ISERROR(SEARCH("NOT OK",A82)))</formula>
    </cfRule>
  </conditionalFormatting>
  <conditionalFormatting sqref="K82 A82">
    <cfRule type="containsText" dxfId="57" priority="136" operator="containsText" text="NOT OK">
      <formula>NOT(ISERROR(SEARCH("NOT OK",A82)))</formula>
    </cfRule>
  </conditionalFormatting>
  <conditionalFormatting sqref="A138 K138">
    <cfRule type="containsText" dxfId="56" priority="135" operator="containsText" text="NOT OK">
      <formula>NOT(ISERROR(SEARCH("NOT OK",A138)))</formula>
    </cfRule>
  </conditionalFormatting>
  <conditionalFormatting sqref="A138 K138">
    <cfRule type="containsText" dxfId="55" priority="133" operator="containsText" text="NOT OK">
      <formula>NOT(ISERROR(SEARCH("NOT OK",A138)))</formula>
    </cfRule>
  </conditionalFormatting>
  <conditionalFormatting sqref="A166 K166">
    <cfRule type="containsText" dxfId="54" priority="132" operator="containsText" text="NOT OK">
      <formula>NOT(ISERROR(SEARCH("NOT OK",A166)))</formula>
    </cfRule>
  </conditionalFormatting>
  <conditionalFormatting sqref="A166 K166">
    <cfRule type="containsText" dxfId="53" priority="130" operator="containsText" text="NOT OK">
      <formula>NOT(ISERROR(SEARCH("NOT OK",A166)))</formula>
    </cfRule>
  </conditionalFormatting>
  <conditionalFormatting sqref="K222 A222">
    <cfRule type="containsText" dxfId="52" priority="129" operator="containsText" text="NOT OK">
      <formula>NOT(ISERROR(SEARCH("NOT OK",A222)))</formula>
    </cfRule>
  </conditionalFormatting>
  <conditionalFormatting sqref="K222 A222">
    <cfRule type="containsText" dxfId="51" priority="127" operator="containsText" text="NOT OK">
      <formula>NOT(ISERROR(SEARCH("NOT OK",A222)))</formula>
    </cfRule>
  </conditionalFormatting>
  <conditionalFormatting sqref="K250 A250">
    <cfRule type="containsText" dxfId="50" priority="126" operator="containsText" text="NOT OK">
      <formula>NOT(ISERROR(SEARCH("NOT OK",A250)))</formula>
    </cfRule>
  </conditionalFormatting>
  <conditionalFormatting sqref="K250 A250">
    <cfRule type="containsText" dxfId="49" priority="124" operator="containsText" text="NOT OK">
      <formula>NOT(ISERROR(SEARCH("NOT OK",A250)))</formula>
    </cfRule>
  </conditionalFormatting>
  <conditionalFormatting sqref="A33 K33">
    <cfRule type="containsText" dxfId="48" priority="87" operator="containsText" text="NOT OK">
      <formula>NOT(ISERROR(SEARCH("NOT OK",A33)))</formula>
    </cfRule>
  </conditionalFormatting>
  <conditionalFormatting sqref="A61 K61">
    <cfRule type="containsText" dxfId="47" priority="86" operator="containsText" text="NOT OK">
      <formula>NOT(ISERROR(SEARCH("NOT OK",A61)))</formula>
    </cfRule>
  </conditionalFormatting>
  <conditionalFormatting sqref="A201 K201">
    <cfRule type="containsText" dxfId="46" priority="83" operator="containsText" text="NOT OK">
      <formula>NOT(ISERROR(SEARCH("NOT OK",A201)))</formula>
    </cfRule>
  </conditionalFormatting>
  <conditionalFormatting sqref="K117 A117">
    <cfRule type="containsText" dxfId="45" priority="85" operator="containsText" text="NOT OK">
      <formula>NOT(ISERROR(SEARCH("NOT OK",A117)))</formula>
    </cfRule>
  </conditionalFormatting>
  <conditionalFormatting sqref="K145 A145">
    <cfRule type="containsText" dxfId="44" priority="84" operator="containsText" text="NOT OK">
      <formula>NOT(ISERROR(SEARCH("NOT OK",A145)))</formula>
    </cfRule>
  </conditionalFormatting>
  <conditionalFormatting sqref="A229 K229">
    <cfRule type="containsText" dxfId="43" priority="82" operator="containsText" text="NOT OK">
      <formula>NOT(ISERROR(SEARCH("NOT OK",A229)))</formula>
    </cfRule>
  </conditionalFormatting>
  <conditionalFormatting sqref="A15:A16 K15:K16">
    <cfRule type="containsText" dxfId="42" priority="81" operator="containsText" text="NOT OK">
      <formula>NOT(ISERROR(SEARCH("NOT OK",A15)))</formula>
    </cfRule>
  </conditionalFormatting>
  <conditionalFormatting sqref="K43 A43">
    <cfRule type="containsText" dxfId="41" priority="80" operator="containsText" text="NOT OK">
      <formula>NOT(ISERROR(SEARCH("NOT OK",A43)))</formula>
    </cfRule>
  </conditionalFormatting>
  <conditionalFormatting sqref="K71 A71">
    <cfRule type="containsText" dxfId="40" priority="78" operator="containsText" text="NOT OK">
      <formula>NOT(ISERROR(SEARCH("NOT OK",A71)))</formula>
    </cfRule>
  </conditionalFormatting>
  <conditionalFormatting sqref="K99:K102 A99:A102">
    <cfRule type="containsText" dxfId="39" priority="76" operator="containsText" text="NOT OK">
      <formula>NOT(ISERROR(SEARCH("NOT OK",A99)))</formula>
    </cfRule>
  </conditionalFormatting>
  <conditionalFormatting sqref="K127 A127">
    <cfRule type="containsText" dxfId="38" priority="75" operator="containsText" text="NOT OK">
      <formula>NOT(ISERROR(SEARCH("NOT OK",A127)))</formula>
    </cfRule>
  </conditionalFormatting>
  <conditionalFormatting sqref="A155 K155">
    <cfRule type="containsText" dxfId="37" priority="73" operator="containsText" text="NOT OK">
      <formula>NOT(ISERROR(SEARCH("NOT OK",A155)))</formula>
    </cfRule>
  </conditionalFormatting>
  <conditionalFormatting sqref="A183:A186 K183:K186">
    <cfRule type="containsText" dxfId="36" priority="71" operator="containsText" text="NOT OK">
      <formula>NOT(ISERROR(SEARCH("NOT OK",A183)))</formula>
    </cfRule>
  </conditionalFormatting>
  <conditionalFormatting sqref="A211 K211">
    <cfRule type="containsText" dxfId="35" priority="70" operator="containsText" text="NOT OK">
      <formula>NOT(ISERROR(SEARCH("NOT OK",A211)))</formula>
    </cfRule>
  </conditionalFormatting>
  <conditionalFormatting sqref="A239 K239">
    <cfRule type="containsText" dxfId="34" priority="68" operator="containsText" text="NOT OK">
      <formula>NOT(ISERROR(SEARCH("NOT OK",A239)))</formula>
    </cfRule>
  </conditionalFormatting>
  <conditionalFormatting sqref="A239 K239">
    <cfRule type="containsText" dxfId="33" priority="66" operator="containsText" text="NOT OK">
      <formula>NOT(ISERROR(SEARCH("NOT OK",A239)))</formula>
    </cfRule>
  </conditionalFormatting>
  <conditionalFormatting sqref="A44:A46 K44:K46">
    <cfRule type="containsText" dxfId="32" priority="64" operator="containsText" text="NOT OK">
      <formula>NOT(ISERROR(SEARCH("NOT OK",A44)))</formula>
    </cfRule>
  </conditionalFormatting>
  <conditionalFormatting sqref="A72:A74 K72:K74">
    <cfRule type="containsText" dxfId="31" priority="62" operator="containsText" text="NOT OK">
      <formula>NOT(ISERROR(SEARCH("NOT OK",A72)))</formula>
    </cfRule>
  </conditionalFormatting>
  <conditionalFormatting sqref="K84 A84">
    <cfRule type="containsText" dxfId="30" priority="61" operator="containsText" text="NOT OK">
      <formula>NOT(ISERROR(SEARCH("NOT OK",A84)))</formula>
    </cfRule>
  </conditionalFormatting>
  <conditionalFormatting sqref="K83 A83">
    <cfRule type="containsText" dxfId="29" priority="60" operator="containsText" text="NOT OK">
      <formula>NOT(ISERROR(SEARCH("NOT OK",A83)))</formula>
    </cfRule>
  </conditionalFormatting>
  <conditionalFormatting sqref="K140 A140">
    <cfRule type="containsText" dxfId="28" priority="59" operator="containsText" text="NOT OK">
      <formula>NOT(ISERROR(SEARCH("NOT OK",A140)))</formula>
    </cfRule>
  </conditionalFormatting>
  <conditionalFormatting sqref="K139 A139">
    <cfRule type="containsText" dxfId="27" priority="58" operator="containsText" text="NOT OK">
      <formula>NOT(ISERROR(SEARCH("NOT OK",A139)))</formula>
    </cfRule>
  </conditionalFormatting>
  <conditionalFormatting sqref="K168 A168">
    <cfRule type="containsText" dxfId="26" priority="57" operator="containsText" text="NOT OK">
      <formula>NOT(ISERROR(SEARCH("NOT OK",A168)))</formula>
    </cfRule>
  </conditionalFormatting>
  <conditionalFormatting sqref="K167 A167">
    <cfRule type="containsText" dxfId="25" priority="56" operator="containsText" text="NOT OK">
      <formula>NOT(ISERROR(SEARCH("NOT OK",A167)))</formula>
    </cfRule>
  </conditionalFormatting>
  <conditionalFormatting sqref="K128:K130 A128:A130">
    <cfRule type="containsText" dxfId="24" priority="54" operator="containsText" text="NOT OK">
      <formula>NOT(ISERROR(SEARCH("NOT OK",A128)))</formula>
    </cfRule>
  </conditionalFormatting>
  <conditionalFormatting sqref="A212:A214 K212:K214">
    <cfRule type="containsText" dxfId="23" priority="50" operator="containsText" text="NOT OK">
      <formula>NOT(ISERROR(SEARCH("NOT OK",A212)))</formula>
    </cfRule>
  </conditionalFormatting>
  <conditionalFormatting sqref="A240:A242 K240:K242">
    <cfRule type="containsText" dxfId="22" priority="48" operator="containsText" text="NOT OK">
      <formula>NOT(ISERROR(SEARCH("NOT OK",A240)))</formula>
    </cfRule>
  </conditionalFormatting>
  <conditionalFormatting sqref="A224 K224">
    <cfRule type="containsText" dxfId="21" priority="47" operator="containsText" text="NOT OK">
      <formula>NOT(ISERROR(SEARCH("NOT OK",A224)))</formula>
    </cfRule>
  </conditionalFormatting>
  <conditionalFormatting sqref="K223 A223">
    <cfRule type="containsText" dxfId="20" priority="46" operator="containsText" text="NOT OK">
      <formula>NOT(ISERROR(SEARCH("NOT OK",A223)))</formula>
    </cfRule>
  </conditionalFormatting>
  <conditionalFormatting sqref="A252 K252">
    <cfRule type="containsText" dxfId="19" priority="45" operator="containsText" text="NOT OK">
      <formula>NOT(ISERROR(SEARCH("NOT OK",A252)))</formula>
    </cfRule>
  </conditionalFormatting>
  <conditionalFormatting sqref="K251 A251">
    <cfRule type="containsText" dxfId="18" priority="44" operator="containsText" text="NOT OK">
      <formula>NOT(ISERROR(SEARCH("NOT OK",A251)))</formula>
    </cfRule>
  </conditionalFormatting>
  <conditionalFormatting sqref="K19 A19">
    <cfRule type="containsText" dxfId="17" priority="42" operator="containsText" text="NOT OK">
      <formula>NOT(ISERROR(SEARCH("NOT OK",A19)))</formula>
    </cfRule>
  </conditionalFormatting>
  <conditionalFormatting sqref="A20 K20">
    <cfRule type="containsText" dxfId="16" priority="41" operator="containsText" text="NOT OK">
      <formula>NOT(ISERROR(SEARCH("NOT OK",A20)))</formula>
    </cfRule>
  </conditionalFormatting>
  <conditionalFormatting sqref="K104 A104">
    <cfRule type="containsText" dxfId="15" priority="36" operator="containsText" text="NOT OK">
      <formula>NOT(ISERROR(SEARCH("NOT OK",A104)))</formula>
    </cfRule>
  </conditionalFormatting>
  <conditionalFormatting sqref="K103 A103">
    <cfRule type="containsText" dxfId="14" priority="35" operator="containsText" text="NOT OK">
      <formula>NOT(ISERROR(SEARCH("NOT OK",A103)))</formula>
    </cfRule>
  </conditionalFormatting>
  <conditionalFormatting sqref="A188 K188">
    <cfRule type="containsText" dxfId="13" priority="30" operator="containsText" text="NOT OK">
      <formula>NOT(ISERROR(SEARCH("NOT OK",A188)))</formula>
    </cfRule>
  </conditionalFormatting>
  <conditionalFormatting sqref="K187 A187">
    <cfRule type="containsText" dxfId="12" priority="29" operator="containsText" text="NOT OK">
      <formula>NOT(ISERROR(SEARCH("NOT OK",A187)))</formula>
    </cfRule>
  </conditionalFormatting>
  <conditionalFormatting sqref="K47 A47">
    <cfRule type="containsText" dxfId="11" priority="12" operator="containsText" text="NOT OK">
      <formula>NOT(ISERROR(SEARCH("NOT OK",A47)))</formula>
    </cfRule>
  </conditionalFormatting>
  <conditionalFormatting sqref="A48 K48">
    <cfRule type="containsText" dxfId="10" priority="11" operator="containsText" text="NOT OK">
      <formula>NOT(ISERROR(SEARCH("NOT OK",A48)))</formula>
    </cfRule>
  </conditionalFormatting>
  <conditionalFormatting sqref="K75 A75">
    <cfRule type="containsText" dxfId="9" priority="10" operator="containsText" text="NOT OK">
      <formula>NOT(ISERROR(SEARCH("NOT OK",A75)))</formula>
    </cfRule>
  </conditionalFormatting>
  <conditionalFormatting sqref="A76 K76">
    <cfRule type="containsText" dxfId="8" priority="9" operator="containsText" text="NOT OK">
      <formula>NOT(ISERROR(SEARCH("NOT OK",A76)))</formula>
    </cfRule>
  </conditionalFormatting>
  <conditionalFormatting sqref="K132 A132">
    <cfRule type="containsText" dxfId="7" priority="8" operator="containsText" text="NOT OK">
      <formula>NOT(ISERROR(SEARCH("NOT OK",A132)))</formula>
    </cfRule>
  </conditionalFormatting>
  <conditionalFormatting sqref="K131 A131">
    <cfRule type="containsText" dxfId="6" priority="7" operator="containsText" text="NOT OK">
      <formula>NOT(ISERROR(SEARCH("NOT OK",A131)))</formula>
    </cfRule>
  </conditionalFormatting>
  <conditionalFormatting sqref="K160 A160">
    <cfRule type="containsText" dxfId="5" priority="6" operator="containsText" text="NOT OK">
      <formula>NOT(ISERROR(SEARCH("NOT OK",A160)))</formula>
    </cfRule>
  </conditionalFormatting>
  <conditionalFormatting sqref="K159 A159">
    <cfRule type="containsText" dxfId="4" priority="5" operator="containsText" text="NOT OK">
      <formula>NOT(ISERROR(SEARCH("NOT OK",A159)))</formula>
    </cfRule>
  </conditionalFormatting>
  <conditionalFormatting sqref="A216 K216">
    <cfRule type="containsText" dxfId="3" priority="4" operator="containsText" text="NOT OK">
      <formula>NOT(ISERROR(SEARCH("NOT OK",A216)))</formula>
    </cfRule>
  </conditionalFormatting>
  <conditionalFormatting sqref="K215 A215">
    <cfRule type="containsText" dxfId="2" priority="3" operator="containsText" text="NOT OK">
      <formula>NOT(ISERROR(SEARCH("NOT OK",A215)))</formula>
    </cfRule>
  </conditionalFormatting>
  <conditionalFormatting sqref="A244 K244">
    <cfRule type="containsText" dxfId="1" priority="2" operator="containsText" text="NOT OK">
      <formula>NOT(ISERROR(SEARCH("NOT OK",A244)))</formula>
    </cfRule>
  </conditionalFormatting>
  <conditionalFormatting sqref="K243 A243">
    <cfRule type="containsText" dxfId="0" priority="1" operator="containsText" text="NOT OK">
      <formula>NOT(ISERROR(SEARCH("NOT OK",A243)))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64" fitToHeight="4" orientation="portrait" r:id="rId1"/>
  <headerFooter alignWithMargins="0">
    <oddHeader>&amp;LMonthly Air Transport statistics : Airports of Thailand Public Company Limited</oddHeader>
  </headerFooter>
  <rowBreaks count="2" manualBreakCount="2">
    <brk id="85" min="11" max="22" man="1"/>
    <brk id="169" min="11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8</vt:i4>
      </vt:variant>
    </vt:vector>
  </HeadingPairs>
  <TitlesOfParts>
    <vt:vector size="17" baseType="lpstr">
      <vt:lpstr>Lcc_BKK+DMK</vt:lpstr>
      <vt:lpstr>Lcc_BKK</vt:lpstr>
      <vt:lpstr>Lcc_DMK</vt:lpstr>
      <vt:lpstr>Lcc_CNX</vt:lpstr>
      <vt:lpstr>Lcc_CNX (2)</vt:lpstr>
      <vt:lpstr>Lcc_HDY</vt:lpstr>
      <vt:lpstr>Lcc_HKT</vt:lpstr>
      <vt:lpstr>Lcc_CEI</vt:lpstr>
      <vt:lpstr>Lcc_TOTAL</vt:lpstr>
      <vt:lpstr>Lcc_BKK!Print_Area</vt:lpstr>
      <vt:lpstr>'Lcc_BKK+DMK'!Print_Area</vt:lpstr>
      <vt:lpstr>Lcc_CEI!Print_Area</vt:lpstr>
      <vt:lpstr>Lcc_CNX!Print_Area</vt:lpstr>
      <vt:lpstr>Lcc_DMK!Print_Area</vt:lpstr>
      <vt:lpstr>Lcc_HDY!Print_Area</vt:lpstr>
      <vt:lpstr>Lcc_HKT!Print_Area</vt:lpstr>
      <vt:lpstr>Lcc_TOTAL!Print_Area</vt:lpstr>
    </vt:vector>
  </TitlesOfParts>
  <Company>AOT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</dc:creator>
  <cp:lastModifiedBy>AOT</cp:lastModifiedBy>
  <cp:lastPrinted>2018-04-19T00:52:46Z</cp:lastPrinted>
  <dcterms:created xsi:type="dcterms:W3CDTF">2013-10-03T09:45:59Z</dcterms:created>
  <dcterms:modified xsi:type="dcterms:W3CDTF">2018-06-26T07:31:19Z</dcterms:modified>
</cp:coreProperties>
</file>