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5" windowWidth="10920" windowHeight="11580" activeTab="8"/>
  </bookViews>
  <sheets>
    <sheet name="Lcc_BKK+DMK" sheetId="20" r:id="rId1"/>
    <sheet name="Lcc_BKK" sheetId="1" r:id="rId2"/>
    <sheet name="Lcc_DMK" sheetId="13" r:id="rId3"/>
    <sheet name="Lcc_CNX" sheetId="14" r:id="rId4"/>
    <sheet name="Lcc_CNX (2)" sheetId="24" state="hidden" r:id="rId5"/>
    <sheet name="Lcc_HDY" sheetId="15" r:id="rId6"/>
    <sheet name="Lcc_HKT" sheetId="16" r:id="rId7"/>
    <sheet name="Lcc_CEI" sheetId="17" r:id="rId8"/>
    <sheet name="Lcc_TOTAL" sheetId="19" r:id="rId9"/>
  </sheets>
  <externalReferences>
    <externalReference r:id="rId10"/>
  </externalReferences>
  <definedNames>
    <definedName name="\D">#REF!</definedName>
    <definedName name="\I">#REF!</definedName>
    <definedName name="\R">#REF!</definedName>
    <definedName name="_Key1" hidden="1">[1]Table25!#REF!</definedName>
    <definedName name="_Order1" hidden="1">0</definedName>
    <definedName name="_Sort" hidden="1">[1]Table25!#REF!</definedName>
    <definedName name="A" hidden="1">[1]Table25!#REF!</definedName>
    <definedName name="DDD" hidden="1">[1]Table25!#REF!</definedName>
    <definedName name="j">#REF!</definedName>
    <definedName name="NEW" hidden="1">[1]Table25!#REF!</definedName>
    <definedName name="_xlnm.Print_Area" localSheetId="1">Lcc_BKK!$B$2:$I$82,Lcc_BKK!$L$2:$W$244</definedName>
    <definedName name="_xlnm.Print_Area" localSheetId="0">'Lcc_BKK+DMK'!$B$2:$I$82,'Lcc_BKK+DMK'!$L$2:$W$245</definedName>
    <definedName name="_xlnm.Print_Area" localSheetId="7">Lcc_CEI!$B$2:$I$85,Lcc_CEI!$L$2:$W$253</definedName>
    <definedName name="_xlnm.Print_Area" localSheetId="3">Lcc_CNX!$B$2:$I$82,Lcc_CNX!$L$2:$W$244</definedName>
    <definedName name="_xlnm.Print_Area" localSheetId="2">Lcc_DMK!$B$2:$I$82,Lcc_DMK!$L$2:$W$244</definedName>
    <definedName name="_xlnm.Print_Area" localSheetId="5">Lcc_HDY!$B$2:$I$82,Lcc_HDY!$L$2:$W$244</definedName>
    <definedName name="_xlnm.Print_Area" localSheetId="6">Lcc_HKT!$B$2:$I$82,Lcc_HKT!$L$2:$W$244</definedName>
    <definedName name="_xlnm.Print_Area" localSheetId="8">Lcc_TOTAL!$B$2:$I$82,Lcc_TOTAL!$L$2:$W$244</definedName>
  </definedNames>
  <calcPr calcId="125725"/>
  <fileRecoveryPr autoRecover="0"/>
</workbook>
</file>

<file path=xl/calcChain.xml><?xml version="1.0" encoding="utf-8"?>
<calcChain xmlns="http://schemas.openxmlformats.org/spreadsheetml/2006/main">
  <c r="T200" i="16"/>
  <c r="T199"/>
  <c r="T198"/>
  <c r="T173"/>
  <c r="T172"/>
  <c r="T171"/>
  <c r="T119"/>
  <c r="T118"/>
  <c r="T117"/>
  <c r="T92"/>
  <c r="V92" s="1"/>
  <c r="T91"/>
  <c r="V91" s="1"/>
  <c r="T90"/>
  <c r="V90" s="1"/>
  <c r="T38"/>
  <c r="V38" s="1"/>
  <c r="T37"/>
  <c r="V37" s="1"/>
  <c r="T36"/>
  <c r="V36" s="1"/>
  <c r="T11"/>
  <c r="V11" s="1"/>
  <c r="T10"/>
  <c r="V10" s="1"/>
  <c r="T9"/>
  <c r="V9" s="1"/>
  <c r="T200" i="14" l="1"/>
  <c r="V200" s="1"/>
  <c r="T199"/>
  <c r="V199" s="1"/>
  <c r="T198"/>
  <c r="V198" s="1"/>
  <c r="V173"/>
  <c r="T173"/>
  <c r="T172"/>
  <c r="V172" s="1"/>
  <c r="V171"/>
  <c r="T171"/>
  <c r="T119"/>
  <c r="T118"/>
  <c r="T117"/>
  <c r="T92"/>
  <c r="T91"/>
  <c r="T90"/>
  <c r="T38"/>
  <c r="V38" s="1"/>
  <c r="T37"/>
  <c r="V37" s="1"/>
  <c r="T36"/>
  <c r="V36" s="1"/>
  <c r="V11"/>
  <c r="T11"/>
  <c r="T10"/>
  <c r="V10" s="1"/>
  <c r="V9"/>
  <c r="T9"/>
  <c r="Q202" i="13" l="1"/>
  <c r="U40" i="20" l="1"/>
  <c r="S40"/>
  <c r="R40"/>
  <c r="U38"/>
  <c r="S38"/>
  <c r="S38" i="19" s="1"/>
  <c r="R38" i="20"/>
  <c r="U37"/>
  <c r="S37"/>
  <c r="S37" i="19" s="1"/>
  <c r="R37" i="20"/>
  <c r="U36"/>
  <c r="U39" s="1"/>
  <c r="S36"/>
  <c r="R36"/>
  <c r="U40" i="19"/>
  <c r="S40"/>
  <c r="U38"/>
  <c r="U37"/>
  <c r="U36"/>
  <c r="P230" i="13"/>
  <c r="N230"/>
  <c r="M230"/>
  <c r="P230" i="14"/>
  <c r="N230"/>
  <c r="M230"/>
  <c r="P230" i="15"/>
  <c r="N230"/>
  <c r="M230"/>
  <c r="P230" i="16"/>
  <c r="N230"/>
  <c r="M230"/>
  <c r="P230" i="1"/>
  <c r="N230"/>
  <c r="M230"/>
  <c r="Q203" i="13"/>
  <c r="P203"/>
  <c r="O203"/>
  <c r="N203"/>
  <c r="M203"/>
  <c r="P203" i="14"/>
  <c r="N203"/>
  <c r="M203"/>
  <c r="P203" i="15"/>
  <c r="N203"/>
  <c r="M203"/>
  <c r="P203" i="16"/>
  <c r="N203"/>
  <c r="M203"/>
  <c r="P203" i="1"/>
  <c r="N203"/>
  <c r="M203"/>
  <c r="Q176" i="13"/>
  <c r="P176"/>
  <c r="O176"/>
  <c r="N176"/>
  <c r="M176"/>
  <c r="P176" i="14"/>
  <c r="N176"/>
  <c r="M176"/>
  <c r="P176" i="15"/>
  <c r="N176"/>
  <c r="M176"/>
  <c r="P176" i="16"/>
  <c r="N176"/>
  <c r="M176"/>
  <c r="P176" i="1"/>
  <c r="N176"/>
  <c r="M176"/>
  <c r="Q149" i="13"/>
  <c r="P149"/>
  <c r="O149"/>
  <c r="N149"/>
  <c r="M149"/>
  <c r="Q149" i="14"/>
  <c r="P149"/>
  <c r="O149"/>
  <c r="N149"/>
  <c r="M149"/>
  <c r="Q149" i="15"/>
  <c r="P149"/>
  <c r="O149"/>
  <c r="N149"/>
  <c r="M149"/>
  <c r="Q149" i="16"/>
  <c r="P149"/>
  <c r="O149"/>
  <c r="N149"/>
  <c r="M149"/>
  <c r="Q149" i="1"/>
  <c r="P149"/>
  <c r="O149"/>
  <c r="N149"/>
  <c r="M149"/>
  <c r="P122" i="13"/>
  <c r="N122"/>
  <c r="M122"/>
  <c r="P122" i="14"/>
  <c r="N122"/>
  <c r="M122"/>
  <c r="P122" i="15"/>
  <c r="N122"/>
  <c r="M122"/>
  <c r="P122" i="16"/>
  <c r="N122"/>
  <c r="M122"/>
  <c r="Q122" i="1"/>
  <c r="W122" s="1"/>
  <c r="P122"/>
  <c r="O122"/>
  <c r="N122"/>
  <c r="M122"/>
  <c r="P95" i="13"/>
  <c r="N95"/>
  <c r="M95"/>
  <c r="P95" i="14"/>
  <c r="N95"/>
  <c r="M95"/>
  <c r="P95" i="15"/>
  <c r="N95"/>
  <c r="M95"/>
  <c r="P95" i="16"/>
  <c r="N95"/>
  <c r="M95"/>
  <c r="U95" i="1"/>
  <c r="P95"/>
  <c r="N95"/>
  <c r="M95"/>
  <c r="P68" i="13"/>
  <c r="N68"/>
  <c r="M68"/>
  <c r="E68"/>
  <c r="D68"/>
  <c r="C68"/>
  <c r="P68" i="14"/>
  <c r="N68"/>
  <c r="M68"/>
  <c r="D68"/>
  <c r="C68"/>
  <c r="P68" i="15"/>
  <c r="N68"/>
  <c r="M68"/>
  <c r="D68"/>
  <c r="C68"/>
  <c r="P68" i="16"/>
  <c r="N68"/>
  <c r="M68"/>
  <c r="E68"/>
  <c r="D68"/>
  <c r="C68"/>
  <c r="P68" i="1"/>
  <c r="N68"/>
  <c r="M68"/>
  <c r="E68"/>
  <c r="D68"/>
  <c r="C68"/>
  <c r="P41" i="13"/>
  <c r="N41"/>
  <c r="M41"/>
  <c r="E41"/>
  <c r="D41"/>
  <c r="C41"/>
  <c r="P41" i="14"/>
  <c r="N41"/>
  <c r="M41"/>
  <c r="D41"/>
  <c r="C41"/>
  <c r="P41" i="15"/>
  <c r="N41"/>
  <c r="M41"/>
  <c r="D41"/>
  <c r="C41"/>
  <c r="Q41" i="16"/>
  <c r="P41"/>
  <c r="O41"/>
  <c r="N41"/>
  <c r="M41"/>
  <c r="E41"/>
  <c r="D41"/>
  <c r="C41"/>
  <c r="U41" i="1"/>
  <c r="P41"/>
  <c r="N41"/>
  <c r="M41"/>
  <c r="E41"/>
  <c r="D41"/>
  <c r="C41"/>
  <c r="P14" i="13"/>
  <c r="N14"/>
  <c r="M14"/>
  <c r="E14"/>
  <c r="D14"/>
  <c r="C14"/>
  <c r="P14" i="14"/>
  <c r="N14"/>
  <c r="M14"/>
  <c r="E14"/>
  <c r="D14"/>
  <c r="C14"/>
  <c r="P14" i="15"/>
  <c r="N14"/>
  <c r="M14"/>
  <c r="E14"/>
  <c r="D14"/>
  <c r="C14"/>
  <c r="P14" i="16"/>
  <c r="N14"/>
  <c r="M14"/>
  <c r="E14"/>
  <c r="D14"/>
  <c r="C14"/>
  <c r="Q14" i="1"/>
  <c r="P14"/>
  <c r="O14"/>
  <c r="N14"/>
  <c r="M14"/>
  <c r="E14"/>
  <c r="D14"/>
  <c r="C14"/>
  <c r="R39" i="20" l="1"/>
  <c r="R36" i="19"/>
  <c r="T37" i="20"/>
  <c r="V37" s="1"/>
  <c r="U39" i="19"/>
  <c r="R40"/>
  <c r="T40" s="1"/>
  <c r="V40" s="1"/>
  <c r="T40" i="20"/>
  <c r="V40" s="1"/>
  <c r="T38"/>
  <c r="V38" s="1"/>
  <c r="S39"/>
  <c r="S41" s="1"/>
  <c r="R38" i="19"/>
  <c r="R37"/>
  <c r="T37" s="1"/>
  <c r="V37" s="1"/>
  <c r="T36" i="20"/>
  <c r="U41"/>
  <c r="S36" i="19"/>
  <c r="S39" s="1"/>
  <c r="S41" s="1"/>
  <c r="V36" i="20"/>
  <c r="R41"/>
  <c r="P241" i="14"/>
  <c r="Q240"/>
  <c r="P240"/>
  <c r="N240"/>
  <c r="M240"/>
  <c r="O240" s="1"/>
  <c r="P239"/>
  <c r="N239"/>
  <c r="M239"/>
  <c r="O239" s="1"/>
  <c r="Q239" s="1"/>
  <c r="P238"/>
  <c r="O238"/>
  <c r="N238"/>
  <c r="N241" s="1"/>
  <c r="M238"/>
  <c r="M241" s="1"/>
  <c r="P237"/>
  <c r="Q236"/>
  <c r="P236"/>
  <c r="N236"/>
  <c r="M236"/>
  <c r="O236" s="1"/>
  <c r="P235"/>
  <c r="N235"/>
  <c r="M235"/>
  <c r="O235" s="1"/>
  <c r="Q235" s="1"/>
  <c r="P234"/>
  <c r="O234"/>
  <c r="N234"/>
  <c r="N237" s="1"/>
  <c r="M234"/>
  <c r="M237" s="1"/>
  <c r="P233"/>
  <c r="P242" s="1"/>
  <c r="Q232"/>
  <c r="P232"/>
  <c r="N232"/>
  <c r="M232"/>
  <c r="O232" s="1"/>
  <c r="P231"/>
  <c r="N231"/>
  <c r="M231"/>
  <c r="O231" s="1"/>
  <c r="Q231" s="1"/>
  <c r="P229"/>
  <c r="O229"/>
  <c r="N229"/>
  <c r="N233" s="1"/>
  <c r="N242" s="1"/>
  <c r="M229"/>
  <c r="M233" s="1"/>
  <c r="M242" s="1"/>
  <c r="P228"/>
  <c r="P243" s="1"/>
  <c r="P227"/>
  <c r="N227"/>
  <c r="M227"/>
  <c r="O227" s="1"/>
  <c r="Q227" s="1"/>
  <c r="P226"/>
  <c r="N226"/>
  <c r="M226"/>
  <c r="O226" s="1"/>
  <c r="Q226" s="1"/>
  <c r="P225"/>
  <c r="O225"/>
  <c r="N225"/>
  <c r="N228" s="1"/>
  <c r="N243" s="1"/>
  <c r="M225"/>
  <c r="M228" s="1"/>
  <c r="M243" s="1"/>
  <c r="P214"/>
  <c r="N214"/>
  <c r="M214"/>
  <c r="Q213"/>
  <c r="O213"/>
  <c r="Q212"/>
  <c r="O212"/>
  <c r="Q211"/>
  <c r="Q214" s="1"/>
  <c r="O211"/>
  <c r="O214" s="1"/>
  <c r="P210"/>
  <c r="N210"/>
  <c r="M210"/>
  <c r="M215" s="1"/>
  <c r="O209"/>
  <c r="Q209" s="1"/>
  <c r="O208"/>
  <c r="Q208" s="1"/>
  <c r="O207"/>
  <c r="Q207" s="1"/>
  <c r="Q210" s="1"/>
  <c r="Q215" s="1"/>
  <c r="P206"/>
  <c r="P215" s="1"/>
  <c r="N206"/>
  <c r="N215" s="1"/>
  <c r="M206"/>
  <c r="Q205"/>
  <c r="O205"/>
  <c r="Q204"/>
  <c r="O204"/>
  <c r="Q202"/>
  <c r="Q206" s="1"/>
  <c r="O202"/>
  <c r="O206" s="1"/>
  <c r="P201"/>
  <c r="N201"/>
  <c r="N216" s="1"/>
  <c r="M201"/>
  <c r="M216" s="1"/>
  <c r="O200"/>
  <c r="Q200" s="1"/>
  <c r="O199"/>
  <c r="Q199" s="1"/>
  <c r="O198"/>
  <c r="Q198" s="1"/>
  <c r="N189"/>
  <c r="P187"/>
  <c r="N187"/>
  <c r="M187"/>
  <c r="Q186"/>
  <c r="O186"/>
  <c r="Q185"/>
  <c r="O185"/>
  <c r="Q184"/>
  <c r="Q187" s="1"/>
  <c r="O184"/>
  <c r="O187" s="1"/>
  <c r="P183"/>
  <c r="O183"/>
  <c r="N183"/>
  <c r="M183"/>
  <c r="O182"/>
  <c r="Q182" s="1"/>
  <c r="O181"/>
  <c r="Q181" s="1"/>
  <c r="O180"/>
  <c r="Q180" s="1"/>
  <c r="P179"/>
  <c r="P188" s="1"/>
  <c r="N179"/>
  <c r="N188" s="1"/>
  <c r="M179"/>
  <c r="M188" s="1"/>
  <c r="Q178"/>
  <c r="O178"/>
  <c r="Q177"/>
  <c r="O177"/>
  <c r="Q175"/>
  <c r="O175"/>
  <c r="O179" s="1"/>
  <c r="O188" s="1"/>
  <c r="P174"/>
  <c r="N174"/>
  <c r="M174"/>
  <c r="M189" s="1"/>
  <c r="O173"/>
  <c r="Q173" s="1"/>
  <c r="O172"/>
  <c r="Q172" s="1"/>
  <c r="O171"/>
  <c r="Q171" s="1"/>
  <c r="N160"/>
  <c r="P159"/>
  <c r="O159"/>
  <c r="Q159" s="1"/>
  <c r="N159"/>
  <c r="M159"/>
  <c r="P158"/>
  <c r="N158"/>
  <c r="O158" s="1"/>
  <c r="M158"/>
  <c r="P157"/>
  <c r="P160" s="1"/>
  <c r="N157"/>
  <c r="M157"/>
  <c r="N156"/>
  <c r="P155"/>
  <c r="O155"/>
  <c r="Q155" s="1"/>
  <c r="N155"/>
  <c r="M155"/>
  <c r="P154"/>
  <c r="N154"/>
  <c r="O154" s="1"/>
  <c r="M154"/>
  <c r="P153"/>
  <c r="P156" s="1"/>
  <c r="N153"/>
  <c r="M153"/>
  <c r="N152"/>
  <c r="N161" s="1"/>
  <c r="P151"/>
  <c r="O151"/>
  <c r="Q151" s="1"/>
  <c r="N151"/>
  <c r="M151"/>
  <c r="P150"/>
  <c r="N150"/>
  <c r="O150" s="1"/>
  <c r="M150"/>
  <c r="P148"/>
  <c r="P152" s="1"/>
  <c r="P161" s="1"/>
  <c r="N148"/>
  <c r="M148"/>
  <c r="N147"/>
  <c r="N162" s="1"/>
  <c r="P146"/>
  <c r="O146"/>
  <c r="Q146" s="1"/>
  <c r="N146"/>
  <c r="M146"/>
  <c r="P145"/>
  <c r="N145"/>
  <c r="O145" s="1"/>
  <c r="M145"/>
  <c r="P144"/>
  <c r="N144"/>
  <c r="M144"/>
  <c r="P133"/>
  <c r="N133"/>
  <c r="M133"/>
  <c r="Q132"/>
  <c r="O132"/>
  <c r="Q131"/>
  <c r="O131"/>
  <c r="Q130"/>
  <c r="Q133" s="1"/>
  <c r="O130"/>
  <c r="O133" s="1"/>
  <c r="P129"/>
  <c r="N129"/>
  <c r="M129"/>
  <c r="O128"/>
  <c r="Q128" s="1"/>
  <c r="O127"/>
  <c r="Q127" s="1"/>
  <c r="O126"/>
  <c r="P125"/>
  <c r="P134" s="1"/>
  <c r="N125"/>
  <c r="N134" s="1"/>
  <c r="M125"/>
  <c r="M134" s="1"/>
  <c r="Q124"/>
  <c r="O124"/>
  <c r="Q123"/>
  <c r="O123"/>
  <c r="Q121"/>
  <c r="Q125" s="1"/>
  <c r="O121"/>
  <c r="O125" s="1"/>
  <c r="P120"/>
  <c r="N120"/>
  <c r="M120"/>
  <c r="M135" s="1"/>
  <c r="O119"/>
  <c r="Q119" s="1"/>
  <c r="O118"/>
  <c r="Q118" s="1"/>
  <c r="O117"/>
  <c r="Q117" s="1"/>
  <c r="P106"/>
  <c r="N106"/>
  <c r="M106"/>
  <c r="Q105"/>
  <c r="O105"/>
  <c r="Q104"/>
  <c r="O104"/>
  <c r="Q103"/>
  <c r="O103"/>
  <c r="O106" s="1"/>
  <c r="P102"/>
  <c r="N102"/>
  <c r="M102"/>
  <c r="M107" s="1"/>
  <c r="O101"/>
  <c r="Q101" s="1"/>
  <c r="O100"/>
  <c r="Q100" s="1"/>
  <c r="O99"/>
  <c r="Q99" s="1"/>
  <c r="P98"/>
  <c r="N98"/>
  <c r="N107" s="1"/>
  <c r="M98"/>
  <c r="Q97"/>
  <c r="O97"/>
  <c r="Q96"/>
  <c r="O96"/>
  <c r="O94"/>
  <c r="O98" s="1"/>
  <c r="P93"/>
  <c r="O93"/>
  <c r="N93"/>
  <c r="M93"/>
  <c r="M108" s="1"/>
  <c r="O92"/>
  <c r="Q92" s="1"/>
  <c r="O91"/>
  <c r="Q91" s="1"/>
  <c r="O90"/>
  <c r="Q90" s="1"/>
  <c r="P79"/>
  <c r="P78"/>
  <c r="N78"/>
  <c r="M78"/>
  <c r="O78" s="1"/>
  <c r="Q78" s="1"/>
  <c r="P77"/>
  <c r="N77"/>
  <c r="M77"/>
  <c r="P76"/>
  <c r="O76"/>
  <c r="N76"/>
  <c r="N79" s="1"/>
  <c r="M76"/>
  <c r="P75"/>
  <c r="P74"/>
  <c r="N74"/>
  <c r="M74"/>
  <c r="O74" s="1"/>
  <c r="Q74" s="1"/>
  <c r="P73"/>
  <c r="N73"/>
  <c r="M73"/>
  <c r="P72"/>
  <c r="O72"/>
  <c r="N72"/>
  <c r="N75" s="1"/>
  <c r="M72"/>
  <c r="P70"/>
  <c r="N70"/>
  <c r="M70"/>
  <c r="O70" s="1"/>
  <c r="P69"/>
  <c r="N69"/>
  <c r="M69"/>
  <c r="P67"/>
  <c r="O67"/>
  <c r="N67"/>
  <c r="N71" s="1"/>
  <c r="N80" s="1"/>
  <c r="M67"/>
  <c r="P66"/>
  <c r="P65"/>
  <c r="N65"/>
  <c r="M65"/>
  <c r="O65" s="1"/>
  <c r="Q65" s="1"/>
  <c r="P64"/>
  <c r="N64"/>
  <c r="M64"/>
  <c r="P63"/>
  <c r="O63"/>
  <c r="Q63" s="1"/>
  <c r="N63"/>
  <c r="M63"/>
  <c r="P52"/>
  <c r="N52"/>
  <c r="M52"/>
  <c r="Q51"/>
  <c r="O51"/>
  <c r="Q50"/>
  <c r="O50"/>
  <c r="O49"/>
  <c r="Q49" s="1"/>
  <c r="Q52" s="1"/>
  <c r="P48"/>
  <c r="N48"/>
  <c r="M48"/>
  <c r="M53" s="1"/>
  <c r="O47"/>
  <c r="Q47" s="1"/>
  <c r="O46"/>
  <c r="Q46" s="1"/>
  <c r="O45"/>
  <c r="Q45" s="1"/>
  <c r="P44"/>
  <c r="N44"/>
  <c r="N53" s="1"/>
  <c r="M44"/>
  <c r="Q43"/>
  <c r="O43"/>
  <c r="O42"/>
  <c r="Q42" s="1"/>
  <c r="Q40"/>
  <c r="Q44" s="1"/>
  <c r="O40"/>
  <c r="O44" s="1"/>
  <c r="P39"/>
  <c r="N39"/>
  <c r="N54" s="1"/>
  <c r="M39"/>
  <c r="O38"/>
  <c r="Q38" s="1"/>
  <c r="O37"/>
  <c r="Q37" s="1"/>
  <c r="O36"/>
  <c r="Q36" s="1"/>
  <c r="P25"/>
  <c r="N25"/>
  <c r="M25"/>
  <c r="Q24"/>
  <c r="O24"/>
  <c r="O23"/>
  <c r="Q23" s="1"/>
  <c r="Q22"/>
  <c r="O22"/>
  <c r="O25" s="1"/>
  <c r="P21"/>
  <c r="N21"/>
  <c r="M21"/>
  <c r="O20"/>
  <c r="Q20" s="1"/>
  <c r="O19"/>
  <c r="Q19" s="1"/>
  <c r="O18"/>
  <c r="Q18" s="1"/>
  <c r="P17"/>
  <c r="P26" s="1"/>
  <c r="N17"/>
  <c r="N26" s="1"/>
  <c r="M17"/>
  <c r="M26" s="1"/>
  <c r="Q16"/>
  <c r="O16"/>
  <c r="Q15"/>
  <c r="O15"/>
  <c r="Q13"/>
  <c r="O13"/>
  <c r="O17" s="1"/>
  <c r="P12"/>
  <c r="P27" s="1"/>
  <c r="N12"/>
  <c r="N66" s="1"/>
  <c r="M12"/>
  <c r="O11"/>
  <c r="Q11" s="1"/>
  <c r="O10"/>
  <c r="Q10" s="1"/>
  <c r="O9"/>
  <c r="Q9" s="1"/>
  <c r="P243" i="15"/>
  <c r="P241"/>
  <c r="Q240"/>
  <c r="P240"/>
  <c r="N240"/>
  <c r="M240"/>
  <c r="O240" s="1"/>
  <c r="P239"/>
  <c r="N239"/>
  <c r="N241" s="1"/>
  <c r="M239"/>
  <c r="P238"/>
  <c r="O238"/>
  <c r="N238"/>
  <c r="M238"/>
  <c r="M241" s="1"/>
  <c r="P237"/>
  <c r="Q236"/>
  <c r="P236"/>
  <c r="N236"/>
  <c r="M236"/>
  <c r="O236" s="1"/>
  <c r="P235"/>
  <c r="N235"/>
  <c r="N237" s="1"/>
  <c r="M235"/>
  <c r="P234"/>
  <c r="O234"/>
  <c r="N234"/>
  <c r="M234"/>
  <c r="M237" s="1"/>
  <c r="P233"/>
  <c r="P242" s="1"/>
  <c r="Q232"/>
  <c r="P232"/>
  <c r="N232"/>
  <c r="M232"/>
  <c r="O232" s="1"/>
  <c r="P231"/>
  <c r="N231"/>
  <c r="N233" s="1"/>
  <c r="N242" s="1"/>
  <c r="M231"/>
  <c r="P229"/>
  <c r="O229"/>
  <c r="N229"/>
  <c r="M229"/>
  <c r="M233" s="1"/>
  <c r="M242" s="1"/>
  <c r="P228"/>
  <c r="P227"/>
  <c r="N227"/>
  <c r="M227"/>
  <c r="O227" s="1"/>
  <c r="Q227" s="1"/>
  <c r="P226"/>
  <c r="N226"/>
  <c r="N228" s="1"/>
  <c r="N243" s="1"/>
  <c r="M226"/>
  <c r="P225"/>
  <c r="O225"/>
  <c r="N225"/>
  <c r="M225"/>
  <c r="M228" s="1"/>
  <c r="M243" s="1"/>
  <c r="M215"/>
  <c r="P214"/>
  <c r="N214"/>
  <c r="M214"/>
  <c r="Q213"/>
  <c r="O213"/>
  <c r="Q212"/>
  <c r="O212"/>
  <c r="Q211"/>
  <c r="Q214" s="1"/>
  <c r="O211"/>
  <c r="O214" s="1"/>
  <c r="P210"/>
  <c r="N210"/>
  <c r="M210"/>
  <c r="O209"/>
  <c r="Q209" s="1"/>
  <c r="O208"/>
  <c r="Q208" s="1"/>
  <c r="O207"/>
  <c r="Q207" s="1"/>
  <c r="P206"/>
  <c r="P215" s="1"/>
  <c r="N206"/>
  <c r="N216" s="1"/>
  <c r="M206"/>
  <c r="Q205"/>
  <c r="O205"/>
  <c r="Q204"/>
  <c r="O204"/>
  <c r="Q202"/>
  <c r="Q206" s="1"/>
  <c r="O202"/>
  <c r="O206" s="1"/>
  <c r="P201"/>
  <c r="N201"/>
  <c r="M201"/>
  <c r="M216" s="1"/>
  <c r="O200"/>
  <c r="Q200" s="1"/>
  <c r="O199"/>
  <c r="Q199" s="1"/>
  <c r="O198"/>
  <c r="Q198" s="1"/>
  <c r="P187"/>
  <c r="N187"/>
  <c r="M187"/>
  <c r="Q186"/>
  <c r="O186"/>
  <c r="Q185"/>
  <c r="O185"/>
  <c r="Q184"/>
  <c r="Q187" s="1"/>
  <c r="O184"/>
  <c r="O187" s="1"/>
  <c r="P183"/>
  <c r="N183"/>
  <c r="M183"/>
  <c r="M188" s="1"/>
  <c r="O182"/>
  <c r="Q182" s="1"/>
  <c r="O181"/>
  <c r="Q181" s="1"/>
  <c r="O180"/>
  <c r="Q180" s="1"/>
  <c r="P179"/>
  <c r="P189" s="1"/>
  <c r="N179"/>
  <c r="N188" s="1"/>
  <c r="M179"/>
  <c r="Q178"/>
  <c r="O178"/>
  <c r="Q177"/>
  <c r="O177"/>
  <c r="Q175"/>
  <c r="O175"/>
  <c r="O179" s="1"/>
  <c r="P174"/>
  <c r="N174"/>
  <c r="M174"/>
  <c r="M189" s="1"/>
  <c r="O173"/>
  <c r="Q173" s="1"/>
  <c r="O172"/>
  <c r="Q172" s="1"/>
  <c r="O171"/>
  <c r="Q171" s="1"/>
  <c r="N160"/>
  <c r="P159"/>
  <c r="O159"/>
  <c r="Q159" s="1"/>
  <c r="N159"/>
  <c r="M159"/>
  <c r="P158"/>
  <c r="P160" s="1"/>
  <c r="N158"/>
  <c r="O158" s="1"/>
  <c r="M158"/>
  <c r="P157"/>
  <c r="N157"/>
  <c r="M157"/>
  <c r="N156"/>
  <c r="P155"/>
  <c r="O155"/>
  <c r="Q155" s="1"/>
  <c r="N155"/>
  <c r="M155"/>
  <c r="P154"/>
  <c r="P156" s="1"/>
  <c r="N154"/>
  <c r="O154" s="1"/>
  <c r="M154"/>
  <c r="P153"/>
  <c r="N153"/>
  <c r="M153"/>
  <c r="N152"/>
  <c r="N161" s="1"/>
  <c r="P151"/>
  <c r="O151"/>
  <c r="Q151" s="1"/>
  <c r="N151"/>
  <c r="M151"/>
  <c r="P150"/>
  <c r="P152" s="1"/>
  <c r="P161" s="1"/>
  <c r="N150"/>
  <c r="O150" s="1"/>
  <c r="M150"/>
  <c r="P148"/>
  <c r="N148"/>
  <c r="M148"/>
  <c r="N147"/>
  <c r="N162" s="1"/>
  <c r="P146"/>
  <c r="O146"/>
  <c r="Q146" s="1"/>
  <c r="N146"/>
  <c r="M146"/>
  <c r="P145"/>
  <c r="P147" s="1"/>
  <c r="N145"/>
  <c r="O145" s="1"/>
  <c r="M145"/>
  <c r="P144"/>
  <c r="N144"/>
  <c r="M144"/>
  <c r="P133"/>
  <c r="N133"/>
  <c r="M133"/>
  <c r="Q132"/>
  <c r="O132"/>
  <c r="Q131"/>
  <c r="O131"/>
  <c r="Q130"/>
  <c r="Q133" s="1"/>
  <c r="O130"/>
  <c r="O133" s="1"/>
  <c r="P129"/>
  <c r="N129"/>
  <c r="M129"/>
  <c r="M134" s="1"/>
  <c r="O128"/>
  <c r="Q128" s="1"/>
  <c r="O127"/>
  <c r="Q127" s="1"/>
  <c r="O126"/>
  <c r="P125"/>
  <c r="P135" s="1"/>
  <c r="N125"/>
  <c r="N134" s="1"/>
  <c r="M125"/>
  <c r="Q124"/>
  <c r="O124"/>
  <c r="Q123"/>
  <c r="O123"/>
  <c r="Q121"/>
  <c r="Q125" s="1"/>
  <c r="O121"/>
  <c r="O125" s="1"/>
  <c r="P120"/>
  <c r="N120"/>
  <c r="M120"/>
  <c r="M135" s="1"/>
  <c r="O119"/>
  <c r="Q119" s="1"/>
  <c r="O118"/>
  <c r="Q118" s="1"/>
  <c r="O117"/>
  <c r="Q117" s="1"/>
  <c r="P106"/>
  <c r="N106"/>
  <c r="M106"/>
  <c r="Q105"/>
  <c r="O105"/>
  <c r="Q104"/>
  <c r="O104"/>
  <c r="Q103"/>
  <c r="O103"/>
  <c r="O106" s="1"/>
  <c r="P102"/>
  <c r="N102"/>
  <c r="M102"/>
  <c r="M107" s="1"/>
  <c r="O101"/>
  <c r="Q101" s="1"/>
  <c r="O100"/>
  <c r="Q100" s="1"/>
  <c r="O99"/>
  <c r="Q99" s="1"/>
  <c r="Q102" s="1"/>
  <c r="P98"/>
  <c r="N98"/>
  <c r="N107" s="1"/>
  <c r="M98"/>
  <c r="Q97"/>
  <c r="O97"/>
  <c r="Q96"/>
  <c r="O96"/>
  <c r="O94"/>
  <c r="O98" s="1"/>
  <c r="P93"/>
  <c r="N93"/>
  <c r="M93"/>
  <c r="O93" s="1"/>
  <c r="O92"/>
  <c r="Q92" s="1"/>
  <c r="O91"/>
  <c r="Q91" s="1"/>
  <c r="O90"/>
  <c r="Q90" s="1"/>
  <c r="P78"/>
  <c r="N78"/>
  <c r="M78"/>
  <c r="O78" s="1"/>
  <c r="Q78" s="1"/>
  <c r="P77"/>
  <c r="P79" s="1"/>
  <c r="N77"/>
  <c r="N79" s="1"/>
  <c r="M77"/>
  <c r="P76"/>
  <c r="N76"/>
  <c r="M76"/>
  <c r="P74"/>
  <c r="O74"/>
  <c r="Q74" s="1"/>
  <c r="N74"/>
  <c r="M74"/>
  <c r="P73"/>
  <c r="P75" s="1"/>
  <c r="N73"/>
  <c r="N75" s="1"/>
  <c r="M73"/>
  <c r="P72"/>
  <c r="O72"/>
  <c r="Q72" s="1"/>
  <c r="N72"/>
  <c r="M72"/>
  <c r="M75" s="1"/>
  <c r="P71"/>
  <c r="P80" s="1"/>
  <c r="P70"/>
  <c r="O70"/>
  <c r="Q70" s="1"/>
  <c r="N70"/>
  <c r="M70"/>
  <c r="P69"/>
  <c r="N69"/>
  <c r="M69"/>
  <c r="P67"/>
  <c r="O67"/>
  <c r="N67"/>
  <c r="N71" s="1"/>
  <c r="N80" s="1"/>
  <c r="M67"/>
  <c r="P65"/>
  <c r="O65"/>
  <c r="Q65" s="1"/>
  <c r="N65"/>
  <c r="M65"/>
  <c r="P64"/>
  <c r="P66" s="1"/>
  <c r="N64"/>
  <c r="N66" s="1"/>
  <c r="N81" s="1"/>
  <c r="M64"/>
  <c r="P63"/>
  <c r="O63"/>
  <c r="Q63" s="1"/>
  <c r="N63"/>
  <c r="M63"/>
  <c r="P54"/>
  <c r="P53"/>
  <c r="P52"/>
  <c r="N52"/>
  <c r="M52"/>
  <c r="Q51"/>
  <c r="O51"/>
  <c r="Q50"/>
  <c r="O50"/>
  <c r="Q49"/>
  <c r="Q52" s="1"/>
  <c r="O49"/>
  <c r="O52" s="1"/>
  <c r="P48"/>
  <c r="N48"/>
  <c r="M48"/>
  <c r="M53" s="1"/>
  <c r="Q47"/>
  <c r="O47"/>
  <c r="O46"/>
  <c r="Q46" s="1"/>
  <c r="O45"/>
  <c r="Q45" s="1"/>
  <c r="P44"/>
  <c r="O44"/>
  <c r="N44"/>
  <c r="N53" s="1"/>
  <c r="M44"/>
  <c r="O43"/>
  <c r="Q43" s="1"/>
  <c r="Q42"/>
  <c r="O42"/>
  <c r="O40"/>
  <c r="Q40" s="1"/>
  <c r="P39"/>
  <c r="N39"/>
  <c r="N54" s="1"/>
  <c r="M39"/>
  <c r="M54" s="1"/>
  <c r="O38"/>
  <c r="Q38" s="1"/>
  <c r="O37"/>
  <c r="Q37" s="1"/>
  <c r="O36"/>
  <c r="N27"/>
  <c r="N26"/>
  <c r="M26"/>
  <c r="P25"/>
  <c r="N25"/>
  <c r="M25"/>
  <c r="Q24"/>
  <c r="O24"/>
  <c r="Q23"/>
  <c r="O23"/>
  <c r="Q22"/>
  <c r="O22"/>
  <c r="O25" s="1"/>
  <c r="P21"/>
  <c r="N21"/>
  <c r="M21"/>
  <c r="O20"/>
  <c r="Q20" s="1"/>
  <c r="O19"/>
  <c r="Q19" s="1"/>
  <c r="O18"/>
  <c r="P17"/>
  <c r="P26" s="1"/>
  <c r="N17"/>
  <c r="M17"/>
  <c r="M27" s="1"/>
  <c r="Q16"/>
  <c r="O16"/>
  <c r="O15"/>
  <c r="Q15" s="1"/>
  <c r="Q13"/>
  <c r="Q17" s="1"/>
  <c r="O13"/>
  <c r="P12"/>
  <c r="P27" s="1"/>
  <c r="N12"/>
  <c r="M12"/>
  <c r="O11"/>
  <c r="O10"/>
  <c r="Q10" s="1"/>
  <c r="O9"/>
  <c r="Q9" s="1"/>
  <c r="P241" i="16"/>
  <c r="N241"/>
  <c r="P240"/>
  <c r="N240"/>
  <c r="M240"/>
  <c r="O240" s="1"/>
  <c r="Q240" s="1"/>
  <c r="P239"/>
  <c r="O239"/>
  <c r="N239"/>
  <c r="M239"/>
  <c r="P238"/>
  <c r="N238"/>
  <c r="M238"/>
  <c r="M237"/>
  <c r="P236"/>
  <c r="O236"/>
  <c r="Q236" s="1"/>
  <c r="N236"/>
  <c r="M236"/>
  <c r="P235"/>
  <c r="O235"/>
  <c r="Q235" s="1"/>
  <c r="N235"/>
  <c r="N237" s="1"/>
  <c r="M235"/>
  <c r="P234"/>
  <c r="P237" s="1"/>
  <c r="P243" s="1"/>
  <c r="O234"/>
  <c r="N234"/>
  <c r="M234"/>
  <c r="P233"/>
  <c r="N233"/>
  <c r="P232"/>
  <c r="N232"/>
  <c r="M232"/>
  <c r="O232" s="1"/>
  <c r="Q232" s="1"/>
  <c r="P231"/>
  <c r="O231"/>
  <c r="N231"/>
  <c r="M231"/>
  <c r="P229"/>
  <c r="N229"/>
  <c r="M229"/>
  <c r="M228"/>
  <c r="P227"/>
  <c r="O227"/>
  <c r="Q227" s="1"/>
  <c r="N227"/>
  <c r="M227"/>
  <c r="P226"/>
  <c r="O226"/>
  <c r="Q226" s="1"/>
  <c r="N226"/>
  <c r="N228" s="1"/>
  <c r="N243" s="1"/>
  <c r="M226"/>
  <c r="P225"/>
  <c r="P228" s="1"/>
  <c r="O225"/>
  <c r="N225"/>
  <c r="M225"/>
  <c r="P214"/>
  <c r="O214"/>
  <c r="N214"/>
  <c r="M214"/>
  <c r="O213"/>
  <c r="Q213" s="1"/>
  <c r="Q212"/>
  <c r="O212"/>
  <c r="O211"/>
  <c r="Q211" s="1"/>
  <c r="P210"/>
  <c r="N210"/>
  <c r="N215" s="1"/>
  <c r="M210"/>
  <c r="Q209"/>
  <c r="O209"/>
  <c r="Q208"/>
  <c r="Q210" s="1"/>
  <c r="O208"/>
  <c r="Q207"/>
  <c r="O207"/>
  <c r="O210" s="1"/>
  <c r="P206"/>
  <c r="P215" s="1"/>
  <c r="N206"/>
  <c r="M206"/>
  <c r="Q205"/>
  <c r="O205"/>
  <c r="O204"/>
  <c r="Q204" s="1"/>
  <c r="Q202"/>
  <c r="Q206" s="1"/>
  <c r="O202"/>
  <c r="O206" s="1"/>
  <c r="P201"/>
  <c r="P216" s="1"/>
  <c r="N201"/>
  <c r="N216" s="1"/>
  <c r="M201"/>
  <c r="O200"/>
  <c r="Q200" s="1"/>
  <c r="O199"/>
  <c r="Q199" s="1"/>
  <c r="Q198"/>
  <c r="O198"/>
  <c r="P187"/>
  <c r="N187"/>
  <c r="M187"/>
  <c r="Q186"/>
  <c r="Q187" s="1"/>
  <c r="O186"/>
  <c r="O185"/>
  <c r="Q185" s="1"/>
  <c r="Q184"/>
  <c r="O184"/>
  <c r="O187" s="1"/>
  <c r="P183"/>
  <c r="P188" s="1"/>
  <c r="N183"/>
  <c r="M183"/>
  <c r="Q182"/>
  <c r="O182"/>
  <c r="Q181"/>
  <c r="O181"/>
  <c r="Q180"/>
  <c r="Q183" s="1"/>
  <c r="O180"/>
  <c r="O183" s="1"/>
  <c r="P179"/>
  <c r="O179"/>
  <c r="N179"/>
  <c r="N188" s="1"/>
  <c r="M179"/>
  <c r="M188" s="1"/>
  <c r="O178"/>
  <c r="Q178" s="1"/>
  <c r="Q177"/>
  <c r="O177"/>
  <c r="O175"/>
  <c r="Q175" s="1"/>
  <c r="P174"/>
  <c r="P189" s="1"/>
  <c r="N174"/>
  <c r="N189" s="1"/>
  <c r="M174"/>
  <c r="M189" s="1"/>
  <c r="O173"/>
  <c r="Q173" s="1"/>
  <c r="O172"/>
  <c r="Q172" s="1"/>
  <c r="Q171"/>
  <c r="O171"/>
  <c r="N160"/>
  <c r="P159"/>
  <c r="O159"/>
  <c r="N159"/>
  <c r="M159"/>
  <c r="P158"/>
  <c r="N158"/>
  <c r="M158"/>
  <c r="O158" s="1"/>
  <c r="Q158" s="1"/>
  <c r="P157"/>
  <c r="N157"/>
  <c r="M157"/>
  <c r="P155"/>
  <c r="O155"/>
  <c r="Q155" s="1"/>
  <c r="N155"/>
  <c r="M155"/>
  <c r="P154"/>
  <c r="N154"/>
  <c r="M154"/>
  <c r="O154" s="1"/>
  <c r="Q154" s="1"/>
  <c r="P153"/>
  <c r="P156" s="1"/>
  <c r="N153"/>
  <c r="N156" s="1"/>
  <c r="M153"/>
  <c r="N152"/>
  <c r="N161" s="1"/>
  <c r="P151"/>
  <c r="O151"/>
  <c r="N151"/>
  <c r="M151"/>
  <c r="P150"/>
  <c r="N150"/>
  <c r="M150"/>
  <c r="O150" s="1"/>
  <c r="Q150" s="1"/>
  <c r="P148"/>
  <c r="N148"/>
  <c r="M148"/>
  <c r="P146"/>
  <c r="O146"/>
  <c r="Q146" s="1"/>
  <c r="N146"/>
  <c r="M146"/>
  <c r="P145"/>
  <c r="N145"/>
  <c r="M145"/>
  <c r="O145" s="1"/>
  <c r="Q145" s="1"/>
  <c r="P144"/>
  <c r="P147" s="1"/>
  <c r="N144"/>
  <c r="N147" s="1"/>
  <c r="M144"/>
  <c r="P133"/>
  <c r="N133"/>
  <c r="M133"/>
  <c r="Q132"/>
  <c r="O132"/>
  <c r="O131"/>
  <c r="Q131" s="1"/>
  <c r="Q130"/>
  <c r="Q133" s="1"/>
  <c r="O130"/>
  <c r="P129"/>
  <c r="P134" s="1"/>
  <c r="N129"/>
  <c r="M129"/>
  <c r="Q128"/>
  <c r="O128"/>
  <c r="Q127"/>
  <c r="O127"/>
  <c r="Q126"/>
  <c r="Q129" s="1"/>
  <c r="O126"/>
  <c r="O129" s="1"/>
  <c r="P125"/>
  <c r="N125"/>
  <c r="N134" s="1"/>
  <c r="M125"/>
  <c r="M134" s="1"/>
  <c r="O124"/>
  <c r="Q124" s="1"/>
  <c r="Q123"/>
  <c r="O123"/>
  <c r="O121"/>
  <c r="Q121" s="1"/>
  <c r="Q125" s="1"/>
  <c r="P120"/>
  <c r="N120"/>
  <c r="M120"/>
  <c r="M135" s="1"/>
  <c r="O119"/>
  <c r="Q119" s="1"/>
  <c r="O118"/>
  <c r="Q118" s="1"/>
  <c r="Q117"/>
  <c r="O117"/>
  <c r="N107"/>
  <c r="P106"/>
  <c r="N106"/>
  <c r="M106"/>
  <c r="O105"/>
  <c r="Q105" s="1"/>
  <c r="Q104"/>
  <c r="O104"/>
  <c r="O103"/>
  <c r="P102"/>
  <c r="N102"/>
  <c r="M102"/>
  <c r="Q101"/>
  <c r="O101"/>
  <c r="O100"/>
  <c r="Q100" s="1"/>
  <c r="O99"/>
  <c r="Q99" s="1"/>
  <c r="P98"/>
  <c r="P107" s="1"/>
  <c r="N98"/>
  <c r="M98"/>
  <c r="Q97"/>
  <c r="O97"/>
  <c r="O96"/>
  <c r="Q96" s="1"/>
  <c r="O94"/>
  <c r="O98" s="1"/>
  <c r="P93"/>
  <c r="P108" s="1"/>
  <c r="O93"/>
  <c r="N93"/>
  <c r="M93"/>
  <c r="O92"/>
  <c r="Q92" s="1"/>
  <c r="O91"/>
  <c r="Q91" s="1"/>
  <c r="Q90"/>
  <c r="O90"/>
  <c r="P79"/>
  <c r="P78"/>
  <c r="N78"/>
  <c r="M78"/>
  <c r="O78" s="1"/>
  <c r="Q78" s="1"/>
  <c r="P77"/>
  <c r="O77"/>
  <c r="Q77" s="1"/>
  <c r="N77"/>
  <c r="M77"/>
  <c r="P76"/>
  <c r="O76"/>
  <c r="N76"/>
  <c r="N79" s="1"/>
  <c r="M76"/>
  <c r="P74"/>
  <c r="N74"/>
  <c r="M74"/>
  <c r="P73"/>
  <c r="O73"/>
  <c r="Q73" s="1"/>
  <c r="N73"/>
  <c r="M73"/>
  <c r="P72"/>
  <c r="P75" s="1"/>
  <c r="O72"/>
  <c r="N72"/>
  <c r="M72"/>
  <c r="P70"/>
  <c r="N70"/>
  <c r="M70"/>
  <c r="P69"/>
  <c r="N69"/>
  <c r="M69"/>
  <c r="P67"/>
  <c r="P71" s="1"/>
  <c r="P80" s="1"/>
  <c r="N67"/>
  <c r="M67"/>
  <c r="P65"/>
  <c r="N65"/>
  <c r="M65"/>
  <c r="O65" s="1"/>
  <c r="Q65" s="1"/>
  <c r="P64"/>
  <c r="N64"/>
  <c r="M64"/>
  <c r="O64" s="1"/>
  <c r="Q64" s="1"/>
  <c r="P63"/>
  <c r="P66" s="1"/>
  <c r="N63"/>
  <c r="M63"/>
  <c r="N53"/>
  <c r="P52"/>
  <c r="N52"/>
  <c r="M52"/>
  <c r="O51"/>
  <c r="Q51" s="1"/>
  <c r="O50"/>
  <c r="O52" s="1"/>
  <c r="O49"/>
  <c r="Q49" s="1"/>
  <c r="P48"/>
  <c r="N48"/>
  <c r="M48"/>
  <c r="Q47"/>
  <c r="O47"/>
  <c r="O46"/>
  <c r="Q46" s="1"/>
  <c r="O45"/>
  <c r="Q45" s="1"/>
  <c r="P44"/>
  <c r="P53" s="1"/>
  <c r="N44"/>
  <c r="M44"/>
  <c r="M53" s="1"/>
  <c r="Q43"/>
  <c r="O43"/>
  <c r="O42"/>
  <c r="Q42" s="1"/>
  <c r="Q44" s="1"/>
  <c r="Q40"/>
  <c r="O40"/>
  <c r="O44" s="1"/>
  <c r="P39"/>
  <c r="P54" s="1"/>
  <c r="N39"/>
  <c r="M39"/>
  <c r="M54" s="1"/>
  <c r="Q38"/>
  <c r="O38"/>
  <c r="O37"/>
  <c r="Q37" s="1"/>
  <c r="Q36"/>
  <c r="Q39" s="1"/>
  <c r="O36"/>
  <c r="O39" s="1"/>
  <c r="P25"/>
  <c r="N25"/>
  <c r="M25"/>
  <c r="Q24"/>
  <c r="O24"/>
  <c r="O23"/>
  <c r="Q23" s="1"/>
  <c r="Q25" s="1"/>
  <c r="Q22"/>
  <c r="O22"/>
  <c r="O25" s="1"/>
  <c r="P21"/>
  <c r="N21"/>
  <c r="M21"/>
  <c r="M26" s="1"/>
  <c r="Q20"/>
  <c r="O20"/>
  <c r="O19"/>
  <c r="Q19" s="1"/>
  <c r="O18"/>
  <c r="P17"/>
  <c r="P26" s="1"/>
  <c r="N17"/>
  <c r="N26" s="1"/>
  <c r="M17"/>
  <c r="Q16"/>
  <c r="O16"/>
  <c r="Q15"/>
  <c r="O15"/>
  <c r="Q13"/>
  <c r="Q17" s="1"/>
  <c r="O13"/>
  <c r="O67" s="1"/>
  <c r="P12"/>
  <c r="N12"/>
  <c r="N27" s="1"/>
  <c r="M12"/>
  <c r="O11"/>
  <c r="Q11" s="1"/>
  <c r="O10"/>
  <c r="Q10" s="1"/>
  <c r="O9"/>
  <c r="Q9" s="1"/>
  <c r="P240" i="17"/>
  <c r="N240"/>
  <c r="M240"/>
  <c r="O240" s="1"/>
  <c r="Q240" s="1"/>
  <c r="P239"/>
  <c r="N239"/>
  <c r="M239"/>
  <c r="P238"/>
  <c r="N238"/>
  <c r="N241" s="1"/>
  <c r="M238"/>
  <c r="M241" s="1"/>
  <c r="P236"/>
  <c r="N236"/>
  <c r="M236"/>
  <c r="O236" s="1"/>
  <c r="Q236" s="1"/>
  <c r="P235"/>
  <c r="N235"/>
  <c r="M235"/>
  <c r="P234"/>
  <c r="O234"/>
  <c r="N234"/>
  <c r="N237" s="1"/>
  <c r="M234"/>
  <c r="M237" s="1"/>
  <c r="P232"/>
  <c r="N232"/>
  <c r="M232"/>
  <c r="P231"/>
  <c r="N231"/>
  <c r="M231"/>
  <c r="O231" s="1"/>
  <c r="Q231" s="1"/>
  <c r="P229"/>
  <c r="N229"/>
  <c r="N233" s="1"/>
  <c r="N242" s="1"/>
  <c r="M229"/>
  <c r="M233" s="1"/>
  <c r="P227"/>
  <c r="N227"/>
  <c r="M227"/>
  <c r="O227" s="1"/>
  <c r="Q227" s="1"/>
  <c r="P226"/>
  <c r="N226"/>
  <c r="M226"/>
  <c r="O226" s="1"/>
  <c r="P225"/>
  <c r="O225"/>
  <c r="N225"/>
  <c r="N228" s="1"/>
  <c r="N230" s="1"/>
  <c r="M225"/>
  <c r="M228" s="1"/>
  <c r="P214"/>
  <c r="N214"/>
  <c r="M214"/>
  <c r="O213"/>
  <c r="Q213" s="1"/>
  <c r="O212"/>
  <c r="Q212" s="1"/>
  <c r="O211"/>
  <c r="Q211" s="1"/>
  <c r="Q214" s="1"/>
  <c r="P210"/>
  <c r="N210"/>
  <c r="M210"/>
  <c r="O209"/>
  <c r="Q209" s="1"/>
  <c r="O208"/>
  <c r="Q208" s="1"/>
  <c r="O207"/>
  <c r="Q207" s="1"/>
  <c r="Q210" s="1"/>
  <c r="P206"/>
  <c r="N206"/>
  <c r="N215" s="1"/>
  <c r="M206"/>
  <c r="O205"/>
  <c r="Q205" s="1"/>
  <c r="Q204"/>
  <c r="O204"/>
  <c r="O202"/>
  <c r="O206" s="1"/>
  <c r="P201"/>
  <c r="P203" s="1"/>
  <c r="N201"/>
  <c r="N203" s="1"/>
  <c r="M201"/>
  <c r="O200"/>
  <c r="Q200" s="1"/>
  <c r="O199"/>
  <c r="Q199" s="1"/>
  <c r="O198"/>
  <c r="Q198" s="1"/>
  <c r="P187"/>
  <c r="N187"/>
  <c r="M187"/>
  <c r="O186"/>
  <c r="Q186" s="1"/>
  <c r="O185"/>
  <c r="Q185" s="1"/>
  <c r="O184"/>
  <c r="Q184" s="1"/>
  <c r="P183"/>
  <c r="N183"/>
  <c r="M183"/>
  <c r="O182"/>
  <c r="Q182" s="1"/>
  <c r="O181"/>
  <c r="O180"/>
  <c r="Q180" s="1"/>
  <c r="P179"/>
  <c r="P188" s="1"/>
  <c r="N179"/>
  <c r="M179"/>
  <c r="M188" s="1"/>
  <c r="O178"/>
  <c r="Q178" s="1"/>
  <c r="Q177"/>
  <c r="O177"/>
  <c r="O175"/>
  <c r="O179" s="1"/>
  <c r="P174"/>
  <c r="P176" s="1"/>
  <c r="N174"/>
  <c r="N176" s="1"/>
  <c r="M174"/>
  <c r="M176" s="1"/>
  <c r="O173"/>
  <c r="Q173" s="1"/>
  <c r="O172"/>
  <c r="Q172" s="1"/>
  <c r="Q171"/>
  <c r="O171"/>
  <c r="P159"/>
  <c r="N159"/>
  <c r="O159" s="1"/>
  <c r="Q159" s="1"/>
  <c r="M159"/>
  <c r="P158"/>
  <c r="N158"/>
  <c r="N160" s="1"/>
  <c r="M158"/>
  <c r="P157"/>
  <c r="N157"/>
  <c r="M157"/>
  <c r="M160" s="1"/>
  <c r="P155"/>
  <c r="N155"/>
  <c r="M155"/>
  <c r="O155" s="1"/>
  <c r="Q155" s="1"/>
  <c r="P154"/>
  <c r="N154"/>
  <c r="M154"/>
  <c r="P153"/>
  <c r="N153"/>
  <c r="O153" s="1"/>
  <c r="M153"/>
  <c r="M156" s="1"/>
  <c r="P151"/>
  <c r="N151"/>
  <c r="O151" s="1"/>
  <c r="M151"/>
  <c r="P150"/>
  <c r="P152" s="1"/>
  <c r="N150"/>
  <c r="M150"/>
  <c r="P148"/>
  <c r="N148"/>
  <c r="M148"/>
  <c r="M152" s="1"/>
  <c r="P146"/>
  <c r="N146"/>
  <c r="M146"/>
  <c r="P145"/>
  <c r="N145"/>
  <c r="M145"/>
  <c r="P144"/>
  <c r="N144"/>
  <c r="M144"/>
  <c r="M147" s="1"/>
  <c r="M149" s="1"/>
  <c r="P133"/>
  <c r="N133"/>
  <c r="M133"/>
  <c r="O132"/>
  <c r="Q132" s="1"/>
  <c r="O131"/>
  <c r="Q131" s="1"/>
  <c r="O130"/>
  <c r="Q130" s="1"/>
  <c r="P129"/>
  <c r="N129"/>
  <c r="M129"/>
  <c r="O128"/>
  <c r="Q128" s="1"/>
  <c r="O127"/>
  <c r="Q127" s="1"/>
  <c r="O126"/>
  <c r="Q126" s="1"/>
  <c r="P125"/>
  <c r="P134" s="1"/>
  <c r="N125"/>
  <c r="N135" s="1"/>
  <c r="M125"/>
  <c r="M134" s="1"/>
  <c r="O124"/>
  <c r="Q124" s="1"/>
  <c r="Q123"/>
  <c r="O123"/>
  <c r="O121"/>
  <c r="Q121" s="1"/>
  <c r="Q125" s="1"/>
  <c r="P120"/>
  <c r="P122" s="1"/>
  <c r="N120"/>
  <c r="N122" s="1"/>
  <c r="M120"/>
  <c r="O119"/>
  <c r="Q119" s="1"/>
  <c r="O118"/>
  <c r="Q118" s="1"/>
  <c r="Q117"/>
  <c r="O117"/>
  <c r="P106"/>
  <c r="N106"/>
  <c r="M106"/>
  <c r="Q105"/>
  <c r="O105"/>
  <c r="O104"/>
  <c r="Q104" s="1"/>
  <c r="O103"/>
  <c r="Q103" s="1"/>
  <c r="P102"/>
  <c r="N102"/>
  <c r="M102"/>
  <c r="Q101"/>
  <c r="O101"/>
  <c r="O100"/>
  <c r="Q100" s="1"/>
  <c r="O99"/>
  <c r="O102" s="1"/>
  <c r="P98"/>
  <c r="N98"/>
  <c r="N107" s="1"/>
  <c r="M98"/>
  <c r="M107" s="1"/>
  <c r="O97"/>
  <c r="Q97" s="1"/>
  <c r="Q96"/>
  <c r="O96"/>
  <c r="O94"/>
  <c r="Q94" s="1"/>
  <c r="P93"/>
  <c r="P95" s="1"/>
  <c r="N93"/>
  <c r="M93"/>
  <c r="M95" s="1"/>
  <c r="O92"/>
  <c r="Q92" s="1"/>
  <c r="O91"/>
  <c r="Q91" s="1"/>
  <c r="O90"/>
  <c r="Q90" s="1"/>
  <c r="P78"/>
  <c r="N78"/>
  <c r="M78"/>
  <c r="O78" s="1"/>
  <c r="Q78" s="1"/>
  <c r="P77"/>
  <c r="N77"/>
  <c r="M77"/>
  <c r="P76"/>
  <c r="N76"/>
  <c r="M76"/>
  <c r="M79" s="1"/>
  <c r="P74"/>
  <c r="N74"/>
  <c r="M74"/>
  <c r="O74" s="1"/>
  <c r="Q74" s="1"/>
  <c r="P73"/>
  <c r="N73"/>
  <c r="M73"/>
  <c r="O73" s="1"/>
  <c r="Q73" s="1"/>
  <c r="P72"/>
  <c r="N72"/>
  <c r="N75" s="1"/>
  <c r="M72"/>
  <c r="P70"/>
  <c r="N70"/>
  <c r="M70"/>
  <c r="P69"/>
  <c r="N69"/>
  <c r="M69"/>
  <c r="P67"/>
  <c r="N67"/>
  <c r="M67"/>
  <c r="M71" s="1"/>
  <c r="P65"/>
  <c r="N65"/>
  <c r="M65"/>
  <c r="O65" s="1"/>
  <c r="Q65" s="1"/>
  <c r="P64"/>
  <c r="N64"/>
  <c r="M64"/>
  <c r="O64" s="1"/>
  <c r="Q64" s="1"/>
  <c r="P63"/>
  <c r="N63"/>
  <c r="N66" s="1"/>
  <c r="M63"/>
  <c r="P52"/>
  <c r="N52"/>
  <c r="M52"/>
  <c r="Q51"/>
  <c r="O51"/>
  <c r="O50"/>
  <c r="Q50" s="1"/>
  <c r="O49"/>
  <c r="O52" s="1"/>
  <c r="P48"/>
  <c r="N48"/>
  <c r="M48"/>
  <c r="Q47"/>
  <c r="O47"/>
  <c r="O46"/>
  <c r="Q46" s="1"/>
  <c r="O45"/>
  <c r="Q45" s="1"/>
  <c r="P44"/>
  <c r="P53" s="1"/>
  <c r="N44"/>
  <c r="N53" s="1"/>
  <c r="M44"/>
  <c r="M53" s="1"/>
  <c r="O43"/>
  <c r="Q43" s="1"/>
  <c r="O42"/>
  <c r="Q42" s="1"/>
  <c r="O40"/>
  <c r="Q40" s="1"/>
  <c r="P39"/>
  <c r="P41" s="1"/>
  <c r="N39"/>
  <c r="M39"/>
  <c r="M41" s="1"/>
  <c r="O38"/>
  <c r="Q38" s="1"/>
  <c r="O37"/>
  <c r="Q37" s="1"/>
  <c r="O36"/>
  <c r="Q36" s="1"/>
  <c r="P25"/>
  <c r="N25"/>
  <c r="M25"/>
  <c r="O24"/>
  <c r="Q24" s="1"/>
  <c r="Q23"/>
  <c r="O23"/>
  <c r="O22"/>
  <c r="O25" s="1"/>
  <c r="P21"/>
  <c r="N21"/>
  <c r="M21"/>
  <c r="O20"/>
  <c r="Q20" s="1"/>
  <c r="O19"/>
  <c r="Q19" s="1"/>
  <c r="O18"/>
  <c r="Q18" s="1"/>
  <c r="P17"/>
  <c r="P26" s="1"/>
  <c r="N17"/>
  <c r="N26" s="1"/>
  <c r="M17"/>
  <c r="O16"/>
  <c r="Q16" s="1"/>
  <c r="O15"/>
  <c r="Q15" s="1"/>
  <c r="O13"/>
  <c r="Q13" s="1"/>
  <c r="P12"/>
  <c r="N12"/>
  <c r="N14" s="1"/>
  <c r="M12"/>
  <c r="M14" s="1"/>
  <c r="O11"/>
  <c r="Q11" s="1"/>
  <c r="O10"/>
  <c r="Q10" s="1"/>
  <c r="O9"/>
  <c r="N241" i="13"/>
  <c r="P240"/>
  <c r="N240"/>
  <c r="M240"/>
  <c r="O240" s="1"/>
  <c r="Q240" s="1"/>
  <c r="P239"/>
  <c r="O239"/>
  <c r="Q239" s="1"/>
  <c r="N239"/>
  <c r="M239"/>
  <c r="P238"/>
  <c r="P241" s="1"/>
  <c r="N238"/>
  <c r="M238"/>
  <c r="M241" s="1"/>
  <c r="N237"/>
  <c r="P236"/>
  <c r="O236"/>
  <c r="Q236" s="1"/>
  <c r="N236"/>
  <c r="M236"/>
  <c r="M237" s="1"/>
  <c r="P235"/>
  <c r="O235"/>
  <c r="Q235" s="1"/>
  <c r="N235"/>
  <c r="M235"/>
  <c r="P234"/>
  <c r="P237" s="1"/>
  <c r="O234"/>
  <c r="Q234" s="1"/>
  <c r="Q237" s="1"/>
  <c r="N234"/>
  <c r="M234"/>
  <c r="N233"/>
  <c r="P232"/>
  <c r="N232"/>
  <c r="M232"/>
  <c r="O232" s="1"/>
  <c r="Q232" s="1"/>
  <c r="P231"/>
  <c r="O231"/>
  <c r="Q231" s="1"/>
  <c r="N231"/>
  <c r="M231"/>
  <c r="P229"/>
  <c r="P233" s="1"/>
  <c r="P242" s="1"/>
  <c r="N229"/>
  <c r="M229"/>
  <c r="M233" s="1"/>
  <c r="M242" s="1"/>
  <c r="N228"/>
  <c r="N243" s="1"/>
  <c r="P227"/>
  <c r="O227"/>
  <c r="Q227" s="1"/>
  <c r="N227"/>
  <c r="M227"/>
  <c r="M228" s="1"/>
  <c r="P226"/>
  <c r="O226"/>
  <c r="Q226" s="1"/>
  <c r="N226"/>
  <c r="M226"/>
  <c r="P225"/>
  <c r="P228" s="1"/>
  <c r="P243" s="1"/>
  <c r="O225"/>
  <c r="Q225" s="1"/>
  <c r="Q228" s="1"/>
  <c r="Q230" s="1"/>
  <c r="N225"/>
  <c r="M225"/>
  <c r="N215"/>
  <c r="P214"/>
  <c r="N214"/>
  <c r="N216" s="1"/>
  <c r="M214"/>
  <c r="Q213"/>
  <c r="O213"/>
  <c r="Q212"/>
  <c r="O212"/>
  <c r="Q211"/>
  <c r="Q214" s="1"/>
  <c r="O211"/>
  <c r="O214" s="1"/>
  <c r="P210"/>
  <c r="O210"/>
  <c r="N210"/>
  <c r="M210"/>
  <c r="O209"/>
  <c r="Q209" s="1"/>
  <c r="Q208"/>
  <c r="O208"/>
  <c r="O207"/>
  <c r="Q207" s="1"/>
  <c r="Q210" s="1"/>
  <c r="P206"/>
  <c r="P215" s="1"/>
  <c r="N206"/>
  <c r="M206"/>
  <c r="M215" s="1"/>
  <c r="Q205"/>
  <c r="O205"/>
  <c r="O204"/>
  <c r="Q204" s="1"/>
  <c r="Q206"/>
  <c r="Q215" s="1"/>
  <c r="O202"/>
  <c r="O206" s="1"/>
  <c r="O215" s="1"/>
  <c r="P201"/>
  <c r="P216" s="1"/>
  <c r="N201"/>
  <c r="M201"/>
  <c r="M216" s="1"/>
  <c r="Q200"/>
  <c r="O200"/>
  <c r="O199"/>
  <c r="Q199" s="1"/>
  <c r="O198"/>
  <c r="Q198" s="1"/>
  <c r="Q201" s="1"/>
  <c r="Q216" s="1"/>
  <c r="P187"/>
  <c r="N187"/>
  <c r="M187"/>
  <c r="Q186"/>
  <c r="O186"/>
  <c r="Q185"/>
  <c r="O185"/>
  <c r="Q184"/>
  <c r="Q187" s="1"/>
  <c r="O184"/>
  <c r="P183"/>
  <c r="N183"/>
  <c r="M183"/>
  <c r="M188" s="1"/>
  <c r="O182"/>
  <c r="Q182" s="1"/>
  <c r="O181"/>
  <c r="Q181" s="1"/>
  <c r="Q180"/>
  <c r="Q183" s="1"/>
  <c r="O180"/>
  <c r="P179"/>
  <c r="P189" s="1"/>
  <c r="N179"/>
  <c r="N188" s="1"/>
  <c r="M179"/>
  <c r="Q178"/>
  <c r="O178"/>
  <c r="Q177"/>
  <c r="O177"/>
  <c r="Q175"/>
  <c r="O175"/>
  <c r="O179" s="1"/>
  <c r="P174"/>
  <c r="N174"/>
  <c r="M174"/>
  <c r="M189" s="1"/>
  <c r="O173"/>
  <c r="Q173" s="1"/>
  <c r="Q172"/>
  <c r="O172"/>
  <c r="O171"/>
  <c r="Q171" s="1"/>
  <c r="Q174" s="1"/>
  <c r="M160"/>
  <c r="P159"/>
  <c r="N159"/>
  <c r="M159"/>
  <c r="O159" s="1"/>
  <c r="Q159" s="1"/>
  <c r="P158"/>
  <c r="O158"/>
  <c r="Q158" s="1"/>
  <c r="N158"/>
  <c r="M158"/>
  <c r="P157"/>
  <c r="P160" s="1"/>
  <c r="N157"/>
  <c r="O157" s="1"/>
  <c r="M157"/>
  <c r="M156"/>
  <c r="P155"/>
  <c r="N155"/>
  <c r="M155"/>
  <c r="O155" s="1"/>
  <c r="Q155" s="1"/>
  <c r="P154"/>
  <c r="O154"/>
  <c r="Q154" s="1"/>
  <c r="N154"/>
  <c r="M154"/>
  <c r="P153"/>
  <c r="P156" s="1"/>
  <c r="N153"/>
  <c r="O153" s="1"/>
  <c r="M153"/>
  <c r="M152"/>
  <c r="M161" s="1"/>
  <c r="P151"/>
  <c r="N151"/>
  <c r="M151"/>
  <c r="O151" s="1"/>
  <c r="Q151" s="1"/>
  <c r="P150"/>
  <c r="O150"/>
  <c r="Q150" s="1"/>
  <c r="N150"/>
  <c r="M150"/>
  <c r="P148"/>
  <c r="P152" s="1"/>
  <c r="N148"/>
  <c r="O148" s="1"/>
  <c r="M148"/>
  <c r="M147"/>
  <c r="M162" s="1"/>
  <c r="P146"/>
  <c r="N146"/>
  <c r="M146"/>
  <c r="O146" s="1"/>
  <c r="Q146" s="1"/>
  <c r="P145"/>
  <c r="O145"/>
  <c r="Q145" s="1"/>
  <c r="N145"/>
  <c r="M145"/>
  <c r="P144"/>
  <c r="P147" s="1"/>
  <c r="N144"/>
  <c r="O144" s="1"/>
  <c r="M144"/>
  <c r="P133"/>
  <c r="N133"/>
  <c r="M133"/>
  <c r="O132"/>
  <c r="Q132" s="1"/>
  <c r="O131"/>
  <c r="Q131" s="1"/>
  <c r="O130"/>
  <c r="O133" s="1"/>
  <c r="P129"/>
  <c r="P134" s="1"/>
  <c r="N129"/>
  <c r="N134" s="1"/>
  <c r="M129"/>
  <c r="Q128"/>
  <c r="O128"/>
  <c r="Q127"/>
  <c r="O127"/>
  <c r="Q126"/>
  <c r="Q129" s="1"/>
  <c r="O126"/>
  <c r="O129" s="1"/>
  <c r="P125"/>
  <c r="N125"/>
  <c r="M125"/>
  <c r="M134" s="1"/>
  <c r="O124"/>
  <c r="Q124" s="1"/>
  <c r="O123"/>
  <c r="Q123" s="1"/>
  <c r="O121"/>
  <c r="Q121" s="1"/>
  <c r="P120"/>
  <c r="P135" s="1"/>
  <c r="N120"/>
  <c r="N135" s="1"/>
  <c r="M120"/>
  <c r="O119"/>
  <c r="Q119" s="1"/>
  <c r="O118"/>
  <c r="Q118" s="1"/>
  <c r="Q117"/>
  <c r="O117"/>
  <c r="P106"/>
  <c r="N106"/>
  <c r="M106"/>
  <c r="O105"/>
  <c r="Q105" s="1"/>
  <c r="O104"/>
  <c r="Q104" s="1"/>
  <c r="O103"/>
  <c r="Q103" s="1"/>
  <c r="Q106" s="1"/>
  <c r="P102"/>
  <c r="P107" s="1"/>
  <c r="N102"/>
  <c r="N107" s="1"/>
  <c r="M102"/>
  <c r="Q101"/>
  <c r="O101"/>
  <c r="O100"/>
  <c r="Q100" s="1"/>
  <c r="O99"/>
  <c r="P98"/>
  <c r="N98"/>
  <c r="M98"/>
  <c r="M108" s="1"/>
  <c r="O97"/>
  <c r="Q97" s="1"/>
  <c r="O96"/>
  <c r="Q96" s="1"/>
  <c r="O94"/>
  <c r="O98" s="1"/>
  <c r="P93"/>
  <c r="P108" s="1"/>
  <c r="N93"/>
  <c r="N108" s="1"/>
  <c r="M93"/>
  <c r="O93" s="1"/>
  <c r="O92"/>
  <c r="Q92" s="1"/>
  <c r="O91"/>
  <c r="Q91" s="1"/>
  <c r="Q90"/>
  <c r="O90"/>
  <c r="P78"/>
  <c r="N78"/>
  <c r="O78" s="1"/>
  <c r="Q78" s="1"/>
  <c r="M78"/>
  <c r="P77"/>
  <c r="N77"/>
  <c r="M77"/>
  <c r="M79" s="1"/>
  <c r="P76"/>
  <c r="P79" s="1"/>
  <c r="N76"/>
  <c r="N79" s="1"/>
  <c r="M76"/>
  <c r="O76" s="1"/>
  <c r="P74"/>
  <c r="N74"/>
  <c r="O74" s="1"/>
  <c r="Q74" s="1"/>
  <c r="M74"/>
  <c r="P73"/>
  <c r="N73"/>
  <c r="M73"/>
  <c r="M75" s="1"/>
  <c r="P72"/>
  <c r="P75" s="1"/>
  <c r="N72"/>
  <c r="N75" s="1"/>
  <c r="M72"/>
  <c r="O72" s="1"/>
  <c r="P70"/>
  <c r="N70"/>
  <c r="O70" s="1"/>
  <c r="Q70" s="1"/>
  <c r="M70"/>
  <c r="P69"/>
  <c r="N69"/>
  <c r="M69"/>
  <c r="M71" s="1"/>
  <c r="M80" s="1"/>
  <c r="P67"/>
  <c r="P71" s="1"/>
  <c r="N67"/>
  <c r="N71" s="1"/>
  <c r="N80" s="1"/>
  <c r="M67"/>
  <c r="O67" s="1"/>
  <c r="P65"/>
  <c r="N65"/>
  <c r="O65" s="1"/>
  <c r="Q65" s="1"/>
  <c r="M65"/>
  <c r="P64"/>
  <c r="N64"/>
  <c r="M64"/>
  <c r="M66" s="1"/>
  <c r="P63"/>
  <c r="P66" s="1"/>
  <c r="N63"/>
  <c r="N66" s="1"/>
  <c r="M63"/>
  <c r="O63" s="1"/>
  <c r="P52"/>
  <c r="N52"/>
  <c r="M52"/>
  <c r="O51"/>
  <c r="Q51" s="1"/>
  <c r="O50"/>
  <c r="Q50" s="1"/>
  <c r="O49"/>
  <c r="Q49" s="1"/>
  <c r="P48"/>
  <c r="P53" s="1"/>
  <c r="N48"/>
  <c r="N53" s="1"/>
  <c r="M48"/>
  <c r="Q47"/>
  <c r="O47"/>
  <c r="O46"/>
  <c r="Q46" s="1"/>
  <c r="O45"/>
  <c r="P44"/>
  <c r="N44"/>
  <c r="M44"/>
  <c r="M54" s="1"/>
  <c r="O43"/>
  <c r="Q43" s="1"/>
  <c r="O42"/>
  <c r="Q42" s="1"/>
  <c r="O40"/>
  <c r="Q40" s="1"/>
  <c r="P39"/>
  <c r="P54" s="1"/>
  <c r="N39"/>
  <c r="N54" s="1"/>
  <c r="M39"/>
  <c r="O38"/>
  <c r="Q38" s="1"/>
  <c r="O37"/>
  <c r="Q37" s="1"/>
  <c r="Q36"/>
  <c r="O36"/>
  <c r="P25"/>
  <c r="N25"/>
  <c r="M25"/>
  <c r="O24"/>
  <c r="Q24" s="1"/>
  <c r="O23"/>
  <c r="Q23" s="1"/>
  <c r="O22"/>
  <c r="O25" s="1"/>
  <c r="P21"/>
  <c r="P26" s="1"/>
  <c r="N21"/>
  <c r="N26" s="1"/>
  <c r="M21"/>
  <c r="Q20"/>
  <c r="O20"/>
  <c r="O19"/>
  <c r="Q19" s="1"/>
  <c r="O18"/>
  <c r="P17"/>
  <c r="N17"/>
  <c r="M17"/>
  <c r="M26" s="1"/>
  <c r="O16"/>
  <c r="Q16" s="1"/>
  <c r="O15"/>
  <c r="Q15" s="1"/>
  <c r="O13"/>
  <c r="Q13" s="1"/>
  <c r="P12"/>
  <c r="P27" s="1"/>
  <c r="N12"/>
  <c r="N27" s="1"/>
  <c r="M12"/>
  <c r="O11"/>
  <c r="Q11" s="1"/>
  <c r="O10"/>
  <c r="Q10" s="1"/>
  <c r="Q9"/>
  <c r="O9"/>
  <c r="D79" i="14"/>
  <c r="D78"/>
  <c r="C78"/>
  <c r="D77"/>
  <c r="C77"/>
  <c r="D76"/>
  <c r="C76"/>
  <c r="D75"/>
  <c r="D74"/>
  <c r="C74"/>
  <c r="D73"/>
  <c r="C73"/>
  <c r="D72"/>
  <c r="C72"/>
  <c r="D71"/>
  <c r="D80" s="1"/>
  <c r="D70"/>
  <c r="C70"/>
  <c r="D69"/>
  <c r="C69"/>
  <c r="D67"/>
  <c r="C67"/>
  <c r="D66"/>
  <c r="D81" s="1"/>
  <c r="D65"/>
  <c r="C65"/>
  <c r="D64"/>
  <c r="C64"/>
  <c r="D63"/>
  <c r="C63"/>
  <c r="D54"/>
  <c r="C53"/>
  <c r="D52"/>
  <c r="C52"/>
  <c r="E51"/>
  <c r="E50"/>
  <c r="E49"/>
  <c r="D48"/>
  <c r="D53" s="1"/>
  <c r="C48"/>
  <c r="E47"/>
  <c r="E46"/>
  <c r="E45"/>
  <c r="E48" s="1"/>
  <c r="D44"/>
  <c r="C44"/>
  <c r="E43"/>
  <c r="E42"/>
  <c r="E40"/>
  <c r="D39"/>
  <c r="C39"/>
  <c r="C54" s="1"/>
  <c r="E38"/>
  <c r="E37"/>
  <c r="E36"/>
  <c r="D25"/>
  <c r="C25"/>
  <c r="E24"/>
  <c r="E23"/>
  <c r="E77" s="1"/>
  <c r="E22"/>
  <c r="E25" s="1"/>
  <c r="D21"/>
  <c r="C21"/>
  <c r="E20"/>
  <c r="E74" s="1"/>
  <c r="E19"/>
  <c r="E73" s="1"/>
  <c r="E18"/>
  <c r="D17"/>
  <c r="D26" s="1"/>
  <c r="C17"/>
  <c r="C26" s="1"/>
  <c r="E16"/>
  <c r="E15"/>
  <c r="E69" s="1"/>
  <c r="E13"/>
  <c r="E17" s="1"/>
  <c r="D12"/>
  <c r="D27" s="1"/>
  <c r="C12"/>
  <c r="C27" s="1"/>
  <c r="E11"/>
  <c r="E65" s="1"/>
  <c r="E10"/>
  <c r="E64" s="1"/>
  <c r="E9"/>
  <c r="E12" s="1"/>
  <c r="D78" i="15"/>
  <c r="C78"/>
  <c r="D77"/>
  <c r="C77"/>
  <c r="D76"/>
  <c r="D79" s="1"/>
  <c r="C76"/>
  <c r="C79" s="1"/>
  <c r="D74"/>
  <c r="C74"/>
  <c r="D73"/>
  <c r="C73"/>
  <c r="D72"/>
  <c r="C72"/>
  <c r="C75" s="1"/>
  <c r="D70"/>
  <c r="C70"/>
  <c r="D69"/>
  <c r="C69"/>
  <c r="D67"/>
  <c r="D71" s="1"/>
  <c r="C67"/>
  <c r="C71" s="1"/>
  <c r="C80" s="1"/>
  <c r="D65"/>
  <c r="C65"/>
  <c r="D64"/>
  <c r="C64"/>
  <c r="D63"/>
  <c r="D66" s="1"/>
  <c r="C63"/>
  <c r="C66" s="1"/>
  <c r="D52"/>
  <c r="C52"/>
  <c r="E51"/>
  <c r="E50"/>
  <c r="E77" s="1"/>
  <c r="E49"/>
  <c r="D48"/>
  <c r="C48"/>
  <c r="E47"/>
  <c r="E74" s="1"/>
  <c r="E46"/>
  <c r="E45"/>
  <c r="D44"/>
  <c r="D53" s="1"/>
  <c r="C44"/>
  <c r="E43"/>
  <c r="E42"/>
  <c r="E69" s="1"/>
  <c r="E40"/>
  <c r="D39"/>
  <c r="D54" s="1"/>
  <c r="C39"/>
  <c r="C54" s="1"/>
  <c r="E38"/>
  <c r="E65" s="1"/>
  <c r="E37"/>
  <c r="E64" s="1"/>
  <c r="E36"/>
  <c r="C26"/>
  <c r="D25"/>
  <c r="C25"/>
  <c r="E24"/>
  <c r="E23"/>
  <c r="E22"/>
  <c r="D21"/>
  <c r="D26" s="1"/>
  <c r="C21"/>
  <c r="E20"/>
  <c r="E19"/>
  <c r="E73" s="1"/>
  <c r="E18"/>
  <c r="E72" s="1"/>
  <c r="D17"/>
  <c r="C17"/>
  <c r="E16"/>
  <c r="E70" s="1"/>
  <c r="E15"/>
  <c r="E13"/>
  <c r="D12"/>
  <c r="D27" s="1"/>
  <c r="C12"/>
  <c r="E11"/>
  <c r="E10"/>
  <c r="E9"/>
  <c r="D79" i="16"/>
  <c r="D78"/>
  <c r="C78"/>
  <c r="D77"/>
  <c r="C77"/>
  <c r="D76"/>
  <c r="C76"/>
  <c r="D75"/>
  <c r="D74"/>
  <c r="C74"/>
  <c r="D73"/>
  <c r="C73"/>
  <c r="D72"/>
  <c r="C72"/>
  <c r="C75" s="1"/>
  <c r="D71"/>
  <c r="D80" s="1"/>
  <c r="D70"/>
  <c r="C70"/>
  <c r="D69"/>
  <c r="C69"/>
  <c r="D67"/>
  <c r="C67"/>
  <c r="D65"/>
  <c r="D66" s="1"/>
  <c r="D81" s="1"/>
  <c r="C65"/>
  <c r="D64"/>
  <c r="C64"/>
  <c r="D63"/>
  <c r="C63"/>
  <c r="C66" s="1"/>
  <c r="C53"/>
  <c r="D52"/>
  <c r="C52"/>
  <c r="E51"/>
  <c r="E50"/>
  <c r="E49"/>
  <c r="D48"/>
  <c r="D53" s="1"/>
  <c r="C48"/>
  <c r="E47"/>
  <c r="E46"/>
  <c r="E48" s="1"/>
  <c r="E45"/>
  <c r="E72" s="1"/>
  <c r="E75" s="1"/>
  <c r="D44"/>
  <c r="C44"/>
  <c r="E43"/>
  <c r="E42"/>
  <c r="E40"/>
  <c r="D39"/>
  <c r="D54" s="1"/>
  <c r="C39"/>
  <c r="E38"/>
  <c r="E37"/>
  <c r="E36"/>
  <c r="E39" s="1"/>
  <c r="D25"/>
  <c r="C25"/>
  <c r="E24"/>
  <c r="E78" s="1"/>
  <c r="E23"/>
  <c r="E22"/>
  <c r="E76" s="1"/>
  <c r="D21"/>
  <c r="C21"/>
  <c r="E20"/>
  <c r="E74" s="1"/>
  <c r="E19"/>
  <c r="E73" s="1"/>
  <c r="E18"/>
  <c r="E21" s="1"/>
  <c r="D17"/>
  <c r="D26" s="1"/>
  <c r="C17"/>
  <c r="C26" s="1"/>
  <c r="E16"/>
  <c r="E15"/>
  <c r="E69" s="1"/>
  <c r="E13"/>
  <c r="E67" s="1"/>
  <c r="D12"/>
  <c r="D27" s="1"/>
  <c r="C12"/>
  <c r="C27" s="1"/>
  <c r="E11"/>
  <c r="E65" s="1"/>
  <c r="E10"/>
  <c r="E64" s="1"/>
  <c r="E9"/>
  <c r="E12" s="1"/>
  <c r="D78" i="17"/>
  <c r="C78"/>
  <c r="D77"/>
  <c r="C77"/>
  <c r="D76"/>
  <c r="D79" s="1"/>
  <c r="C76"/>
  <c r="C79" s="1"/>
  <c r="D74"/>
  <c r="C74"/>
  <c r="D73"/>
  <c r="C73"/>
  <c r="D72"/>
  <c r="D75" s="1"/>
  <c r="C72"/>
  <c r="D70"/>
  <c r="C70"/>
  <c r="D69"/>
  <c r="C69"/>
  <c r="D67"/>
  <c r="C67"/>
  <c r="C71" s="1"/>
  <c r="D65"/>
  <c r="C65"/>
  <c r="D64"/>
  <c r="C64"/>
  <c r="D63"/>
  <c r="C63"/>
  <c r="C66" s="1"/>
  <c r="C68" s="1"/>
  <c r="D52"/>
  <c r="C52"/>
  <c r="E51"/>
  <c r="E50"/>
  <c r="E49"/>
  <c r="D48"/>
  <c r="C48"/>
  <c r="E47"/>
  <c r="E46"/>
  <c r="E45"/>
  <c r="D44"/>
  <c r="D53" s="1"/>
  <c r="C44"/>
  <c r="C53" s="1"/>
  <c r="E43"/>
  <c r="E42"/>
  <c r="E44" s="1"/>
  <c r="E40"/>
  <c r="D39"/>
  <c r="C39"/>
  <c r="E38"/>
  <c r="E37"/>
  <c r="E36"/>
  <c r="E39" s="1"/>
  <c r="E41" s="1"/>
  <c r="D25"/>
  <c r="C25"/>
  <c r="E24"/>
  <c r="E23"/>
  <c r="E22"/>
  <c r="D21"/>
  <c r="C21"/>
  <c r="E20"/>
  <c r="E19"/>
  <c r="E73" s="1"/>
  <c r="E18"/>
  <c r="E72" s="1"/>
  <c r="D17"/>
  <c r="C17"/>
  <c r="C26" s="1"/>
  <c r="E16"/>
  <c r="E70" s="1"/>
  <c r="E15"/>
  <c r="E13"/>
  <c r="E17" s="1"/>
  <c r="D12"/>
  <c r="C12"/>
  <c r="C14" s="1"/>
  <c r="E11"/>
  <c r="E10"/>
  <c r="E64" s="1"/>
  <c r="E9"/>
  <c r="E63" s="1"/>
  <c r="D79" i="13"/>
  <c r="D78"/>
  <c r="C78"/>
  <c r="D77"/>
  <c r="C77"/>
  <c r="D76"/>
  <c r="C76"/>
  <c r="D74"/>
  <c r="D75" s="1"/>
  <c r="C74"/>
  <c r="D73"/>
  <c r="C73"/>
  <c r="E72"/>
  <c r="E75" s="1"/>
  <c r="D72"/>
  <c r="C72"/>
  <c r="C75" s="1"/>
  <c r="D71"/>
  <c r="D70"/>
  <c r="C70"/>
  <c r="D69"/>
  <c r="C69"/>
  <c r="D67"/>
  <c r="C67"/>
  <c r="D65"/>
  <c r="D66" s="1"/>
  <c r="C65"/>
  <c r="D64"/>
  <c r="C64"/>
  <c r="D63"/>
  <c r="C63"/>
  <c r="C66" s="1"/>
  <c r="C53"/>
  <c r="D52"/>
  <c r="C52"/>
  <c r="E51"/>
  <c r="E50"/>
  <c r="E49"/>
  <c r="D48"/>
  <c r="D53" s="1"/>
  <c r="C48"/>
  <c r="E47"/>
  <c r="E46"/>
  <c r="E48" s="1"/>
  <c r="E45"/>
  <c r="D44"/>
  <c r="C44"/>
  <c r="E43"/>
  <c r="E42"/>
  <c r="E40"/>
  <c r="E44" s="1"/>
  <c r="D39"/>
  <c r="D54" s="1"/>
  <c r="C39"/>
  <c r="E38"/>
  <c r="E37"/>
  <c r="E36"/>
  <c r="E39" s="1"/>
  <c r="D25"/>
  <c r="C25"/>
  <c r="E24"/>
  <c r="E78" s="1"/>
  <c r="E23"/>
  <c r="E77" s="1"/>
  <c r="E22"/>
  <c r="E25" s="1"/>
  <c r="D21"/>
  <c r="C21"/>
  <c r="E20"/>
  <c r="E74" s="1"/>
  <c r="E19"/>
  <c r="E73" s="1"/>
  <c r="E18"/>
  <c r="D17"/>
  <c r="D26" s="1"/>
  <c r="C17"/>
  <c r="E16"/>
  <c r="E15"/>
  <c r="E69" s="1"/>
  <c r="E13"/>
  <c r="E67" s="1"/>
  <c r="D12"/>
  <c r="D27" s="1"/>
  <c r="C12"/>
  <c r="C27" s="1"/>
  <c r="E11"/>
  <c r="E65" s="1"/>
  <c r="E10"/>
  <c r="E64" s="1"/>
  <c r="E9"/>
  <c r="P241" i="1"/>
  <c r="P240"/>
  <c r="N240"/>
  <c r="M240"/>
  <c r="O240" s="1"/>
  <c r="Q240" s="1"/>
  <c r="P239"/>
  <c r="N239"/>
  <c r="M239"/>
  <c r="O239" s="1"/>
  <c r="Q239" s="1"/>
  <c r="P238"/>
  <c r="O238"/>
  <c r="O241" s="1"/>
  <c r="N238"/>
  <c r="N241" s="1"/>
  <c r="M238"/>
  <c r="M241" s="1"/>
  <c r="P237"/>
  <c r="P236"/>
  <c r="N236"/>
  <c r="M236"/>
  <c r="O236" s="1"/>
  <c r="Q236" s="1"/>
  <c r="P235"/>
  <c r="N235"/>
  <c r="M235"/>
  <c r="O235" s="1"/>
  <c r="Q235" s="1"/>
  <c r="P234"/>
  <c r="O234"/>
  <c r="N234"/>
  <c r="N237" s="1"/>
  <c r="M234"/>
  <c r="M237" s="1"/>
  <c r="P233"/>
  <c r="P242" s="1"/>
  <c r="P232"/>
  <c r="N232"/>
  <c r="M232"/>
  <c r="O232" s="1"/>
  <c r="Q232" s="1"/>
  <c r="P231"/>
  <c r="N231"/>
  <c r="M231"/>
  <c r="O231" s="1"/>
  <c r="Q231" s="1"/>
  <c r="P229"/>
  <c r="O229"/>
  <c r="N229"/>
  <c r="N233" s="1"/>
  <c r="M229"/>
  <c r="M233" s="1"/>
  <c r="M242" s="1"/>
  <c r="P228"/>
  <c r="P243" s="1"/>
  <c r="Q227"/>
  <c r="P227"/>
  <c r="N227"/>
  <c r="M227"/>
  <c r="O227" s="1"/>
  <c r="P226"/>
  <c r="N226"/>
  <c r="M226"/>
  <c r="O226" s="1"/>
  <c r="Q226" s="1"/>
  <c r="P225"/>
  <c r="O225"/>
  <c r="N225"/>
  <c r="N228" s="1"/>
  <c r="M225"/>
  <c r="M228" s="1"/>
  <c r="M243" s="1"/>
  <c r="P214"/>
  <c r="N214"/>
  <c r="M214"/>
  <c r="O213"/>
  <c r="Q213" s="1"/>
  <c r="Q212"/>
  <c r="O212"/>
  <c r="O211"/>
  <c r="Q211" s="1"/>
  <c r="Q210"/>
  <c r="P210"/>
  <c r="N210"/>
  <c r="M210"/>
  <c r="M215" s="1"/>
  <c r="Q209"/>
  <c r="O209"/>
  <c r="O208"/>
  <c r="Q208" s="1"/>
  <c r="Q207"/>
  <c r="O207"/>
  <c r="O210" s="1"/>
  <c r="P206"/>
  <c r="P215" s="1"/>
  <c r="N206"/>
  <c r="N215" s="1"/>
  <c r="M206"/>
  <c r="Q205"/>
  <c r="O205"/>
  <c r="O204"/>
  <c r="Q204" s="1"/>
  <c r="Q202"/>
  <c r="Q206" s="1"/>
  <c r="Q215" s="1"/>
  <c r="O202"/>
  <c r="O206" s="1"/>
  <c r="O215" s="1"/>
  <c r="P201"/>
  <c r="N201"/>
  <c r="N216" s="1"/>
  <c r="M201"/>
  <c r="M216" s="1"/>
  <c r="O200"/>
  <c r="Q200" s="1"/>
  <c r="O199"/>
  <c r="Q199" s="1"/>
  <c r="O198"/>
  <c r="Q198" s="1"/>
  <c r="N189"/>
  <c r="P187"/>
  <c r="N187"/>
  <c r="M187"/>
  <c r="Q186"/>
  <c r="O186"/>
  <c r="O185"/>
  <c r="Q185" s="1"/>
  <c r="Q184"/>
  <c r="Q187" s="1"/>
  <c r="O184"/>
  <c r="O187" s="1"/>
  <c r="P183"/>
  <c r="N183"/>
  <c r="M183"/>
  <c r="O182"/>
  <c r="Q182" s="1"/>
  <c r="Q181"/>
  <c r="O181"/>
  <c r="O180"/>
  <c r="Q180" s="1"/>
  <c r="P179"/>
  <c r="P188" s="1"/>
  <c r="N179"/>
  <c r="N188" s="1"/>
  <c r="M179"/>
  <c r="M188" s="1"/>
  <c r="O178"/>
  <c r="Q178" s="1"/>
  <c r="Q177"/>
  <c r="O177"/>
  <c r="O175"/>
  <c r="Q175" s="1"/>
  <c r="Q179" s="1"/>
  <c r="P174"/>
  <c r="P189" s="1"/>
  <c r="N174"/>
  <c r="M174"/>
  <c r="M189" s="1"/>
  <c r="O173"/>
  <c r="Q173" s="1"/>
  <c r="O172"/>
  <c r="Q172" s="1"/>
  <c r="Q171"/>
  <c r="O171"/>
  <c r="N160"/>
  <c r="P159"/>
  <c r="O159"/>
  <c r="Q159" s="1"/>
  <c r="N159"/>
  <c r="M159"/>
  <c r="P158"/>
  <c r="O158"/>
  <c r="N158"/>
  <c r="M158"/>
  <c r="P157"/>
  <c r="N157"/>
  <c r="M157"/>
  <c r="N156"/>
  <c r="P155"/>
  <c r="O155"/>
  <c r="Q155" s="1"/>
  <c r="N155"/>
  <c r="M155"/>
  <c r="P154"/>
  <c r="O154"/>
  <c r="Q154" s="1"/>
  <c r="N154"/>
  <c r="M154"/>
  <c r="P153"/>
  <c r="P156" s="1"/>
  <c r="N153"/>
  <c r="M153"/>
  <c r="N152"/>
  <c r="P151"/>
  <c r="O151"/>
  <c r="Q151" s="1"/>
  <c r="N151"/>
  <c r="M151"/>
  <c r="P150"/>
  <c r="O150"/>
  <c r="N150"/>
  <c r="M150"/>
  <c r="P148"/>
  <c r="N148"/>
  <c r="M148"/>
  <c r="N147"/>
  <c r="N162" s="1"/>
  <c r="P146"/>
  <c r="O146"/>
  <c r="Q146" s="1"/>
  <c r="N146"/>
  <c r="M146"/>
  <c r="P145"/>
  <c r="O145"/>
  <c r="Q145" s="1"/>
  <c r="N145"/>
  <c r="M145"/>
  <c r="P144"/>
  <c r="P147" s="1"/>
  <c r="N144"/>
  <c r="M144"/>
  <c r="P133"/>
  <c r="N133"/>
  <c r="M133"/>
  <c r="Q132"/>
  <c r="O132"/>
  <c r="O131"/>
  <c r="Q131" s="1"/>
  <c r="Q130"/>
  <c r="O130"/>
  <c r="O133" s="1"/>
  <c r="P129"/>
  <c r="O129"/>
  <c r="N129"/>
  <c r="M129"/>
  <c r="O128"/>
  <c r="Q128" s="1"/>
  <c r="Q127"/>
  <c r="O127"/>
  <c r="O126"/>
  <c r="Q126" s="1"/>
  <c r="Q129" s="1"/>
  <c r="P125"/>
  <c r="P134" s="1"/>
  <c r="N125"/>
  <c r="N134" s="1"/>
  <c r="M125"/>
  <c r="M134" s="1"/>
  <c r="Q124"/>
  <c r="O124"/>
  <c r="Q123"/>
  <c r="Q125" s="1"/>
  <c r="Q134" s="1"/>
  <c r="O123"/>
  <c r="Q121"/>
  <c r="O121"/>
  <c r="O125" s="1"/>
  <c r="O134" s="1"/>
  <c r="Q120"/>
  <c r="P120"/>
  <c r="N120"/>
  <c r="M120"/>
  <c r="M135" s="1"/>
  <c r="Q119"/>
  <c r="Q118"/>
  <c r="O118"/>
  <c r="Q117"/>
  <c r="O117"/>
  <c r="O120" s="1"/>
  <c r="O135" s="1"/>
  <c r="Q106"/>
  <c r="P106"/>
  <c r="N106"/>
  <c r="M106"/>
  <c r="Q105"/>
  <c r="O105"/>
  <c r="O104"/>
  <c r="Q104" s="1"/>
  <c r="Q103"/>
  <c r="O103"/>
  <c r="O106" s="1"/>
  <c r="P102"/>
  <c r="P107" s="1"/>
  <c r="N102"/>
  <c r="M102"/>
  <c r="Q101"/>
  <c r="O101"/>
  <c r="O100"/>
  <c r="Q100" s="1"/>
  <c r="O99"/>
  <c r="P98"/>
  <c r="N98"/>
  <c r="N108" s="1"/>
  <c r="M98"/>
  <c r="M107" s="1"/>
  <c r="O97"/>
  <c r="Q97" s="1"/>
  <c r="Q96"/>
  <c r="O96"/>
  <c r="O94"/>
  <c r="Q94" s="1"/>
  <c r="Q98" s="1"/>
  <c r="N93"/>
  <c r="M93"/>
  <c r="O92"/>
  <c r="Q92" s="1"/>
  <c r="O91"/>
  <c r="Q91" s="1"/>
  <c r="Q90"/>
  <c r="O90"/>
  <c r="N79"/>
  <c r="P78"/>
  <c r="O78"/>
  <c r="Q78" s="1"/>
  <c r="N78"/>
  <c r="M78"/>
  <c r="P77"/>
  <c r="O77"/>
  <c r="N77"/>
  <c r="M77"/>
  <c r="P76"/>
  <c r="N76"/>
  <c r="M76"/>
  <c r="N75"/>
  <c r="P74"/>
  <c r="O74"/>
  <c r="Q74" s="1"/>
  <c r="N74"/>
  <c r="M74"/>
  <c r="P73"/>
  <c r="O73"/>
  <c r="Q73" s="1"/>
  <c r="N73"/>
  <c r="M73"/>
  <c r="P72"/>
  <c r="P75" s="1"/>
  <c r="N72"/>
  <c r="M72"/>
  <c r="N71"/>
  <c r="P70"/>
  <c r="O70"/>
  <c r="Q70" s="1"/>
  <c r="N70"/>
  <c r="M70"/>
  <c r="P69"/>
  <c r="O69"/>
  <c r="N69"/>
  <c r="M69"/>
  <c r="P67"/>
  <c r="N67"/>
  <c r="M67"/>
  <c r="N66"/>
  <c r="P65"/>
  <c r="O65"/>
  <c r="Q65" s="1"/>
  <c r="N65"/>
  <c r="M65"/>
  <c r="P64"/>
  <c r="N64"/>
  <c r="O64" s="1"/>
  <c r="Q64" s="1"/>
  <c r="M64"/>
  <c r="P63"/>
  <c r="P66" s="1"/>
  <c r="N63"/>
  <c r="M63"/>
  <c r="P52"/>
  <c r="N52"/>
  <c r="M52"/>
  <c r="Q51"/>
  <c r="O51"/>
  <c r="Q50"/>
  <c r="O50"/>
  <c r="Q49"/>
  <c r="O49"/>
  <c r="O52" s="1"/>
  <c r="P48"/>
  <c r="N48"/>
  <c r="M48"/>
  <c r="M53" s="1"/>
  <c r="O47"/>
  <c r="Q47" s="1"/>
  <c r="O46"/>
  <c r="Q46" s="1"/>
  <c r="O45"/>
  <c r="Q45" s="1"/>
  <c r="P44"/>
  <c r="N44"/>
  <c r="N53" s="1"/>
  <c r="M44"/>
  <c r="Q43"/>
  <c r="O43"/>
  <c r="Q42"/>
  <c r="O42"/>
  <c r="Q40"/>
  <c r="O40"/>
  <c r="O44" s="1"/>
  <c r="P39"/>
  <c r="N39"/>
  <c r="M39"/>
  <c r="M54" s="1"/>
  <c r="O38"/>
  <c r="Q38" s="1"/>
  <c r="O37"/>
  <c r="Q37" s="1"/>
  <c r="O36"/>
  <c r="Q36" s="1"/>
  <c r="P27"/>
  <c r="M26"/>
  <c r="P25"/>
  <c r="N25"/>
  <c r="M25"/>
  <c r="Q24"/>
  <c r="O24"/>
  <c r="Q23"/>
  <c r="O23"/>
  <c r="Q22"/>
  <c r="Q25" s="1"/>
  <c r="O22"/>
  <c r="O25" s="1"/>
  <c r="P21"/>
  <c r="N21"/>
  <c r="M21"/>
  <c r="O20"/>
  <c r="Q20" s="1"/>
  <c r="O19"/>
  <c r="Q19" s="1"/>
  <c r="O18"/>
  <c r="Q18" s="1"/>
  <c r="P17"/>
  <c r="P26" s="1"/>
  <c r="N17"/>
  <c r="N26" s="1"/>
  <c r="M17"/>
  <c r="Q16"/>
  <c r="O16"/>
  <c r="Q15"/>
  <c r="O15"/>
  <c r="Q13"/>
  <c r="O13"/>
  <c r="O17" s="1"/>
  <c r="P12"/>
  <c r="N12"/>
  <c r="M12"/>
  <c r="M27" s="1"/>
  <c r="O11"/>
  <c r="Q11" s="1"/>
  <c r="O10"/>
  <c r="Q10" s="1"/>
  <c r="O9"/>
  <c r="Q9" s="1"/>
  <c r="Q12" s="1"/>
  <c r="D79"/>
  <c r="D78"/>
  <c r="C78"/>
  <c r="D77"/>
  <c r="C77"/>
  <c r="D76"/>
  <c r="C76"/>
  <c r="C79" s="1"/>
  <c r="D75"/>
  <c r="D74"/>
  <c r="C74"/>
  <c r="D73"/>
  <c r="C73"/>
  <c r="D72"/>
  <c r="C72"/>
  <c r="C75" s="1"/>
  <c r="D71"/>
  <c r="D80" s="1"/>
  <c r="D70"/>
  <c r="C70"/>
  <c r="D69"/>
  <c r="C69"/>
  <c r="D67"/>
  <c r="C67"/>
  <c r="C71" s="1"/>
  <c r="C80" s="1"/>
  <c r="D66"/>
  <c r="D81" s="1"/>
  <c r="D65"/>
  <c r="C65"/>
  <c r="D64"/>
  <c r="C64"/>
  <c r="D63"/>
  <c r="C63"/>
  <c r="C66" s="1"/>
  <c r="C81" s="1"/>
  <c r="C53"/>
  <c r="D52"/>
  <c r="C52"/>
  <c r="E51"/>
  <c r="E50"/>
  <c r="E49"/>
  <c r="D48"/>
  <c r="C48"/>
  <c r="E47"/>
  <c r="E46"/>
  <c r="E45"/>
  <c r="E48" s="1"/>
  <c r="D44"/>
  <c r="D53" s="1"/>
  <c r="C44"/>
  <c r="E43"/>
  <c r="E42"/>
  <c r="E40"/>
  <c r="E44" s="1"/>
  <c r="D39"/>
  <c r="D54" s="1"/>
  <c r="C39"/>
  <c r="C54" s="1"/>
  <c r="E38"/>
  <c r="E37"/>
  <c r="E36"/>
  <c r="E63" s="1"/>
  <c r="D25"/>
  <c r="C25"/>
  <c r="E24"/>
  <c r="E78" s="1"/>
  <c r="E23"/>
  <c r="E77" s="1"/>
  <c r="E22"/>
  <c r="E25" s="1"/>
  <c r="D21"/>
  <c r="C21"/>
  <c r="E20"/>
  <c r="E74" s="1"/>
  <c r="E19"/>
  <c r="E73" s="1"/>
  <c r="E18"/>
  <c r="E21" s="1"/>
  <c r="D17"/>
  <c r="D26" s="1"/>
  <c r="C17"/>
  <c r="C26" s="1"/>
  <c r="E16"/>
  <c r="E70" s="1"/>
  <c r="E15"/>
  <c r="E69" s="1"/>
  <c r="E13"/>
  <c r="E17" s="1"/>
  <c r="E26" s="1"/>
  <c r="D12"/>
  <c r="D27" s="1"/>
  <c r="C12"/>
  <c r="C27" s="1"/>
  <c r="E11"/>
  <c r="E65" s="1"/>
  <c r="E10"/>
  <c r="E64" s="1"/>
  <c r="E9"/>
  <c r="E12" s="1"/>
  <c r="D26" i="17" l="1"/>
  <c r="E78"/>
  <c r="P27"/>
  <c r="P14"/>
  <c r="Q22"/>
  <c r="P54"/>
  <c r="N68"/>
  <c r="P66"/>
  <c r="O70"/>
  <c r="Q70" s="1"/>
  <c r="P75"/>
  <c r="N79"/>
  <c r="Q98"/>
  <c r="M135"/>
  <c r="M122"/>
  <c r="Q129"/>
  <c r="Q134" s="1"/>
  <c r="N147"/>
  <c r="P160"/>
  <c r="Q175"/>
  <c r="Q179" s="1"/>
  <c r="M243"/>
  <c r="M230"/>
  <c r="Q226"/>
  <c r="O229"/>
  <c r="Q229" s="1"/>
  <c r="O235"/>
  <c r="Q235" s="1"/>
  <c r="O238"/>
  <c r="Q238" s="1"/>
  <c r="E25"/>
  <c r="E65"/>
  <c r="E48"/>
  <c r="C75"/>
  <c r="N54"/>
  <c r="N41"/>
  <c r="P79"/>
  <c r="P108"/>
  <c r="O144"/>
  <c r="P147"/>
  <c r="P149" s="1"/>
  <c r="Q151"/>
  <c r="N156"/>
  <c r="O183"/>
  <c r="O188" s="1"/>
  <c r="P228"/>
  <c r="P230" s="1"/>
  <c r="O232"/>
  <c r="Q232" s="1"/>
  <c r="P237"/>
  <c r="D27"/>
  <c r="D14"/>
  <c r="C54"/>
  <c r="C41"/>
  <c r="M27"/>
  <c r="N27"/>
  <c r="Q49"/>
  <c r="Q52" s="1"/>
  <c r="N71"/>
  <c r="N81" s="1"/>
  <c r="P71"/>
  <c r="O93"/>
  <c r="N95"/>
  <c r="Q133"/>
  <c r="P135"/>
  <c r="O146"/>
  <c r="Q146" s="1"/>
  <c r="M161"/>
  <c r="N152"/>
  <c r="N161" s="1"/>
  <c r="P156"/>
  <c r="N189"/>
  <c r="Q187"/>
  <c r="M189"/>
  <c r="P216"/>
  <c r="Q225"/>
  <c r="Q234"/>
  <c r="O239"/>
  <c r="Q239" s="1"/>
  <c r="D54"/>
  <c r="D41"/>
  <c r="E74"/>
  <c r="E77"/>
  <c r="O67"/>
  <c r="Q67" s="1"/>
  <c r="O72"/>
  <c r="N108"/>
  <c r="P189"/>
  <c r="M216"/>
  <c r="M203"/>
  <c r="Q202"/>
  <c r="M215"/>
  <c r="P215"/>
  <c r="N243"/>
  <c r="P233"/>
  <c r="P242" s="1"/>
  <c r="P241"/>
  <c r="U41" i="19"/>
  <c r="R39"/>
  <c r="R41" s="1"/>
  <c r="T38"/>
  <c r="V38" s="1"/>
  <c r="T39" i="20"/>
  <c r="T41" s="1"/>
  <c r="V39"/>
  <c r="V41" s="1"/>
  <c r="T36" i="19"/>
  <c r="V36" s="1"/>
  <c r="Q174" i="15"/>
  <c r="Q176" s="1"/>
  <c r="W176" s="1"/>
  <c r="O201"/>
  <c r="O203" s="1"/>
  <c r="O201" i="16"/>
  <c r="O203" s="1"/>
  <c r="Q201" i="17"/>
  <c r="Q203" s="1"/>
  <c r="Q174"/>
  <c r="Q176" s="1"/>
  <c r="W176" s="1"/>
  <c r="O201" i="14"/>
  <c r="O203" s="1"/>
  <c r="Q201" i="16"/>
  <c r="Q203" s="1"/>
  <c r="Q174"/>
  <c r="Q176" s="1"/>
  <c r="W176" s="1"/>
  <c r="Q174" i="1"/>
  <c r="Q176" s="1"/>
  <c r="W176" s="1"/>
  <c r="Q120" i="16"/>
  <c r="Q122" s="1"/>
  <c r="O174"/>
  <c r="Q174" i="14"/>
  <c r="Q176" s="1"/>
  <c r="W176" s="1"/>
  <c r="Q39" i="1"/>
  <c r="Q41" s="1"/>
  <c r="E53"/>
  <c r="Q94" i="14"/>
  <c r="Q98" s="1"/>
  <c r="O120" i="13"/>
  <c r="O122" s="1"/>
  <c r="O95" i="15"/>
  <c r="Q21" i="1"/>
  <c r="Q48" i="14"/>
  <c r="Q53" s="1"/>
  <c r="O95" i="17"/>
  <c r="Q93" i="13"/>
  <c r="Q93" i="15"/>
  <c r="Q102" i="14"/>
  <c r="Q107" s="1"/>
  <c r="O102" i="1"/>
  <c r="O102" i="13"/>
  <c r="O107" s="1"/>
  <c r="Q120"/>
  <c r="Q122" s="1"/>
  <c r="Q120" i="17"/>
  <c r="Q122" s="1"/>
  <c r="Q99" i="1"/>
  <c r="Q102" s="1"/>
  <c r="Q107" s="1"/>
  <c r="Q99" i="13"/>
  <c r="Q102" s="1"/>
  <c r="Q102" i="16"/>
  <c r="Q120" i="15"/>
  <c r="Q122" s="1"/>
  <c r="Q120" i="14"/>
  <c r="Q122" s="1"/>
  <c r="Q93" i="1"/>
  <c r="Q95" s="1"/>
  <c r="E78" i="15"/>
  <c r="O95" i="13"/>
  <c r="Q94" i="16"/>
  <c r="Q98" s="1"/>
  <c r="O95" i="14"/>
  <c r="E77" i="16"/>
  <c r="E79" s="1"/>
  <c r="Q48"/>
  <c r="O95"/>
  <c r="Q93" i="17"/>
  <c r="Q95" s="1"/>
  <c r="W95" s="1"/>
  <c r="Q93" i="16"/>
  <c r="Q94" i="15"/>
  <c r="Q98" s="1"/>
  <c r="Q107" s="1"/>
  <c r="E52" i="13"/>
  <c r="E53" i="17"/>
  <c r="O39" i="13"/>
  <c r="O41" s="1"/>
  <c r="Q48" i="17"/>
  <c r="O12" i="15"/>
  <c r="O14" s="1"/>
  <c r="E52" i="1"/>
  <c r="E52" i="17"/>
  <c r="E54" s="1"/>
  <c r="O48" i="13"/>
  <c r="Q48" i="1"/>
  <c r="E63" i="15"/>
  <c r="E66" s="1"/>
  <c r="E68" s="1"/>
  <c r="E52"/>
  <c r="E52" i="14"/>
  <c r="O21" i="13"/>
  <c r="Q45"/>
  <c r="Q48" s="1"/>
  <c r="O48" i="16"/>
  <c r="O53" s="1"/>
  <c r="Q39" i="13"/>
  <c r="Q41" s="1"/>
  <c r="Q21" i="17"/>
  <c r="E39" i="14"/>
  <c r="E41" s="1"/>
  <c r="Q18" i="13"/>
  <c r="Q21" s="1"/>
  <c r="O21" i="16"/>
  <c r="Q18"/>
  <c r="Q21" s="1"/>
  <c r="O21" i="14"/>
  <c r="O26" s="1"/>
  <c r="P71"/>
  <c r="P80" s="1"/>
  <c r="O12" i="13"/>
  <c r="O14" s="1"/>
  <c r="Q70" i="14"/>
  <c r="Q12" i="13"/>
  <c r="Q14" s="1"/>
  <c r="O12" i="17"/>
  <c r="O14" s="1"/>
  <c r="Q11" i="15"/>
  <c r="Q12" s="1"/>
  <c r="Q14" s="1"/>
  <c r="Q12" i="14"/>
  <c r="Q14" s="1"/>
  <c r="Q52" i="13"/>
  <c r="P81"/>
  <c r="Q72"/>
  <c r="Q75" s="1"/>
  <c r="P162"/>
  <c r="O160"/>
  <c r="Q157"/>
  <c r="Q160" s="1"/>
  <c r="N80" i="17"/>
  <c r="P80"/>
  <c r="P243"/>
  <c r="Q44" i="13"/>
  <c r="M81"/>
  <c r="P80"/>
  <c r="Q76"/>
  <c r="Q125"/>
  <c r="Q134" s="1"/>
  <c r="O156"/>
  <c r="Q153"/>
  <c r="Q156" s="1"/>
  <c r="Q44" i="17"/>
  <c r="Q72"/>
  <c r="Q75" s="1"/>
  <c r="O75"/>
  <c r="Q106"/>
  <c r="P161"/>
  <c r="Q26" i="16"/>
  <c r="Q63" i="13"/>
  <c r="O152"/>
  <c r="O161" s="1"/>
  <c r="Q148"/>
  <c r="Q152" s="1"/>
  <c r="Q17"/>
  <c r="N81"/>
  <c r="Q67"/>
  <c r="O147"/>
  <c r="O162" s="1"/>
  <c r="Q144"/>
  <c r="Q147" s="1"/>
  <c r="P161"/>
  <c r="M243"/>
  <c r="Q17" i="17"/>
  <c r="Q39"/>
  <c r="P162"/>
  <c r="O44" i="13"/>
  <c r="M135"/>
  <c r="O44" i="17"/>
  <c r="O133"/>
  <c r="M162"/>
  <c r="O174"/>
  <c r="O176" s="1"/>
  <c r="O228"/>
  <c r="Q233"/>
  <c r="O237"/>
  <c r="Q241"/>
  <c r="N66" i="16"/>
  <c r="N81" s="1"/>
  <c r="O63"/>
  <c r="O79"/>
  <c r="Q76"/>
  <c r="Q79" s="1"/>
  <c r="M79" i="15"/>
  <c r="O76"/>
  <c r="Q22" i="13"/>
  <c r="Q25" s="1"/>
  <c r="M53"/>
  <c r="Q94"/>
  <c r="Q98" s="1"/>
  <c r="M107"/>
  <c r="Q130"/>
  <c r="Q133" s="1"/>
  <c r="N147"/>
  <c r="N152"/>
  <c r="N156"/>
  <c r="N160"/>
  <c r="O187"/>
  <c r="P188"/>
  <c r="O201"/>
  <c r="O216" s="1"/>
  <c r="O229"/>
  <c r="O238"/>
  <c r="Q9" i="17"/>
  <c r="Q12" s="1"/>
  <c r="Q14" s="1"/>
  <c r="O39"/>
  <c r="O48"/>
  <c r="M66"/>
  <c r="M68" s="1"/>
  <c r="O77"/>
  <c r="Q77" s="1"/>
  <c r="M108"/>
  <c r="Q99"/>
  <c r="Q102" s="1"/>
  <c r="O125"/>
  <c r="O129"/>
  <c r="O145"/>
  <c r="Q145" s="1"/>
  <c r="O154"/>
  <c r="Q154" s="1"/>
  <c r="N188"/>
  <c r="N216"/>
  <c r="O214"/>
  <c r="Q12" i="16"/>
  <c r="M27"/>
  <c r="Q67"/>
  <c r="O17"/>
  <c r="Q50"/>
  <c r="P81"/>
  <c r="M79"/>
  <c r="Q103"/>
  <c r="Q106" s="1"/>
  <c r="O106"/>
  <c r="N162"/>
  <c r="M215"/>
  <c r="M216"/>
  <c r="Q215"/>
  <c r="P53" i="14"/>
  <c r="P54"/>
  <c r="O17" i="13"/>
  <c r="O52"/>
  <c r="O64"/>
  <c r="Q64" s="1"/>
  <c r="O69"/>
  <c r="Q69" s="1"/>
  <c r="O73"/>
  <c r="Q73" s="1"/>
  <c r="O77"/>
  <c r="Q77" s="1"/>
  <c r="O106"/>
  <c r="O125"/>
  <c r="O134" s="1"/>
  <c r="O174"/>
  <c r="Q179"/>
  <c r="Q188" s="1"/>
  <c r="O183"/>
  <c r="O188" s="1"/>
  <c r="N242"/>
  <c r="O17" i="17"/>
  <c r="O21"/>
  <c r="Q25"/>
  <c r="O76"/>
  <c r="O98"/>
  <c r="O107" s="1"/>
  <c r="O106"/>
  <c r="P107"/>
  <c r="O120"/>
  <c r="Q144"/>
  <c r="Q147" s="1"/>
  <c r="O148"/>
  <c r="Q153"/>
  <c r="O157"/>
  <c r="O187"/>
  <c r="O201"/>
  <c r="O203" s="1"/>
  <c r="Q206"/>
  <c r="Q215" s="1"/>
  <c r="O210"/>
  <c r="O215" s="1"/>
  <c r="Q228"/>
  <c r="Q230" s="1"/>
  <c r="M242"/>
  <c r="O233"/>
  <c r="Q237"/>
  <c r="O241"/>
  <c r="P27" i="16"/>
  <c r="M66"/>
  <c r="M107"/>
  <c r="M108"/>
  <c r="P162"/>
  <c r="M152"/>
  <c r="O148"/>
  <c r="O188"/>
  <c r="P242"/>
  <c r="P162" i="15"/>
  <c r="M27" i="13"/>
  <c r="N189"/>
  <c r="O228"/>
  <c r="O230" s="1"/>
  <c r="O237"/>
  <c r="M26" i="17"/>
  <c r="M54"/>
  <c r="O63"/>
  <c r="O69"/>
  <c r="Q69" s="1"/>
  <c r="Q71" s="1"/>
  <c r="M75"/>
  <c r="M80" s="1"/>
  <c r="N134"/>
  <c r="O150"/>
  <c r="O158"/>
  <c r="Q158" s="1"/>
  <c r="Q181"/>
  <c r="Q183" s="1"/>
  <c r="O12" i="16"/>
  <c r="Q52"/>
  <c r="O69"/>
  <c r="Q69" s="1"/>
  <c r="M71"/>
  <c r="M80" s="1"/>
  <c r="Q72"/>
  <c r="N135"/>
  <c r="M160"/>
  <c r="O157"/>
  <c r="Q126" i="15"/>
  <c r="Q129" s="1"/>
  <c r="Q134" s="1"/>
  <c r="O129"/>
  <c r="O134" s="1"/>
  <c r="N54" i="16"/>
  <c r="N71"/>
  <c r="O70"/>
  <c r="Q70" s="1"/>
  <c r="N108"/>
  <c r="O102"/>
  <c r="O107" s="1"/>
  <c r="O120"/>
  <c r="O122" s="1"/>
  <c r="P135"/>
  <c r="O125"/>
  <c r="O134" s="1"/>
  <c r="O133"/>
  <c r="O120" i="15"/>
  <c r="N75" i="16"/>
  <c r="O74"/>
  <c r="M75"/>
  <c r="O108"/>
  <c r="M147"/>
  <c r="O144"/>
  <c r="P152"/>
  <c r="P161" s="1"/>
  <c r="Q151"/>
  <c r="M156"/>
  <c r="O153"/>
  <c r="P160"/>
  <c r="Q159"/>
  <c r="Q179"/>
  <c r="Q188" s="1"/>
  <c r="Q214"/>
  <c r="O228"/>
  <c r="O230" s="1"/>
  <c r="Q225"/>
  <c r="Q228" s="1"/>
  <c r="Q230" s="1"/>
  <c r="M233"/>
  <c r="M242" s="1"/>
  <c r="O229"/>
  <c r="Q18" i="15"/>
  <c r="Q21" s="1"/>
  <c r="Q26" s="1"/>
  <c r="O21"/>
  <c r="Q44"/>
  <c r="O48"/>
  <c r="O53" s="1"/>
  <c r="P107"/>
  <c r="P108"/>
  <c r="Q225"/>
  <c r="O233"/>
  <c r="Q229"/>
  <c r="Q233" s="1"/>
  <c r="Q234"/>
  <c r="O241"/>
  <c r="Q238"/>
  <c r="Q134" i="16"/>
  <c r="O215"/>
  <c r="O237"/>
  <c r="Q234"/>
  <c r="Q237" s="1"/>
  <c r="M241"/>
  <c r="O238"/>
  <c r="Q36" i="15"/>
  <c r="Q39" s="1"/>
  <c r="O39"/>
  <c r="O41" s="1"/>
  <c r="Q48"/>
  <c r="P81"/>
  <c r="O71"/>
  <c r="Q67"/>
  <c r="Q71" s="1"/>
  <c r="O188"/>
  <c r="Q210"/>
  <c r="Q215" s="1"/>
  <c r="N81" i="14"/>
  <c r="P107"/>
  <c r="P108"/>
  <c r="Q135"/>
  <c r="M66" i="15"/>
  <c r="M81" s="1"/>
  <c r="O77"/>
  <c r="Q77" s="1"/>
  <c r="N108"/>
  <c r="N135"/>
  <c r="Q179"/>
  <c r="Q188" s="1"/>
  <c r="Q183"/>
  <c r="P216"/>
  <c r="P147" i="14"/>
  <c r="P162" s="1"/>
  <c r="Q231" i="16"/>
  <c r="N242"/>
  <c r="Q239"/>
  <c r="O17" i="15"/>
  <c r="Q25"/>
  <c r="O64"/>
  <c r="M71"/>
  <c r="M80" s="1"/>
  <c r="O73"/>
  <c r="Q73" s="1"/>
  <c r="Q75" s="1"/>
  <c r="O102"/>
  <c r="O107" s="1"/>
  <c r="Q106"/>
  <c r="M147"/>
  <c r="O144"/>
  <c r="M152"/>
  <c r="M161" s="1"/>
  <c r="O148"/>
  <c r="M156"/>
  <c r="O153"/>
  <c r="M160"/>
  <c r="O157"/>
  <c r="O183"/>
  <c r="N189"/>
  <c r="O226"/>
  <c r="Q226" s="1"/>
  <c r="O231"/>
  <c r="Q231" s="1"/>
  <c r="O235"/>
  <c r="Q235" s="1"/>
  <c r="O239"/>
  <c r="Q239" s="1"/>
  <c r="O228" i="14"/>
  <c r="O230" s="1"/>
  <c r="Q225"/>
  <c r="Q228" s="1"/>
  <c r="O233"/>
  <c r="O242" s="1"/>
  <c r="Q229"/>
  <c r="Q233" s="1"/>
  <c r="O237"/>
  <c r="Q234"/>
  <c r="Q237" s="1"/>
  <c r="O241"/>
  <c r="Q238"/>
  <c r="Q241" s="1"/>
  <c r="O69" i="15"/>
  <c r="Q69" s="1"/>
  <c r="O75"/>
  <c r="M108"/>
  <c r="Q145"/>
  <c r="Q150"/>
  <c r="Q154"/>
  <c r="Q158"/>
  <c r="Q201"/>
  <c r="M27" i="14"/>
  <c r="M66"/>
  <c r="Q126"/>
  <c r="Q129" s="1"/>
  <c r="Q134" s="1"/>
  <c r="O129"/>
  <c r="O134" s="1"/>
  <c r="P134" i="15"/>
  <c r="P188"/>
  <c r="N215"/>
  <c r="Q17" i="14"/>
  <c r="Q21"/>
  <c r="Q25"/>
  <c r="N27"/>
  <c r="M54"/>
  <c r="Q67"/>
  <c r="Q72"/>
  <c r="Q76"/>
  <c r="Q93"/>
  <c r="N108"/>
  <c r="Q106"/>
  <c r="P135"/>
  <c r="N135"/>
  <c r="Q179"/>
  <c r="Q188" s="1"/>
  <c r="Q183"/>
  <c r="P216"/>
  <c r="O174" i="15"/>
  <c r="O210"/>
  <c r="O215" s="1"/>
  <c r="Q39" i="14"/>
  <c r="M147"/>
  <c r="O144"/>
  <c r="M152"/>
  <c r="M161" s="1"/>
  <c r="O148"/>
  <c r="M156"/>
  <c r="O153"/>
  <c r="M160"/>
  <c r="O157"/>
  <c r="P189"/>
  <c r="O39"/>
  <c r="O41" s="1"/>
  <c r="O64"/>
  <c r="Q64" s="1"/>
  <c r="M71"/>
  <c r="O69"/>
  <c r="Q69" s="1"/>
  <c r="M75"/>
  <c r="O73"/>
  <c r="Q73" s="1"/>
  <c r="M79"/>
  <c r="O77"/>
  <c r="Q77" s="1"/>
  <c r="Q145"/>
  <c r="Q150"/>
  <c r="Q154"/>
  <c r="Q158"/>
  <c r="Q201"/>
  <c r="O52"/>
  <c r="O12"/>
  <c r="O48"/>
  <c r="O53" s="1"/>
  <c r="O102"/>
  <c r="O107" s="1"/>
  <c r="O120"/>
  <c r="O174"/>
  <c r="O210"/>
  <c r="O215" s="1"/>
  <c r="C81" i="17"/>
  <c r="D81" i="13"/>
  <c r="E71" i="16"/>
  <c r="C81" i="15"/>
  <c r="E54" i="13"/>
  <c r="C80" i="17"/>
  <c r="E53" i="13"/>
  <c r="D80"/>
  <c r="E26" i="17"/>
  <c r="E63" i="16"/>
  <c r="E66" s="1"/>
  <c r="E21" i="15"/>
  <c r="E44"/>
  <c r="E53" s="1"/>
  <c r="E70" i="13"/>
  <c r="E71" s="1"/>
  <c r="E80" s="1"/>
  <c r="E21"/>
  <c r="C54"/>
  <c r="C71"/>
  <c r="C80" s="1"/>
  <c r="E76"/>
  <c r="E79" s="1"/>
  <c r="C27" i="17"/>
  <c r="E75"/>
  <c r="D66"/>
  <c r="D68" s="1"/>
  <c r="E69"/>
  <c r="E25" i="16"/>
  <c r="E27" s="1"/>
  <c r="E52"/>
  <c r="C79"/>
  <c r="E12" i="15"/>
  <c r="E25"/>
  <c r="E48"/>
  <c r="D75"/>
  <c r="D81" s="1"/>
  <c r="E78" i="14"/>
  <c r="E63"/>
  <c r="E66" s="1"/>
  <c r="E68" s="1"/>
  <c r="E67"/>
  <c r="E72"/>
  <c r="E75" s="1"/>
  <c r="E76"/>
  <c r="E12" i="13"/>
  <c r="C26"/>
  <c r="E63"/>
  <c r="E66" s="1"/>
  <c r="E66" i="17"/>
  <c r="E68" s="1"/>
  <c r="E21"/>
  <c r="D71"/>
  <c r="D80" s="1"/>
  <c r="E17" i="16"/>
  <c r="E26" s="1"/>
  <c r="E44"/>
  <c r="E53" s="1"/>
  <c r="E17" i="15"/>
  <c r="E26" s="1"/>
  <c r="E39"/>
  <c r="C53"/>
  <c r="E21" i="14"/>
  <c r="E26" s="1"/>
  <c r="E44"/>
  <c r="E53" s="1"/>
  <c r="E17" i="13"/>
  <c r="E26" s="1"/>
  <c r="C79"/>
  <c r="E12" i="17"/>
  <c r="E70" i="16"/>
  <c r="C54"/>
  <c r="C71"/>
  <c r="C80" s="1"/>
  <c r="C27" i="15"/>
  <c r="E75"/>
  <c r="E70" i="14"/>
  <c r="C66"/>
  <c r="C71"/>
  <c r="C80" s="1"/>
  <c r="C75"/>
  <c r="C79"/>
  <c r="E67" i="17"/>
  <c r="E76"/>
  <c r="E79" s="1"/>
  <c r="E67" i="15"/>
  <c r="E71" s="1"/>
  <c r="E76"/>
  <c r="O21" i="1"/>
  <c r="O26" s="1"/>
  <c r="M147"/>
  <c r="O144"/>
  <c r="P54"/>
  <c r="P53"/>
  <c r="P71"/>
  <c r="Q69"/>
  <c r="M79"/>
  <c r="O76"/>
  <c r="M152"/>
  <c r="O148"/>
  <c r="N161"/>
  <c r="P160"/>
  <c r="Q158"/>
  <c r="O183"/>
  <c r="Q201"/>
  <c r="N243"/>
  <c r="N242"/>
  <c r="O237"/>
  <c r="O39"/>
  <c r="Q44"/>
  <c r="N54"/>
  <c r="N81"/>
  <c r="Q108"/>
  <c r="M108"/>
  <c r="O93"/>
  <c r="O95" s="1"/>
  <c r="O98"/>
  <c r="O107" s="1"/>
  <c r="M156"/>
  <c r="O153"/>
  <c r="Q214"/>
  <c r="O228"/>
  <c r="Q225"/>
  <c r="Q228" s="1"/>
  <c r="O233"/>
  <c r="O242" s="1"/>
  <c r="Q229"/>
  <c r="Q233" s="1"/>
  <c r="M75"/>
  <c r="O72"/>
  <c r="O12"/>
  <c r="Q17"/>
  <c r="N27"/>
  <c r="O48"/>
  <c r="O53" s="1"/>
  <c r="Q52"/>
  <c r="M66"/>
  <c r="M81" s="1"/>
  <c r="O63"/>
  <c r="M71"/>
  <c r="M80" s="1"/>
  <c r="O67"/>
  <c r="N80"/>
  <c r="P79"/>
  <c r="Q77"/>
  <c r="P108"/>
  <c r="P135"/>
  <c r="Q133"/>
  <c r="Q135" s="1"/>
  <c r="N135"/>
  <c r="P152"/>
  <c r="P161" s="1"/>
  <c r="Q150"/>
  <c r="M160"/>
  <c r="O157"/>
  <c r="O174"/>
  <c r="O176" s="1"/>
  <c r="Q183"/>
  <c r="Q188" s="1"/>
  <c r="O201"/>
  <c r="O203" s="1"/>
  <c r="P216"/>
  <c r="O179"/>
  <c r="O188" s="1"/>
  <c r="O214"/>
  <c r="N107"/>
  <c r="Q234"/>
  <c r="Q237" s="1"/>
  <c r="Q238"/>
  <c r="Q241" s="1"/>
  <c r="E27"/>
  <c r="E66"/>
  <c r="E67"/>
  <c r="E71" s="1"/>
  <c r="E72"/>
  <c r="E75" s="1"/>
  <c r="E76"/>
  <c r="E79" s="1"/>
  <c r="E39"/>
  <c r="O147" i="17" l="1"/>
  <c r="O149" s="1"/>
  <c r="E71"/>
  <c r="N162"/>
  <c r="N149"/>
  <c r="P81"/>
  <c r="P68"/>
  <c r="E27"/>
  <c r="E14"/>
  <c r="Q150"/>
  <c r="Q216"/>
  <c r="V39" i="19"/>
  <c r="V41" s="1"/>
  <c r="T39"/>
  <c r="O216" i="16"/>
  <c r="O243" i="17"/>
  <c r="O230"/>
  <c r="O243" i="1"/>
  <c r="O230"/>
  <c r="Q243"/>
  <c r="Q230"/>
  <c r="W230" s="1"/>
  <c r="Q243" i="14"/>
  <c r="Q230"/>
  <c r="Q216"/>
  <c r="Q203"/>
  <c r="Q216" i="15"/>
  <c r="Q203"/>
  <c r="E79"/>
  <c r="E80" i="16"/>
  <c r="Q216" i="1"/>
  <c r="Q203"/>
  <c r="W203" s="1"/>
  <c r="O108" i="14"/>
  <c r="E54" i="1"/>
  <c r="Q216" i="16"/>
  <c r="Q54" i="1"/>
  <c r="O189" i="14"/>
  <c r="O176"/>
  <c r="Q26" i="1"/>
  <c r="O189" i="16"/>
  <c r="O176"/>
  <c r="O189" i="15"/>
  <c r="O176"/>
  <c r="Q95" i="14"/>
  <c r="Q54" i="16"/>
  <c r="Q135"/>
  <c r="Q95" i="15"/>
  <c r="W95" s="1"/>
  <c r="Q53" i="16"/>
  <c r="Q95"/>
  <c r="O27" i="17"/>
  <c r="Q108" i="16"/>
  <c r="Q107" i="13"/>
  <c r="O108"/>
  <c r="O135" i="14"/>
  <c r="O122"/>
  <c r="Q135" i="17"/>
  <c r="Q108" i="15"/>
  <c r="O135"/>
  <c r="O122"/>
  <c r="Q53" i="1"/>
  <c r="O108" i="15"/>
  <c r="O135" i="17"/>
  <c r="O122"/>
  <c r="O26" i="16"/>
  <c r="Q75" i="14"/>
  <c r="Q27"/>
  <c r="O26" i="13"/>
  <c r="Q108" i="17"/>
  <c r="Q53" i="13"/>
  <c r="E79" i="14"/>
  <c r="E54"/>
  <c r="Q26" i="17"/>
  <c r="Q95" i="13"/>
  <c r="O26" i="15"/>
  <c r="Q27" i="13"/>
  <c r="Q53" i="17"/>
  <c r="O54" i="16"/>
  <c r="O53" i="13"/>
  <c r="O53" i="17"/>
  <c r="Q66" i="13"/>
  <c r="Q68" s="1"/>
  <c r="O54" i="1"/>
  <c r="O41"/>
  <c r="E54" i="15"/>
  <c r="E41"/>
  <c r="Q54" i="14"/>
  <c r="Q41"/>
  <c r="Q54" i="15"/>
  <c r="Q41"/>
  <c r="P81" i="14"/>
  <c r="Q54" i="17"/>
  <c r="Q41"/>
  <c r="O54"/>
  <c r="O41"/>
  <c r="O27" i="16"/>
  <c r="O14"/>
  <c r="O27" i="14"/>
  <c r="O14"/>
  <c r="Q27" i="16"/>
  <c r="Q14"/>
  <c r="Q189" i="17"/>
  <c r="Q188"/>
  <c r="O147" i="14"/>
  <c r="Q144"/>
  <c r="Q147" s="1"/>
  <c r="Q162" s="1"/>
  <c r="O156" i="15"/>
  <c r="Q153"/>
  <c r="Q156" s="1"/>
  <c r="O147"/>
  <c r="Q144"/>
  <c r="Q147" s="1"/>
  <c r="O216" i="14"/>
  <c r="O242" i="15"/>
  <c r="Q148" i="16"/>
  <c r="Q152" s="1"/>
  <c r="O152"/>
  <c r="O161" s="1"/>
  <c r="O160" i="17"/>
  <c r="Q157"/>
  <c r="Q160" s="1"/>
  <c r="O79"/>
  <c r="Q76"/>
  <c r="Q79" s="1"/>
  <c r="Q71" i="16"/>
  <c r="Q80" s="1"/>
  <c r="Q135" i="15"/>
  <c r="O27"/>
  <c r="M80" i="14"/>
  <c r="M162"/>
  <c r="Q108"/>
  <c r="O75"/>
  <c r="Q26"/>
  <c r="O243"/>
  <c r="M162" i="15"/>
  <c r="Q189" i="14"/>
  <c r="O241" i="16"/>
  <c r="Q238"/>
  <c r="Q241" s="1"/>
  <c r="Q237" i="15"/>
  <c r="Q242" s="1"/>
  <c r="Q228"/>
  <c r="Q230" s="1"/>
  <c r="Q27"/>
  <c r="O135" i="16"/>
  <c r="N80"/>
  <c r="O216" i="15"/>
  <c r="M243" i="16"/>
  <c r="M161"/>
  <c r="M81"/>
  <c r="O242" i="17"/>
  <c r="Q156"/>
  <c r="O134"/>
  <c r="O71"/>
  <c r="O80" s="1"/>
  <c r="Q27"/>
  <c r="N161" i="13"/>
  <c r="O79" i="15"/>
  <c r="Q76"/>
  <c r="Q79" s="1"/>
  <c r="O189" i="17"/>
  <c r="Q107" i="16"/>
  <c r="Q108" i="13"/>
  <c r="Q26"/>
  <c r="Q107" i="17"/>
  <c r="O66" i="13"/>
  <c r="O68" s="1"/>
  <c r="Q135"/>
  <c r="O135"/>
  <c r="Q71" i="14"/>
  <c r="Q242"/>
  <c r="O160" i="15"/>
  <c r="Q157"/>
  <c r="Q160" s="1"/>
  <c r="O152"/>
  <c r="O161" s="1"/>
  <c r="Q148"/>
  <c r="Q152" s="1"/>
  <c r="Q64"/>
  <c r="Q66" s="1"/>
  <c r="O66"/>
  <c r="O68" s="1"/>
  <c r="Q80"/>
  <c r="O237"/>
  <c r="O228"/>
  <c r="O233" i="16"/>
  <c r="O242" s="1"/>
  <c r="Q229"/>
  <c r="Q233" s="1"/>
  <c r="Q242" s="1"/>
  <c r="O156"/>
  <c r="Q153"/>
  <c r="Q156" s="1"/>
  <c r="O147"/>
  <c r="Q144"/>
  <c r="Q147" s="1"/>
  <c r="Q74"/>
  <c r="O75"/>
  <c r="O66" i="17"/>
  <c r="O68" s="1"/>
  <c r="Q63"/>
  <c r="Q66" s="1"/>
  <c r="O216"/>
  <c r="O152"/>
  <c r="Q148"/>
  <c r="Q152" s="1"/>
  <c r="Q161" s="1"/>
  <c r="M81"/>
  <c r="O241" i="13"/>
  <c r="Q238"/>
  <c r="Q241" s="1"/>
  <c r="N162"/>
  <c r="O156" i="17"/>
  <c r="O71" i="13"/>
  <c r="O80" s="1"/>
  <c r="Q189"/>
  <c r="O79"/>
  <c r="O108" i="17"/>
  <c r="O156" i="14"/>
  <c r="Q153"/>
  <c r="Q156" s="1"/>
  <c r="M81"/>
  <c r="O66"/>
  <c r="O68" s="1"/>
  <c r="O160"/>
  <c r="Q157"/>
  <c r="Q160" s="1"/>
  <c r="O152"/>
  <c r="O161" s="1"/>
  <c r="Q148"/>
  <c r="Q152" s="1"/>
  <c r="Q161" s="1"/>
  <c r="Q79"/>
  <c r="O54"/>
  <c r="O79"/>
  <c r="O71"/>
  <c r="O80" s="1"/>
  <c r="Q189" i="15"/>
  <c r="O80"/>
  <c r="O54"/>
  <c r="Q241"/>
  <c r="Q53"/>
  <c r="M162" i="16"/>
  <c r="Q157"/>
  <c r="Q160" s="1"/>
  <c r="O160"/>
  <c r="Q75"/>
  <c r="Q189"/>
  <c r="Q243" i="17"/>
  <c r="Q162"/>
  <c r="O26"/>
  <c r="O189" i="13"/>
  <c r="O71" i="16"/>
  <c r="O233" i="13"/>
  <c r="O242" s="1"/>
  <c r="Q229"/>
  <c r="Q233" s="1"/>
  <c r="Q63" i="16"/>
  <c r="Q66" s="1"/>
  <c r="O66"/>
  <c r="O68" s="1"/>
  <c r="Q242" i="17"/>
  <c r="Q162" i="13"/>
  <c r="Q71"/>
  <c r="Q80" s="1"/>
  <c r="O27"/>
  <c r="Q161"/>
  <c r="Q79"/>
  <c r="Q54"/>
  <c r="O75"/>
  <c r="O54"/>
  <c r="E81" i="17"/>
  <c r="E54" i="16"/>
  <c r="E80" i="17"/>
  <c r="C81" i="14"/>
  <c r="E81" i="13"/>
  <c r="E27" i="15"/>
  <c r="C81" i="16"/>
  <c r="E71" i="14"/>
  <c r="E80" s="1"/>
  <c r="D81" i="17"/>
  <c r="E27" i="14"/>
  <c r="E81" i="15"/>
  <c r="C81" i="13"/>
  <c r="E80" i="15"/>
  <c r="E27" i="13"/>
  <c r="D80" i="15"/>
  <c r="E81" i="16"/>
  <c r="O75" i="1"/>
  <c r="Q72"/>
  <c r="Q75" s="1"/>
  <c r="Q189"/>
  <c r="O216"/>
  <c r="O189"/>
  <c r="O71"/>
  <c r="Q67"/>
  <c r="Q71" s="1"/>
  <c r="O27"/>
  <c r="Q242"/>
  <c r="O108"/>
  <c r="O152"/>
  <c r="Q148"/>
  <c r="Q152" s="1"/>
  <c r="O147"/>
  <c r="O162" s="1"/>
  <c r="Q144"/>
  <c r="Q147" s="1"/>
  <c r="P162"/>
  <c r="O66"/>
  <c r="O68" s="1"/>
  <c r="Q63"/>
  <c r="Q66" s="1"/>
  <c r="O160"/>
  <c r="Q157"/>
  <c r="Q160" s="1"/>
  <c r="O156"/>
  <c r="Q153"/>
  <c r="Q156" s="1"/>
  <c r="M161"/>
  <c r="P80"/>
  <c r="P81"/>
  <c r="M162"/>
  <c r="O79"/>
  <c r="Q76"/>
  <c r="Q79" s="1"/>
  <c r="Q27"/>
  <c r="E80"/>
  <c r="E81"/>
  <c r="U229" i="13"/>
  <c r="S229"/>
  <c r="R229"/>
  <c r="U227"/>
  <c r="S227"/>
  <c r="R227"/>
  <c r="U226"/>
  <c r="S226"/>
  <c r="R226"/>
  <c r="U225"/>
  <c r="S225"/>
  <c r="R225"/>
  <c r="T202"/>
  <c r="V202" s="1"/>
  <c r="U201"/>
  <c r="U203" s="1"/>
  <c r="S201"/>
  <c r="S203" s="1"/>
  <c r="R201"/>
  <c r="R203" s="1"/>
  <c r="T200"/>
  <c r="V200" s="1"/>
  <c r="W200" s="1"/>
  <c r="T199"/>
  <c r="V199" s="1"/>
  <c r="T198"/>
  <c r="V198" s="1"/>
  <c r="T175"/>
  <c r="V175" s="1"/>
  <c r="W175" s="1"/>
  <c r="U174"/>
  <c r="U176" s="1"/>
  <c r="S174"/>
  <c r="R174"/>
  <c r="R176" s="1"/>
  <c r="T173"/>
  <c r="V173" s="1"/>
  <c r="W173"/>
  <c r="T172"/>
  <c r="V172" s="1"/>
  <c r="W172" s="1"/>
  <c r="T171"/>
  <c r="V171" s="1"/>
  <c r="A161"/>
  <c r="U148"/>
  <c r="S148"/>
  <c r="R148"/>
  <c r="U146"/>
  <c r="S146"/>
  <c r="R146"/>
  <c r="U145"/>
  <c r="S145"/>
  <c r="R145"/>
  <c r="U144"/>
  <c r="S144"/>
  <c r="R144"/>
  <c r="A134"/>
  <c r="V121"/>
  <c r="T121"/>
  <c r="U120"/>
  <c r="S120"/>
  <c r="S122" s="1"/>
  <c r="R120"/>
  <c r="R122" s="1"/>
  <c r="T119"/>
  <c r="V119" s="1"/>
  <c r="W119" s="1"/>
  <c r="T118"/>
  <c r="V118" s="1"/>
  <c r="T117"/>
  <c r="A107"/>
  <c r="A102"/>
  <c r="T94"/>
  <c r="U93"/>
  <c r="U95" s="1"/>
  <c r="S93"/>
  <c r="S95" s="1"/>
  <c r="R93"/>
  <c r="R95" s="1"/>
  <c r="T92"/>
  <c r="V92" s="1"/>
  <c r="W92" s="1"/>
  <c r="T91"/>
  <c r="V91" s="1"/>
  <c r="W91" s="1"/>
  <c r="V90"/>
  <c r="T90"/>
  <c r="U67"/>
  <c r="S67"/>
  <c r="R67"/>
  <c r="G67"/>
  <c r="A67" s="1"/>
  <c r="F67"/>
  <c r="U65"/>
  <c r="S65"/>
  <c r="R65"/>
  <c r="G65"/>
  <c r="F65"/>
  <c r="U64"/>
  <c r="S64"/>
  <c r="R64"/>
  <c r="G64"/>
  <c r="F64"/>
  <c r="U63"/>
  <c r="S63"/>
  <c r="R63"/>
  <c r="T63" s="1"/>
  <c r="G63"/>
  <c r="F63"/>
  <c r="A52"/>
  <c r="A51"/>
  <c r="A50"/>
  <c r="A49"/>
  <c r="A48"/>
  <c r="A47"/>
  <c r="A46"/>
  <c r="A45"/>
  <c r="A43"/>
  <c r="A42"/>
  <c r="T40"/>
  <c r="V40" s="1"/>
  <c r="H40"/>
  <c r="A40"/>
  <c r="U39"/>
  <c r="S39"/>
  <c r="S41" s="1"/>
  <c r="R39"/>
  <c r="G39"/>
  <c r="G41" s="1"/>
  <c r="A41" s="1"/>
  <c r="F39"/>
  <c r="F41" s="1"/>
  <c r="T38"/>
  <c r="V38" s="1"/>
  <c r="W38" s="1"/>
  <c r="H38"/>
  <c r="I38" s="1"/>
  <c r="A38"/>
  <c r="T37"/>
  <c r="V37" s="1"/>
  <c r="W37" s="1"/>
  <c r="H37"/>
  <c r="I37" s="1"/>
  <c r="A37"/>
  <c r="V36"/>
  <c r="T36"/>
  <c r="H36"/>
  <c r="I36" s="1"/>
  <c r="A36"/>
  <c r="A24"/>
  <c r="A23"/>
  <c r="A22"/>
  <c r="A20"/>
  <c r="A19"/>
  <c r="A18"/>
  <c r="A16"/>
  <c r="A15"/>
  <c r="T13"/>
  <c r="H13"/>
  <c r="A13"/>
  <c r="U12"/>
  <c r="U14" s="1"/>
  <c r="S12"/>
  <c r="S14" s="1"/>
  <c r="R12"/>
  <c r="R14" s="1"/>
  <c r="G12"/>
  <c r="G14" s="1"/>
  <c r="F12"/>
  <c r="F14" s="1"/>
  <c r="A14" s="1"/>
  <c r="T11"/>
  <c r="V11" s="1"/>
  <c r="W11" s="1"/>
  <c r="H11"/>
  <c r="I11" s="1"/>
  <c r="A11"/>
  <c r="T10"/>
  <c r="V10" s="1"/>
  <c r="W10" s="1"/>
  <c r="H10"/>
  <c r="A10"/>
  <c r="T9"/>
  <c r="V9" s="1"/>
  <c r="H9"/>
  <c r="A9"/>
  <c r="O161" i="17" l="1"/>
  <c r="Q149"/>
  <c r="V201" i="13"/>
  <c r="V203" s="1"/>
  <c r="W203" s="1"/>
  <c r="S176"/>
  <c r="V174"/>
  <c r="V176" s="1"/>
  <c r="W176" s="1"/>
  <c r="U122"/>
  <c r="S147"/>
  <c r="S149" s="1"/>
  <c r="U41"/>
  <c r="R41"/>
  <c r="A64"/>
  <c r="A12"/>
  <c r="T41" i="19"/>
  <c r="O243" i="15"/>
  <c r="O230"/>
  <c r="Q162"/>
  <c r="T120" i="13"/>
  <c r="T122" s="1"/>
  <c r="Q80" i="14"/>
  <c r="T145" i="13"/>
  <c r="V145" s="1"/>
  <c r="Q81" i="1"/>
  <c r="Q68"/>
  <c r="Q81" i="17"/>
  <c r="Q68"/>
  <c r="Q81" i="16"/>
  <c r="Q68"/>
  <c r="Q81" i="15"/>
  <c r="Q68"/>
  <c r="H39" i="13"/>
  <c r="H41" s="1"/>
  <c r="A70"/>
  <c r="V39"/>
  <c r="V41" s="1"/>
  <c r="T201"/>
  <c r="T203" s="1"/>
  <c r="S228"/>
  <c r="S230" s="1"/>
  <c r="R228"/>
  <c r="R230" s="1"/>
  <c r="V117"/>
  <c r="R147"/>
  <c r="R149" s="1"/>
  <c r="T148"/>
  <c r="V93"/>
  <c r="T144"/>
  <c r="U66"/>
  <c r="U68" s="1"/>
  <c r="T39"/>
  <c r="A78"/>
  <c r="A73"/>
  <c r="A74"/>
  <c r="A63"/>
  <c r="A65"/>
  <c r="T65"/>
  <c r="V65" s="1"/>
  <c r="W65" s="1"/>
  <c r="R66"/>
  <c r="R68" s="1"/>
  <c r="S66"/>
  <c r="A25"/>
  <c r="A77"/>
  <c r="A76"/>
  <c r="A26"/>
  <c r="A17"/>
  <c r="A69"/>
  <c r="G66"/>
  <c r="G68" s="1"/>
  <c r="Q161" i="16"/>
  <c r="Q242" i="13"/>
  <c r="Q243"/>
  <c r="Q80" i="17"/>
  <c r="O243" i="13"/>
  <c r="Q161" i="15"/>
  <c r="O81" i="13"/>
  <c r="Q243" i="16"/>
  <c r="O162" i="15"/>
  <c r="O162" i="14"/>
  <c r="Q81" i="13"/>
  <c r="Q162" i="16"/>
  <c r="O243"/>
  <c r="O81"/>
  <c r="O80"/>
  <c r="O81" i="14"/>
  <c r="Q66"/>
  <c r="O81" i="17"/>
  <c r="O162" i="16"/>
  <c r="O81" i="15"/>
  <c r="Q243"/>
  <c r="O162" i="17"/>
  <c r="E81" i="14"/>
  <c r="O81" i="1"/>
  <c r="Q161"/>
  <c r="O161"/>
  <c r="Q80"/>
  <c r="Q162"/>
  <c r="O80"/>
  <c r="W9" i="13"/>
  <c r="H63"/>
  <c r="I63" s="1"/>
  <c r="H12"/>
  <c r="H14" s="1"/>
  <c r="T12"/>
  <c r="T14" s="1"/>
  <c r="I9"/>
  <c r="V12"/>
  <c r="A44"/>
  <c r="A72"/>
  <c r="I10"/>
  <c r="H65"/>
  <c r="I65" s="1"/>
  <c r="I13"/>
  <c r="V13"/>
  <c r="A21"/>
  <c r="A39"/>
  <c r="W40"/>
  <c r="F66"/>
  <c r="F68" s="1"/>
  <c r="W36"/>
  <c r="V63"/>
  <c r="T64"/>
  <c r="V64" s="1"/>
  <c r="W64" s="1"/>
  <c r="T93"/>
  <c r="T95" s="1"/>
  <c r="T67"/>
  <c r="H64"/>
  <c r="I64" s="1"/>
  <c r="H67"/>
  <c r="I40"/>
  <c r="A53"/>
  <c r="W121"/>
  <c r="V94"/>
  <c r="W118"/>
  <c r="W171"/>
  <c r="U228"/>
  <c r="U230" s="1"/>
  <c r="T146"/>
  <c r="W198"/>
  <c r="U147"/>
  <c r="U149" s="1"/>
  <c r="T174"/>
  <c r="T176" s="1"/>
  <c r="W202"/>
  <c r="T226"/>
  <c r="V226" s="1"/>
  <c r="W226" s="1"/>
  <c r="W199"/>
  <c r="T227"/>
  <c r="V227" s="1"/>
  <c r="W227" s="1"/>
  <c r="T225"/>
  <c r="T229"/>
  <c r="A79" l="1"/>
  <c r="W174"/>
  <c r="V144"/>
  <c r="W144" s="1"/>
  <c r="W41"/>
  <c r="S68"/>
  <c r="A54"/>
  <c r="I41"/>
  <c r="A68"/>
  <c r="A27"/>
  <c r="I14"/>
  <c r="V148"/>
  <c r="V95"/>
  <c r="W95" s="1"/>
  <c r="Q81" i="14"/>
  <c r="Q68"/>
  <c r="I39" i="13"/>
  <c r="T41"/>
  <c r="A75"/>
  <c r="V14"/>
  <c r="V120"/>
  <c r="V122" s="1"/>
  <c r="W122" s="1"/>
  <c r="W117"/>
  <c r="T66"/>
  <c r="T68" s="1"/>
  <c r="A71"/>
  <c r="W201"/>
  <c r="W90"/>
  <c r="W13"/>
  <c r="T147"/>
  <c r="T149" s="1"/>
  <c r="V146"/>
  <c r="W146" s="1"/>
  <c r="W145"/>
  <c r="V66"/>
  <c r="A66"/>
  <c r="H66"/>
  <c r="H68" s="1"/>
  <c r="V229"/>
  <c r="V67"/>
  <c r="W12"/>
  <c r="V225"/>
  <c r="V228" s="1"/>
  <c r="T228"/>
  <c r="T230" s="1"/>
  <c r="W94"/>
  <c r="I67"/>
  <c r="W63"/>
  <c r="W39"/>
  <c r="I12"/>
  <c r="A161" i="1"/>
  <c r="A161" i="14"/>
  <c r="A161" i="15"/>
  <c r="A161" i="16"/>
  <c r="A161" i="17"/>
  <c r="A161" i="19"/>
  <c r="A161" i="20"/>
  <c r="A134" i="1"/>
  <c r="A134" i="14"/>
  <c r="A134" i="15"/>
  <c r="A134" i="16"/>
  <c r="A134" i="17"/>
  <c r="A134" i="19"/>
  <c r="A134" i="20"/>
  <c r="A52" i="1"/>
  <c r="A80" i="13" l="1"/>
  <c r="V230"/>
  <c r="W230" s="1"/>
  <c r="V68"/>
  <c r="W14"/>
  <c r="W68"/>
  <c r="I68"/>
  <c r="W148"/>
  <c r="V147"/>
  <c r="V149" s="1"/>
  <c r="W149" s="1"/>
  <c r="W120"/>
  <c r="A81"/>
  <c r="W229"/>
  <c r="W66"/>
  <c r="W225"/>
  <c r="W93"/>
  <c r="I66"/>
  <c r="W67"/>
  <c r="A52" i="17"/>
  <c r="A52" i="16"/>
  <c r="A52" i="15"/>
  <c r="A52" i="14"/>
  <c r="W147" i="13" l="1"/>
  <c r="W228"/>
  <c r="P104" i="20"/>
  <c r="P104" i="19" s="1"/>
  <c r="N104" i="20"/>
  <c r="N104" i="19" s="1"/>
  <c r="M104" i="20"/>
  <c r="P131"/>
  <c r="P131" i="19" s="1"/>
  <c r="N131" i="20"/>
  <c r="M131"/>
  <c r="P185"/>
  <c r="P185" i="19" s="1"/>
  <c r="N185" i="20"/>
  <c r="N185" i="19" s="1"/>
  <c r="M185" i="20"/>
  <c r="P213"/>
  <c r="N213"/>
  <c r="N212" i="19" s="1"/>
  <c r="M213" i="20"/>
  <c r="P50"/>
  <c r="N50"/>
  <c r="N50" i="19" s="1"/>
  <c r="M50" i="20"/>
  <c r="D50"/>
  <c r="D50" i="19" s="1"/>
  <c r="C50" i="20"/>
  <c r="C50" i="19" s="1"/>
  <c r="A50" i="1"/>
  <c r="A50" i="14"/>
  <c r="A50" i="15"/>
  <c r="A50" i="16"/>
  <c r="A50" i="17"/>
  <c r="P50" i="19"/>
  <c r="P23" i="20"/>
  <c r="N23"/>
  <c r="M23"/>
  <c r="M23" i="19" s="1"/>
  <c r="D23" i="20"/>
  <c r="D23" i="19" s="1"/>
  <c r="C23" i="20"/>
  <c r="A23" i="1"/>
  <c r="A23" i="14"/>
  <c r="A23" i="15"/>
  <c r="A23" i="16"/>
  <c r="A23" i="17"/>
  <c r="P23" i="19"/>
  <c r="N158" i="20" l="1"/>
  <c r="M240"/>
  <c r="N131" i="19"/>
  <c r="N158" s="1"/>
  <c r="O131" i="20"/>
  <c r="Q131" s="1"/>
  <c r="A77" i="1"/>
  <c r="O104" i="20"/>
  <c r="Q104" s="1"/>
  <c r="A77" i="16"/>
  <c r="O185" i="20"/>
  <c r="Q185" s="1"/>
  <c r="E23"/>
  <c r="M131" i="19"/>
  <c r="A77" i="14"/>
  <c r="N240" i="20"/>
  <c r="A77" i="17"/>
  <c r="A77" i="15"/>
  <c r="P77" i="19"/>
  <c r="O213" i="20"/>
  <c r="P158"/>
  <c r="P158" i="19"/>
  <c r="M158" i="20"/>
  <c r="M104" i="19"/>
  <c r="N239"/>
  <c r="P240" i="20"/>
  <c r="M185" i="19"/>
  <c r="O185" s="1"/>
  <c r="Q185" s="1"/>
  <c r="P212"/>
  <c r="P239" s="1"/>
  <c r="M212"/>
  <c r="P77" i="20"/>
  <c r="D77" i="19"/>
  <c r="D77" i="20"/>
  <c r="C23" i="19"/>
  <c r="E23" s="1"/>
  <c r="N77" i="20"/>
  <c r="N77" i="19" s="1"/>
  <c r="O50" i="20"/>
  <c r="Q50" s="1"/>
  <c r="A23"/>
  <c r="N23" i="19"/>
  <c r="O23" s="1"/>
  <c r="Q23" s="1"/>
  <c r="A50" i="20"/>
  <c r="C77"/>
  <c r="E50" i="19"/>
  <c r="M50"/>
  <c r="O50" s="1"/>
  <c r="Q50" s="1"/>
  <c r="M77" i="20"/>
  <c r="O23"/>
  <c r="Q23" s="1"/>
  <c r="E50"/>
  <c r="O158" l="1"/>
  <c r="O240"/>
  <c r="Q240" s="1"/>
  <c r="O131" i="19"/>
  <c r="Q131" s="1"/>
  <c r="A50"/>
  <c r="E77" i="20"/>
  <c r="Q213"/>
  <c r="Q158"/>
  <c r="O104" i="19"/>
  <c r="M158"/>
  <c r="O158" s="1"/>
  <c r="M239"/>
  <c r="O239" s="1"/>
  <c r="Q239" s="1"/>
  <c r="O212"/>
  <c r="E77"/>
  <c r="C77"/>
  <c r="A77" i="20"/>
  <c r="O77"/>
  <c r="Q77" s="1"/>
  <c r="M77" i="19"/>
  <c r="O77" s="1"/>
  <c r="Q77" s="1"/>
  <c r="A23"/>
  <c r="A107" i="1"/>
  <c r="A102"/>
  <c r="A107" i="14"/>
  <c r="A107" i="16"/>
  <c r="A102"/>
  <c r="A107" i="17"/>
  <c r="A102"/>
  <c r="A102" i="20"/>
  <c r="A77" i="19" l="1"/>
  <c r="Q212"/>
  <c r="Q104"/>
  <c r="Q158"/>
  <c r="A48" i="16"/>
  <c r="A48" i="1"/>
  <c r="A102" i="19"/>
  <c r="A102" i="15"/>
  <c r="A107" i="20"/>
  <c r="A107" i="15"/>
  <c r="A107" i="19"/>
  <c r="A102" i="14"/>
  <c r="A48" i="15"/>
  <c r="A48" i="14"/>
  <c r="A48" i="17"/>
  <c r="A53" l="1"/>
  <c r="A53" i="14" l="1"/>
  <c r="A53" i="15"/>
  <c r="A53" i="16"/>
  <c r="A53" i="1"/>
  <c r="A26" i="17"/>
  <c r="A26" i="15"/>
  <c r="A26" i="14"/>
  <c r="A26" i="16"/>
  <c r="A26" i="1"/>
  <c r="A44"/>
  <c r="A44" i="14"/>
  <c r="A44" i="17"/>
  <c r="A44" i="16"/>
  <c r="A44" i="15"/>
  <c r="P15" i="19"/>
  <c r="U13"/>
  <c r="P13"/>
  <c r="U11"/>
  <c r="P11"/>
  <c r="U10"/>
  <c r="P10"/>
  <c r="P16"/>
  <c r="P51"/>
  <c r="P49"/>
  <c r="P47"/>
  <c r="P46"/>
  <c r="P45"/>
  <c r="P43"/>
  <c r="P24"/>
  <c r="P22"/>
  <c r="P20"/>
  <c r="P19"/>
  <c r="P18"/>
  <c r="P25" l="1"/>
  <c r="P52"/>
  <c r="P48"/>
  <c r="P21"/>
  <c r="P17"/>
  <c r="P26" l="1"/>
  <c r="U229" i="17"/>
  <c r="S229"/>
  <c r="R229"/>
  <c r="U227"/>
  <c r="S227"/>
  <c r="R227"/>
  <c r="U226"/>
  <c r="S226"/>
  <c r="R226"/>
  <c r="U225"/>
  <c r="S225"/>
  <c r="R225"/>
  <c r="T202"/>
  <c r="U201"/>
  <c r="S201"/>
  <c r="R201"/>
  <c r="T200"/>
  <c r="V200" s="1"/>
  <c r="T199"/>
  <c r="T198"/>
  <c r="V198" s="1"/>
  <c r="T175"/>
  <c r="U174"/>
  <c r="S174"/>
  <c r="R174"/>
  <c r="T173"/>
  <c r="V173" s="1"/>
  <c r="W173"/>
  <c r="T172"/>
  <c r="T171"/>
  <c r="V171" s="1"/>
  <c r="W171"/>
  <c r="U148"/>
  <c r="S148"/>
  <c r="R148"/>
  <c r="U146"/>
  <c r="S146"/>
  <c r="R146"/>
  <c r="U145"/>
  <c r="S145"/>
  <c r="R145"/>
  <c r="U144"/>
  <c r="S144"/>
  <c r="R144"/>
  <c r="T121"/>
  <c r="U120"/>
  <c r="S120"/>
  <c r="R120"/>
  <c r="T119"/>
  <c r="V119" s="1"/>
  <c r="T118"/>
  <c r="T117"/>
  <c r="V117" s="1"/>
  <c r="T94"/>
  <c r="U93"/>
  <c r="S93"/>
  <c r="R93"/>
  <c r="T92"/>
  <c r="V92" s="1"/>
  <c r="W92"/>
  <c r="T91"/>
  <c r="V91" s="1"/>
  <c r="T90"/>
  <c r="U67"/>
  <c r="S67"/>
  <c r="R67"/>
  <c r="G67"/>
  <c r="F67"/>
  <c r="U65"/>
  <c r="S65"/>
  <c r="R65"/>
  <c r="G65"/>
  <c r="F65"/>
  <c r="U64"/>
  <c r="S64"/>
  <c r="R64"/>
  <c r="G64"/>
  <c r="F64"/>
  <c r="U63"/>
  <c r="S63"/>
  <c r="R63"/>
  <c r="G63"/>
  <c r="F63"/>
  <c r="A51"/>
  <c r="A49"/>
  <c r="A47"/>
  <c r="A46"/>
  <c r="A45"/>
  <c r="A43"/>
  <c r="A42"/>
  <c r="T40"/>
  <c r="H40"/>
  <c r="A40"/>
  <c r="U39"/>
  <c r="S39"/>
  <c r="R39"/>
  <c r="G39"/>
  <c r="F39"/>
  <c r="T38"/>
  <c r="V38" s="1"/>
  <c r="H38"/>
  <c r="A38"/>
  <c r="T37"/>
  <c r="V37" s="1"/>
  <c r="H37"/>
  <c r="A37"/>
  <c r="T36"/>
  <c r="V36" s="1"/>
  <c r="H36"/>
  <c r="A36"/>
  <c r="A24"/>
  <c r="A22"/>
  <c r="A20"/>
  <c r="A19"/>
  <c r="A18"/>
  <c r="A16"/>
  <c r="A15"/>
  <c r="T13"/>
  <c r="H13"/>
  <c r="A13"/>
  <c r="U12"/>
  <c r="S12"/>
  <c r="R12"/>
  <c r="G12"/>
  <c r="F12"/>
  <c r="T11"/>
  <c r="V11" s="1"/>
  <c r="W11" s="1"/>
  <c r="H11"/>
  <c r="A11"/>
  <c r="T10"/>
  <c r="H10"/>
  <c r="I10" s="1"/>
  <c r="A10"/>
  <c r="T9"/>
  <c r="V9" s="1"/>
  <c r="H9"/>
  <c r="A9"/>
  <c r="R122" l="1"/>
  <c r="S122"/>
  <c r="R176"/>
  <c r="R203"/>
  <c r="U122"/>
  <c r="S176"/>
  <c r="S203"/>
  <c r="U176"/>
  <c r="U203"/>
  <c r="R95"/>
  <c r="S95"/>
  <c r="U95"/>
  <c r="U41"/>
  <c r="R41"/>
  <c r="S41"/>
  <c r="U14"/>
  <c r="S14"/>
  <c r="R14"/>
  <c r="A54"/>
  <c r="F41"/>
  <c r="G41"/>
  <c r="A41" s="1"/>
  <c r="F14"/>
  <c r="G14"/>
  <c r="A67"/>
  <c r="I13"/>
  <c r="V202"/>
  <c r="V175"/>
  <c r="V172"/>
  <c r="V174" s="1"/>
  <c r="A72"/>
  <c r="W91"/>
  <c r="T67"/>
  <c r="A39"/>
  <c r="W119"/>
  <c r="A76"/>
  <c r="T229"/>
  <c r="A17"/>
  <c r="A21"/>
  <c r="A25"/>
  <c r="G66"/>
  <c r="G68" s="1"/>
  <c r="R66"/>
  <c r="R68" s="1"/>
  <c r="H39"/>
  <c r="H41" s="1"/>
  <c r="S66"/>
  <c r="S68" s="1"/>
  <c r="U147"/>
  <c r="U149" s="1"/>
  <c r="I37"/>
  <c r="A74"/>
  <c r="H65"/>
  <c r="A12"/>
  <c r="A70"/>
  <c r="V90"/>
  <c r="V93" s="1"/>
  <c r="T145"/>
  <c r="V145" s="1"/>
  <c r="H64"/>
  <c r="H67"/>
  <c r="U66"/>
  <c r="U68" s="1"/>
  <c r="A78"/>
  <c r="T174"/>
  <c r="T176" s="1"/>
  <c r="A73"/>
  <c r="I40"/>
  <c r="S228"/>
  <c r="S230" s="1"/>
  <c r="T225"/>
  <c r="V225" s="1"/>
  <c r="W200"/>
  <c r="T120"/>
  <c r="T122" s="1"/>
  <c r="V118"/>
  <c r="T226"/>
  <c r="T12"/>
  <c r="T14" s="1"/>
  <c r="T227"/>
  <c r="V227" s="1"/>
  <c r="A64"/>
  <c r="A69"/>
  <c r="W38"/>
  <c r="A63"/>
  <c r="A65"/>
  <c r="S147"/>
  <c r="S149" s="1"/>
  <c r="R228"/>
  <c r="R230" s="1"/>
  <c r="W36"/>
  <c r="W9"/>
  <c r="H12"/>
  <c r="H14" s="1"/>
  <c r="H63"/>
  <c r="V10"/>
  <c r="V12" s="1"/>
  <c r="V13"/>
  <c r="V40"/>
  <c r="V121"/>
  <c r="I9"/>
  <c r="I11"/>
  <c r="I36"/>
  <c r="W37"/>
  <c r="I38"/>
  <c r="T65"/>
  <c r="V65" s="1"/>
  <c r="F66"/>
  <c r="F68" s="1"/>
  <c r="A68" s="1"/>
  <c r="R147"/>
  <c r="R149" s="1"/>
  <c r="T144"/>
  <c r="V39"/>
  <c r="T39"/>
  <c r="T41" s="1"/>
  <c r="T64"/>
  <c r="V64" s="1"/>
  <c r="V94"/>
  <c r="T63"/>
  <c r="T93"/>
  <c r="T95" s="1"/>
  <c r="T148"/>
  <c r="T201"/>
  <c r="T203" s="1"/>
  <c r="V199"/>
  <c r="T146"/>
  <c r="U228"/>
  <c r="U230" s="1"/>
  <c r="A80" l="1"/>
  <c r="V176"/>
  <c r="I41"/>
  <c r="I14"/>
  <c r="A14"/>
  <c r="V14"/>
  <c r="V95"/>
  <c r="V41"/>
  <c r="A79"/>
  <c r="A75"/>
  <c r="A71"/>
  <c r="W202"/>
  <c r="V229"/>
  <c r="V67"/>
  <c r="V226"/>
  <c r="V228" s="1"/>
  <c r="V201"/>
  <c r="V203" s="1"/>
  <c r="W203" s="1"/>
  <c r="W175"/>
  <c r="W172"/>
  <c r="V120"/>
  <c r="V122" s="1"/>
  <c r="W122" s="1"/>
  <c r="W94"/>
  <c r="W199"/>
  <c r="I64"/>
  <c r="W227"/>
  <c r="W65"/>
  <c r="I65"/>
  <c r="A27"/>
  <c r="W145"/>
  <c r="I39"/>
  <c r="W118"/>
  <c r="I12"/>
  <c r="H66"/>
  <c r="H68" s="1"/>
  <c r="I67"/>
  <c r="W13"/>
  <c r="W10"/>
  <c r="W64"/>
  <c r="W40"/>
  <c r="T228"/>
  <c r="T230" s="1"/>
  <c r="A66"/>
  <c r="V146"/>
  <c r="W146" s="1"/>
  <c r="T66"/>
  <c r="T68" s="1"/>
  <c r="V63"/>
  <c r="V66" s="1"/>
  <c r="T147"/>
  <c r="T149" s="1"/>
  <c r="V144"/>
  <c r="W174"/>
  <c r="W121"/>
  <c r="W198"/>
  <c r="W117"/>
  <c r="I63"/>
  <c r="W90"/>
  <c r="W225"/>
  <c r="V148"/>
  <c r="W39"/>
  <c r="V230" l="1"/>
  <c r="W230" s="1"/>
  <c r="V68"/>
  <c r="W68" s="1"/>
  <c r="W41"/>
  <c r="W14"/>
  <c r="I68"/>
  <c r="A81"/>
  <c r="W229"/>
  <c r="W226"/>
  <c r="W228"/>
  <c r="V147"/>
  <c r="V149" s="1"/>
  <c r="W149" s="1"/>
  <c r="W12"/>
  <c r="W63"/>
  <c r="W67"/>
  <c r="I66"/>
  <c r="W66"/>
  <c r="W93"/>
  <c r="W120"/>
  <c r="W201"/>
  <c r="W144"/>
  <c r="W148"/>
  <c r="W147" l="1"/>
  <c r="R39" i="16" l="1"/>
  <c r="S39"/>
  <c r="T40"/>
  <c r="S41" l="1"/>
  <c r="R41"/>
  <c r="T41"/>
  <c r="T39"/>
  <c r="T202" i="14" l="1"/>
  <c r="T202" i="15"/>
  <c r="T200"/>
  <c r="T199"/>
  <c r="T198"/>
  <c r="T202" i="16"/>
  <c r="T202" i="1"/>
  <c r="T200"/>
  <c r="T199"/>
  <c r="T198"/>
  <c r="T121" i="14"/>
  <c r="T121" i="15"/>
  <c r="T119"/>
  <c r="T118"/>
  <c r="T117"/>
  <c r="T121" i="16"/>
  <c r="T121" i="1"/>
  <c r="T118"/>
  <c r="T117"/>
  <c r="T175" i="14"/>
  <c r="T175" i="15"/>
  <c r="T173"/>
  <c r="T172"/>
  <c r="T171"/>
  <c r="T175" i="16"/>
  <c r="T175" i="1"/>
  <c r="T173"/>
  <c r="T172"/>
  <c r="T171"/>
  <c r="T40" i="14"/>
  <c r="T40" i="15"/>
  <c r="T38"/>
  <c r="T37"/>
  <c r="T36"/>
  <c r="T40" i="1"/>
  <c r="T38"/>
  <c r="T37"/>
  <c r="T36"/>
  <c r="T13" i="14"/>
  <c r="T13" i="15"/>
  <c r="T11"/>
  <c r="T10"/>
  <c r="T9"/>
  <c r="T13" i="16"/>
  <c r="T13" i="1"/>
  <c r="T11"/>
  <c r="T10"/>
  <c r="T9"/>
  <c r="T94" i="14"/>
  <c r="T94" i="15"/>
  <c r="T92"/>
  <c r="T91"/>
  <c r="T94" i="16"/>
  <c r="T94" i="1"/>
  <c r="T92"/>
  <c r="T91"/>
  <c r="T90" i="15"/>
  <c r="T90" i="1"/>
  <c r="P9" i="19"/>
  <c r="P214" i="20"/>
  <c r="P213" i="19" s="1"/>
  <c r="N214" i="20"/>
  <c r="N213" i="19" s="1"/>
  <c r="M214" i="20"/>
  <c r="M213" i="19" s="1"/>
  <c r="P212" i="20"/>
  <c r="N212"/>
  <c r="M212"/>
  <c r="P210"/>
  <c r="P209" i="19" s="1"/>
  <c r="N210" i="20"/>
  <c r="N209" i="19" s="1"/>
  <c r="M210" i="20"/>
  <c r="M209" i="19" s="1"/>
  <c r="P209" i="20"/>
  <c r="P208" i="19" s="1"/>
  <c r="N209" i="20"/>
  <c r="N208" i="19" s="1"/>
  <c r="M209" i="20"/>
  <c r="M208" i="19" s="1"/>
  <c r="P207" i="20"/>
  <c r="N207"/>
  <c r="M207"/>
  <c r="P205"/>
  <c r="P205" i="19" s="1"/>
  <c r="N205" i="20"/>
  <c r="N205" i="19" s="1"/>
  <c r="M205" i="20"/>
  <c r="M205" i="19" s="1"/>
  <c r="P204" i="20"/>
  <c r="P204" i="19" s="1"/>
  <c r="N204" i="20"/>
  <c r="N204" i="19" s="1"/>
  <c r="M204" i="20"/>
  <c r="M204" i="19" s="1"/>
  <c r="P202" i="20"/>
  <c r="N202"/>
  <c r="M202"/>
  <c r="P200"/>
  <c r="P200" i="19" s="1"/>
  <c r="N200" i="20"/>
  <c r="N200" i="19" s="1"/>
  <c r="M200" i="20"/>
  <c r="M200" i="19" s="1"/>
  <c r="P199" i="20"/>
  <c r="P199" i="19" s="1"/>
  <c r="N199" i="20"/>
  <c r="N199" i="19" s="1"/>
  <c r="M199" i="20"/>
  <c r="M199" i="19" s="1"/>
  <c r="P198" i="20"/>
  <c r="P198" i="19" s="1"/>
  <c r="N198" i="20"/>
  <c r="N198" i="19" s="1"/>
  <c r="M198" i="20"/>
  <c r="M198" i="19" s="1"/>
  <c r="P186" i="20"/>
  <c r="P186" i="19" s="1"/>
  <c r="N186" i="20"/>
  <c r="N186" i="19" s="1"/>
  <c r="M186" i="20"/>
  <c r="M186" i="19" s="1"/>
  <c r="P184" i="20"/>
  <c r="N184"/>
  <c r="M184"/>
  <c r="P182"/>
  <c r="P182" i="19" s="1"/>
  <c r="N182" i="20"/>
  <c r="M182"/>
  <c r="M182" i="19" s="1"/>
  <c r="P181" i="20"/>
  <c r="P181" i="19" s="1"/>
  <c r="N181" i="20"/>
  <c r="N181" i="19" s="1"/>
  <c r="M181" i="20"/>
  <c r="M181" i="19" s="1"/>
  <c r="P180" i="20"/>
  <c r="N180"/>
  <c r="M180"/>
  <c r="P178"/>
  <c r="P178" i="19" s="1"/>
  <c r="N178" i="20"/>
  <c r="M178"/>
  <c r="M178" i="19" s="1"/>
  <c r="P177" i="20"/>
  <c r="P177" i="19" s="1"/>
  <c r="N177" i="20"/>
  <c r="M177"/>
  <c r="M177" i="19" s="1"/>
  <c r="P175" i="20"/>
  <c r="N175"/>
  <c r="M175"/>
  <c r="P173"/>
  <c r="P173" i="19" s="1"/>
  <c r="N173" i="20"/>
  <c r="N173" i="19" s="1"/>
  <c r="M173" i="20"/>
  <c r="M173" i="19" s="1"/>
  <c r="P172" i="20"/>
  <c r="P172" i="19" s="1"/>
  <c r="N172" i="20"/>
  <c r="N172" i="19" s="1"/>
  <c r="M172" i="20"/>
  <c r="M172" i="19" s="1"/>
  <c r="P171" i="20"/>
  <c r="N171"/>
  <c r="N171" i="19" s="1"/>
  <c r="M171" i="20"/>
  <c r="M171" i="19" s="1"/>
  <c r="P132" i="20"/>
  <c r="P132" i="19" s="1"/>
  <c r="N132" i="20"/>
  <c r="N132" i="19" s="1"/>
  <c r="M132" i="20"/>
  <c r="M132" i="19" s="1"/>
  <c r="P130" i="20"/>
  <c r="N130"/>
  <c r="M130"/>
  <c r="P128"/>
  <c r="P128" i="19" s="1"/>
  <c r="N128" i="20"/>
  <c r="N128" i="19" s="1"/>
  <c r="M128" i="20"/>
  <c r="M128" i="19" s="1"/>
  <c r="P127" i="20"/>
  <c r="P127" i="19" s="1"/>
  <c r="N127" i="20"/>
  <c r="N127" i="19" s="1"/>
  <c r="M127" i="20"/>
  <c r="M127" i="19" s="1"/>
  <c r="P126" i="20"/>
  <c r="N126"/>
  <c r="M126"/>
  <c r="P124"/>
  <c r="P124" i="19" s="1"/>
  <c r="N124" i="20"/>
  <c r="N124" i="19" s="1"/>
  <c r="M124" i="20"/>
  <c r="M124" i="19" s="1"/>
  <c r="P123" i="20"/>
  <c r="P123" i="19" s="1"/>
  <c r="N123" i="20"/>
  <c r="N123" i="19" s="1"/>
  <c r="M123" i="20"/>
  <c r="M123" i="19" s="1"/>
  <c r="P121" i="20"/>
  <c r="N121"/>
  <c r="M121"/>
  <c r="P119"/>
  <c r="P119" i="19" s="1"/>
  <c r="N119" i="20"/>
  <c r="N119" i="19" s="1"/>
  <c r="M119" i="20"/>
  <c r="M119" i="19" s="1"/>
  <c r="P118" i="20"/>
  <c r="P118" i="19" s="1"/>
  <c r="N118" i="20"/>
  <c r="N118" i="19" s="1"/>
  <c r="M118" i="20"/>
  <c r="M118" i="19" s="1"/>
  <c r="P117" i="20"/>
  <c r="P117" i="19" s="1"/>
  <c r="N117" i="20"/>
  <c r="N117" i="19" s="1"/>
  <c r="M117" i="20"/>
  <c r="M117" i="19" s="1"/>
  <c r="P105" i="20"/>
  <c r="P105" i="19" s="1"/>
  <c r="N105" i="20"/>
  <c r="N105" i="19" s="1"/>
  <c r="M105" i="20"/>
  <c r="P103"/>
  <c r="N103"/>
  <c r="M103"/>
  <c r="P101"/>
  <c r="P101" i="19" s="1"/>
  <c r="N101" i="20"/>
  <c r="N101" i="19" s="1"/>
  <c r="M101" i="20"/>
  <c r="M101" i="19" s="1"/>
  <c r="P100" i="20"/>
  <c r="P100" i="19" s="1"/>
  <c r="N100" i="20"/>
  <c r="N100" i="19" s="1"/>
  <c r="M100" i="20"/>
  <c r="M100" i="19" s="1"/>
  <c r="P99" i="20"/>
  <c r="N99"/>
  <c r="M99"/>
  <c r="P97"/>
  <c r="P97" i="19" s="1"/>
  <c r="N97" i="20"/>
  <c r="N97" i="19" s="1"/>
  <c r="M97" i="20"/>
  <c r="M97" i="19" s="1"/>
  <c r="P96" i="20"/>
  <c r="P96" i="19" s="1"/>
  <c r="N96" i="20"/>
  <c r="M96"/>
  <c r="M96" i="19" s="1"/>
  <c r="P94" i="20"/>
  <c r="N94"/>
  <c r="M94"/>
  <c r="P92"/>
  <c r="P92" i="19" s="1"/>
  <c r="N92" i="20"/>
  <c r="N92" i="19" s="1"/>
  <c r="M92" i="20"/>
  <c r="M92" i="19" s="1"/>
  <c r="P91" i="20"/>
  <c r="P91" i="19" s="1"/>
  <c r="N91" i="20"/>
  <c r="N91" i="19" s="1"/>
  <c r="M91" i="20"/>
  <c r="M91" i="19" s="1"/>
  <c r="P90" i="20"/>
  <c r="N90"/>
  <c r="N90" i="19" s="1"/>
  <c r="M90" i="20"/>
  <c r="M90" i="19" s="1"/>
  <c r="P51" i="20"/>
  <c r="N51"/>
  <c r="N51" i="19" s="1"/>
  <c r="M51" i="20"/>
  <c r="M51" i="19" s="1"/>
  <c r="P49" i="20"/>
  <c r="N49"/>
  <c r="M49"/>
  <c r="P47"/>
  <c r="N47"/>
  <c r="N47" i="19" s="1"/>
  <c r="M47" i="20"/>
  <c r="M47" i="19" s="1"/>
  <c r="P46" i="20"/>
  <c r="N46"/>
  <c r="N46" i="19" s="1"/>
  <c r="M46" i="20"/>
  <c r="M46" i="19" s="1"/>
  <c r="P45" i="20"/>
  <c r="N45"/>
  <c r="M45"/>
  <c r="P43"/>
  <c r="N43"/>
  <c r="N43" i="19" s="1"/>
  <c r="M43" i="20"/>
  <c r="M43" i="19" s="1"/>
  <c r="P42" i="20"/>
  <c r="P42" i="19" s="1"/>
  <c r="N42" i="20"/>
  <c r="N42" i="19" s="1"/>
  <c r="M42" i="20"/>
  <c r="M42" i="19" s="1"/>
  <c r="P40" i="20"/>
  <c r="N40"/>
  <c r="M40"/>
  <c r="P38"/>
  <c r="P38" i="19" s="1"/>
  <c r="N38" i="20"/>
  <c r="N38" i="19" s="1"/>
  <c r="M38" i="20"/>
  <c r="M38" i="19" s="1"/>
  <c r="P37" i="20"/>
  <c r="P37" i="19" s="1"/>
  <c r="N37" i="20"/>
  <c r="N37" i="19" s="1"/>
  <c r="M37" i="20"/>
  <c r="M37" i="19" s="1"/>
  <c r="P36" i="20"/>
  <c r="P36" i="19" s="1"/>
  <c r="N36" i="20"/>
  <c r="N36" i="19" s="1"/>
  <c r="M36" i="20"/>
  <c r="M36" i="19" s="1"/>
  <c r="P24" i="20"/>
  <c r="N24"/>
  <c r="M24"/>
  <c r="M24" i="19" s="1"/>
  <c r="P22" i="20"/>
  <c r="N22"/>
  <c r="M22"/>
  <c r="P20"/>
  <c r="N20"/>
  <c r="M20"/>
  <c r="M20" i="19" s="1"/>
  <c r="P19" i="20"/>
  <c r="N19"/>
  <c r="M19"/>
  <c r="M19" i="19" s="1"/>
  <c r="P18" i="20"/>
  <c r="N18"/>
  <c r="M18"/>
  <c r="P16"/>
  <c r="N16"/>
  <c r="M16"/>
  <c r="M16" i="19" s="1"/>
  <c r="P15" i="20"/>
  <c r="N15"/>
  <c r="N15" i="19" s="1"/>
  <c r="M15" i="20"/>
  <c r="M15" i="19" s="1"/>
  <c r="P13" i="20"/>
  <c r="N13"/>
  <c r="M13"/>
  <c r="P11"/>
  <c r="N11"/>
  <c r="M11"/>
  <c r="M11" i="19" s="1"/>
  <c r="P10" i="20"/>
  <c r="N10"/>
  <c r="N10" i="19" s="1"/>
  <c r="M10" i="20"/>
  <c r="M10" i="19" s="1"/>
  <c r="P9" i="20"/>
  <c r="N9"/>
  <c r="N9" i="19" s="1"/>
  <c r="M9" i="20"/>
  <c r="D51"/>
  <c r="D51" i="19" s="1"/>
  <c r="C51" i="20"/>
  <c r="C51" i="19" s="1"/>
  <c r="D49" i="20"/>
  <c r="C49"/>
  <c r="D47"/>
  <c r="D47" i="19" s="1"/>
  <c r="C47" i="20"/>
  <c r="C47" i="19" s="1"/>
  <c r="D46" i="20"/>
  <c r="D46" i="19" s="1"/>
  <c r="C46" i="20"/>
  <c r="C46" i="19" s="1"/>
  <c r="D45" i="20"/>
  <c r="C45"/>
  <c r="D43"/>
  <c r="D43" i="19" s="1"/>
  <c r="C43" i="20"/>
  <c r="C43" i="19" s="1"/>
  <c r="D42" i="20"/>
  <c r="D42" i="19" s="1"/>
  <c r="C42" i="20"/>
  <c r="C42" i="19" s="1"/>
  <c r="D40" i="20"/>
  <c r="C40"/>
  <c r="D38"/>
  <c r="D38" i="19" s="1"/>
  <c r="C38" i="20"/>
  <c r="C38" i="19" s="1"/>
  <c r="D37" i="20"/>
  <c r="D37" i="19" s="1"/>
  <c r="C37" i="20"/>
  <c r="C37" i="19" s="1"/>
  <c r="D36" i="20"/>
  <c r="D36" i="19" s="1"/>
  <c r="C36" i="20"/>
  <c r="C36" i="19" s="1"/>
  <c r="D24" i="20"/>
  <c r="D24" i="19" s="1"/>
  <c r="C24" i="20"/>
  <c r="C24" i="19" s="1"/>
  <c r="D22" i="20"/>
  <c r="C22"/>
  <c r="D20"/>
  <c r="D20" i="19" s="1"/>
  <c r="C20" i="20"/>
  <c r="C20" i="19" s="1"/>
  <c r="D19" i="20"/>
  <c r="D19" i="19" s="1"/>
  <c r="C19" i="20"/>
  <c r="C19" i="19" s="1"/>
  <c r="D18" i="20"/>
  <c r="C18"/>
  <c r="C18" i="19" s="1"/>
  <c r="D16" i="20"/>
  <c r="D16" i="19" s="1"/>
  <c r="C16" i="20"/>
  <c r="D15"/>
  <c r="D15" i="19" s="1"/>
  <c r="C15" i="20"/>
  <c r="D13"/>
  <c r="C13"/>
  <c r="D11"/>
  <c r="D11" i="19" s="1"/>
  <c r="C11" i="20"/>
  <c r="C11" i="19" s="1"/>
  <c r="D10" i="20"/>
  <c r="D10" i="19" s="1"/>
  <c r="C10" i="20"/>
  <c r="C10" i="19" s="1"/>
  <c r="D9" i="20"/>
  <c r="C9"/>
  <c r="D52" l="1"/>
  <c r="P133"/>
  <c r="N187"/>
  <c r="M215"/>
  <c r="P106"/>
  <c r="N133"/>
  <c r="P25"/>
  <c r="N52"/>
  <c r="P187"/>
  <c r="N215"/>
  <c r="C52"/>
  <c r="P52"/>
  <c r="N106"/>
  <c r="M133"/>
  <c r="P215"/>
  <c r="D25"/>
  <c r="N25"/>
  <c r="M52"/>
  <c r="N103" i="19"/>
  <c r="N106" s="1"/>
  <c r="M130"/>
  <c r="M133" s="1"/>
  <c r="P211"/>
  <c r="P214" s="1"/>
  <c r="M25" i="20"/>
  <c r="P103" i="19"/>
  <c r="P106" s="1"/>
  <c r="N130"/>
  <c r="N133" s="1"/>
  <c r="M184"/>
  <c r="M187" s="1"/>
  <c r="M187" i="20"/>
  <c r="C25"/>
  <c r="P130" i="19"/>
  <c r="P133" s="1"/>
  <c r="N184"/>
  <c r="N187" s="1"/>
  <c r="M211"/>
  <c r="M214" s="1"/>
  <c r="M103"/>
  <c r="M106" i="20"/>
  <c r="P184" i="19"/>
  <c r="P187" s="1"/>
  <c r="N211"/>
  <c r="N214" s="1"/>
  <c r="P78" i="20"/>
  <c r="P76"/>
  <c r="C49" i="19"/>
  <c r="C52" s="1"/>
  <c r="M49"/>
  <c r="M52" s="1"/>
  <c r="D49"/>
  <c r="D52" s="1"/>
  <c r="P74" i="20"/>
  <c r="N49" i="19"/>
  <c r="N52" s="1"/>
  <c r="P73" i="20"/>
  <c r="M63"/>
  <c r="M63" i="19" s="1"/>
  <c r="P65" i="20"/>
  <c r="D22" i="19"/>
  <c r="D25" s="1"/>
  <c r="M22"/>
  <c r="M25" s="1"/>
  <c r="C22"/>
  <c r="C25" s="1"/>
  <c r="N22"/>
  <c r="M183" i="20"/>
  <c r="D21"/>
  <c r="N18" i="19"/>
  <c r="N21" i="20"/>
  <c r="N45" i="19"/>
  <c r="N48" s="1"/>
  <c r="N48" i="20"/>
  <c r="P72"/>
  <c r="P21"/>
  <c r="P48"/>
  <c r="P99" i="19"/>
  <c r="P102" s="1"/>
  <c r="P102" i="20"/>
  <c r="P126" i="19"/>
  <c r="P129" s="1"/>
  <c r="P129" i="20"/>
  <c r="P180" i="19"/>
  <c r="P183" s="1"/>
  <c r="P183" i="20"/>
  <c r="P207" i="19"/>
  <c r="P210" s="1"/>
  <c r="P211" i="20"/>
  <c r="N99" i="19"/>
  <c r="N102" s="1"/>
  <c r="N102" i="20"/>
  <c r="N126" i="19"/>
  <c r="N129" s="1"/>
  <c r="N129" i="20"/>
  <c r="N207" i="19"/>
  <c r="N210" s="1"/>
  <c r="N211" i="20"/>
  <c r="D45" i="19"/>
  <c r="D48" s="1"/>
  <c r="D48" i="20"/>
  <c r="N180" i="19"/>
  <c r="N183" i="20"/>
  <c r="C45" i="19"/>
  <c r="C72" s="1"/>
  <c r="C48" i="20"/>
  <c r="M45" i="19"/>
  <c r="M48" i="20"/>
  <c r="M99" i="19"/>
  <c r="M102" i="20"/>
  <c r="M126" i="19"/>
  <c r="M129" s="1"/>
  <c r="M129" i="20"/>
  <c r="M207" i="19"/>
  <c r="M210" s="1"/>
  <c r="M211" i="20"/>
  <c r="N179"/>
  <c r="N188" s="1"/>
  <c r="N206"/>
  <c r="N208" s="1"/>
  <c r="P179"/>
  <c r="P206"/>
  <c r="P208" s="1"/>
  <c r="M125"/>
  <c r="M206"/>
  <c r="N98"/>
  <c r="N125"/>
  <c r="O15" i="19"/>
  <c r="Q15" s="1"/>
  <c r="O42"/>
  <c r="Q42" s="1"/>
  <c r="O47"/>
  <c r="Q47" s="1"/>
  <c r="O101"/>
  <c r="Q101" s="1"/>
  <c r="P98" i="20"/>
  <c r="P107" s="1"/>
  <c r="P125"/>
  <c r="C44"/>
  <c r="C53" s="1"/>
  <c r="M44"/>
  <c r="D17"/>
  <c r="D26" s="1"/>
  <c r="D44"/>
  <c r="N17"/>
  <c r="N44"/>
  <c r="O204" i="19"/>
  <c r="Q204" s="1"/>
  <c r="E11"/>
  <c r="E20"/>
  <c r="E38"/>
  <c r="E42"/>
  <c r="E47"/>
  <c r="O10"/>
  <c r="Q10" s="1"/>
  <c r="P17" i="20"/>
  <c r="P44"/>
  <c r="O91" i="19"/>
  <c r="Q91" s="1"/>
  <c r="O97"/>
  <c r="O118"/>
  <c r="Q118" s="1"/>
  <c r="O172"/>
  <c r="Q172" s="1"/>
  <c r="O199"/>
  <c r="Q199" s="1"/>
  <c r="O205"/>
  <c r="Q205" s="1"/>
  <c r="P70"/>
  <c r="E24"/>
  <c r="E37"/>
  <c r="P76"/>
  <c r="P64"/>
  <c r="O46"/>
  <c r="Q46" s="1"/>
  <c r="O51"/>
  <c r="Q51" s="1"/>
  <c r="O100"/>
  <c r="Q100" s="1"/>
  <c r="O127"/>
  <c r="Q127" s="1"/>
  <c r="O132"/>
  <c r="Q132" s="1"/>
  <c r="O181"/>
  <c r="Q181" s="1"/>
  <c r="O186"/>
  <c r="Q186" s="1"/>
  <c r="O208"/>
  <c r="Q208" s="1"/>
  <c r="O213"/>
  <c r="Q213" s="1"/>
  <c r="D40"/>
  <c r="D44" s="1"/>
  <c r="N65" i="20"/>
  <c r="N65" i="19" s="1"/>
  <c r="N11"/>
  <c r="O11" s="1"/>
  <c r="Q11" s="1"/>
  <c r="P40"/>
  <c r="P44" s="1"/>
  <c r="P53" s="1"/>
  <c r="P175"/>
  <c r="P179" s="1"/>
  <c r="C63" i="20"/>
  <c r="C9" i="19"/>
  <c r="C15"/>
  <c r="E15" s="1"/>
  <c r="N70" i="20"/>
  <c r="N70" i="19" s="1"/>
  <c r="N16"/>
  <c r="O16" s="1"/>
  <c r="Q16" s="1"/>
  <c r="M39"/>
  <c r="O37"/>
  <c r="Q37" s="1"/>
  <c r="O43"/>
  <c r="Q43" s="1"/>
  <c r="O123"/>
  <c r="Q123" s="1"/>
  <c r="O124"/>
  <c r="O128"/>
  <c r="Q128" s="1"/>
  <c r="N178"/>
  <c r="N232" s="1"/>
  <c r="O209"/>
  <c r="Q209" s="1"/>
  <c r="P63"/>
  <c r="P69"/>
  <c r="P74"/>
  <c r="P94"/>
  <c r="P98" s="1"/>
  <c r="P121"/>
  <c r="P125" s="1"/>
  <c r="P202"/>
  <c r="P206" s="1"/>
  <c r="D63" i="20"/>
  <c r="D9" i="19"/>
  <c r="D63" s="1"/>
  <c r="D72" i="20"/>
  <c r="D18" i="19"/>
  <c r="M67" i="20"/>
  <c r="M13" i="19"/>
  <c r="N74" i="20"/>
  <c r="N74" i="19" s="1"/>
  <c r="N20"/>
  <c r="O20" s="1"/>
  <c r="Q20" s="1"/>
  <c r="N39"/>
  <c r="M40"/>
  <c r="M44" s="1"/>
  <c r="M94"/>
  <c r="N96"/>
  <c r="O96" s="1"/>
  <c r="Q96" s="1"/>
  <c r="M159" i="20"/>
  <c r="M105" i="19"/>
  <c r="O105" s="1"/>
  <c r="Q105" s="1"/>
  <c r="M121"/>
  <c r="M125" s="1"/>
  <c r="M175"/>
  <c r="N232" i="20"/>
  <c r="N177" i="19"/>
  <c r="O177" s="1"/>
  <c r="Q177" s="1"/>
  <c r="N182"/>
  <c r="O182" s="1"/>
  <c r="Q182" s="1"/>
  <c r="M202"/>
  <c r="M206" s="1"/>
  <c r="P67"/>
  <c r="P73"/>
  <c r="P78"/>
  <c r="D13"/>
  <c r="D17" s="1"/>
  <c r="P67" i="20"/>
  <c r="E10" i="19"/>
  <c r="C67" i="20"/>
  <c r="C13" i="19"/>
  <c r="C70" i="20"/>
  <c r="C16" i="19"/>
  <c r="E16" s="1"/>
  <c r="E19"/>
  <c r="C40"/>
  <c r="E43"/>
  <c r="E46"/>
  <c r="E51"/>
  <c r="N13"/>
  <c r="M72" i="20"/>
  <c r="M18" i="19"/>
  <c r="N73" i="20"/>
  <c r="N73" i="19" s="1"/>
  <c r="N19"/>
  <c r="O19" s="1"/>
  <c r="Q19" s="1"/>
  <c r="N78" i="20"/>
  <c r="N78" i="19" s="1"/>
  <c r="N24"/>
  <c r="O24" s="1"/>
  <c r="Q24" s="1"/>
  <c r="P39"/>
  <c r="O38"/>
  <c r="Q38" s="1"/>
  <c r="N40"/>
  <c r="N44" s="1"/>
  <c r="P144" i="20"/>
  <c r="P90" i="19"/>
  <c r="O92"/>
  <c r="Q92" s="1"/>
  <c r="N94"/>
  <c r="O119"/>
  <c r="Q119" s="1"/>
  <c r="N121"/>
  <c r="N125" s="1"/>
  <c r="P171"/>
  <c r="P225" s="1"/>
  <c r="O173"/>
  <c r="Q173" s="1"/>
  <c r="N175"/>
  <c r="M235" i="20"/>
  <c r="M180" i="19"/>
  <c r="O200"/>
  <c r="Q200" s="1"/>
  <c r="N202"/>
  <c r="N206" s="1"/>
  <c r="N215" s="1"/>
  <c r="P65"/>
  <c r="P72"/>
  <c r="P201"/>
  <c r="P203" s="1"/>
  <c r="M227" i="20"/>
  <c r="D64"/>
  <c r="N64"/>
  <c r="N64" i="19" s="1"/>
  <c r="P64" i="20"/>
  <c r="T120" i="15"/>
  <c r="T122" s="1"/>
  <c r="M228" i="20"/>
  <c r="P227" i="19"/>
  <c r="N146" i="20"/>
  <c r="P146" i="19"/>
  <c r="O99" i="20"/>
  <c r="T174" i="1"/>
  <c r="T176" s="1"/>
  <c r="T174" i="16"/>
  <c r="T176" s="1"/>
  <c r="T174" i="14"/>
  <c r="T176" s="1"/>
  <c r="T201" i="1"/>
  <c r="T203" s="1"/>
  <c r="T201" i="16"/>
  <c r="T203" s="1"/>
  <c r="T201" i="14"/>
  <c r="T203" s="1"/>
  <c r="O16" i="20"/>
  <c r="Q16" s="1"/>
  <c r="O43"/>
  <c r="Q43" s="1"/>
  <c r="O97"/>
  <c r="E51"/>
  <c r="T12" i="16"/>
  <c r="T14" s="1"/>
  <c r="O47" i="20"/>
  <c r="Q47" s="1"/>
  <c r="P153"/>
  <c r="O94"/>
  <c r="N120"/>
  <c r="O118"/>
  <c r="O119"/>
  <c r="Q119" s="1"/>
  <c r="E47"/>
  <c r="P63"/>
  <c r="M65"/>
  <c r="O15"/>
  <c r="Q15" s="1"/>
  <c r="O124"/>
  <c r="T12" i="15"/>
  <c r="T14" s="1"/>
  <c r="P69" i="20"/>
  <c r="O24"/>
  <c r="Q24" s="1"/>
  <c r="N39"/>
  <c r="O40"/>
  <c r="O51"/>
  <c r="Q51" s="1"/>
  <c r="O186"/>
  <c r="Q186" s="1"/>
  <c r="D78"/>
  <c r="O10"/>
  <c r="O11"/>
  <c r="P70"/>
  <c r="N159" i="19"/>
  <c r="O132" i="20"/>
  <c r="Q132" s="1"/>
  <c r="P227"/>
  <c r="P150" i="19"/>
  <c r="O127" i="20"/>
  <c r="Q127" s="1"/>
  <c r="O19"/>
  <c r="Q19" s="1"/>
  <c r="O20"/>
  <c r="Q20" s="1"/>
  <c r="M39"/>
  <c r="M41" s="1"/>
  <c r="O36"/>
  <c r="Q36" s="1"/>
  <c r="O128"/>
  <c r="Q128" s="1"/>
  <c r="O49"/>
  <c r="O52" s="1"/>
  <c r="O207"/>
  <c r="T39" i="1"/>
  <c r="T41" s="1"/>
  <c r="T39" i="14"/>
  <c r="T41" s="1"/>
  <c r="P39" i="20"/>
  <c r="P41" s="1"/>
  <c r="O45"/>
  <c r="M155"/>
  <c r="O123"/>
  <c r="Q123" s="1"/>
  <c r="N227"/>
  <c r="O202"/>
  <c r="P12" i="19"/>
  <c r="D67" i="20"/>
  <c r="E43"/>
  <c r="N12"/>
  <c r="N14" s="1"/>
  <c r="M70"/>
  <c r="M70" i="19" s="1"/>
  <c r="M74" i="20"/>
  <c r="M74" i="19" s="1"/>
  <c r="M78" i="20"/>
  <c r="M78" i="19" s="1"/>
  <c r="O90" i="20"/>
  <c r="Q90" s="1"/>
  <c r="P93"/>
  <c r="M153"/>
  <c r="N155"/>
  <c r="O172"/>
  <c r="O173"/>
  <c r="O177"/>
  <c r="Q177" s="1"/>
  <c r="O178"/>
  <c r="Q178" s="1"/>
  <c r="O181"/>
  <c r="Q181" s="1"/>
  <c r="O182"/>
  <c r="Q182" s="1"/>
  <c r="O198"/>
  <c r="Q198" s="1"/>
  <c r="P201"/>
  <c r="P203" s="1"/>
  <c r="C65"/>
  <c r="E9"/>
  <c r="D65" i="19"/>
  <c r="E13" i="20"/>
  <c r="D70"/>
  <c r="E18"/>
  <c r="E22"/>
  <c r="E38"/>
  <c r="M148"/>
  <c r="N151" i="19"/>
  <c r="O103" i="20"/>
  <c r="P235" i="19"/>
  <c r="M241" i="20"/>
  <c r="O212"/>
  <c r="D12"/>
  <c r="D14" s="1"/>
  <c r="C21"/>
  <c r="P151" i="19"/>
  <c r="N174" i="20"/>
  <c r="N240" i="19"/>
  <c r="N155"/>
  <c r="T12" i="1"/>
  <c r="T14" s="1"/>
  <c r="T12" i="14"/>
  <c r="T14" s="1"/>
  <c r="T39" i="15"/>
  <c r="T41" s="1"/>
  <c r="T174"/>
  <c r="T176" s="1"/>
  <c r="T120" i="1"/>
  <c r="T122" s="1"/>
  <c r="T120" i="16"/>
  <c r="T122" s="1"/>
  <c r="T120" i="14"/>
  <c r="T122" s="1"/>
  <c r="T201" i="15"/>
  <c r="T203" s="1"/>
  <c r="O130" i="20"/>
  <c r="O198" i="19"/>
  <c r="N69" i="20"/>
  <c r="N69" i="19" s="1"/>
  <c r="M21" i="20"/>
  <c r="O18"/>
  <c r="O38"/>
  <c r="Q38" s="1"/>
  <c r="P145"/>
  <c r="P154" i="19"/>
  <c r="M120" i="20"/>
  <c r="M122" s="1"/>
  <c r="O117"/>
  <c r="M144" i="19"/>
  <c r="N145" i="20"/>
  <c r="O184"/>
  <c r="N201"/>
  <c r="N203" s="1"/>
  <c r="P232"/>
  <c r="M239"/>
  <c r="M17"/>
  <c r="O13"/>
  <c r="N154" i="19"/>
  <c r="O180" i="20"/>
  <c r="O22"/>
  <c r="O92"/>
  <c r="O101"/>
  <c r="Q101" s="1"/>
  <c r="O105"/>
  <c r="Q105" s="1"/>
  <c r="O121"/>
  <c r="M146"/>
  <c r="N150"/>
  <c r="M174"/>
  <c r="M176" s="1"/>
  <c r="O171"/>
  <c r="P231" i="19"/>
  <c r="M226" i="20"/>
  <c r="P236"/>
  <c r="M12"/>
  <c r="M14" s="1"/>
  <c r="M9" i="19"/>
  <c r="O9" i="20"/>
  <c r="M76"/>
  <c r="M79" s="1"/>
  <c r="O90" i="19"/>
  <c r="P120"/>
  <c r="P122" s="1"/>
  <c r="O126" i="20"/>
  <c r="M151"/>
  <c r="N154"/>
  <c r="N225" i="19"/>
  <c r="M179" i="20"/>
  <c r="M188" s="1"/>
  <c r="O175"/>
  <c r="O200"/>
  <c r="Q200" s="1"/>
  <c r="O205"/>
  <c r="Q205" s="1"/>
  <c r="O210"/>
  <c r="Q210" s="1"/>
  <c r="O214"/>
  <c r="Q214" s="1"/>
  <c r="M230"/>
  <c r="O37"/>
  <c r="O42"/>
  <c r="Q42" s="1"/>
  <c r="O46"/>
  <c r="Q46" s="1"/>
  <c r="N63"/>
  <c r="N63" i="19" s="1"/>
  <c r="M64" i="20"/>
  <c r="M64" i="19" s="1"/>
  <c r="N67" i="20"/>
  <c r="M69"/>
  <c r="M69" i="19" s="1"/>
  <c r="N72" i="20"/>
  <c r="M73"/>
  <c r="M73" i="19" s="1"/>
  <c r="N76" i="20"/>
  <c r="O91"/>
  <c r="M93"/>
  <c r="M95" s="1"/>
  <c r="O96"/>
  <c r="Q96" s="1"/>
  <c r="M98"/>
  <c r="M107" s="1"/>
  <c r="O100"/>
  <c r="Q100" s="1"/>
  <c r="P148"/>
  <c r="N151"/>
  <c r="P157"/>
  <c r="N159"/>
  <c r="M231" i="19"/>
  <c r="P232"/>
  <c r="M235"/>
  <c r="P236"/>
  <c r="P240"/>
  <c r="O199" i="20"/>
  <c r="M201"/>
  <c r="M203" s="1"/>
  <c r="O204"/>
  <c r="Q204" s="1"/>
  <c r="O209"/>
  <c r="Q209" s="1"/>
  <c r="N226"/>
  <c r="P228"/>
  <c r="N230"/>
  <c r="M232"/>
  <c r="P233"/>
  <c r="N235"/>
  <c r="M236"/>
  <c r="P237"/>
  <c r="N239"/>
  <c r="P241"/>
  <c r="P12"/>
  <c r="P14" s="1"/>
  <c r="N93"/>
  <c r="N95" s="1"/>
  <c r="P120"/>
  <c r="P122" s="1"/>
  <c r="M144"/>
  <c r="P150"/>
  <c r="P154"/>
  <c r="M157"/>
  <c r="P174"/>
  <c r="M233"/>
  <c r="N236"/>
  <c r="M237"/>
  <c r="M150" i="19"/>
  <c r="P155"/>
  <c r="P159"/>
  <c r="N144" i="20"/>
  <c r="M145"/>
  <c r="P146"/>
  <c r="N148"/>
  <c r="M150"/>
  <c r="P151"/>
  <c r="N153"/>
  <c r="M154"/>
  <c r="P155"/>
  <c r="N157"/>
  <c r="P159"/>
  <c r="P226"/>
  <c r="N228"/>
  <c r="P230"/>
  <c r="N233"/>
  <c r="P235"/>
  <c r="N237"/>
  <c r="P239"/>
  <c r="P242" s="1"/>
  <c r="N241"/>
  <c r="E45"/>
  <c r="E37"/>
  <c r="E40"/>
  <c r="E11"/>
  <c r="E16"/>
  <c r="E20"/>
  <c r="E24"/>
  <c r="C39"/>
  <c r="E36"/>
  <c r="E42"/>
  <c r="C78"/>
  <c r="D74" i="19"/>
  <c r="E46" i="20"/>
  <c r="E49"/>
  <c r="C74"/>
  <c r="D39"/>
  <c r="D69"/>
  <c r="C72"/>
  <c r="D73"/>
  <c r="C76"/>
  <c r="C64"/>
  <c r="D65"/>
  <c r="C69"/>
  <c r="C73"/>
  <c r="D74"/>
  <c r="E10"/>
  <c r="C12"/>
  <c r="C14" s="1"/>
  <c r="E15"/>
  <c r="C17"/>
  <c r="E19"/>
  <c r="D76"/>
  <c r="H9" i="14"/>
  <c r="H10"/>
  <c r="P41" i="19" l="1"/>
  <c r="P188" i="20"/>
  <c r="M217"/>
  <c r="N79"/>
  <c r="M134" i="19"/>
  <c r="M215"/>
  <c r="N41"/>
  <c r="M41"/>
  <c r="P27"/>
  <c r="P14"/>
  <c r="N107" i="20"/>
  <c r="M216"/>
  <c r="M208"/>
  <c r="P189"/>
  <c r="P176"/>
  <c r="P107" i="19"/>
  <c r="N189" i="20"/>
  <c r="N176"/>
  <c r="P54" i="19"/>
  <c r="N53" i="20"/>
  <c r="N135"/>
  <c r="N122"/>
  <c r="P108"/>
  <c r="P95"/>
  <c r="M242"/>
  <c r="N54"/>
  <c r="N41"/>
  <c r="D54"/>
  <c r="D41"/>
  <c r="C54"/>
  <c r="C41"/>
  <c r="P134"/>
  <c r="P216"/>
  <c r="C26"/>
  <c r="P53"/>
  <c r="P135"/>
  <c r="N217"/>
  <c r="N53" i="19"/>
  <c r="P188"/>
  <c r="P27" i="20"/>
  <c r="D79"/>
  <c r="E52"/>
  <c r="D53" i="19"/>
  <c r="O106" i="20"/>
  <c r="N54" i="19"/>
  <c r="O25" i="20"/>
  <c r="M26"/>
  <c r="O187"/>
  <c r="O133"/>
  <c r="N25" i="19"/>
  <c r="N216" i="20"/>
  <c r="M135"/>
  <c r="P160"/>
  <c r="P135" i="19"/>
  <c r="O215" i="20"/>
  <c r="E25"/>
  <c r="N27"/>
  <c r="N134" i="19"/>
  <c r="M53" i="20"/>
  <c r="P79"/>
  <c r="N108"/>
  <c r="P216" i="19"/>
  <c r="N160" i="20"/>
  <c r="M160"/>
  <c r="N242"/>
  <c r="P215" i="19"/>
  <c r="N26" i="20"/>
  <c r="N134"/>
  <c r="M134"/>
  <c r="P54"/>
  <c r="P79" i="19"/>
  <c r="C79" i="20"/>
  <c r="M54"/>
  <c r="P134" i="19"/>
  <c r="P26" i="20"/>
  <c r="D53"/>
  <c r="D27"/>
  <c r="P217"/>
  <c r="O211" i="19"/>
  <c r="O103"/>
  <c r="O106" s="1"/>
  <c r="P238"/>
  <c r="P241" s="1"/>
  <c r="N157"/>
  <c r="N160" s="1"/>
  <c r="M157"/>
  <c r="O130"/>
  <c r="N238"/>
  <c r="N241" s="1"/>
  <c r="M76"/>
  <c r="M79" s="1"/>
  <c r="M106"/>
  <c r="Q212" i="20"/>
  <c r="Q215" s="1"/>
  <c r="P157" i="19"/>
  <c r="P160" s="1"/>
  <c r="Q49" i="20"/>
  <c r="Q52" s="1"/>
  <c r="O184" i="19"/>
  <c r="O187" s="1"/>
  <c r="Q103" i="20"/>
  <c r="Q106" s="1"/>
  <c r="N76" i="19"/>
  <c r="N79" s="1"/>
  <c r="C76"/>
  <c r="D76"/>
  <c r="O22"/>
  <c r="O25" s="1"/>
  <c r="E22"/>
  <c r="E25" s="1"/>
  <c r="E49"/>
  <c r="E52" s="1"/>
  <c r="O49"/>
  <c r="O52" s="1"/>
  <c r="P75" i="20"/>
  <c r="O18" i="19"/>
  <c r="Q18" s="1"/>
  <c r="Q21" s="1"/>
  <c r="O99"/>
  <c r="O102" s="1"/>
  <c r="N234"/>
  <c r="O21" i="20"/>
  <c r="P238"/>
  <c r="O45" i="19"/>
  <c r="Q45" s="1"/>
  <c r="Q48" s="1"/>
  <c r="M102"/>
  <c r="O207"/>
  <c r="Q207" s="1"/>
  <c r="Q210" s="1"/>
  <c r="O183" i="20"/>
  <c r="N156"/>
  <c r="M156"/>
  <c r="M48" i="19"/>
  <c r="M53" s="1"/>
  <c r="N75" i="20"/>
  <c r="O126" i="19"/>
  <c r="Q126" s="1"/>
  <c r="Q129" s="1"/>
  <c r="E48" i="20"/>
  <c r="N152"/>
  <c r="N238"/>
  <c r="M72" i="19"/>
  <c r="M75" s="1"/>
  <c r="M75" i="20"/>
  <c r="E45" i="19"/>
  <c r="E48" s="1"/>
  <c r="C48"/>
  <c r="Q45" i="20"/>
  <c r="Q48" s="1"/>
  <c r="O48"/>
  <c r="C75"/>
  <c r="P234" i="19"/>
  <c r="P237" s="1"/>
  <c r="Q99" i="20"/>
  <c r="Q102" s="1"/>
  <c r="O102"/>
  <c r="M238"/>
  <c r="Q207"/>
  <c r="Q211" s="1"/>
  <c r="O211"/>
  <c r="P156"/>
  <c r="O129"/>
  <c r="P153" i="19"/>
  <c r="P156" s="1"/>
  <c r="E21" i="20"/>
  <c r="D75"/>
  <c r="P75" i="19"/>
  <c r="O180"/>
  <c r="M183"/>
  <c r="N183"/>
  <c r="E18"/>
  <c r="E21" s="1"/>
  <c r="D21"/>
  <c r="D26" s="1"/>
  <c r="N21"/>
  <c r="P234" i="20"/>
  <c r="N179" i="19"/>
  <c r="O179" i="20"/>
  <c r="Q124"/>
  <c r="Q97" i="19"/>
  <c r="N234" i="20"/>
  <c r="M234"/>
  <c r="O206"/>
  <c r="Q124" i="19"/>
  <c r="Q97" i="20"/>
  <c r="N17" i="19"/>
  <c r="N98"/>
  <c r="N107" s="1"/>
  <c r="O98" i="20"/>
  <c r="P152"/>
  <c r="M152"/>
  <c r="O125"/>
  <c r="O232"/>
  <c r="Q232" s="1"/>
  <c r="N71"/>
  <c r="D71"/>
  <c r="O178" i="19"/>
  <c r="Q178" s="1"/>
  <c r="P71"/>
  <c r="P80" s="1"/>
  <c r="E40"/>
  <c r="E44" s="1"/>
  <c r="C44"/>
  <c r="O44" i="20"/>
  <c r="P71"/>
  <c r="C71"/>
  <c r="M71"/>
  <c r="E44"/>
  <c r="O159"/>
  <c r="Q159" s="1"/>
  <c r="O17"/>
  <c r="E17"/>
  <c r="P148" i="19"/>
  <c r="P152" s="1"/>
  <c r="N229"/>
  <c r="O69"/>
  <c r="Q69" s="1"/>
  <c r="N148"/>
  <c r="P229"/>
  <c r="P233" s="1"/>
  <c r="O73"/>
  <c r="Q73" s="1"/>
  <c r="N150"/>
  <c r="O150" s="1"/>
  <c r="N66"/>
  <c r="N236"/>
  <c r="O94"/>
  <c r="O72" i="20"/>
  <c r="N72" i="19"/>
  <c r="O65" i="20"/>
  <c r="Q65" s="1"/>
  <c r="M65" i="19"/>
  <c r="O65" s="1"/>
  <c r="Q65" s="1"/>
  <c r="O40"/>
  <c r="O44" s="1"/>
  <c r="O202"/>
  <c r="O175"/>
  <c r="O121"/>
  <c r="P66"/>
  <c r="P68" s="1"/>
  <c r="O67" i="20"/>
  <c r="N67" i="19"/>
  <c r="N71" s="1"/>
  <c r="O74"/>
  <c r="Q74" s="1"/>
  <c r="Q40" i="20"/>
  <c r="Q44" s="1"/>
  <c r="O78" i="19"/>
  <c r="Q78" s="1"/>
  <c r="O70"/>
  <c r="Q70" s="1"/>
  <c r="C69"/>
  <c r="M67"/>
  <c r="M71" s="1"/>
  <c r="Q202" i="20"/>
  <c r="Q206" s="1"/>
  <c r="Q94"/>
  <c r="O64" i="19"/>
  <c r="Q64" s="1"/>
  <c r="E13"/>
  <c r="E17" s="1"/>
  <c r="O13"/>
  <c r="O17" s="1"/>
  <c r="M145"/>
  <c r="D67"/>
  <c r="Q199" i="20"/>
  <c r="P145" i="19"/>
  <c r="O227" i="20"/>
  <c r="Q227" s="1"/>
  <c r="N201" i="19"/>
  <c r="Q172" i="20"/>
  <c r="P226" i="19"/>
  <c r="M226"/>
  <c r="D66" i="20"/>
  <c r="N120" i="19"/>
  <c r="Q118" i="20"/>
  <c r="Q91"/>
  <c r="N145" i="19"/>
  <c r="O228" i="20"/>
  <c r="Q228" s="1"/>
  <c r="P93" i="19"/>
  <c r="P66" i="20"/>
  <c r="P68" s="1"/>
  <c r="D39" i="19"/>
  <c r="Q37" i="20"/>
  <c r="M151" i="19"/>
  <c r="O151" s="1"/>
  <c r="Q10" i="20"/>
  <c r="C64" i="19"/>
  <c r="N227"/>
  <c r="Q173" i="20"/>
  <c r="E74"/>
  <c r="O146"/>
  <c r="Q146" s="1"/>
  <c r="M93" i="19"/>
  <c r="M95" s="1"/>
  <c r="N146"/>
  <c r="Q92" i="20"/>
  <c r="E78"/>
  <c r="E67"/>
  <c r="P174" i="19"/>
  <c r="Q11" i="20"/>
  <c r="E65"/>
  <c r="C66"/>
  <c r="C68" s="1"/>
  <c r="N153" i="19"/>
  <c r="N156" s="1"/>
  <c r="D12"/>
  <c r="P144"/>
  <c r="D69"/>
  <c r="O78" i="20"/>
  <c r="Q78" s="1"/>
  <c r="N231" i="19"/>
  <c r="O231" s="1"/>
  <c r="Q231" s="1"/>
  <c r="E12" i="20"/>
  <c r="E14" s="1"/>
  <c r="O36" i="19"/>
  <c r="C17"/>
  <c r="O74" i="20"/>
  <c r="Q74" s="1"/>
  <c r="E69" i="19"/>
  <c r="D64"/>
  <c r="M154"/>
  <c r="O154" s="1"/>
  <c r="Q154" s="1"/>
  <c r="N93"/>
  <c r="O155" i="20"/>
  <c r="Q155" s="1"/>
  <c r="O241"/>
  <c r="Q241" s="1"/>
  <c r="O154"/>
  <c r="Q154" s="1"/>
  <c r="N12" i="19"/>
  <c r="N14" s="1"/>
  <c r="O153" i="20"/>
  <c r="C63" i="19"/>
  <c r="E69" i="20"/>
  <c r="N229"/>
  <c r="N231" s="1"/>
  <c r="E70"/>
  <c r="E9" i="19"/>
  <c r="N174"/>
  <c r="N176" s="1"/>
  <c r="C27" i="20"/>
  <c r="C73" i="19"/>
  <c r="O145" i="20"/>
  <c r="O70"/>
  <c r="Q70" s="1"/>
  <c r="M227" i="19"/>
  <c r="D78"/>
  <c r="O233" i="20"/>
  <c r="Q233" s="1"/>
  <c r="M27"/>
  <c r="P229"/>
  <c r="P231" s="1"/>
  <c r="N147"/>
  <c r="N149" s="1"/>
  <c r="O236"/>
  <c r="Q236" s="1"/>
  <c r="M189"/>
  <c r="N144" i="19"/>
  <c r="O144" s="1"/>
  <c r="M108" i="20"/>
  <c r="O73"/>
  <c r="Q73" s="1"/>
  <c r="O64"/>
  <c r="Q175"/>
  <c r="Q179" s="1"/>
  <c r="O76"/>
  <c r="Q121"/>
  <c r="M159" i="19"/>
  <c r="O159" s="1"/>
  <c r="Q159" s="1"/>
  <c r="M155"/>
  <c r="O155" s="1"/>
  <c r="Q155" s="1"/>
  <c r="Q180" i="20"/>
  <c r="Q183" s="1"/>
  <c r="M17" i="19"/>
  <c r="M238"/>
  <c r="O120" i="20"/>
  <c r="O122" s="1"/>
  <c r="Q117"/>
  <c r="O93"/>
  <c r="O95" s="1"/>
  <c r="Q198" i="19"/>
  <c r="O150" i="20"/>
  <c r="O237"/>
  <c r="Q237" s="1"/>
  <c r="M240" i="19"/>
  <c r="O240" s="1"/>
  <c r="Q240" s="1"/>
  <c r="N226"/>
  <c r="M148"/>
  <c r="M98"/>
  <c r="O63"/>
  <c r="N66" i="20"/>
  <c r="M229"/>
  <c r="M231" s="1"/>
  <c r="O226"/>
  <c r="O201"/>
  <c r="O203" s="1"/>
  <c r="O174"/>
  <c r="O176" s="1"/>
  <c r="Q171"/>
  <c r="O63"/>
  <c r="M153" i="19"/>
  <c r="O239" i="20"/>
  <c r="N235" i="19"/>
  <c r="O235" s="1"/>
  <c r="Q235" s="1"/>
  <c r="Q18" i="20"/>
  <c r="Q21" s="1"/>
  <c r="M201" i="19"/>
  <c r="Q130" i="20"/>
  <c r="Q133" s="1"/>
  <c r="O39"/>
  <c r="O41" s="1"/>
  <c r="O235"/>
  <c r="M147"/>
  <c r="M149" s="1"/>
  <c r="O144"/>
  <c r="O230"/>
  <c r="M232" i="19"/>
  <c r="O232" s="1"/>
  <c r="Q232" s="1"/>
  <c r="M229"/>
  <c r="M179"/>
  <c r="O151" i="20"/>
  <c r="O12"/>
  <c r="O14" s="1"/>
  <c r="Q9"/>
  <c r="M225" i="19"/>
  <c r="O225" s="1"/>
  <c r="Q225" s="1"/>
  <c r="M174"/>
  <c r="M176" s="1"/>
  <c r="O171"/>
  <c r="Q22" i="20"/>
  <c r="Q25" s="1"/>
  <c r="O69"/>
  <c r="Q69" s="1"/>
  <c r="M234" i="19"/>
  <c r="M66" i="20"/>
  <c r="M68" s="1"/>
  <c r="Q184"/>
  <c r="Q187" s="1"/>
  <c r="P147"/>
  <c r="P149" s="1"/>
  <c r="M21" i="19"/>
  <c r="M236"/>
  <c r="O157" i="20"/>
  <c r="Q126"/>
  <c r="Q129" s="1"/>
  <c r="Q90" i="19"/>
  <c r="M12"/>
  <c r="M14" s="1"/>
  <c r="O9"/>
  <c r="M146"/>
  <c r="Q13" i="20"/>
  <c r="Q17" s="1"/>
  <c r="M120" i="19"/>
  <c r="O117"/>
  <c r="O148" i="20"/>
  <c r="E39"/>
  <c r="E63"/>
  <c r="C78" i="19"/>
  <c r="C74"/>
  <c r="C65"/>
  <c r="D72"/>
  <c r="E76" i="20"/>
  <c r="E36" i="19"/>
  <c r="C39"/>
  <c r="C41" s="1"/>
  <c r="E73"/>
  <c r="C67"/>
  <c r="E73" i="20"/>
  <c r="E64"/>
  <c r="D70" i="19"/>
  <c r="D73"/>
  <c r="C21"/>
  <c r="C70"/>
  <c r="E72" i="20"/>
  <c r="C12" i="19"/>
  <c r="C14" s="1"/>
  <c r="R12" i="14"/>
  <c r="U67"/>
  <c r="S67"/>
  <c r="R67"/>
  <c r="U65"/>
  <c r="S65"/>
  <c r="R65"/>
  <c r="U64"/>
  <c r="S64"/>
  <c r="R64"/>
  <c r="M80" i="20" l="1"/>
  <c r="D80"/>
  <c r="R14" i="14"/>
  <c r="Q151" i="20"/>
  <c r="Q150"/>
  <c r="Q151" i="19"/>
  <c r="Q150"/>
  <c r="O242" i="20"/>
  <c r="Q208"/>
  <c r="E26"/>
  <c r="M107" i="19"/>
  <c r="P80" i="20"/>
  <c r="N216" i="19"/>
  <c r="N203"/>
  <c r="M216"/>
  <c r="M203"/>
  <c r="P189"/>
  <c r="P176"/>
  <c r="N135"/>
  <c r="N122"/>
  <c r="M135"/>
  <c r="M122"/>
  <c r="N108"/>
  <c r="N95"/>
  <c r="P108"/>
  <c r="P95"/>
  <c r="N68"/>
  <c r="D54"/>
  <c r="D41"/>
  <c r="D27"/>
  <c r="D14"/>
  <c r="O216" i="20"/>
  <c r="O208"/>
  <c r="Q103" i="19"/>
  <c r="Q106" s="1"/>
  <c r="C54"/>
  <c r="O189" i="20"/>
  <c r="E79"/>
  <c r="N81"/>
  <c r="N68"/>
  <c r="D81"/>
  <c r="D68"/>
  <c r="E54"/>
  <c r="E41"/>
  <c r="M243"/>
  <c r="O134"/>
  <c r="N26" i="19"/>
  <c r="C81" i="20"/>
  <c r="M80" i="19"/>
  <c r="C80" i="20"/>
  <c r="Q26"/>
  <c r="O54"/>
  <c r="M244"/>
  <c r="O135"/>
  <c r="P244"/>
  <c r="N27" i="19"/>
  <c r="P161"/>
  <c r="O53" i="20"/>
  <c r="P161"/>
  <c r="N243"/>
  <c r="O188"/>
  <c r="N189" i="19"/>
  <c r="O160" i="20"/>
  <c r="O108"/>
  <c r="N80"/>
  <c r="O107"/>
  <c r="N188" i="19"/>
  <c r="C53"/>
  <c r="E53" i="20"/>
  <c r="N161"/>
  <c r="O79"/>
  <c r="P81" i="19"/>
  <c r="N244" i="20"/>
  <c r="M54" i="19"/>
  <c r="C26"/>
  <c r="P81" i="20"/>
  <c r="M188" i="19"/>
  <c r="Q188" i="20"/>
  <c r="E26" i="19"/>
  <c r="Q216" i="20"/>
  <c r="O26"/>
  <c r="E53" i="19"/>
  <c r="D79"/>
  <c r="M162" i="20"/>
  <c r="E27"/>
  <c r="P162"/>
  <c r="M241" i="19"/>
  <c r="Q53" i="20"/>
  <c r="P243"/>
  <c r="C79" i="19"/>
  <c r="M160"/>
  <c r="N162" i="20"/>
  <c r="O217"/>
  <c r="Q130" i="19"/>
  <c r="Q133" s="1"/>
  <c r="O133"/>
  <c r="M81" i="20"/>
  <c r="O27"/>
  <c r="M26" i="19"/>
  <c r="P242"/>
  <c r="M161" i="20"/>
  <c r="Q211" i="19"/>
  <c r="Q214" s="1"/>
  <c r="O214"/>
  <c r="O157"/>
  <c r="O76"/>
  <c r="O79" s="1"/>
  <c r="Q22"/>
  <c r="Q25" s="1"/>
  <c r="Q49"/>
  <c r="Q52" s="1"/>
  <c r="Q184"/>
  <c r="Q187" s="1"/>
  <c r="O238"/>
  <c r="O241" s="1"/>
  <c r="M156"/>
  <c r="O21"/>
  <c r="O26" s="1"/>
  <c r="Q99"/>
  <c r="Q102" s="1"/>
  <c r="O210"/>
  <c r="O129"/>
  <c r="O48"/>
  <c r="O53" s="1"/>
  <c r="E75" i="20"/>
  <c r="O238"/>
  <c r="C75" i="19"/>
  <c r="Q72" i="20"/>
  <c r="Q75" s="1"/>
  <c r="O75"/>
  <c r="Q153"/>
  <c r="Q156" s="1"/>
  <c r="O156"/>
  <c r="D75" i="19"/>
  <c r="M237"/>
  <c r="N237"/>
  <c r="O72"/>
  <c r="N75"/>
  <c r="N80" s="1"/>
  <c r="Q180"/>
  <c r="Q183" s="1"/>
  <c r="O183"/>
  <c r="Q98" i="20"/>
  <c r="Q107" s="1"/>
  <c r="N233" i="19"/>
  <c r="O234" i="20"/>
  <c r="Q202" i="19"/>
  <c r="Q206" s="1"/>
  <c r="O206"/>
  <c r="Q175"/>
  <c r="Q179" s="1"/>
  <c r="O179"/>
  <c r="M233"/>
  <c r="Q125" i="20"/>
  <c r="Q134" s="1"/>
  <c r="M152" i="19"/>
  <c r="N152"/>
  <c r="N161" s="1"/>
  <c r="Q121"/>
  <c r="Q125" s="1"/>
  <c r="O125"/>
  <c r="O152" i="20"/>
  <c r="Q94" i="19"/>
  <c r="Q98" s="1"/>
  <c r="O98"/>
  <c r="O107" s="1"/>
  <c r="O71" i="20"/>
  <c r="E71"/>
  <c r="O236" i="19"/>
  <c r="Q236" s="1"/>
  <c r="C71"/>
  <c r="D71"/>
  <c r="Q36"/>
  <c r="Q39" s="1"/>
  <c r="O39"/>
  <c r="O41" s="1"/>
  <c r="O67"/>
  <c r="O71" s="1"/>
  <c r="Q13"/>
  <c r="Q17" s="1"/>
  <c r="Q40"/>
  <c r="Q44" s="1"/>
  <c r="Q63"/>
  <c r="Q66" s="1"/>
  <c r="O66"/>
  <c r="Q67" i="20"/>
  <c r="Q71" s="1"/>
  <c r="M66" i="19"/>
  <c r="E70"/>
  <c r="E74"/>
  <c r="E78"/>
  <c r="P147"/>
  <c r="O226"/>
  <c r="Q226" s="1"/>
  <c r="Q201" i="20"/>
  <c r="Q201" i="19"/>
  <c r="O145"/>
  <c r="Q145" i="20"/>
  <c r="Q120"/>
  <c r="Q122" s="1"/>
  <c r="Q93"/>
  <c r="O146" i="19"/>
  <c r="Q146" s="1"/>
  <c r="Q39" i="20"/>
  <c r="D66" i="19"/>
  <c r="D68" s="1"/>
  <c r="Q64" i="20"/>
  <c r="O227" i="19"/>
  <c r="Q227" s="1"/>
  <c r="E64"/>
  <c r="Q174" i="20"/>
  <c r="N228" i="19"/>
  <c r="N230" s="1"/>
  <c r="P228"/>
  <c r="Q12" i="20"/>
  <c r="E39" i="19"/>
  <c r="Q93"/>
  <c r="E65"/>
  <c r="Q144"/>
  <c r="C66"/>
  <c r="C68" s="1"/>
  <c r="O201"/>
  <c r="O203" s="1"/>
  <c r="E66" i="20"/>
  <c r="E63" i="19"/>
  <c r="M27"/>
  <c r="N147"/>
  <c r="E67"/>
  <c r="M108"/>
  <c r="C27"/>
  <c r="E12"/>
  <c r="T64" i="14"/>
  <c r="V64" s="1"/>
  <c r="E76" i="19"/>
  <c r="E79" s="1"/>
  <c r="Q76" i="20"/>
  <c r="Q79" s="1"/>
  <c r="O12" i="19"/>
  <c r="O14" s="1"/>
  <c r="Q9"/>
  <c r="O234"/>
  <c r="Q230" i="20"/>
  <c r="Q234" s="1"/>
  <c r="O153" i="19"/>
  <c r="O156" s="1"/>
  <c r="Q157" i="20"/>
  <c r="Q160" s="1"/>
  <c r="Q117" i="19"/>
  <c r="Q120" s="1"/>
  <c r="Q122" s="1"/>
  <c r="O120"/>
  <c r="O122" s="1"/>
  <c r="O174"/>
  <c r="O176" s="1"/>
  <c r="Q171"/>
  <c r="O147" i="20"/>
  <c r="O149" s="1"/>
  <c r="Q144"/>
  <c r="Q235"/>
  <c r="Q238" s="1"/>
  <c r="Q239"/>
  <c r="Q242" s="1"/>
  <c r="M147" i="19"/>
  <c r="M149" s="1"/>
  <c r="O93"/>
  <c r="O95" s="1"/>
  <c r="Q148" i="20"/>
  <c r="Q152" s="1"/>
  <c r="M189" i="19"/>
  <c r="M228"/>
  <c r="M230" s="1"/>
  <c r="O229"/>
  <c r="O233" s="1"/>
  <c r="O66" i="20"/>
  <c r="O68" s="1"/>
  <c r="Q63"/>
  <c r="O229"/>
  <c r="Q226"/>
  <c r="Q229" s="1"/>
  <c r="Q231" s="1"/>
  <c r="O148" i="19"/>
  <c r="O152" s="1"/>
  <c r="E72"/>
  <c r="T65" i="14"/>
  <c r="V65" s="1"/>
  <c r="T67"/>
  <c r="A45" i="16"/>
  <c r="A45" i="15"/>
  <c r="A45" i="14"/>
  <c r="A45" i="1"/>
  <c r="O68" i="19" l="1"/>
  <c r="Q217" i="20"/>
  <c r="Q203"/>
  <c r="Q203" i="19"/>
  <c r="O243" i="20"/>
  <c r="O188" i="19"/>
  <c r="Q95"/>
  <c r="P243"/>
  <c r="P230"/>
  <c r="N162"/>
  <c r="N149"/>
  <c r="P162"/>
  <c r="P149"/>
  <c r="M81"/>
  <c r="M68"/>
  <c r="Q41"/>
  <c r="E54"/>
  <c r="E41"/>
  <c r="E27"/>
  <c r="E14"/>
  <c r="O244" i="20"/>
  <c r="O231"/>
  <c r="E80"/>
  <c r="N243" i="19"/>
  <c r="Q53"/>
  <c r="O161"/>
  <c r="Q189" i="20"/>
  <c r="Q176"/>
  <c r="Q26" i="19"/>
  <c r="Q108" i="20"/>
  <c r="Q95"/>
  <c r="O108" i="19"/>
  <c r="C80"/>
  <c r="Q107"/>
  <c r="E81" i="20"/>
  <c r="E68"/>
  <c r="Q54"/>
  <c r="Q41"/>
  <c r="M161" i="19"/>
  <c r="Q27" i="20"/>
  <c r="Q14"/>
  <c r="Q135"/>
  <c r="O134" i="19"/>
  <c r="Q215"/>
  <c r="N242"/>
  <c r="O162" i="20"/>
  <c r="Q135" i="19"/>
  <c r="O54"/>
  <c r="O161" i="20"/>
  <c r="Q134" i="19"/>
  <c r="Q108"/>
  <c r="O81" i="20"/>
  <c r="Q161"/>
  <c r="O189" i="19"/>
  <c r="O27"/>
  <c r="O215"/>
  <c r="D80"/>
  <c r="M243"/>
  <c r="Q243" i="20"/>
  <c r="Q54" i="19"/>
  <c r="O216"/>
  <c r="O135"/>
  <c r="C81"/>
  <c r="D81"/>
  <c r="Q80" i="20"/>
  <c r="Q188" i="19"/>
  <c r="Q157"/>
  <c r="Q160" s="1"/>
  <c r="O160"/>
  <c r="Q216"/>
  <c r="M162"/>
  <c r="Q244" i="20"/>
  <c r="O80"/>
  <c r="M242" i="19"/>
  <c r="N81"/>
  <c r="Q76"/>
  <c r="Q79" s="1"/>
  <c r="Q238"/>
  <c r="Q241" s="1"/>
  <c r="O237"/>
  <c r="E75"/>
  <c r="Q72"/>
  <c r="Q75" s="1"/>
  <c r="O75"/>
  <c r="O81" s="1"/>
  <c r="E71"/>
  <c r="V67" i="14"/>
  <c r="Q67" i="19"/>
  <c r="Q71" s="1"/>
  <c r="Q147" i="20"/>
  <c r="Q145" i="19"/>
  <c r="Q66" i="20"/>
  <c r="Q174" i="19"/>
  <c r="Q12"/>
  <c r="E66"/>
  <c r="E68" s="1"/>
  <c r="Q148"/>
  <c r="Q152" s="1"/>
  <c r="O147"/>
  <c r="O149" s="1"/>
  <c r="Q153"/>
  <c r="Q156" s="1"/>
  <c r="Q229"/>
  <c r="Q233" s="1"/>
  <c r="O228"/>
  <c r="O230" s="1"/>
  <c r="Q234"/>
  <c r="Q237" s="1"/>
  <c r="A17" i="15"/>
  <c r="A17" i="14"/>
  <c r="A45" i="20"/>
  <c r="A17" i="16"/>
  <c r="A17" i="1"/>
  <c r="Q189" i="19" l="1"/>
  <c r="Q176"/>
  <c r="Q68"/>
  <c r="Q27"/>
  <c r="Q14"/>
  <c r="Q162" i="20"/>
  <c r="Q149"/>
  <c r="E81" i="19"/>
  <c r="Q81" i="20"/>
  <c r="Q68"/>
  <c r="E80" i="19"/>
  <c r="O80"/>
  <c r="O243"/>
  <c r="Q161"/>
  <c r="Q80"/>
  <c r="Q81"/>
  <c r="O242"/>
  <c r="O162"/>
  <c r="Q242"/>
  <c r="A45"/>
  <c r="Q228"/>
  <c r="Q147"/>
  <c r="F63" i="1"/>
  <c r="G63"/>
  <c r="F64"/>
  <c r="G64"/>
  <c r="F65"/>
  <c r="G65"/>
  <c r="F63" i="16"/>
  <c r="G63"/>
  <c r="F64"/>
  <c r="G64"/>
  <c r="F65"/>
  <c r="G65"/>
  <c r="F63" i="15"/>
  <c r="G63"/>
  <c r="F64"/>
  <c r="G64"/>
  <c r="F65"/>
  <c r="G65"/>
  <c r="F63" i="14"/>
  <c r="G63"/>
  <c r="F64"/>
  <c r="G64"/>
  <c r="F65"/>
  <c r="G65"/>
  <c r="U9" i="19"/>
  <c r="U200" i="20"/>
  <c r="U200" i="19" s="1"/>
  <c r="S200" i="20"/>
  <c r="S200" i="19" s="1"/>
  <c r="R200" i="20"/>
  <c r="R200" i="19" s="1"/>
  <c r="U199" i="20"/>
  <c r="U199" i="19" s="1"/>
  <c r="S199" i="20"/>
  <c r="S199" i="19" s="1"/>
  <c r="R199" i="20"/>
  <c r="R199" i="19" s="1"/>
  <c r="U198" i="20"/>
  <c r="U198" i="19" s="1"/>
  <c r="S198" i="20"/>
  <c r="S198" i="19" s="1"/>
  <c r="R198" i="20"/>
  <c r="R198" i="19" s="1"/>
  <c r="U173" i="20"/>
  <c r="U173" i="19" s="1"/>
  <c r="S173" i="20"/>
  <c r="S173" i="19" s="1"/>
  <c r="R173" i="20"/>
  <c r="R173" i="19" s="1"/>
  <c r="U172" i="20"/>
  <c r="U172" i="19" s="1"/>
  <c r="S172" i="20"/>
  <c r="S172" i="19" s="1"/>
  <c r="R172" i="20"/>
  <c r="R172" i="19" s="1"/>
  <c r="U171" i="20"/>
  <c r="U171" i="19" s="1"/>
  <c r="S171" i="20"/>
  <c r="S171" i="19" s="1"/>
  <c r="R171" i="20"/>
  <c r="R171" i="19" s="1"/>
  <c r="U119" i="20"/>
  <c r="U119" i="19" s="1"/>
  <c r="S119" i="20"/>
  <c r="S119" i="19" s="1"/>
  <c r="R119" i="20"/>
  <c r="R119" i="19" s="1"/>
  <c r="U118" i="20"/>
  <c r="U118" i="19" s="1"/>
  <c r="S118" i="20"/>
  <c r="S118" i="19" s="1"/>
  <c r="R118" i="20"/>
  <c r="R118" i="19" s="1"/>
  <c r="U117" i="20"/>
  <c r="U117" i="19" s="1"/>
  <c r="S117" i="20"/>
  <c r="S117" i="19" s="1"/>
  <c r="R117" i="20"/>
  <c r="R117" i="19" s="1"/>
  <c r="U92" i="20"/>
  <c r="U92" i="19" s="1"/>
  <c r="S92" i="20"/>
  <c r="S92" i="19" s="1"/>
  <c r="R92" i="20"/>
  <c r="R92" i="19" s="1"/>
  <c r="U91" i="20"/>
  <c r="U91" i="19" s="1"/>
  <c r="S91" i="20"/>
  <c r="S91" i="19" s="1"/>
  <c r="R91" i="20"/>
  <c r="R91" i="19" s="1"/>
  <c r="U90" i="20"/>
  <c r="U90" i="19" s="1"/>
  <c r="S90" i="20"/>
  <c r="S90" i="19" s="1"/>
  <c r="R90" i="20"/>
  <c r="R90" i="19" s="1"/>
  <c r="U11" i="20"/>
  <c r="S11"/>
  <c r="S11" i="19" s="1"/>
  <c r="R11" i="20"/>
  <c r="R11" i="19" s="1"/>
  <c r="U10" i="20"/>
  <c r="S10"/>
  <c r="S10" i="19" s="1"/>
  <c r="R10" i="20"/>
  <c r="R10" i="19" s="1"/>
  <c r="U9" i="20"/>
  <c r="S9"/>
  <c r="R9"/>
  <c r="R9" i="19" s="1"/>
  <c r="G38" i="20"/>
  <c r="G38" i="19" s="1"/>
  <c r="F38" i="20"/>
  <c r="F38" i="19" s="1"/>
  <c r="G37" i="20"/>
  <c r="G37" i="19" s="1"/>
  <c r="F37" i="20"/>
  <c r="F37" i="19" s="1"/>
  <c r="G36" i="20"/>
  <c r="G36" i="19" s="1"/>
  <c r="F36" i="20"/>
  <c r="F36" i="19" s="1"/>
  <c r="G11" i="20"/>
  <c r="G11" i="19" s="1"/>
  <c r="F11" i="20"/>
  <c r="F11" i="19" s="1"/>
  <c r="G10" i="20"/>
  <c r="G10" i="19" s="1"/>
  <c r="F10" i="20"/>
  <c r="F10" i="19" s="1"/>
  <c r="G9" i="20"/>
  <c r="G9" i="19" s="1"/>
  <c r="F9" i="20"/>
  <c r="F9" i="19" s="1"/>
  <c r="Q243" l="1"/>
  <c r="Q230"/>
  <c r="Q162"/>
  <c r="Q149"/>
  <c r="T11"/>
  <c r="V11" s="1"/>
  <c r="W11" s="1"/>
  <c r="T200"/>
  <c r="V200" s="1"/>
  <c r="W200" s="1"/>
  <c r="T10"/>
  <c r="V10" s="1"/>
  <c r="W10" s="1"/>
  <c r="T119"/>
  <c r="V119" s="1"/>
  <c r="W119" s="1"/>
  <c r="T199"/>
  <c r="V199" s="1"/>
  <c r="W199" s="1"/>
  <c r="H11"/>
  <c r="I11" s="1"/>
  <c r="H37"/>
  <c r="I37" s="1"/>
  <c r="T92"/>
  <c r="V92" s="1"/>
  <c r="W92" s="1"/>
  <c r="T172"/>
  <c r="V172" s="1"/>
  <c r="W172" s="1"/>
  <c r="H10"/>
  <c r="I10" s="1"/>
  <c r="H38"/>
  <c r="I38" s="1"/>
  <c r="W37"/>
  <c r="W38"/>
  <c r="T91"/>
  <c r="V91" s="1"/>
  <c r="W91" s="1"/>
  <c r="T118"/>
  <c r="V118" s="1"/>
  <c r="W118" s="1"/>
  <c r="T173"/>
  <c r="V173" s="1"/>
  <c r="W173" s="1"/>
  <c r="T9" i="20"/>
  <c r="T198" i="19"/>
  <c r="T171"/>
  <c r="T90"/>
  <c r="T117"/>
  <c r="S9"/>
  <c r="T9" s="1"/>
  <c r="T10" i="20"/>
  <c r="T11"/>
  <c r="T90"/>
  <c r="T91"/>
  <c r="T92"/>
  <c r="T117"/>
  <c r="T118"/>
  <c r="T119"/>
  <c r="T171"/>
  <c r="T172"/>
  <c r="T173"/>
  <c r="T198"/>
  <c r="T199"/>
  <c r="T200"/>
  <c r="A51" i="1" l="1"/>
  <c r="A49"/>
  <c r="A47"/>
  <c r="A46"/>
  <c r="A43"/>
  <c r="A42"/>
  <c r="A40"/>
  <c r="A38"/>
  <c r="A37"/>
  <c r="A36"/>
  <c r="A24"/>
  <c r="A22"/>
  <c r="A20"/>
  <c r="A19"/>
  <c r="A18"/>
  <c r="A16"/>
  <c r="A15"/>
  <c r="A13"/>
  <c r="A11"/>
  <c r="A10"/>
  <c r="A9"/>
  <c r="A51" i="14"/>
  <c r="A49"/>
  <c r="A47"/>
  <c r="A46"/>
  <c r="A43"/>
  <c r="A42"/>
  <c r="A40"/>
  <c r="A38"/>
  <c r="A37"/>
  <c r="A36"/>
  <c r="A24"/>
  <c r="A22"/>
  <c r="A20"/>
  <c r="A19"/>
  <c r="A18"/>
  <c r="A16"/>
  <c r="A15"/>
  <c r="A13"/>
  <c r="A11"/>
  <c r="A10"/>
  <c r="A9"/>
  <c r="A51" i="15"/>
  <c r="A49"/>
  <c r="A47"/>
  <c r="A46"/>
  <c r="A43"/>
  <c r="A42"/>
  <c r="A40"/>
  <c r="A38"/>
  <c r="A37"/>
  <c r="A36"/>
  <c r="A24"/>
  <c r="A22"/>
  <c r="A20"/>
  <c r="A19"/>
  <c r="A18"/>
  <c r="A16"/>
  <c r="A15"/>
  <c r="A13"/>
  <c r="A11"/>
  <c r="A10"/>
  <c r="A9"/>
  <c r="A51" i="16"/>
  <c r="A49"/>
  <c r="A47"/>
  <c r="A46"/>
  <c r="A43"/>
  <c r="A42"/>
  <c r="A40"/>
  <c r="A38"/>
  <c r="A37"/>
  <c r="A36"/>
  <c r="A24"/>
  <c r="A22"/>
  <c r="A20"/>
  <c r="A19"/>
  <c r="A18"/>
  <c r="A16"/>
  <c r="A15"/>
  <c r="A13"/>
  <c r="A11"/>
  <c r="A10"/>
  <c r="A9"/>
  <c r="V36" i="1" l="1"/>
  <c r="W36"/>
  <c r="H38"/>
  <c r="H37"/>
  <c r="H36"/>
  <c r="I36" s="1"/>
  <c r="V200" i="16"/>
  <c r="V198"/>
  <c r="V173"/>
  <c r="V171"/>
  <c r="H38"/>
  <c r="H37"/>
  <c r="H36"/>
  <c r="V200" i="15"/>
  <c r="V198"/>
  <c r="V173"/>
  <c r="V171"/>
  <c r="V36"/>
  <c r="V9"/>
  <c r="V119" i="14"/>
  <c r="V118"/>
  <c r="V9" i="1"/>
  <c r="V200"/>
  <c r="V198"/>
  <c r="V173"/>
  <c r="V171"/>
  <c r="V119"/>
  <c r="V38" i="15" l="1"/>
  <c r="V11" i="1"/>
  <c r="V92"/>
  <c r="I38"/>
  <c r="V38"/>
  <c r="V92" i="14"/>
  <c r="V11" i="15"/>
  <c r="V117" i="16"/>
  <c r="V119"/>
  <c r="V90" i="14"/>
  <c r="A9" i="19"/>
  <c r="A9" i="20"/>
  <c r="A11"/>
  <c r="A10"/>
  <c r="A36"/>
  <c r="A37"/>
  <c r="A38"/>
  <c r="V117" i="14"/>
  <c r="V117" i="1"/>
  <c r="V90"/>
  <c r="V199"/>
  <c r="V199" i="15"/>
  <c r="V199" i="16"/>
  <c r="V172" i="1"/>
  <c r="V172" i="15"/>
  <c r="V172" i="16"/>
  <c r="V118" i="1"/>
  <c r="V118" i="16"/>
  <c r="V91" i="14"/>
  <c r="V91" i="1"/>
  <c r="I37"/>
  <c r="V37"/>
  <c r="V37" i="15"/>
  <c r="V10" i="1"/>
  <c r="V10" i="15"/>
  <c r="H37" i="20"/>
  <c r="H38"/>
  <c r="H9"/>
  <c r="H11"/>
  <c r="H10"/>
  <c r="H36"/>
  <c r="W38" i="1" l="1"/>
  <c r="A11" i="19"/>
  <c r="H9"/>
  <c r="A10"/>
  <c r="W37" i="1"/>
  <c r="W200" i="14"/>
  <c r="W198"/>
  <c r="W173"/>
  <c r="W119"/>
  <c r="U229"/>
  <c r="S229"/>
  <c r="R229"/>
  <c r="U227"/>
  <c r="S227"/>
  <c r="R227"/>
  <c r="U226"/>
  <c r="S226"/>
  <c r="R226"/>
  <c r="U225"/>
  <c r="S225"/>
  <c r="R225"/>
  <c r="U201"/>
  <c r="S201"/>
  <c r="R201"/>
  <c r="U174"/>
  <c r="S174"/>
  <c r="R174"/>
  <c r="U148"/>
  <c r="S148"/>
  <c r="R148"/>
  <c r="U146"/>
  <c r="S146"/>
  <c r="R146"/>
  <c r="U145"/>
  <c r="S145"/>
  <c r="R145"/>
  <c r="U144"/>
  <c r="S144"/>
  <c r="R144"/>
  <c r="U120"/>
  <c r="S120"/>
  <c r="R120"/>
  <c r="U93"/>
  <c r="S93"/>
  <c r="R93"/>
  <c r="G67"/>
  <c r="F67"/>
  <c r="U63"/>
  <c r="S63"/>
  <c r="R63"/>
  <c r="H40"/>
  <c r="U39"/>
  <c r="S39"/>
  <c r="R39"/>
  <c r="G39"/>
  <c r="F39"/>
  <c r="H38"/>
  <c r="H37"/>
  <c r="H36"/>
  <c r="H13"/>
  <c r="U12"/>
  <c r="S12"/>
  <c r="G12"/>
  <c r="F12"/>
  <c r="H11"/>
  <c r="U231" i="24"/>
  <c r="S231"/>
  <c r="R231"/>
  <c r="P231"/>
  <c r="N231"/>
  <c r="M231"/>
  <c r="U230"/>
  <c r="S230"/>
  <c r="R230"/>
  <c r="P230"/>
  <c r="N230"/>
  <c r="M230"/>
  <c r="U229"/>
  <c r="S229"/>
  <c r="R229"/>
  <c r="P229"/>
  <c r="N229"/>
  <c r="M229"/>
  <c r="U227"/>
  <c r="S227"/>
  <c r="R227"/>
  <c r="P227"/>
  <c r="N227"/>
  <c r="M227"/>
  <c r="U226"/>
  <c r="S226"/>
  <c r="R226"/>
  <c r="P226"/>
  <c r="N226"/>
  <c r="M226"/>
  <c r="U225"/>
  <c r="S225"/>
  <c r="R225"/>
  <c r="P225"/>
  <c r="N225"/>
  <c r="M225"/>
  <c r="U223"/>
  <c r="S223"/>
  <c r="R223"/>
  <c r="P223"/>
  <c r="N223"/>
  <c r="M223"/>
  <c r="U222"/>
  <c r="S222"/>
  <c r="R222"/>
  <c r="P222"/>
  <c r="N222"/>
  <c r="M222"/>
  <c r="U221"/>
  <c r="S221"/>
  <c r="R221"/>
  <c r="P221"/>
  <c r="N221"/>
  <c r="M221"/>
  <c r="U219"/>
  <c r="S219"/>
  <c r="R219"/>
  <c r="P219"/>
  <c r="N219"/>
  <c r="M219"/>
  <c r="U218"/>
  <c r="S218"/>
  <c r="R218"/>
  <c r="P218"/>
  <c r="N218"/>
  <c r="M218"/>
  <c r="U217"/>
  <c r="S217"/>
  <c r="R217"/>
  <c r="P217"/>
  <c r="N217"/>
  <c r="M217"/>
  <c r="U206"/>
  <c r="S206"/>
  <c r="R206"/>
  <c r="P206"/>
  <c r="N206"/>
  <c r="M206"/>
  <c r="T205"/>
  <c r="V205" s="1"/>
  <c r="O205"/>
  <c r="Q205" s="1"/>
  <c r="W205" s="1"/>
  <c r="T204"/>
  <c r="V204" s="1"/>
  <c r="O204"/>
  <c r="Q204" s="1"/>
  <c r="W204" s="1"/>
  <c r="T203"/>
  <c r="V203" s="1"/>
  <c r="O203"/>
  <c r="Q203" s="1"/>
  <c r="U202"/>
  <c r="S202"/>
  <c r="R202"/>
  <c r="P202"/>
  <c r="N202"/>
  <c r="M202"/>
  <c r="T201"/>
  <c r="V201" s="1"/>
  <c r="O201"/>
  <c r="Q201" s="1"/>
  <c r="W201" s="1"/>
  <c r="T200"/>
  <c r="V200" s="1"/>
  <c r="O200"/>
  <c r="Q200" s="1"/>
  <c r="W200" s="1"/>
  <c r="T199"/>
  <c r="O199"/>
  <c r="Q199" s="1"/>
  <c r="W199" s="1"/>
  <c r="U198"/>
  <c r="S198"/>
  <c r="R198"/>
  <c r="P198"/>
  <c r="N198"/>
  <c r="M198"/>
  <c r="T197"/>
  <c r="V197" s="1"/>
  <c r="O197"/>
  <c r="Q197" s="1"/>
  <c r="W197" s="1"/>
  <c r="T196"/>
  <c r="V196" s="1"/>
  <c r="O196"/>
  <c r="Q196" s="1"/>
  <c r="W196" s="1"/>
  <c r="T195"/>
  <c r="V195" s="1"/>
  <c r="O195"/>
  <c r="U194"/>
  <c r="S194"/>
  <c r="R194"/>
  <c r="P194"/>
  <c r="N194"/>
  <c r="M194"/>
  <c r="T193"/>
  <c r="V193" s="1"/>
  <c r="O193"/>
  <c r="Q193" s="1"/>
  <c r="T192"/>
  <c r="V192" s="1"/>
  <c r="O192"/>
  <c r="Q192" s="1"/>
  <c r="W192" s="1"/>
  <c r="T191"/>
  <c r="O191"/>
  <c r="Q191" s="1"/>
  <c r="W191" s="1"/>
  <c r="U180"/>
  <c r="S180"/>
  <c r="R180"/>
  <c r="P180"/>
  <c r="N180"/>
  <c r="M180"/>
  <c r="T179"/>
  <c r="V179" s="1"/>
  <c r="O179"/>
  <c r="Q179" s="1"/>
  <c r="T178"/>
  <c r="V178" s="1"/>
  <c r="O178"/>
  <c r="T177"/>
  <c r="V177" s="1"/>
  <c r="O177"/>
  <c r="Q177" s="1"/>
  <c r="W177" s="1"/>
  <c r="U176"/>
  <c r="S176"/>
  <c r="R176"/>
  <c r="P176"/>
  <c r="N176"/>
  <c r="M176"/>
  <c r="T175"/>
  <c r="V175" s="1"/>
  <c r="O175"/>
  <c r="Q175" s="1"/>
  <c r="W175" s="1"/>
  <c r="T174"/>
  <c r="V174" s="1"/>
  <c r="O174"/>
  <c r="Q174" s="1"/>
  <c r="W174" s="1"/>
  <c r="T173"/>
  <c r="V173" s="1"/>
  <c r="O173"/>
  <c r="Q173" s="1"/>
  <c r="U172"/>
  <c r="S172"/>
  <c r="R172"/>
  <c r="P172"/>
  <c r="N172"/>
  <c r="M172"/>
  <c r="T171"/>
  <c r="V171" s="1"/>
  <c r="O171"/>
  <c r="Q171" s="1"/>
  <c r="W171" s="1"/>
  <c r="T170"/>
  <c r="V170" s="1"/>
  <c r="O170"/>
  <c r="Q170" s="1"/>
  <c r="W170" s="1"/>
  <c r="T169"/>
  <c r="O169"/>
  <c r="Q169" s="1"/>
  <c r="W169" s="1"/>
  <c r="U168"/>
  <c r="S168"/>
  <c r="R168"/>
  <c r="P168"/>
  <c r="N168"/>
  <c r="M168"/>
  <c r="T167"/>
  <c r="V167" s="1"/>
  <c r="O167"/>
  <c r="Q167" s="1"/>
  <c r="W167" s="1"/>
  <c r="T166"/>
  <c r="V166" s="1"/>
  <c r="O166"/>
  <c r="Q166" s="1"/>
  <c r="W166" s="1"/>
  <c r="T165"/>
  <c r="V165" s="1"/>
  <c r="O165"/>
  <c r="U153"/>
  <c r="S153"/>
  <c r="R153"/>
  <c r="P153"/>
  <c r="N153"/>
  <c r="M153"/>
  <c r="U152"/>
  <c r="S152"/>
  <c r="R152"/>
  <c r="P152"/>
  <c r="N152"/>
  <c r="M152"/>
  <c r="U151"/>
  <c r="S151"/>
  <c r="R151"/>
  <c r="P151"/>
  <c r="N151"/>
  <c r="M151"/>
  <c r="U149"/>
  <c r="S149"/>
  <c r="R149"/>
  <c r="P149"/>
  <c r="N149"/>
  <c r="M149"/>
  <c r="U148"/>
  <c r="S148"/>
  <c r="R148"/>
  <c r="P148"/>
  <c r="N148"/>
  <c r="M148"/>
  <c r="U147"/>
  <c r="S147"/>
  <c r="R147"/>
  <c r="P147"/>
  <c r="N147"/>
  <c r="M147"/>
  <c r="Z146"/>
  <c r="U145"/>
  <c r="S145"/>
  <c r="R145"/>
  <c r="P145"/>
  <c r="N145"/>
  <c r="M145"/>
  <c r="Z144"/>
  <c r="U144"/>
  <c r="S144"/>
  <c r="R144"/>
  <c r="P144"/>
  <c r="N144"/>
  <c r="M144"/>
  <c r="U143"/>
  <c r="S143"/>
  <c r="R143"/>
  <c r="P143"/>
  <c r="N143"/>
  <c r="M143"/>
  <c r="U141"/>
  <c r="S141"/>
  <c r="R141"/>
  <c r="P141"/>
  <c r="N141"/>
  <c r="M141"/>
  <c r="U140"/>
  <c r="S140"/>
  <c r="R140"/>
  <c r="P140"/>
  <c r="N140"/>
  <c r="M140"/>
  <c r="U139"/>
  <c r="S139"/>
  <c r="R139"/>
  <c r="P139"/>
  <c r="N139"/>
  <c r="M139"/>
  <c r="U128"/>
  <c r="S128"/>
  <c r="R128"/>
  <c r="P128"/>
  <c r="N128"/>
  <c r="M128"/>
  <c r="T127"/>
  <c r="V127" s="1"/>
  <c r="O127"/>
  <c r="Q127" s="1"/>
  <c r="T126"/>
  <c r="V126" s="1"/>
  <c r="O126"/>
  <c r="Q126" s="1"/>
  <c r="T125"/>
  <c r="V125" s="1"/>
  <c r="O125"/>
  <c r="U124"/>
  <c r="S124"/>
  <c r="R124"/>
  <c r="P124"/>
  <c r="N124"/>
  <c r="M124"/>
  <c r="T123"/>
  <c r="V123" s="1"/>
  <c r="O123"/>
  <c r="Q123" s="1"/>
  <c r="T122"/>
  <c r="V122" s="1"/>
  <c r="O122"/>
  <c r="Q122" s="1"/>
  <c r="T121"/>
  <c r="O121"/>
  <c r="Q121" s="1"/>
  <c r="Z120"/>
  <c r="U120"/>
  <c r="S120"/>
  <c r="R120"/>
  <c r="P120"/>
  <c r="N120"/>
  <c r="M120"/>
  <c r="T119"/>
  <c r="V119" s="1"/>
  <c r="O119"/>
  <c r="Q119" s="1"/>
  <c r="T118"/>
  <c r="V118" s="1"/>
  <c r="O118"/>
  <c r="Q118" s="1"/>
  <c r="T117"/>
  <c r="V117" s="1"/>
  <c r="O117"/>
  <c r="Q117" s="1"/>
  <c r="U116"/>
  <c r="S116"/>
  <c r="R116"/>
  <c r="P116"/>
  <c r="N116"/>
  <c r="M116"/>
  <c r="T115"/>
  <c r="V115" s="1"/>
  <c r="O115"/>
  <c r="Q115" s="1"/>
  <c r="T114"/>
  <c r="V114" s="1"/>
  <c r="O114"/>
  <c r="Q114" s="1"/>
  <c r="T113"/>
  <c r="O113"/>
  <c r="U102"/>
  <c r="S102"/>
  <c r="R102"/>
  <c r="P102"/>
  <c r="N102"/>
  <c r="M102"/>
  <c r="T101"/>
  <c r="V101" s="1"/>
  <c r="O101"/>
  <c r="Q101" s="1"/>
  <c r="T100"/>
  <c r="V100" s="1"/>
  <c r="O100"/>
  <c r="Q100" s="1"/>
  <c r="T99"/>
  <c r="V99" s="1"/>
  <c r="O99"/>
  <c r="Q99" s="1"/>
  <c r="U98"/>
  <c r="S98"/>
  <c r="R98"/>
  <c r="P98"/>
  <c r="N98"/>
  <c r="M98"/>
  <c r="T97"/>
  <c r="V97" s="1"/>
  <c r="O97"/>
  <c r="Q97" s="1"/>
  <c r="T96"/>
  <c r="V96" s="1"/>
  <c r="O96"/>
  <c r="Q96" s="1"/>
  <c r="T95"/>
  <c r="V95" s="1"/>
  <c r="O95"/>
  <c r="Z94"/>
  <c r="U94"/>
  <c r="S94"/>
  <c r="R94"/>
  <c r="P94"/>
  <c r="N94"/>
  <c r="M94"/>
  <c r="T93"/>
  <c r="V93" s="1"/>
  <c r="O93"/>
  <c r="Q93" s="1"/>
  <c r="T92"/>
  <c r="V92" s="1"/>
  <c r="O92"/>
  <c r="Q92" s="1"/>
  <c r="T91"/>
  <c r="O91"/>
  <c r="Q91" s="1"/>
  <c r="U90"/>
  <c r="S90"/>
  <c r="R90"/>
  <c r="P90"/>
  <c r="N90"/>
  <c r="M90"/>
  <c r="T89"/>
  <c r="V89" s="1"/>
  <c r="O89"/>
  <c r="Q89" s="1"/>
  <c r="T88"/>
  <c r="V88" s="1"/>
  <c r="O88"/>
  <c r="Q88" s="1"/>
  <c r="T87"/>
  <c r="V87" s="1"/>
  <c r="O87"/>
  <c r="Q87" s="1"/>
  <c r="U75"/>
  <c r="S75"/>
  <c r="R75"/>
  <c r="P75"/>
  <c r="N75"/>
  <c r="M75"/>
  <c r="G75"/>
  <c r="F75"/>
  <c r="D75"/>
  <c r="C75"/>
  <c r="U74"/>
  <c r="S74"/>
  <c r="R74"/>
  <c r="P74"/>
  <c r="N74"/>
  <c r="M74"/>
  <c r="G74"/>
  <c r="F74"/>
  <c r="D74"/>
  <c r="C74"/>
  <c r="U73"/>
  <c r="S73"/>
  <c r="R73"/>
  <c r="P73"/>
  <c r="N73"/>
  <c r="M73"/>
  <c r="G73"/>
  <c r="F73"/>
  <c r="D73"/>
  <c r="C73"/>
  <c r="U71"/>
  <c r="S71"/>
  <c r="R71"/>
  <c r="P71"/>
  <c r="N71"/>
  <c r="M71"/>
  <c r="G71"/>
  <c r="F71"/>
  <c r="D71"/>
  <c r="C71"/>
  <c r="U70"/>
  <c r="S70"/>
  <c r="R70"/>
  <c r="P70"/>
  <c r="N70"/>
  <c r="M70"/>
  <c r="G70"/>
  <c r="F70"/>
  <c r="D70"/>
  <c r="C70"/>
  <c r="U69"/>
  <c r="S69"/>
  <c r="R69"/>
  <c r="P69"/>
  <c r="N69"/>
  <c r="M69"/>
  <c r="G69"/>
  <c r="F69"/>
  <c r="D69"/>
  <c r="C69"/>
  <c r="U67"/>
  <c r="S67"/>
  <c r="R67"/>
  <c r="P67"/>
  <c r="N67"/>
  <c r="M67"/>
  <c r="G67"/>
  <c r="F67"/>
  <c r="D67"/>
  <c r="C67"/>
  <c r="U66"/>
  <c r="S66"/>
  <c r="R66"/>
  <c r="P66"/>
  <c r="N66"/>
  <c r="M66"/>
  <c r="G66"/>
  <c r="F66"/>
  <c r="D66"/>
  <c r="C66"/>
  <c r="U65"/>
  <c r="S65"/>
  <c r="R65"/>
  <c r="P65"/>
  <c r="N65"/>
  <c r="M65"/>
  <c r="G65"/>
  <c r="F65"/>
  <c r="D65"/>
  <c r="C65"/>
  <c r="U63"/>
  <c r="S63"/>
  <c r="R63"/>
  <c r="P63"/>
  <c r="N63"/>
  <c r="M63"/>
  <c r="G63"/>
  <c r="F63"/>
  <c r="D63"/>
  <c r="C63"/>
  <c r="U62"/>
  <c r="S62"/>
  <c r="R62"/>
  <c r="P62"/>
  <c r="N62"/>
  <c r="M62"/>
  <c r="G62"/>
  <c r="F62"/>
  <c r="D62"/>
  <c r="C62"/>
  <c r="U61"/>
  <c r="S61"/>
  <c r="R61"/>
  <c r="P61"/>
  <c r="N61"/>
  <c r="M61"/>
  <c r="G61"/>
  <c r="F61"/>
  <c r="D61"/>
  <c r="C61"/>
  <c r="U50"/>
  <c r="S50"/>
  <c r="R50"/>
  <c r="P50"/>
  <c r="N50"/>
  <c r="M50"/>
  <c r="G50"/>
  <c r="F50"/>
  <c r="D50"/>
  <c r="C50"/>
  <c r="T49"/>
  <c r="V49" s="1"/>
  <c r="O49"/>
  <c r="Q49" s="1"/>
  <c r="H49"/>
  <c r="E49"/>
  <c r="T48"/>
  <c r="V48" s="1"/>
  <c r="O48"/>
  <c r="Q48" s="1"/>
  <c r="H48"/>
  <c r="E48"/>
  <c r="T47"/>
  <c r="O47"/>
  <c r="Q47" s="1"/>
  <c r="Q50" s="1"/>
  <c r="H47"/>
  <c r="E47"/>
  <c r="U46"/>
  <c r="S46"/>
  <c r="R46"/>
  <c r="P46"/>
  <c r="N46"/>
  <c r="M46"/>
  <c r="G46"/>
  <c r="F46"/>
  <c r="D46"/>
  <c r="C46"/>
  <c r="T45"/>
  <c r="V45" s="1"/>
  <c r="O45"/>
  <c r="Q45" s="1"/>
  <c r="H45"/>
  <c r="E45"/>
  <c r="T44"/>
  <c r="V44" s="1"/>
  <c r="O44"/>
  <c r="Q44" s="1"/>
  <c r="H44"/>
  <c r="E44"/>
  <c r="T43"/>
  <c r="O43"/>
  <c r="Q43" s="1"/>
  <c r="H43"/>
  <c r="E43"/>
  <c r="U42"/>
  <c r="S42"/>
  <c r="R42"/>
  <c r="P42"/>
  <c r="N42"/>
  <c r="M42"/>
  <c r="G42"/>
  <c r="F42"/>
  <c r="D42"/>
  <c r="C42"/>
  <c r="T41"/>
  <c r="V41" s="1"/>
  <c r="O41"/>
  <c r="Q41" s="1"/>
  <c r="H41"/>
  <c r="E41"/>
  <c r="T40"/>
  <c r="O40"/>
  <c r="Q40" s="1"/>
  <c r="H40"/>
  <c r="E40"/>
  <c r="T39"/>
  <c r="V39" s="1"/>
  <c r="O39"/>
  <c r="Q39" s="1"/>
  <c r="H39"/>
  <c r="E39"/>
  <c r="U38"/>
  <c r="S38"/>
  <c r="R38"/>
  <c r="P38"/>
  <c r="N38"/>
  <c r="M38"/>
  <c r="G38"/>
  <c r="F38"/>
  <c r="D38"/>
  <c r="C38"/>
  <c r="T37"/>
  <c r="V37" s="1"/>
  <c r="O37"/>
  <c r="Q37" s="1"/>
  <c r="H37"/>
  <c r="E37"/>
  <c r="T36"/>
  <c r="V36" s="1"/>
  <c r="O36"/>
  <c r="Q36" s="1"/>
  <c r="H36"/>
  <c r="E36"/>
  <c r="T35"/>
  <c r="O35"/>
  <c r="Q35" s="1"/>
  <c r="H35"/>
  <c r="E35"/>
  <c r="U24"/>
  <c r="S24"/>
  <c r="R24"/>
  <c r="P24"/>
  <c r="N24"/>
  <c r="M24"/>
  <c r="G24"/>
  <c r="F24"/>
  <c r="D24"/>
  <c r="C24"/>
  <c r="T23"/>
  <c r="V23" s="1"/>
  <c r="O23"/>
  <c r="Q23" s="1"/>
  <c r="H23"/>
  <c r="E23"/>
  <c r="T22"/>
  <c r="V22" s="1"/>
  <c r="O22"/>
  <c r="Q22" s="1"/>
  <c r="H22"/>
  <c r="E22"/>
  <c r="T21"/>
  <c r="T24" s="1"/>
  <c r="O21"/>
  <c r="Q21" s="1"/>
  <c r="H21"/>
  <c r="E21"/>
  <c r="U20"/>
  <c r="S20"/>
  <c r="R20"/>
  <c r="P20"/>
  <c r="N20"/>
  <c r="M20"/>
  <c r="G20"/>
  <c r="F20"/>
  <c r="D20"/>
  <c r="C20"/>
  <c r="T19"/>
  <c r="V19" s="1"/>
  <c r="O19"/>
  <c r="Q19" s="1"/>
  <c r="H19"/>
  <c r="H71" s="1"/>
  <c r="E19"/>
  <c r="T18"/>
  <c r="V18" s="1"/>
  <c r="O18"/>
  <c r="Q18" s="1"/>
  <c r="H18"/>
  <c r="E18"/>
  <c r="T17"/>
  <c r="O17"/>
  <c r="H17"/>
  <c r="H69" s="1"/>
  <c r="E17"/>
  <c r="U16"/>
  <c r="S16"/>
  <c r="R16"/>
  <c r="P16"/>
  <c r="N16"/>
  <c r="M16"/>
  <c r="G16"/>
  <c r="F16"/>
  <c r="D16"/>
  <c r="C16"/>
  <c r="T15"/>
  <c r="V15" s="1"/>
  <c r="O15"/>
  <c r="Q15" s="1"/>
  <c r="H15"/>
  <c r="E15"/>
  <c r="T14"/>
  <c r="V14" s="1"/>
  <c r="O14"/>
  <c r="Q14" s="1"/>
  <c r="H14"/>
  <c r="E14"/>
  <c r="T13"/>
  <c r="O13"/>
  <c r="Q13" s="1"/>
  <c r="H13"/>
  <c r="E13"/>
  <c r="U12"/>
  <c r="S12"/>
  <c r="R12"/>
  <c r="P12"/>
  <c r="N12"/>
  <c r="M12"/>
  <c r="G12"/>
  <c r="F12"/>
  <c r="D12"/>
  <c r="C12"/>
  <c r="T11"/>
  <c r="V11" s="1"/>
  <c r="O11"/>
  <c r="Q11" s="1"/>
  <c r="H11"/>
  <c r="H63" s="1"/>
  <c r="E11"/>
  <c r="T10"/>
  <c r="V10" s="1"/>
  <c r="O10"/>
  <c r="Q10" s="1"/>
  <c r="H10"/>
  <c r="E10"/>
  <c r="T9"/>
  <c r="V9" s="1"/>
  <c r="O9"/>
  <c r="O12" s="1"/>
  <c r="H9"/>
  <c r="E9"/>
  <c r="U201" i="1"/>
  <c r="S201"/>
  <c r="R201"/>
  <c r="U201" i="15"/>
  <c r="S201"/>
  <c r="R201"/>
  <c r="U201" i="16"/>
  <c r="S201"/>
  <c r="R201"/>
  <c r="U174" i="1"/>
  <c r="S174"/>
  <c r="R174"/>
  <c r="U174" i="15"/>
  <c r="S174"/>
  <c r="R174"/>
  <c r="U174" i="16"/>
  <c r="S174"/>
  <c r="R174"/>
  <c r="U120" i="1"/>
  <c r="S120"/>
  <c r="R120"/>
  <c r="U120" i="15"/>
  <c r="S120"/>
  <c r="R120"/>
  <c r="U120" i="16"/>
  <c r="S120"/>
  <c r="R120"/>
  <c r="S93" i="1"/>
  <c r="R93"/>
  <c r="U93" i="15"/>
  <c r="S93"/>
  <c r="R93"/>
  <c r="U93" i="16"/>
  <c r="S93"/>
  <c r="R93"/>
  <c r="U39" i="1"/>
  <c r="S39"/>
  <c r="R39"/>
  <c r="U39" i="15"/>
  <c r="S39"/>
  <c r="R39"/>
  <c r="U39" i="16"/>
  <c r="U12" i="1"/>
  <c r="S12"/>
  <c r="R12"/>
  <c r="U12" i="15"/>
  <c r="S12"/>
  <c r="R12"/>
  <c r="U12" i="16"/>
  <c r="S12"/>
  <c r="R12"/>
  <c r="G39" i="1"/>
  <c r="F39"/>
  <c r="G39" i="15"/>
  <c r="F39"/>
  <c r="G39" i="16"/>
  <c r="F39"/>
  <c r="G12" i="1"/>
  <c r="F12"/>
  <c r="G12" i="15"/>
  <c r="F12"/>
  <c r="G12" i="16"/>
  <c r="F12"/>
  <c r="U203" l="1"/>
  <c r="S203"/>
  <c r="R203"/>
  <c r="U176"/>
  <c r="R176"/>
  <c r="S176"/>
  <c r="R122"/>
  <c r="S122"/>
  <c r="U122"/>
  <c r="R95"/>
  <c r="S95"/>
  <c r="U95"/>
  <c r="U41"/>
  <c r="R14"/>
  <c r="S14"/>
  <c r="U14"/>
  <c r="G41"/>
  <c r="A54"/>
  <c r="F41"/>
  <c r="A41" s="1"/>
  <c r="F14"/>
  <c r="G14"/>
  <c r="U203" i="14"/>
  <c r="R203"/>
  <c r="S203"/>
  <c r="S176"/>
  <c r="U176"/>
  <c r="R176"/>
  <c r="R122"/>
  <c r="S122"/>
  <c r="U122"/>
  <c r="R95"/>
  <c r="S95"/>
  <c r="U95"/>
  <c r="U41"/>
  <c r="S41"/>
  <c r="R41"/>
  <c r="U14"/>
  <c r="S14"/>
  <c r="F41"/>
  <c r="A41" s="1"/>
  <c r="G41"/>
  <c r="F14"/>
  <c r="G14"/>
  <c r="U122" i="15"/>
  <c r="S122"/>
  <c r="R122"/>
  <c r="U95"/>
  <c r="S95"/>
  <c r="R95"/>
  <c r="U41"/>
  <c r="S41"/>
  <c r="R41"/>
  <c r="U14"/>
  <c r="S14"/>
  <c r="R14"/>
  <c r="G41"/>
  <c r="F41"/>
  <c r="G14"/>
  <c r="F14"/>
  <c r="U203"/>
  <c r="S203"/>
  <c r="R203"/>
  <c r="U176"/>
  <c r="S176"/>
  <c r="R176"/>
  <c r="U203" i="1"/>
  <c r="R203"/>
  <c r="S203"/>
  <c r="U176"/>
  <c r="R176"/>
  <c r="S176"/>
  <c r="U122"/>
  <c r="S122"/>
  <c r="R122"/>
  <c r="S95"/>
  <c r="R95"/>
  <c r="U14"/>
  <c r="S14"/>
  <c r="R14"/>
  <c r="A54"/>
  <c r="G41"/>
  <c r="F41"/>
  <c r="F14"/>
  <c r="G14"/>
  <c r="R41"/>
  <c r="S41"/>
  <c r="A54" i="15"/>
  <c r="T93" i="16"/>
  <c r="R66" i="14"/>
  <c r="S66"/>
  <c r="T93"/>
  <c r="T93" i="15"/>
  <c r="U66" i="14"/>
  <c r="T93" i="1"/>
  <c r="T66" i="24"/>
  <c r="V66" s="1"/>
  <c r="Q176"/>
  <c r="W176" s="1"/>
  <c r="O67"/>
  <c r="T141"/>
  <c r="E75"/>
  <c r="O153"/>
  <c r="Q153" s="1"/>
  <c r="W153" s="1"/>
  <c r="I23"/>
  <c r="I40"/>
  <c r="W45"/>
  <c r="T62"/>
  <c r="T140"/>
  <c r="T230"/>
  <c r="H73"/>
  <c r="H74"/>
  <c r="O63"/>
  <c r="T153"/>
  <c r="V153" s="1"/>
  <c r="O149"/>
  <c r="Q149" s="1"/>
  <c r="T149"/>
  <c r="V149" s="1"/>
  <c r="D76"/>
  <c r="U76"/>
  <c r="E67"/>
  <c r="C25"/>
  <c r="C26" s="1"/>
  <c r="I22"/>
  <c r="Q75"/>
  <c r="C76"/>
  <c r="M76"/>
  <c r="F76"/>
  <c r="P76"/>
  <c r="O143"/>
  <c r="T145"/>
  <c r="O147"/>
  <c r="O150" s="1"/>
  <c r="N232"/>
  <c r="U232"/>
  <c r="V230"/>
  <c r="I10"/>
  <c r="W22"/>
  <c r="O148"/>
  <c r="Q148" s="1"/>
  <c r="S154"/>
  <c r="G64"/>
  <c r="N76"/>
  <c r="W100"/>
  <c r="T116"/>
  <c r="R130"/>
  <c r="V141"/>
  <c r="I38" i="14"/>
  <c r="W38"/>
  <c r="W92"/>
  <c r="V202"/>
  <c r="G25" i="24"/>
  <c r="G26" s="1"/>
  <c r="C51"/>
  <c r="C52" s="1"/>
  <c r="H12"/>
  <c r="H62"/>
  <c r="I11"/>
  <c r="Q65"/>
  <c r="Q67"/>
  <c r="I17"/>
  <c r="C64"/>
  <c r="M64"/>
  <c r="C68"/>
  <c r="M68"/>
  <c r="S68"/>
  <c r="O69"/>
  <c r="O71"/>
  <c r="O74"/>
  <c r="W89"/>
  <c r="O128"/>
  <c r="R142"/>
  <c r="R146"/>
  <c r="U146"/>
  <c r="V176"/>
  <c r="T194"/>
  <c r="P220"/>
  <c r="O219"/>
  <c r="Q219" s="1"/>
  <c r="W219" s="1"/>
  <c r="P224"/>
  <c r="S224"/>
  <c r="O227"/>
  <c r="Q227" s="1"/>
  <c r="W227" s="1"/>
  <c r="P232"/>
  <c r="V12"/>
  <c r="E65"/>
  <c r="E66"/>
  <c r="E73"/>
  <c r="O38"/>
  <c r="D51"/>
  <c r="D52" s="1"/>
  <c r="N51"/>
  <c r="I47"/>
  <c r="I49"/>
  <c r="W115"/>
  <c r="T144"/>
  <c r="U207"/>
  <c r="T223"/>
  <c r="V223" s="1"/>
  <c r="R25"/>
  <c r="R26" s="1"/>
  <c r="U25"/>
  <c r="E50"/>
  <c r="T94"/>
  <c r="N130"/>
  <c r="S129"/>
  <c r="T124"/>
  <c r="U142"/>
  <c r="S146"/>
  <c r="N220"/>
  <c r="U220"/>
  <c r="N228"/>
  <c r="A25" i="14"/>
  <c r="A21" i="15"/>
  <c r="A21" i="1"/>
  <c r="A25" i="16"/>
  <c r="A21" i="14"/>
  <c r="A64"/>
  <c r="A67"/>
  <c r="A70"/>
  <c r="A73"/>
  <c r="A76"/>
  <c r="A78"/>
  <c r="A12" i="16"/>
  <c r="A39" i="14"/>
  <c r="A21" i="16"/>
  <c r="A25" i="1"/>
  <c r="A63" i="14"/>
  <c r="A65"/>
  <c r="A69"/>
  <c r="A72"/>
  <c r="A74"/>
  <c r="A12" i="15"/>
  <c r="A39"/>
  <c r="A12" i="1"/>
  <c r="A39"/>
  <c r="A39" i="16"/>
  <c r="A12" i="14"/>
  <c r="A25" i="15"/>
  <c r="S12" i="20"/>
  <c r="R12"/>
  <c r="W118" i="14"/>
  <c r="R174" i="20"/>
  <c r="R201"/>
  <c r="W91" i="14"/>
  <c r="W64"/>
  <c r="H65"/>
  <c r="Q70" i="24"/>
  <c r="V98"/>
  <c r="W114"/>
  <c r="I9"/>
  <c r="H66"/>
  <c r="I66" s="1"/>
  <c r="H67"/>
  <c r="E74"/>
  <c r="I37"/>
  <c r="P51"/>
  <c r="P52" s="1"/>
  <c r="W49"/>
  <c r="P64"/>
  <c r="P68"/>
  <c r="F72"/>
  <c r="U72"/>
  <c r="T70"/>
  <c r="R103"/>
  <c r="V113"/>
  <c r="V116" s="1"/>
  <c r="S130"/>
  <c r="N154"/>
  <c r="U154"/>
  <c r="S181"/>
  <c r="S182" s="1"/>
  <c r="V191"/>
  <c r="V194" s="1"/>
  <c r="T222"/>
  <c r="V222" s="1"/>
  <c r="O223"/>
  <c r="Q223" s="1"/>
  <c r="W223" s="1"/>
  <c r="O231"/>
  <c r="Q231" s="1"/>
  <c r="W231" s="1"/>
  <c r="T231"/>
  <c r="V231" s="1"/>
  <c r="U12" i="20"/>
  <c r="U120"/>
  <c r="S174"/>
  <c r="S201"/>
  <c r="U26" i="24"/>
  <c r="E42"/>
  <c r="W41"/>
  <c r="W48"/>
  <c r="D64"/>
  <c r="D68"/>
  <c r="N68"/>
  <c r="D72"/>
  <c r="N72"/>
  <c r="S72"/>
  <c r="P72"/>
  <c r="T74"/>
  <c r="V74" s="1"/>
  <c r="S104"/>
  <c r="W126"/>
  <c r="V128"/>
  <c r="O139"/>
  <c r="Q139" s="1"/>
  <c r="N146"/>
  <c r="Q194"/>
  <c r="W194" s="1"/>
  <c r="O206"/>
  <c r="P228"/>
  <c r="S228"/>
  <c r="O230"/>
  <c r="Q230" s="1"/>
  <c r="W230" s="1"/>
  <c r="Q38"/>
  <c r="Q46"/>
  <c r="U68"/>
  <c r="O75"/>
  <c r="N103"/>
  <c r="U103"/>
  <c r="P130"/>
  <c r="N129"/>
  <c r="P129"/>
  <c r="T139"/>
  <c r="T142" s="1"/>
  <c r="O176"/>
  <c r="S207"/>
  <c r="S208" s="1"/>
  <c r="O222"/>
  <c r="Q222" s="1"/>
  <c r="W222" s="1"/>
  <c r="W14"/>
  <c r="U181"/>
  <c r="U182" s="1"/>
  <c r="Q124"/>
  <c r="V90"/>
  <c r="V206"/>
  <c r="T12"/>
  <c r="O46"/>
  <c r="H16"/>
  <c r="O16"/>
  <c r="O20"/>
  <c r="Q73"/>
  <c r="W37"/>
  <c r="H42"/>
  <c r="H46"/>
  <c r="S51"/>
  <c r="S52" s="1"/>
  <c r="H50"/>
  <c r="I50" s="1"/>
  <c r="M51"/>
  <c r="M52" s="1"/>
  <c r="O62"/>
  <c r="S76"/>
  <c r="T90"/>
  <c r="R104"/>
  <c r="P103"/>
  <c r="O102"/>
  <c r="W101"/>
  <c r="U130"/>
  <c r="W119"/>
  <c r="N142"/>
  <c r="T148"/>
  <c r="V148" s="1"/>
  <c r="W148" s="1"/>
  <c r="V168"/>
  <c r="P181"/>
  <c r="P182" s="1"/>
  <c r="N181"/>
  <c r="N182" s="1"/>
  <c r="V180"/>
  <c r="M181"/>
  <c r="M182" s="1"/>
  <c r="V198"/>
  <c r="P207"/>
  <c r="P208" s="1"/>
  <c r="O218"/>
  <c r="Q218" s="1"/>
  <c r="W218" s="1"/>
  <c r="U228"/>
  <c r="T226"/>
  <c r="V226" s="1"/>
  <c r="T227"/>
  <c r="V227" s="1"/>
  <c r="E12"/>
  <c r="O120"/>
  <c r="Q206"/>
  <c r="W206" s="1"/>
  <c r="T16"/>
  <c r="D25"/>
  <c r="D26" s="1"/>
  <c r="N25"/>
  <c r="N26" s="1"/>
  <c r="S25"/>
  <c r="S26" s="1"/>
  <c r="H70"/>
  <c r="H72" s="1"/>
  <c r="H20"/>
  <c r="H75"/>
  <c r="F25"/>
  <c r="F26" s="1"/>
  <c r="W36"/>
  <c r="W39"/>
  <c r="W44"/>
  <c r="R51"/>
  <c r="R52" s="1"/>
  <c r="F64"/>
  <c r="O61"/>
  <c r="G68"/>
  <c r="O66"/>
  <c r="M72"/>
  <c r="M77" s="1"/>
  <c r="M78" s="1"/>
  <c r="G76"/>
  <c r="Q90"/>
  <c r="O94"/>
  <c r="Q94"/>
  <c r="V102"/>
  <c r="V120"/>
  <c r="V129" s="1"/>
  <c r="R129"/>
  <c r="O124"/>
  <c r="P142"/>
  <c r="S142"/>
  <c r="O144"/>
  <c r="Q144" s="1"/>
  <c r="O145"/>
  <c r="Q145" s="1"/>
  <c r="N150"/>
  <c r="U150"/>
  <c r="U155" s="1"/>
  <c r="M154"/>
  <c r="O168"/>
  <c r="O172"/>
  <c r="T180"/>
  <c r="O198"/>
  <c r="O202"/>
  <c r="S220"/>
  <c r="N224"/>
  <c r="U224"/>
  <c r="I13" i="14"/>
  <c r="V121"/>
  <c r="W118" i="24"/>
  <c r="O180"/>
  <c r="M25"/>
  <c r="M26" s="1"/>
  <c r="I18"/>
  <c r="V21"/>
  <c r="V24" s="1"/>
  <c r="Q74"/>
  <c r="E24"/>
  <c r="H38"/>
  <c r="I39"/>
  <c r="T42"/>
  <c r="U51"/>
  <c r="U52" s="1"/>
  <c r="G51"/>
  <c r="G52" s="1"/>
  <c r="T50"/>
  <c r="F51"/>
  <c r="F52" s="1"/>
  <c r="N64"/>
  <c r="S64"/>
  <c r="U64"/>
  <c r="F68"/>
  <c r="O65"/>
  <c r="G72"/>
  <c r="O70"/>
  <c r="O72" s="1"/>
  <c r="O90"/>
  <c r="W88"/>
  <c r="N104"/>
  <c r="V91"/>
  <c r="V94" s="1"/>
  <c r="M103"/>
  <c r="S103"/>
  <c r="V121"/>
  <c r="V124" s="1"/>
  <c r="M130"/>
  <c r="P150"/>
  <c r="O152"/>
  <c r="Q152" s="1"/>
  <c r="P154"/>
  <c r="T172"/>
  <c r="T176"/>
  <c r="R181"/>
  <c r="R182" s="1"/>
  <c r="Q178"/>
  <c r="W178" s="1"/>
  <c r="O194"/>
  <c r="T202"/>
  <c r="T206"/>
  <c r="T218"/>
  <c r="V218" s="1"/>
  <c r="T219"/>
  <c r="V219" s="1"/>
  <c r="O226"/>
  <c r="Q226" s="1"/>
  <c r="W226" s="1"/>
  <c r="S232"/>
  <c r="H63" i="14"/>
  <c r="T225"/>
  <c r="T227"/>
  <c r="V227" s="1"/>
  <c r="V40"/>
  <c r="I40"/>
  <c r="T146"/>
  <c r="W117"/>
  <c r="T145"/>
  <c r="S147"/>
  <c r="S149" s="1"/>
  <c r="U228"/>
  <c r="U230" s="1"/>
  <c r="H64"/>
  <c r="T229"/>
  <c r="S228"/>
  <c r="S230" s="1"/>
  <c r="V174"/>
  <c r="R228"/>
  <c r="R230" s="1"/>
  <c r="U147"/>
  <c r="U149" s="1"/>
  <c r="R147"/>
  <c r="R149" s="1"/>
  <c r="V39"/>
  <c r="V13"/>
  <c r="V12"/>
  <c r="H39"/>
  <c r="H41" s="1"/>
  <c r="I37"/>
  <c r="F66"/>
  <c r="F68" s="1"/>
  <c r="G66"/>
  <c r="G68" s="1"/>
  <c r="W10"/>
  <c r="I10"/>
  <c r="H67"/>
  <c r="V93"/>
  <c r="V120"/>
  <c r="V122" s="1"/>
  <c r="W122" s="1"/>
  <c r="I11"/>
  <c r="I9"/>
  <c r="W11"/>
  <c r="H12"/>
  <c r="H14" s="1"/>
  <c r="V94"/>
  <c r="T144"/>
  <c r="T148"/>
  <c r="V175"/>
  <c r="V201"/>
  <c r="V203" s="1"/>
  <c r="W203" s="1"/>
  <c r="W36"/>
  <c r="I36"/>
  <c r="T63"/>
  <c r="T226"/>
  <c r="Q63" i="24"/>
  <c r="W11"/>
  <c r="Q62"/>
  <c r="W10"/>
  <c r="Q71"/>
  <c r="W19"/>
  <c r="E69"/>
  <c r="E20"/>
  <c r="I20" s="1"/>
  <c r="O98"/>
  <c r="Q95"/>
  <c r="Q102"/>
  <c r="W99"/>
  <c r="M142"/>
  <c r="O140"/>
  <c r="Q140" s="1"/>
  <c r="O146"/>
  <c r="Q143"/>
  <c r="O217"/>
  <c r="M220"/>
  <c r="O221"/>
  <c r="M224"/>
  <c r="O225"/>
  <c r="M228"/>
  <c r="O229"/>
  <c r="M232"/>
  <c r="E61"/>
  <c r="Q9"/>
  <c r="E63"/>
  <c r="I63" s="1"/>
  <c r="I13"/>
  <c r="V13"/>
  <c r="V16" s="1"/>
  <c r="I14"/>
  <c r="I15"/>
  <c r="E16"/>
  <c r="P25"/>
  <c r="P26" s="1"/>
  <c r="Q17"/>
  <c r="W18"/>
  <c r="I21"/>
  <c r="I75"/>
  <c r="H24"/>
  <c r="O24"/>
  <c r="V40"/>
  <c r="W40" s="1"/>
  <c r="I41"/>
  <c r="Q42"/>
  <c r="I44"/>
  <c r="V47"/>
  <c r="V50" s="1"/>
  <c r="W50" s="1"/>
  <c r="I48"/>
  <c r="H61"/>
  <c r="H64" s="1"/>
  <c r="H65"/>
  <c r="C72"/>
  <c r="T71"/>
  <c r="V71" s="1"/>
  <c r="O73"/>
  <c r="O76" s="1"/>
  <c r="U104"/>
  <c r="W92"/>
  <c r="U129"/>
  <c r="W121"/>
  <c r="W122"/>
  <c r="Q125"/>
  <c r="O141"/>
  <c r="Q141" s="1"/>
  <c r="W141" s="1"/>
  <c r="T143"/>
  <c r="M146"/>
  <c r="S150"/>
  <c r="Q165"/>
  <c r="V169"/>
  <c r="V172" s="1"/>
  <c r="Q172"/>
  <c r="Q195"/>
  <c r="M207"/>
  <c r="M208" s="1"/>
  <c r="R207"/>
  <c r="R208" s="1"/>
  <c r="V199"/>
  <c r="V202" s="1"/>
  <c r="Q202"/>
  <c r="W202" s="1"/>
  <c r="R220"/>
  <c r="R224"/>
  <c r="R228"/>
  <c r="R232"/>
  <c r="E38"/>
  <c r="I38" s="1"/>
  <c r="I35"/>
  <c r="T38"/>
  <c r="V35"/>
  <c r="V38" s="1"/>
  <c r="R150"/>
  <c r="T147"/>
  <c r="N52"/>
  <c r="T120"/>
  <c r="E46"/>
  <c r="I43"/>
  <c r="T46"/>
  <c r="V43"/>
  <c r="R64"/>
  <c r="T61"/>
  <c r="R68"/>
  <c r="T65"/>
  <c r="R72"/>
  <c r="T69"/>
  <c r="R76"/>
  <c r="T73"/>
  <c r="O116"/>
  <c r="Q113"/>
  <c r="Q120"/>
  <c r="W117"/>
  <c r="R154"/>
  <c r="T151"/>
  <c r="I67"/>
  <c r="I73"/>
  <c r="W23"/>
  <c r="Q24"/>
  <c r="O42"/>
  <c r="I45"/>
  <c r="T63"/>
  <c r="V63" s="1"/>
  <c r="Q66"/>
  <c r="T67"/>
  <c r="V67" s="1"/>
  <c r="W67" s="1"/>
  <c r="P77"/>
  <c r="P78" s="1"/>
  <c r="T75"/>
  <c r="V75" s="1"/>
  <c r="W75" s="1"/>
  <c r="M104"/>
  <c r="W93"/>
  <c r="W123"/>
  <c r="V140"/>
  <c r="V145"/>
  <c r="W145" s="1"/>
  <c r="Q147"/>
  <c r="O151"/>
  <c r="T152"/>
  <c r="V152" s="1"/>
  <c r="W179"/>
  <c r="W193"/>
  <c r="U208"/>
  <c r="T20"/>
  <c r="V17"/>
  <c r="V20" s="1"/>
  <c r="E71"/>
  <c r="I71" s="1"/>
  <c r="I19"/>
  <c r="V139"/>
  <c r="W15"/>
  <c r="Q16"/>
  <c r="I36"/>
  <c r="O50"/>
  <c r="E62"/>
  <c r="I62" s="1"/>
  <c r="V62"/>
  <c r="E70"/>
  <c r="V70"/>
  <c r="W70" s="1"/>
  <c r="W87"/>
  <c r="P104"/>
  <c r="T98"/>
  <c r="W96"/>
  <c r="W97"/>
  <c r="T102"/>
  <c r="M129"/>
  <c r="T128"/>
  <c r="W127"/>
  <c r="P146"/>
  <c r="V144"/>
  <c r="W144" s="1"/>
  <c r="M150"/>
  <c r="T168"/>
  <c r="W173"/>
  <c r="T198"/>
  <c r="N207"/>
  <c r="N208" s="1"/>
  <c r="W203"/>
  <c r="T217"/>
  <c r="T221"/>
  <c r="T225"/>
  <c r="T229"/>
  <c r="A14" i="16" l="1"/>
  <c r="V176" i="14"/>
  <c r="A54"/>
  <c r="U68"/>
  <c r="R68"/>
  <c r="S68"/>
  <c r="A68"/>
  <c r="I41"/>
  <c r="I14"/>
  <c r="A14"/>
  <c r="A41" i="15"/>
  <c r="A14"/>
  <c r="A41" i="1"/>
  <c r="A14"/>
  <c r="V95" i="14"/>
  <c r="W95" s="1"/>
  <c r="T95" i="15"/>
  <c r="T95" i="16"/>
  <c r="T95" i="14"/>
  <c r="T95" i="1"/>
  <c r="V41" i="14"/>
  <c r="A80"/>
  <c r="V14"/>
  <c r="A79"/>
  <c r="A75"/>
  <c r="A71"/>
  <c r="V226"/>
  <c r="W226" s="1"/>
  <c r="T66"/>
  <c r="A27" i="15"/>
  <c r="O181" i="24"/>
  <c r="O182" s="1"/>
  <c r="P233"/>
  <c r="P234" s="1"/>
  <c r="A27" i="1"/>
  <c r="W67" i="14"/>
  <c r="A27"/>
  <c r="A27" i="16"/>
  <c r="W152" i="24"/>
  <c r="I42"/>
  <c r="E68"/>
  <c r="W65" i="14"/>
  <c r="W102" i="24"/>
  <c r="W94"/>
  <c r="I12"/>
  <c r="E51"/>
  <c r="W24"/>
  <c r="W91"/>
  <c r="C77"/>
  <c r="C78" s="1"/>
  <c r="W21"/>
  <c r="O130"/>
  <c r="T130"/>
  <c r="N233"/>
  <c r="N234" s="1"/>
  <c r="H76"/>
  <c r="I74"/>
  <c r="V181"/>
  <c r="H68"/>
  <c r="V225" i="14"/>
  <c r="O68" i="24"/>
  <c r="W90"/>
  <c r="N77"/>
  <c r="W149"/>
  <c r="V104"/>
  <c r="U77"/>
  <c r="U78" s="1"/>
  <c r="S77"/>
  <c r="S78" s="1"/>
  <c r="V103"/>
  <c r="V207"/>
  <c r="V208" s="1"/>
  <c r="E76"/>
  <c r="I76" s="1"/>
  <c r="P155"/>
  <c r="U156"/>
  <c r="W38"/>
  <c r="S156"/>
  <c r="D77"/>
  <c r="D78" s="1"/>
  <c r="I24"/>
  <c r="W74"/>
  <c r="N78"/>
  <c r="V229" i="14"/>
  <c r="R156" i="24"/>
  <c r="W124"/>
  <c r="U233"/>
  <c r="U234" s="1"/>
  <c r="V130"/>
  <c r="I65" i="14"/>
  <c r="W199"/>
  <c r="V146"/>
  <c r="W175"/>
  <c r="A66"/>
  <c r="W172"/>
  <c r="V145"/>
  <c r="W40"/>
  <c r="W37"/>
  <c r="H66"/>
  <c r="H68" s="1"/>
  <c r="N155" i="24"/>
  <c r="G77"/>
  <c r="G78" s="1"/>
  <c r="V142"/>
  <c r="S233"/>
  <c r="S234" s="1"/>
  <c r="T181"/>
  <c r="T182" s="1"/>
  <c r="F77"/>
  <c r="F78" s="1"/>
  <c r="O207"/>
  <c r="O208" s="1"/>
  <c r="W62"/>
  <c r="O25"/>
  <c r="O26" s="1"/>
  <c r="W121" i="14"/>
  <c r="T25" i="24"/>
  <c r="T26" s="1"/>
  <c r="I46"/>
  <c r="R155"/>
  <c r="Q76"/>
  <c r="H77"/>
  <c r="H78" s="1"/>
  <c r="W35"/>
  <c r="V25"/>
  <c r="V26" s="1"/>
  <c r="O104"/>
  <c r="O129"/>
  <c r="N156"/>
  <c r="Q180"/>
  <c r="W180" s="1"/>
  <c r="W13" i="14"/>
  <c r="T207" i="24"/>
  <c r="T208" s="1"/>
  <c r="V182"/>
  <c r="W140"/>
  <c r="W47"/>
  <c r="R233"/>
  <c r="R234" s="1"/>
  <c r="T103"/>
  <c r="I70"/>
  <c r="T51"/>
  <c r="T52" s="1"/>
  <c r="S155"/>
  <c r="H25"/>
  <c r="H26" s="1"/>
  <c r="O64"/>
  <c r="H51"/>
  <c r="H52" s="1"/>
  <c r="W201" i="14"/>
  <c r="I67"/>
  <c r="I64"/>
  <c r="I12"/>
  <c r="I39"/>
  <c r="W12"/>
  <c r="W227"/>
  <c r="W9"/>
  <c r="W202"/>
  <c r="T147"/>
  <c r="T149" s="1"/>
  <c r="V144"/>
  <c r="V63"/>
  <c r="W90"/>
  <c r="T228"/>
  <c r="T230" s="1"/>
  <c r="W94"/>
  <c r="V148"/>
  <c r="I63"/>
  <c r="W174"/>
  <c r="W171"/>
  <c r="W113" i="24"/>
  <c r="Q116"/>
  <c r="W16"/>
  <c r="Q61"/>
  <c r="Q12"/>
  <c r="W12" s="1"/>
  <c r="W9"/>
  <c r="Q98"/>
  <c r="W95"/>
  <c r="V225"/>
  <c r="V228" s="1"/>
  <c r="T228"/>
  <c r="Q150"/>
  <c r="T76"/>
  <c r="V73"/>
  <c r="V46"/>
  <c r="W46" s="1"/>
  <c r="W43"/>
  <c r="E52"/>
  <c r="W172"/>
  <c r="O232"/>
  <c r="Q229"/>
  <c r="O224"/>
  <c r="Q221"/>
  <c r="I69"/>
  <c r="E72"/>
  <c r="V229"/>
  <c r="V232" s="1"/>
  <c r="T232"/>
  <c r="O154"/>
  <c r="O155" s="1"/>
  <c r="Q151"/>
  <c r="Q198"/>
  <c r="W195"/>
  <c r="Q128"/>
  <c r="W128" s="1"/>
  <c r="W125"/>
  <c r="Q51"/>
  <c r="E25"/>
  <c r="I16"/>
  <c r="Q146"/>
  <c r="O142"/>
  <c r="W66"/>
  <c r="I65"/>
  <c r="O51"/>
  <c r="O52" s="1"/>
  <c r="T129"/>
  <c r="T104"/>
  <c r="M155"/>
  <c r="O77"/>
  <c r="P156"/>
  <c r="V42"/>
  <c r="W42" s="1"/>
  <c r="W13"/>
  <c r="O103"/>
  <c r="X103" s="1"/>
  <c r="M233"/>
  <c r="M234" s="1"/>
  <c r="W63"/>
  <c r="Q168"/>
  <c r="W168" s="1"/>
  <c r="W165"/>
  <c r="I61"/>
  <c r="E64"/>
  <c r="I64" s="1"/>
  <c r="O228"/>
  <c r="Q225"/>
  <c r="O220"/>
  <c r="Q217"/>
  <c r="M156"/>
  <c r="Q68"/>
  <c r="I68"/>
  <c r="Q142"/>
  <c r="W139"/>
  <c r="T64"/>
  <c r="V61"/>
  <c r="V64" s="1"/>
  <c r="V221"/>
  <c r="V224" s="1"/>
  <c r="T224"/>
  <c r="W120"/>
  <c r="T146"/>
  <c r="V143"/>
  <c r="V146" s="1"/>
  <c r="V217"/>
  <c r="V220" s="1"/>
  <c r="T220"/>
  <c r="V151"/>
  <c r="V154" s="1"/>
  <c r="T154"/>
  <c r="V69"/>
  <c r="V72" s="1"/>
  <c r="T72"/>
  <c r="V147"/>
  <c r="V150" s="1"/>
  <c r="T150"/>
  <c r="Q69"/>
  <c r="W17"/>
  <c r="Q20"/>
  <c r="W20" s="1"/>
  <c r="T68"/>
  <c r="V65"/>
  <c r="R77"/>
  <c r="R78" s="1"/>
  <c r="W71"/>
  <c r="W41" i="14" l="1"/>
  <c r="W14"/>
  <c r="I68"/>
  <c r="T68"/>
  <c r="A81"/>
  <c r="V228"/>
  <c r="V230" s="1"/>
  <c r="W230" s="1"/>
  <c r="W145"/>
  <c r="V66"/>
  <c r="X130" i="24"/>
  <c r="X104"/>
  <c r="Y130"/>
  <c r="W225" i="14"/>
  <c r="I52" i="24"/>
  <c r="W146" i="14"/>
  <c r="Q181" i="24"/>
  <c r="W181" s="1"/>
  <c r="X129"/>
  <c r="Z130"/>
  <c r="Y104"/>
  <c r="O78"/>
  <c r="O156"/>
  <c r="W229" i="14"/>
  <c r="W39"/>
  <c r="Y103" i="24"/>
  <c r="Z103" s="1"/>
  <c r="Y129"/>
  <c r="W120" i="14"/>
  <c r="T77" i="24"/>
  <c r="T78" s="1"/>
  <c r="T155"/>
  <c r="V51"/>
  <c r="V52" s="1"/>
  <c r="W143"/>
  <c r="V233"/>
  <c r="V234" s="1"/>
  <c r="I51"/>
  <c r="I66" i="14"/>
  <c r="W148"/>
  <c r="V147"/>
  <c r="V149" s="1"/>
  <c r="W149" s="1"/>
  <c r="W144"/>
  <c r="W93"/>
  <c r="W63"/>
  <c r="W221" i="24"/>
  <c r="Q224"/>
  <c r="I25"/>
  <c r="E26"/>
  <c r="I26" s="1"/>
  <c r="W116"/>
  <c r="Q130"/>
  <c r="W130" s="1"/>
  <c r="V68"/>
  <c r="W65"/>
  <c r="Q72"/>
  <c r="W72" s="1"/>
  <c r="W69"/>
  <c r="W217"/>
  <c r="Q220"/>
  <c r="W220" s="1"/>
  <c r="W151"/>
  <c r="Q154"/>
  <c r="W154" s="1"/>
  <c r="I72"/>
  <c r="E77"/>
  <c r="W229"/>
  <c r="Q232"/>
  <c r="W232" s="1"/>
  <c r="V76"/>
  <c r="W76" s="1"/>
  <c r="W73"/>
  <c r="W146"/>
  <c r="Q155"/>
  <c r="Q52"/>
  <c r="Q207"/>
  <c r="W198"/>
  <c r="W98"/>
  <c r="Q104"/>
  <c r="W104" s="1"/>
  <c r="Q103"/>
  <c r="W103" s="1"/>
  <c r="W150"/>
  <c r="V155"/>
  <c r="T233"/>
  <c r="T234" s="1"/>
  <c r="V156"/>
  <c r="Q129"/>
  <c r="W129" s="1"/>
  <c r="T156"/>
  <c r="O233"/>
  <c r="O234" s="1"/>
  <c r="W147"/>
  <c r="Q25"/>
  <c r="W142"/>
  <c r="W225"/>
  <c r="Q228"/>
  <c r="W228" s="1"/>
  <c r="W61"/>
  <c r="Q64"/>
  <c r="W64" s="1"/>
  <c r="V68" i="14" l="1"/>
  <c r="W228"/>
  <c r="W66"/>
  <c r="Z104" i="24"/>
  <c r="X156"/>
  <c r="Q182"/>
  <c r="W182" s="1"/>
  <c r="W51"/>
  <c r="Z129"/>
  <c r="Y155"/>
  <c r="W155"/>
  <c r="Q77"/>
  <c r="Q78" s="1"/>
  <c r="V77"/>
  <c r="V78" s="1"/>
  <c r="W52"/>
  <c r="Y156"/>
  <c r="Z156" s="1"/>
  <c r="S93" i="20"/>
  <c r="R120"/>
  <c r="R93"/>
  <c r="S120"/>
  <c r="W147" i="14"/>
  <c r="Q208" i="24"/>
  <c r="W208" s="1"/>
  <c r="W207"/>
  <c r="W224"/>
  <c r="Q233"/>
  <c r="W25"/>
  <c r="Q26"/>
  <c r="W26" s="1"/>
  <c r="I77"/>
  <c r="E78"/>
  <c r="I78" s="1"/>
  <c r="W68"/>
  <c r="Q156"/>
  <c r="W156" s="1"/>
  <c r="X155"/>
  <c r="W68" i="14" l="1"/>
  <c r="W77" i="24"/>
  <c r="W78"/>
  <c r="Z155"/>
  <c r="W233"/>
  <c r="Q234"/>
  <c r="W234" s="1"/>
  <c r="A73" i="1" l="1"/>
  <c r="S146" i="19"/>
  <c r="R226"/>
  <c r="R146"/>
  <c r="S227"/>
  <c r="S145"/>
  <c r="R227"/>
  <c r="R145"/>
  <c r="S226"/>
  <c r="S174"/>
  <c r="S120"/>
  <c r="R174"/>
  <c r="R93"/>
  <c r="U120"/>
  <c r="R120"/>
  <c r="S201"/>
  <c r="S93"/>
  <c r="R201"/>
  <c r="T227" l="1"/>
  <c r="T146"/>
  <c r="T226"/>
  <c r="S147"/>
  <c r="R147"/>
  <c r="S228"/>
  <c r="R228"/>
  <c r="T145"/>
  <c r="U12"/>
  <c r="U14" l="1"/>
  <c r="A15" i="20"/>
  <c r="T147" i="19"/>
  <c r="T228"/>
  <c r="S12"/>
  <c r="R12"/>
  <c r="H13" i="1"/>
  <c r="H13" i="15"/>
  <c r="H13" i="16"/>
  <c r="A15" i="19" l="1"/>
  <c r="V9"/>
  <c r="T12"/>
  <c r="U67" i="16"/>
  <c r="U65"/>
  <c r="U64"/>
  <c r="U63"/>
  <c r="V12" i="19" l="1"/>
  <c r="U66" i="16"/>
  <c r="U68" s="1"/>
  <c r="A37" i="19" l="1"/>
  <c r="A38"/>
  <c r="F12"/>
  <c r="F12" i="20"/>
  <c r="G39" i="19"/>
  <c r="G39" i="20"/>
  <c r="F39"/>
  <c r="G12" i="19"/>
  <c r="G12" i="20"/>
  <c r="F39" i="19" l="1"/>
  <c r="A36"/>
  <c r="A39" i="20"/>
  <c r="A12" i="19"/>
  <c r="A12" i="20"/>
  <c r="V175" i="16"/>
  <c r="V202"/>
  <c r="A39" i="19" l="1"/>
  <c r="U65" i="1"/>
  <c r="U64"/>
  <c r="U63"/>
  <c r="U65" i="15"/>
  <c r="U64"/>
  <c r="U63"/>
  <c r="U63" i="19" l="1"/>
  <c r="U64"/>
  <c r="U65"/>
  <c r="U66" i="1"/>
  <c r="U66" i="15"/>
  <c r="U66" i="19" l="1"/>
  <c r="S144" i="15"/>
  <c r="R144"/>
  <c r="S94" i="20" l="1"/>
  <c r="S95" s="1"/>
  <c r="U227" i="1"/>
  <c r="S227"/>
  <c r="R227"/>
  <c r="U226"/>
  <c r="S226"/>
  <c r="R226"/>
  <c r="U225"/>
  <c r="S225"/>
  <c r="R225"/>
  <c r="U229"/>
  <c r="S229"/>
  <c r="R229"/>
  <c r="W200"/>
  <c r="W199"/>
  <c r="W173"/>
  <c r="W172"/>
  <c r="U146"/>
  <c r="S146"/>
  <c r="R146"/>
  <c r="U145"/>
  <c r="S145"/>
  <c r="R145"/>
  <c r="U144"/>
  <c r="S144"/>
  <c r="R144"/>
  <c r="U148"/>
  <c r="S148"/>
  <c r="R148"/>
  <c r="W119"/>
  <c r="S65"/>
  <c r="R65"/>
  <c r="S64"/>
  <c r="R64"/>
  <c r="S63"/>
  <c r="R63"/>
  <c r="U67"/>
  <c r="U68" s="1"/>
  <c r="S67"/>
  <c r="G67"/>
  <c r="H40"/>
  <c r="H11"/>
  <c r="H10"/>
  <c r="H9"/>
  <c r="S94" i="19" l="1"/>
  <c r="A69" i="1"/>
  <c r="A72"/>
  <c r="A65"/>
  <c r="A78"/>
  <c r="A76"/>
  <c r="A64"/>
  <c r="A70"/>
  <c r="A74"/>
  <c r="A63"/>
  <c r="S66"/>
  <c r="S68" s="1"/>
  <c r="U147"/>
  <c r="U149" s="1"/>
  <c r="H39"/>
  <c r="H41" s="1"/>
  <c r="H12"/>
  <c r="H14" s="1"/>
  <c r="V201"/>
  <c r="U228"/>
  <c r="U230" s="1"/>
  <c r="R228"/>
  <c r="R230" s="1"/>
  <c r="V174"/>
  <c r="S228"/>
  <c r="S230" s="1"/>
  <c r="R147"/>
  <c r="R149" s="1"/>
  <c r="V120"/>
  <c r="S147"/>
  <c r="S149" s="1"/>
  <c r="V93"/>
  <c r="V39"/>
  <c r="R66"/>
  <c r="V12"/>
  <c r="G66"/>
  <c r="G68" s="1"/>
  <c r="F66"/>
  <c r="V175"/>
  <c r="V121"/>
  <c r="V94"/>
  <c r="V40"/>
  <c r="V13"/>
  <c r="V202"/>
  <c r="W118"/>
  <c r="W92"/>
  <c r="W10"/>
  <c r="W226"/>
  <c r="W227"/>
  <c r="T65"/>
  <c r="T144"/>
  <c r="H64"/>
  <c r="T227"/>
  <c r="V227" s="1"/>
  <c r="T64"/>
  <c r="T229"/>
  <c r="T226"/>
  <c r="H63"/>
  <c r="H65"/>
  <c r="T148"/>
  <c r="I40"/>
  <c r="I10"/>
  <c r="F67"/>
  <c r="R67"/>
  <c r="I11"/>
  <c r="T225"/>
  <c r="I9"/>
  <c r="T63"/>
  <c r="T145"/>
  <c r="T146"/>
  <c r="V122" l="1"/>
  <c r="I14"/>
  <c r="V203"/>
  <c r="V176"/>
  <c r="I41"/>
  <c r="A80"/>
  <c r="F68"/>
  <c r="A68" s="1"/>
  <c r="R68"/>
  <c r="V95"/>
  <c r="W95" s="1"/>
  <c r="V41"/>
  <c r="V14"/>
  <c r="S95" i="19"/>
  <c r="A79" i="1"/>
  <c r="A75"/>
  <c r="V226"/>
  <c r="V65"/>
  <c r="W65" s="1"/>
  <c r="A66"/>
  <c r="A67"/>
  <c r="V146"/>
  <c r="V145"/>
  <c r="V64"/>
  <c r="V225"/>
  <c r="T228"/>
  <c r="T230" s="1"/>
  <c r="V144"/>
  <c r="T147"/>
  <c r="T149" s="1"/>
  <c r="V63"/>
  <c r="T66"/>
  <c r="H66"/>
  <c r="W13"/>
  <c r="V148"/>
  <c r="V229"/>
  <c r="H67"/>
  <c r="W94"/>
  <c r="W40"/>
  <c r="I39"/>
  <c r="I12"/>
  <c r="I13"/>
  <c r="W91"/>
  <c r="W120"/>
  <c r="W198"/>
  <c r="W9"/>
  <c r="W174"/>
  <c r="W11"/>
  <c r="W201"/>
  <c r="I64"/>
  <c r="W90"/>
  <c r="I65"/>
  <c r="W175"/>
  <c r="I63"/>
  <c r="W202"/>
  <c r="W171"/>
  <c r="W117"/>
  <c r="W121"/>
  <c r="T67"/>
  <c r="A71" l="1"/>
  <c r="A81"/>
  <c r="W14"/>
  <c r="H68"/>
  <c r="I68"/>
  <c r="T68"/>
  <c r="W41"/>
  <c r="W64"/>
  <c r="V228"/>
  <c r="V230" s="1"/>
  <c r="W146"/>
  <c r="V66"/>
  <c r="V147"/>
  <c r="V149" s="1"/>
  <c r="W149" s="1"/>
  <c r="V67"/>
  <c r="I67"/>
  <c r="I66"/>
  <c r="W93"/>
  <c r="W12"/>
  <c r="W145"/>
  <c r="W225"/>
  <c r="W39"/>
  <c r="W228"/>
  <c r="W144"/>
  <c r="W229"/>
  <c r="W63"/>
  <c r="W148"/>
  <c r="V68" l="1"/>
  <c r="W68" s="1"/>
  <c r="W66"/>
  <c r="W147"/>
  <c r="W67"/>
  <c r="U202" i="20" l="1"/>
  <c r="U202" i="19" s="1"/>
  <c r="S202" i="20"/>
  <c r="R202"/>
  <c r="U175"/>
  <c r="U175" i="19" s="1"/>
  <c r="S175" i="20"/>
  <c r="R175"/>
  <c r="U121"/>
  <c r="U122" s="1"/>
  <c r="S121"/>
  <c r="S122" s="1"/>
  <c r="R121"/>
  <c r="R122" s="1"/>
  <c r="U94"/>
  <c r="R94"/>
  <c r="R95" s="1"/>
  <c r="U13"/>
  <c r="U14" s="1"/>
  <c r="S13"/>
  <c r="S14" s="1"/>
  <c r="R13"/>
  <c r="R14" s="1"/>
  <c r="G40"/>
  <c r="G41" s="1"/>
  <c r="F40"/>
  <c r="F41" s="1"/>
  <c r="G13"/>
  <c r="G14" s="1"/>
  <c r="F13"/>
  <c r="F14" s="1"/>
  <c r="R202" i="19" l="1"/>
  <c r="R203" s="1"/>
  <c r="R203" i="20"/>
  <c r="S202" i="19"/>
  <c r="S203" s="1"/>
  <c r="S203" i="20"/>
  <c r="R175" i="19"/>
  <c r="R176" s="1"/>
  <c r="R176" i="20"/>
  <c r="S175" i="19"/>
  <c r="S176" s="1"/>
  <c r="S176" i="20"/>
  <c r="A14"/>
  <c r="A41"/>
  <c r="S121" i="19"/>
  <c r="R94"/>
  <c r="R95" s="1"/>
  <c r="U121"/>
  <c r="U94"/>
  <c r="R121"/>
  <c r="F40"/>
  <c r="G40"/>
  <c r="R13"/>
  <c r="S13"/>
  <c r="F13"/>
  <c r="G13"/>
  <c r="A18" i="20"/>
  <c r="A20"/>
  <c r="A42"/>
  <c r="A47"/>
  <c r="A19"/>
  <c r="A24"/>
  <c r="A40"/>
  <c r="A49"/>
  <c r="A51"/>
  <c r="A22"/>
  <c r="A13"/>
  <c r="A16"/>
  <c r="A43"/>
  <c r="A46"/>
  <c r="V90" i="19"/>
  <c r="U93" i="20"/>
  <c r="U95" s="1"/>
  <c r="U201"/>
  <c r="U203" s="1"/>
  <c r="U174"/>
  <c r="U176" s="1"/>
  <c r="H13"/>
  <c r="U65"/>
  <c r="U63"/>
  <c r="U64"/>
  <c r="U230"/>
  <c r="S230"/>
  <c r="R230"/>
  <c r="U228"/>
  <c r="S228"/>
  <c r="R228"/>
  <c r="U227"/>
  <c r="S227"/>
  <c r="R227"/>
  <c r="U226"/>
  <c r="S226"/>
  <c r="R226"/>
  <c r="T202"/>
  <c r="T175"/>
  <c r="U148"/>
  <c r="S148"/>
  <c r="R148"/>
  <c r="U146"/>
  <c r="S146"/>
  <c r="R146"/>
  <c r="U145"/>
  <c r="S145"/>
  <c r="R145"/>
  <c r="U144"/>
  <c r="S144"/>
  <c r="R144"/>
  <c r="T121"/>
  <c r="T94"/>
  <c r="U67"/>
  <c r="S67"/>
  <c r="R67"/>
  <c r="G67"/>
  <c r="F67"/>
  <c r="S65"/>
  <c r="R65"/>
  <c r="G65"/>
  <c r="F65"/>
  <c r="S64"/>
  <c r="R64"/>
  <c r="G64"/>
  <c r="F64"/>
  <c r="S63"/>
  <c r="R63"/>
  <c r="G63"/>
  <c r="F63"/>
  <c r="H40"/>
  <c r="H39"/>
  <c r="T13"/>
  <c r="G65" i="19"/>
  <c r="F65"/>
  <c r="U229" i="15"/>
  <c r="S229"/>
  <c r="R229"/>
  <c r="U227"/>
  <c r="S227"/>
  <c r="R227"/>
  <c r="U226"/>
  <c r="S226"/>
  <c r="R226"/>
  <c r="U225"/>
  <c r="S225"/>
  <c r="R225"/>
  <c r="W175"/>
  <c r="W173"/>
  <c r="W172"/>
  <c r="U229" i="16"/>
  <c r="S229"/>
  <c r="R229"/>
  <c r="U227"/>
  <c r="S227"/>
  <c r="R227"/>
  <c r="U226"/>
  <c r="S226"/>
  <c r="R226"/>
  <c r="U225"/>
  <c r="S225"/>
  <c r="R225"/>
  <c r="W173"/>
  <c r="W172"/>
  <c r="T202" i="19" l="1"/>
  <c r="V202" s="1"/>
  <c r="W202" s="1"/>
  <c r="A53" i="20"/>
  <c r="T175" i="19"/>
  <c r="V175" s="1"/>
  <c r="W175" s="1"/>
  <c r="R122"/>
  <c r="U122"/>
  <c r="S122"/>
  <c r="G41"/>
  <c r="F41"/>
  <c r="G14"/>
  <c r="S14"/>
  <c r="F14"/>
  <c r="R14"/>
  <c r="H41" i="20"/>
  <c r="A52"/>
  <c r="A48"/>
  <c r="A48" i="19"/>
  <c r="T121"/>
  <c r="V121" s="1"/>
  <c r="T94"/>
  <c r="H40"/>
  <c r="A44" i="20"/>
  <c r="H13" i="19"/>
  <c r="T13"/>
  <c r="A17" i="20"/>
  <c r="S148" i="19"/>
  <c r="S149" s="1"/>
  <c r="A40"/>
  <c r="A46"/>
  <c r="U227"/>
  <c r="V200" i="20"/>
  <c r="V173"/>
  <c r="U146" i="19"/>
  <c r="V119" i="20"/>
  <c r="V11"/>
  <c r="A43" i="19"/>
  <c r="A16"/>
  <c r="U226"/>
  <c r="A47"/>
  <c r="A22"/>
  <c r="A65" i="20"/>
  <c r="A42" i="19"/>
  <c r="A19"/>
  <c r="A20"/>
  <c r="A49"/>
  <c r="A24"/>
  <c r="A21" i="20"/>
  <c r="A67"/>
  <c r="A72"/>
  <c r="A74"/>
  <c r="U201" i="19"/>
  <c r="U203" s="1"/>
  <c r="A65"/>
  <c r="A63" i="20"/>
  <c r="U174" i="19"/>
  <c r="U176" s="1"/>
  <c r="A18"/>
  <c r="A25" i="20"/>
  <c r="A13" i="19"/>
  <c r="A69" i="20"/>
  <c r="V92"/>
  <c r="A51" i="19"/>
  <c r="A64" i="20"/>
  <c r="A70"/>
  <c r="A73"/>
  <c r="A76"/>
  <c r="A78"/>
  <c r="V199"/>
  <c r="V172"/>
  <c r="V118"/>
  <c r="T93" i="19"/>
  <c r="V91" i="20"/>
  <c r="V10"/>
  <c r="U93" i="19"/>
  <c r="U95" s="1"/>
  <c r="U145"/>
  <c r="T230" i="20"/>
  <c r="S229" i="19"/>
  <c r="S230" s="1"/>
  <c r="R229"/>
  <c r="R230" s="1"/>
  <c r="U229"/>
  <c r="R148"/>
  <c r="R149" s="1"/>
  <c r="U148"/>
  <c r="R228" i="15"/>
  <c r="R230" s="1"/>
  <c r="U147" i="20"/>
  <c r="U149" s="1"/>
  <c r="S228" i="16"/>
  <c r="S230" s="1"/>
  <c r="R228"/>
  <c r="R230" s="1"/>
  <c r="S228" i="15"/>
  <c r="S230" s="1"/>
  <c r="S66" i="20"/>
  <c r="S68" s="1"/>
  <c r="G66"/>
  <c r="G68" s="1"/>
  <c r="H12"/>
  <c r="H14" s="1"/>
  <c r="S147"/>
  <c r="S149" s="1"/>
  <c r="R66"/>
  <c r="R68" s="1"/>
  <c r="R229"/>
  <c r="R231" s="1"/>
  <c r="V198"/>
  <c r="T201"/>
  <c r="T203" s="1"/>
  <c r="S229"/>
  <c r="S231" s="1"/>
  <c r="V171"/>
  <c r="T174"/>
  <c r="T176" s="1"/>
  <c r="U66"/>
  <c r="U68" s="1"/>
  <c r="U228" i="15"/>
  <c r="U230" s="1"/>
  <c r="U228" i="16"/>
  <c r="U230" s="1"/>
  <c r="V201"/>
  <c r="V203" s="1"/>
  <c r="W203" s="1"/>
  <c r="V201" i="15"/>
  <c r="U229" i="20"/>
  <c r="U231" s="1"/>
  <c r="V174" i="15"/>
  <c r="V174" i="16"/>
  <c r="V176" s="1"/>
  <c r="F66" i="20"/>
  <c r="F68" s="1"/>
  <c r="R147"/>
  <c r="R149" s="1"/>
  <c r="V9"/>
  <c r="T12"/>
  <c r="T14" s="1"/>
  <c r="V90"/>
  <c r="T93"/>
  <c r="T95" s="1"/>
  <c r="V117"/>
  <c r="T120"/>
  <c r="T122" s="1"/>
  <c r="V198" i="19"/>
  <c r="T201"/>
  <c r="T203" s="1"/>
  <c r="V117"/>
  <c r="T120"/>
  <c r="V171"/>
  <c r="T174"/>
  <c r="T176" s="1"/>
  <c r="V175" i="20"/>
  <c r="V175" i="15"/>
  <c r="V121" i="20"/>
  <c r="G67" i="19"/>
  <c r="V94" i="20"/>
  <c r="F67" i="19"/>
  <c r="V13" i="20"/>
  <c r="V202" i="15"/>
  <c r="V202" i="20"/>
  <c r="H67"/>
  <c r="W200" i="16"/>
  <c r="W200" i="15"/>
  <c r="H36" i="19"/>
  <c r="S225"/>
  <c r="R144"/>
  <c r="G64"/>
  <c r="F64"/>
  <c r="S144"/>
  <c r="U144"/>
  <c r="W199" i="16"/>
  <c r="U225" i="19"/>
  <c r="R225"/>
  <c r="H12"/>
  <c r="G63"/>
  <c r="F63"/>
  <c r="T64" i="20"/>
  <c r="T226" i="16"/>
  <c r="T227" i="15"/>
  <c r="V227" s="1"/>
  <c r="H63" i="20"/>
  <c r="H64"/>
  <c r="T145"/>
  <c r="T148"/>
  <c r="T227" i="16"/>
  <c r="V227" s="1"/>
  <c r="T229" i="15"/>
  <c r="I38" i="20"/>
  <c r="H65" i="19"/>
  <c r="H65" i="20"/>
  <c r="T67"/>
  <c r="T229" i="16"/>
  <c r="T228" i="20"/>
  <c r="T227"/>
  <c r="T146"/>
  <c r="T144"/>
  <c r="T65"/>
  <c r="T63"/>
  <c r="I37"/>
  <c r="I36"/>
  <c r="I11"/>
  <c r="I9"/>
  <c r="I10"/>
  <c r="T226"/>
  <c r="I13"/>
  <c r="I40"/>
  <c r="W202" i="16"/>
  <c r="T225"/>
  <c r="W199" i="15"/>
  <c r="T225"/>
  <c r="T226"/>
  <c r="A14" i="19" l="1"/>
  <c r="A75" i="20"/>
  <c r="V203" i="15"/>
  <c r="W203" s="1"/>
  <c r="V176"/>
  <c r="I40" i="19"/>
  <c r="I41" i="20"/>
  <c r="I14"/>
  <c r="T95" i="19"/>
  <c r="H14"/>
  <c r="A68" i="20"/>
  <c r="A41" i="19"/>
  <c r="A44"/>
  <c r="T122"/>
  <c r="W40"/>
  <c r="T14"/>
  <c r="A54" i="20"/>
  <c r="A52" i="19"/>
  <c r="A53"/>
  <c r="A79" i="20"/>
  <c r="A26"/>
  <c r="W121" i="19"/>
  <c r="V94"/>
  <c r="A71" i="20"/>
  <c r="V13" i="19"/>
  <c r="I13"/>
  <c r="V226"/>
  <c r="V226" i="15"/>
  <c r="V226" i="16"/>
  <c r="W226" s="1"/>
  <c r="V145" i="19"/>
  <c r="A27" i="20"/>
  <c r="A70" i="19"/>
  <c r="A17"/>
  <c r="V227"/>
  <c r="W11" i="20"/>
  <c r="W173"/>
  <c r="W200"/>
  <c r="A78" i="19"/>
  <c r="W119" i="20"/>
  <c r="V228"/>
  <c r="A72" i="19"/>
  <c r="V146"/>
  <c r="V65" i="20"/>
  <c r="W199"/>
  <c r="W92"/>
  <c r="A25" i="19"/>
  <c r="U228"/>
  <c r="U230" s="1"/>
  <c r="V201" i="20"/>
  <c r="V203" s="1"/>
  <c r="W203" s="1"/>
  <c r="V120"/>
  <c r="V122" s="1"/>
  <c r="W122" s="1"/>
  <c r="A69" i="19"/>
  <c r="A63"/>
  <c r="A64"/>
  <c r="V120"/>
  <c r="V122" s="1"/>
  <c r="W122" s="1"/>
  <c r="V201"/>
  <c r="V203" s="1"/>
  <c r="W203" s="1"/>
  <c r="V93" i="20"/>
  <c r="V95" s="1"/>
  <c r="W95" s="1"/>
  <c r="A76" i="19"/>
  <c r="A73"/>
  <c r="W202" i="15"/>
  <c r="U147" i="19"/>
  <c r="U149" s="1"/>
  <c r="A74"/>
  <c r="V174"/>
  <c r="V176" s="1"/>
  <c r="W176" s="1"/>
  <c r="A21"/>
  <c r="V146" i="20"/>
  <c r="A67" i="19"/>
  <c r="A66" i="20"/>
  <c r="T148" i="19"/>
  <c r="T149" s="1"/>
  <c r="V227" i="20"/>
  <c r="V174"/>
  <c r="V176" s="1"/>
  <c r="W176" s="1"/>
  <c r="W172"/>
  <c r="W41"/>
  <c r="V145"/>
  <c r="W37"/>
  <c r="V93" i="19"/>
  <c r="W91" i="20"/>
  <c r="V64"/>
  <c r="T229" i="19"/>
  <c r="T230" s="1"/>
  <c r="V12" i="20"/>
  <c r="V14" s="1"/>
  <c r="W10"/>
  <c r="F66" i="19"/>
  <c r="F68" s="1"/>
  <c r="V226" i="20"/>
  <c r="T229"/>
  <c r="T231" s="1"/>
  <c r="V63"/>
  <c r="T66"/>
  <c r="T68" s="1"/>
  <c r="V225" i="15"/>
  <c r="T228"/>
  <c r="T230" s="1"/>
  <c r="V225" i="16"/>
  <c r="T228"/>
  <c r="T230" s="1"/>
  <c r="H66" i="20"/>
  <c r="H68" s="1"/>
  <c r="V144"/>
  <c r="T147"/>
  <c r="T149" s="1"/>
  <c r="I36" i="19"/>
  <c r="H39"/>
  <c r="H41" s="1"/>
  <c r="G66"/>
  <c r="G68" s="1"/>
  <c r="V148" i="20"/>
  <c r="V230"/>
  <c r="V229" i="16"/>
  <c r="V67" i="20"/>
  <c r="V229" i="15"/>
  <c r="H67" i="19"/>
  <c r="W121" i="20"/>
  <c r="I12"/>
  <c r="I39"/>
  <c r="W171"/>
  <c r="T225" i="19"/>
  <c r="W38" i="20"/>
  <c r="W201" i="16"/>
  <c r="W174" i="15"/>
  <c r="W174" i="16"/>
  <c r="W227"/>
  <c r="W227" i="15"/>
  <c r="H64" i="19"/>
  <c r="T144"/>
  <c r="W118" i="20"/>
  <c r="I64"/>
  <c r="I67"/>
  <c r="I65"/>
  <c r="W198" i="15"/>
  <c r="W90" i="20"/>
  <c r="I9" i="19"/>
  <c r="H63"/>
  <c r="I63" i="20"/>
  <c r="W198"/>
  <c r="W202"/>
  <c r="W175"/>
  <c r="W36"/>
  <c r="I65" i="19"/>
  <c r="W117" i="20"/>
  <c r="W94"/>
  <c r="W40"/>
  <c r="W9"/>
  <c r="W13"/>
  <c r="W175" i="16"/>
  <c r="W171" i="15"/>
  <c r="W198" i="16"/>
  <c r="W171"/>
  <c r="W14" i="20" l="1"/>
  <c r="I41" i="19"/>
  <c r="I14"/>
  <c r="I68" i="20"/>
  <c r="V95" i="19"/>
  <c r="W95" s="1"/>
  <c r="A26"/>
  <c r="A68"/>
  <c r="A54"/>
  <c r="V14"/>
  <c r="A80" i="20"/>
  <c r="A81"/>
  <c r="A79" i="19"/>
  <c r="A75"/>
  <c r="A71"/>
  <c r="W94"/>
  <c r="W13"/>
  <c r="W226" i="15"/>
  <c r="A27" i="19"/>
  <c r="V148"/>
  <c r="V228" i="16"/>
  <c r="V230" s="1"/>
  <c r="W230" s="1"/>
  <c r="V228" i="15"/>
  <c r="V230" s="1"/>
  <c r="W230" s="1"/>
  <c r="W228" i="20"/>
  <c r="W65"/>
  <c r="V228" i="19"/>
  <c r="W227"/>
  <c r="W146"/>
  <c r="W145" i="20"/>
  <c r="W146"/>
  <c r="V229"/>
  <c r="V231" s="1"/>
  <c r="W231" s="1"/>
  <c r="W227"/>
  <c r="A66" i="19"/>
  <c r="V147"/>
  <c r="W226"/>
  <c r="V147" i="20"/>
  <c r="V149" s="1"/>
  <c r="W149" s="1"/>
  <c r="W145" i="19"/>
  <c r="V229"/>
  <c r="I64"/>
  <c r="V66" i="20"/>
  <c r="V68" s="1"/>
  <c r="W36" i="19"/>
  <c r="V144"/>
  <c r="H66"/>
  <c r="H68" s="1"/>
  <c r="W229" i="16"/>
  <c r="V225" i="19"/>
  <c r="I67"/>
  <c r="W148" i="20"/>
  <c r="W67"/>
  <c r="W39"/>
  <c r="W12"/>
  <c r="W117" i="19"/>
  <c r="W171"/>
  <c r="W93" i="20"/>
  <c r="W225" i="15"/>
  <c r="W201" i="20"/>
  <c r="W174"/>
  <c r="I12" i="19"/>
  <c r="W120" i="20"/>
  <c r="I39" i="19"/>
  <c r="W201" i="15"/>
  <c r="W226" i="20"/>
  <c r="W198" i="19"/>
  <c r="W90"/>
  <c r="I66" i="20"/>
  <c r="W201" i="19"/>
  <c r="W174"/>
  <c r="W64" i="20"/>
  <c r="I63" i="19"/>
  <c r="W9"/>
  <c r="W144" i="20"/>
  <c r="W230"/>
  <c r="W63"/>
  <c r="W229" i="15"/>
  <c r="W225" i="16"/>
  <c r="W14" i="19" l="1"/>
  <c r="I68"/>
  <c r="W68" i="20"/>
  <c r="W41" i="19"/>
  <c r="V230"/>
  <c r="W230" s="1"/>
  <c r="V149"/>
  <c r="W149" s="1"/>
  <c r="A80"/>
  <c r="A81"/>
  <c r="W147"/>
  <c r="W39"/>
  <c r="W148"/>
  <c r="W229"/>
  <c r="W228"/>
  <c r="W93"/>
  <c r="W120"/>
  <c r="W147" i="20"/>
  <c r="W228" i="15"/>
  <c r="W144" i="19"/>
  <c r="W228" i="16"/>
  <c r="W229" i="20"/>
  <c r="W66"/>
  <c r="I66" i="19"/>
  <c r="W225"/>
  <c r="W12"/>
  <c r="S67" i="15" l="1"/>
  <c r="R67"/>
  <c r="S67" i="16"/>
  <c r="R67"/>
  <c r="S65" i="15"/>
  <c r="R65"/>
  <c r="S64"/>
  <c r="R64"/>
  <c r="S63"/>
  <c r="R63"/>
  <c r="S65" i="16"/>
  <c r="R65"/>
  <c r="S64"/>
  <c r="R64"/>
  <c r="S63"/>
  <c r="R63"/>
  <c r="R63" i="19" l="1"/>
  <c r="R65"/>
  <c r="S63"/>
  <c r="S65"/>
  <c r="R64"/>
  <c r="R67"/>
  <c r="S64"/>
  <c r="S67"/>
  <c r="S66" i="16"/>
  <c r="S68" s="1"/>
  <c r="R66"/>
  <c r="R68" s="1"/>
  <c r="R66" i="15"/>
  <c r="R68" s="1"/>
  <c r="S66"/>
  <c r="S68" s="1"/>
  <c r="T65" i="19" l="1"/>
  <c r="V65" s="1"/>
  <c r="W65" s="1"/>
  <c r="R66"/>
  <c r="R68" s="1"/>
  <c r="S66"/>
  <c r="S68" s="1"/>
  <c r="T67"/>
  <c r="T64"/>
  <c r="V64" s="1"/>
  <c r="W64" s="1"/>
  <c r="T63"/>
  <c r="U67" i="15"/>
  <c r="U68" s="1"/>
  <c r="U67" i="19" l="1"/>
  <c r="V63"/>
  <c r="V66" s="1"/>
  <c r="T66"/>
  <c r="T68" s="1"/>
  <c r="V13" i="15"/>
  <c r="V13" i="16"/>
  <c r="V67" i="19" l="1"/>
  <c r="U68"/>
  <c r="W63"/>
  <c r="V68" l="1"/>
  <c r="W67"/>
  <c r="W66"/>
  <c r="U148" i="15"/>
  <c r="S148"/>
  <c r="R148"/>
  <c r="U146"/>
  <c r="S146"/>
  <c r="R146"/>
  <c r="U145"/>
  <c r="S145"/>
  <c r="R145"/>
  <c r="U144"/>
  <c r="V119"/>
  <c r="V92"/>
  <c r="W92"/>
  <c r="V91"/>
  <c r="T67"/>
  <c r="G67"/>
  <c r="F67"/>
  <c r="H40"/>
  <c r="H40" i="16"/>
  <c r="U148"/>
  <c r="S148"/>
  <c r="R148"/>
  <c r="U146"/>
  <c r="S146"/>
  <c r="R146"/>
  <c r="U145"/>
  <c r="S145"/>
  <c r="R145"/>
  <c r="U144"/>
  <c r="S144"/>
  <c r="R144"/>
  <c r="W68" i="19" l="1"/>
  <c r="A69" i="15"/>
  <c r="A74"/>
  <c r="A70"/>
  <c r="A76"/>
  <c r="A67"/>
  <c r="A72"/>
  <c r="A73"/>
  <c r="A78"/>
  <c r="S147"/>
  <c r="R147"/>
  <c r="R147" i="16"/>
  <c r="R149" s="1"/>
  <c r="S147"/>
  <c r="S149" s="1"/>
  <c r="U147"/>
  <c r="U149" s="1"/>
  <c r="V117" i="15"/>
  <c r="U147"/>
  <c r="U149" s="1"/>
  <c r="V90"/>
  <c r="V93" s="1"/>
  <c r="V121" i="16"/>
  <c r="V94"/>
  <c r="V94" i="15"/>
  <c r="V67"/>
  <c r="V40" i="16"/>
  <c r="V40" i="15"/>
  <c r="V121"/>
  <c r="V118"/>
  <c r="H67"/>
  <c r="T67" i="16"/>
  <c r="W91" i="15"/>
  <c r="W119" i="16"/>
  <c r="W92"/>
  <c r="W119" i="15"/>
  <c r="T144"/>
  <c r="H36"/>
  <c r="T64"/>
  <c r="T146"/>
  <c r="T63"/>
  <c r="T148"/>
  <c r="H11"/>
  <c r="T65"/>
  <c r="H9"/>
  <c r="H38"/>
  <c r="H37"/>
  <c r="H10"/>
  <c r="T145"/>
  <c r="H39" i="16"/>
  <c r="H41" s="1"/>
  <c r="T145"/>
  <c r="T146"/>
  <c r="T148"/>
  <c r="T63"/>
  <c r="T64"/>
  <c r="T65"/>
  <c r="T144"/>
  <c r="I41" l="1"/>
  <c r="S149" i="15"/>
  <c r="R149"/>
  <c r="V95"/>
  <c r="A80"/>
  <c r="A79"/>
  <c r="A75"/>
  <c r="A71"/>
  <c r="V65"/>
  <c r="W65" s="1"/>
  <c r="V65" i="16"/>
  <c r="W65" s="1"/>
  <c r="A63" i="15"/>
  <c r="A65"/>
  <c r="V146" i="16"/>
  <c r="V146" i="15"/>
  <c r="A64"/>
  <c r="V145"/>
  <c r="V64" i="16"/>
  <c r="V64" i="15"/>
  <c r="I10"/>
  <c r="H12"/>
  <c r="V120" i="16"/>
  <c r="V122" s="1"/>
  <c r="W122" s="1"/>
  <c r="V120" i="15"/>
  <c r="V122" s="1"/>
  <c r="W122" s="1"/>
  <c r="V144" i="16"/>
  <c r="T147"/>
  <c r="T149" s="1"/>
  <c r="V93"/>
  <c r="V95" s="1"/>
  <c r="W95" s="1"/>
  <c r="V144" i="15"/>
  <c r="T147"/>
  <c r="T149" s="1"/>
  <c r="V39" i="16"/>
  <c r="V41" s="1"/>
  <c r="V39" i="15"/>
  <c r="V41" s="1"/>
  <c r="V12"/>
  <c r="V14" s="1"/>
  <c r="V63"/>
  <c r="T66"/>
  <c r="V63" i="16"/>
  <c r="T66"/>
  <c r="H39" i="15"/>
  <c r="H41" s="1"/>
  <c r="G66"/>
  <c r="F66"/>
  <c r="V148"/>
  <c r="V148" i="16"/>
  <c r="V145"/>
  <c r="V67"/>
  <c r="I13" i="15"/>
  <c r="W118"/>
  <c r="W118" i="16"/>
  <c r="W91"/>
  <c r="I38"/>
  <c r="I38" i="15"/>
  <c r="I11"/>
  <c r="I37" i="16"/>
  <c r="W10" i="15"/>
  <c r="W90"/>
  <c r="W90" i="16"/>
  <c r="I37" i="15"/>
  <c r="I36"/>
  <c r="I9"/>
  <c r="I36" i="16"/>
  <c r="W117"/>
  <c r="W94"/>
  <c r="W117" i="15"/>
  <c r="W121"/>
  <c r="W94"/>
  <c r="W121" i="16"/>
  <c r="H65" i="15"/>
  <c r="H64"/>
  <c r="H63"/>
  <c r="W41" i="16" l="1"/>
  <c r="G68" i="15"/>
  <c r="F68"/>
  <c r="H14"/>
  <c r="W41"/>
  <c r="W14"/>
  <c r="I41"/>
  <c r="T68"/>
  <c r="T68" i="16"/>
  <c r="W64"/>
  <c r="W64" i="15"/>
  <c r="W146" i="16"/>
  <c r="V147" i="15"/>
  <c r="V149" s="1"/>
  <c r="W149" s="1"/>
  <c r="V66" i="16"/>
  <c r="A66" i="15"/>
  <c r="V66"/>
  <c r="I64"/>
  <c r="V147" i="16"/>
  <c r="V149" s="1"/>
  <c r="W149" s="1"/>
  <c r="H66" i="15"/>
  <c r="W93" i="16"/>
  <c r="W145"/>
  <c r="W120"/>
  <c r="W93" i="15"/>
  <c r="W120"/>
  <c r="W145"/>
  <c r="I39"/>
  <c r="I12"/>
  <c r="I39" i="16"/>
  <c r="W38"/>
  <c r="W146" i="15"/>
  <c r="W38"/>
  <c r="W11"/>
  <c r="I65"/>
  <c r="W37" i="16"/>
  <c r="W148" i="15"/>
  <c r="W37"/>
  <c r="I63"/>
  <c r="W36" i="16"/>
  <c r="W9" i="15"/>
  <c r="W36"/>
  <c r="W63"/>
  <c r="W63" i="16"/>
  <c r="W148"/>
  <c r="W144"/>
  <c r="W144" i="15"/>
  <c r="W13"/>
  <c r="A68" l="1"/>
  <c r="A81"/>
  <c r="I14"/>
  <c r="V68"/>
  <c r="V68" i="16"/>
  <c r="H68" i="15"/>
  <c r="W66"/>
  <c r="W66" i="16"/>
  <c r="W147"/>
  <c r="I66" i="15"/>
  <c r="W39"/>
  <c r="W39" i="16"/>
  <c r="W147" i="15"/>
  <c r="W12"/>
  <c r="W68" i="16" l="1"/>
  <c r="W68" i="15"/>
  <c r="I68"/>
  <c r="G67" i="16"/>
  <c r="F67"/>
  <c r="A69" l="1"/>
  <c r="A74"/>
  <c r="A67"/>
  <c r="A70"/>
  <c r="A73"/>
  <c r="A76"/>
  <c r="A78"/>
  <c r="A72"/>
  <c r="H67"/>
  <c r="A63"/>
  <c r="A79" l="1"/>
  <c r="A75"/>
  <c r="A71"/>
  <c r="A64"/>
  <c r="A65"/>
  <c r="F66"/>
  <c r="V12"/>
  <c r="V14" s="1"/>
  <c r="G66"/>
  <c r="H12"/>
  <c r="I13"/>
  <c r="I11"/>
  <c r="I10"/>
  <c r="I9"/>
  <c r="H64"/>
  <c r="H65"/>
  <c r="H63"/>
  <c r="W14" l="1"/>
  <c r="H14"/>
  <c r="G68"/>
  <c r="F68"/>
  <c r="A68" s="1"/>
  <c r="A80"/>
  <c r="A66"/>
  <c r="H66"/>
  <c r="I40" i="15"/>
  <c r="I12" i="16"/>
  <c r="W11"/>
  <c r="I65"/>
  <c r="W10"/>
  <c r="I64"/>
  <c r="I63"/>
  <c r="W9"/>
  <c r="I40"/>
  <c r="W13"/>
  <c r="A81" l="1"/>
  <c r="I14"/>
  <c r="H68"/>
  <c r="I67"/>
  <c r="I67" i="15"/>
  <c r="I66" i="16"/>
  <c r="W12"/>
  <c r="W40"/>
  <c r="W40" i="15"/>
  <c r="W67" i="16"/>
  <c r="W67" i="15"/>
  <c r="I68" i="16" l="1"/>
</calcChain>
</file>

<file path=xl/sharedStrings.xml><?xml version="1.0" encoding="utf-8"?>
<sst xmlns="http://schemas.openxmlformats.org/spreadsheetml/2006/main" count="3940" uniqueCount="69">
  <si>
    <t>Table 1</t>
  </si>
  <si>
    <t>Table 4</t>
  </si>
  <si>
    <t>(%)</t>
  </si>
  <si>
    <t>MONTH</t>
  </si>
  <si>
    <t>Change</t>
  </si>
  <si>
    <t>Arrival</t>
  </si>
  <si>
    <t>Departure</t>
  </si>
  <si>
    <t>Total</t>
  </si>
  <si>
    <t>DisEmb.</t>
  </si>
  <si>
    <t>Emb.</t>
  </si>
  <si>
    <t>OCT.</t>
  </si>
  <si>
    <t>NOV.</t>
  </si>
  <si>
    <t>DEC.</t>
  </si>
  <si>
    <t>JAN.</t>
  </si>
  <si>
    <t>FEB.</t>
  </si>
  <si>
    <t>MAR.</t>
  </si>
  <si>
    <t>APR.</t>
  </si>
  <si>
    <t>MAY</t>
  </si>
  <si>
    <t>JUN.</t>
  </si>
  <si>
    <t>APR.- JUN.</t>
  </si>
  <si>
    <t xml:space="preserve">JUL. </t>
  </si>
  <si>
    <t>JUL.</t>
  </si>
  <si>
    <t>AUG.</t>
  </si>
  <si>
    <t>SEP.</t>
  </si>
  <si>
    <t>JUL. - SEP.</t>
  </si>
  <si>
    <t>Table 2</t>
  </si>
  <si>
    <t>Table 5</t>
  </si>
  <si>
    <t>Table 3</t>
  </si>
  <si>
    <t>Table 6</t>
  </si>
  <si>
    <t xml:space="preserve"> </t>
  </si>
  <si>
    <t xml:space="preserve"> LCC TOTAL AIRCRAFT MOVEMENT</t>
  </si>
  <si>
    <t>Disemb.+Emb.</t>
  </si>
  <si>
    <t>Transit</t>
  </si>
  <si>
    <t>Table 7</t>
  </si>
  <si>
    <t>Unit : Tonne</t>
  </si>
  <si>
    <t>Inbound</t>
  </si>
  <si>
    <t>Outbound</t>
  </si>
  <si>
    <t>In.+Out.</t>
  </si>
  <si>
    <t>OCT.-DEC.</t>
  </si>
  <si>
    <t>APR. - JUN.</t>
  </si>
  <si>
    <t>JUL.- SEP.</t>
  </si>
  <si>
    <t>Table 8</t>
  </si>
  <si>
    <t>Table 9</t>
  </si>
  <si>
    <t>LCC INTERNATIONAL FREIGHT</t>
  </si>
  <si>
    <t>LCC DOMESTIC FREIGHT</t>
  </si>
  <si>
    <t>LCC TOTAL FREIGHT</t>
  </si>
  <si>
    <t>LCC INTERNATIONAL AIRCRAFT MOVEMENT</t>
  </si>
  <si>
    <t>LCC DOMESTIC AIRCRAFT MOVEMENT</t>
  </si>
  <si>
    <t>LCC INTERNATIONAL PASSENGER</t>
  </si>
  <si>
    <t>LCC DOMESTIC PASSENGER</t>
  </si>
  <si>
    <t>LCC TOTAL PASSENGER</t>
  </si>
  <si>
    <t>LCC INTERNATIONAL MAIL</t>
  </si>
  <si>
    <t>LCC DOMESTIC MAIL</t>
  </si>
  <si>
    <t>LCC TOTAL MAIL</t>
  </si>
  <si>
    <t>Table 10</t>
  </si>
  <si>
    <t>Table 11</t>
  </si>
  <si>
    <t>Table 12</t>
  </si>
  <si>
    <t>OCT.- DEC.</t>
  </si>
  <si>
    <t>FY 2013</t>
  </si>
  <si>
    <t>FY 2014</t>
  </si>
  <si>
    <t>Source : Air Transport Information and Slot Coordination Division, AOT.</t>
  </si>
  <si>
    <t>JAN.- MAR.</t>
  </si>
  <si>
    <t>JAN.- SEP.</t>
  </si>
  <si>
    <t>TOTAL</t>
  </si>
  <si>
    <t>FY 2016</t>
  </si>
  <si>
    <t>FY 2017</t>
  </si>
  <si>
    <t>FY 2018</t>
  </si>
  <si>
    <t>OCT.- JAN.</t>
  </si>
  <si>
    <t>OCT.-JAN.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</si>
</sst>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#,##0_)"/>
    <numFmt numFmtId="188" formatCode="#,##0.00_ ;\-#,##0.00\ "/>
    <numFmt numFmtId="189" formatCode="_-* #,##0_-;\-* #,##0_-;_-* &quot;-&quot;??_-;_-@_-"/>
  </numFmts>
  <fonts count="55">
    <font>
      <sz val="16"/>
      <color theme="1"/>
      <name val="Angsana New"/>
      <family val="2"/>
      <charset val="222"/>
    </font>
    <font>
      <sz val="16"/>
      <color theme="1"/>
      <name val="Angsana New"/>
      <family val="2"/>
      <charset val="222"/>
    </font>
    <font>
      <sz val="16"/>
      <color theme="0"/>
      <name val="Angsana New"/>
      <family val="2"/>
      <charset val="222"/>
    </font>
    <font>
      <sz val="10"/>
      <name val="Times New Roman"/>
      <family val="1"/>
      <charset val="22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0"/>
      <color theme="6" tint="-0.499984740745262"/>
      <name val="Arial"/>
      <family val="2"/>
    </font>
    <font>
      <b/>
      <sz val="10"/>
      <color theme="6" tint="-0.499984740745262"/>
      <name val="Arial"/>
      <family val="2"/>
    </font>
    <font>
      <b/>
      <u/>
      <sz val="10"/>
      <color theme="5" tint="-0.499984740745262"/>
      <name val="Arial"/>
      <family val="2"/>
    </font>
    <font>
      <b/>
      <sz val="10"/>
      <color theme="5" tint="-0.499984740745262"/>
      <name val="Arial"/>
      <family val="2"/>
    </font>
    <font>
      <b/>
      <u/>
      <sz val="10"/>
      <color theme="8" tint="-0.499984740745262"/>
      <name val="Arial"/>
      <family val="2"/>
    </font>
    <font>
      <b/>
      <sz val="10"/>
      <color theme="8" tint="-0.499984740745262"/>
      <name val="Arial"/>
      <family val="2"/>
    </font>
    <font>
      <b/>
      <sz val="8"/>
      <color theme="6" tint="-0.499984740745262"/>
      <name val="Arial"/>
      <family val="2"/>
    </font>
    <font>
      <sz val="8"/>
      <color theme="6" tint="-0.499984740745262"/>
      <name val="Arial"/>
      <family val="2"/>
    </font>
    <font>
      <sz val="10"/>
      <color theme="6" tint="-0.499984740745262"/>
      <name val="Arial"/>
      <family val="2"/>
    </font>
    <font>
      <sz val="10"/>
      <color theme="5" tint="-0.499984740745262"/>
      <name val="Arial"/>
      <family val="2"/>
    </font>
    <font>
      <b/>
      <sz val="8"/>
      <color theme="5" tint="-0.499984740745262"/>
      <name val="Arial"/>
      <family val="2"/>
    </font>
    <font>
      <sz val="8"/>
      <color theme="5" tint="-0.499984740745262"/>
      <name val="Arial"/>
      <family val="2"/>
    </font>
    <font>
      <sz val="10"/>
      <color theme="8" tint="-0.499984740745262"/>
      <name val="Arial"/>
      <family val="2"/>
    </font>
    <font>
      <sz val="8"/>
      <color theme="8" tint="-0.499984740745262"/>
      <name val="Arial"/>
      <family val="2"/>
    </font>
    <font>
      <b/>
      <sz val="10"/>
      <color indexed="21" tint="-0.499984740745262"/>
      <name val="Arial"/>
      <family val="2"/>
    </font>
    <font>
      <b/>
      <sz val="10"/>
      <color indexed="21"/>
      <name val="Arial"/>
      <family val="2"/>
    </font>
    <font>
      <b/>
      <sz val="10"/>
      <color indexed="57" tint="-0.499984740745262"/>
      <name val="Arial"/>
      <family val="2"/>
    </font>
    <font>
      <b/>
      <sz val="10"/>
      <color indexed="57"/>
      <name val="Arial"/>
      <family val="2"/>
    </font>
    <font>
      <b/>
      <sz val="10"/>
      <color indexed="16" tint="-0.499984740745262"/>
      <name val="Arial"/>
      <family val="2"/>
    </font>
    <font>
      <b/>
      <sz val="10"/>
      <color indexed="16"/>
      <name val="Arial"/>
      <family val="2"/>
    </font>
    <font>
      <b/>
      <u/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b/>
      <sz val="8"/>
      <color theme="4" tint="-0.499984740745262"/>
      <name val="Arial"/>
      <family val="2"/>
    </font>
    <font>
      <sz val="8"/>
      <color theme="4" tint="-0.499984740745262"/>
      <name val="Arial"/>
      <family val="2"/>
    </font>
    <font>
      <sz val="10"/>
      <color theme="3"/>
      <name val="Arial"/>
      <family val="2"/>
    </font>
    <font>
      <sz val="10"/>
      <color rgb="FFFF0000"/>
      <name val="Times New Roman"/>
      <family val="1"/>
      <charset val="222"/>
    </font>
    <font>
      <b/>
      <sz val="10"/>
      <color rgb="FF008080"/>
      <name val="Arial"/>
      <family val="2"/>
    </font>
    <font>
      <b/>
      <sz val="10"/>
      <color rgb="FF339966"/>
      <name val="Arial"/>
      <family val="2"/>
    </font>
    <font>
      <sz val="10"/>
      <name val="Arial"/>
      <family val="2"/>
    </font>
    <font>
      <sz val="10"/>
      <name val="Times New Roman"/>
      <family val="1"/>
      <charset val="222"/>
    </font>
    <font>
      <b/>
      <u/>
      <sz val="10"/>
      <color theme="8" tint="-0.499984740745262"/>
      <name val="Arial"/>
      <family val="2"/>
    </font>
    <font>
      <b/>
      <u/>
      <sz val="10"/>
      <color theme="6" tint="-0.499984740745262"/>
      <name val="Arial"/>
      <family val="2"/>
    </font>
    <font>
      <b/>
      <sz val="10"/>
      <color theme="8" tint="-0.499984740745262"/>
      <name val="Arial"/>
      <family val="2"/>
    </font>
    <font>
      <b/>
      <sz val="10"/>
      <color theme="6" tint="-0.499984740745262"/>
      <name val="Arial"/>
      <family val="2"/>
    </font>
    <font>
      <sz val="10"/>
      <color theme="8" tint="-0.499984740745262"/>
      <name val="Arial"/>
      <family val="2"/>
    </font>
    <font>
      <sz val="10"/>
      <color theme="6" tint="-0.499984740745262"/>
      <name val="Arial"/>
      <family val="2"/>
    </font>
    <font>
      <b/>
      <sz val="10"/>
      <color indexed="21"/>
      <name val="Arial"/>
      <family val="2"/>
    </font>
    <font>
      <b/>
      <sz val="10"/>
      <color rgb="FF339966"/>
      <name val="Arial"/>
      <family val="2"/>
    </font>
    <font>
      <b/>
      <sz val="10"/>
      <color indexed="57"/>
      <name val="Arial"/>
      <family val="2"/>
    </font>
    <font>
      <b/>
      <u/>
      <sz val="10"/>
      <color theme="5" tint="-0.499984740745262"/>
      <name val="Arial"/>
      <family val="2"/>
    </font>
    <font>
      <b/>
      <sz val="10"/>
      <color theme="5" tint="-0.499984740745262"/>
      <name val="Arial"/>
      <family val="2"/>
    </font>
    <font>
      <sz val="10"/>
      <color theme="5" tint="-0.499984740745262"/>
      <name val="Arial"/>
      <family val="2"/>
    </font>
    <font>
      <b/>
      <sz val="10"/>
      <color theme="4" tint="-0.499984740745262"/>
      <name val="Arial"/>
      <family val="2"/>
    </font>
    <font>
      <b/>
      <sz val="10"/>
      <color indexed="16"/>
      <name val="Arial"/>
      <family val="2"/>
    </font>
    <font>
      <b/>
      <u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sz val="10"/>
      <color rgb="FFFF0000"/>
      <name val="Arial"/>
      <family val="2"/>
      <charset val="222"/>
    </font>
  </fonts>
  <fills count="18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8"/>
      </left>
      <right style="double">
        <color indexed="8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8"/>
      </bottom>
      <diagonal/>
    </border>
    <border>
      <left/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4">
    <xf numFmtId="0" fontId="0" fillId="0" borderId="0" xfId="0"/>
    <xf numFmtId="0" fontId="3" fillId="0" borderId="0" xfId="0" applyFont="1"/>
    <xf numFmtId="43" fontId="3" fillId="0" borderId="0" xfId="1" applyFont="1"/>
    <xf numFmtId="43" fontId="3" fillId="0" borderId="0" xfId="1" applyNumberFormat="1" applyFont="1"/>
    <xf numFmtId="0" fontId="4" fillId="0" borderId="0" xfId="0" applyFont="1"/>
    <xf numFmtId="0" fontId="5" fillId="0" borderId="0" xfId="0" applyFont="1"/>
    <xf numFmtId="43" fontId="4" fillId="0" borderId="0" xfId="1" applyFont="1"/>
    <xf numFmtId="187" fontId="4" fillId="0" borderId="0" xfId="0" applyNumberFormat="1" applyFont="1"/>
    <xf numFmtId="189" fontId="4" fillId="0" borderId="0" xfId="0" applyNumberFormat="1" applyFont="1"/>
    <xf numFmtId="10" fontId="4" fillId="0" borderId="0" xfId="2" applyNumberFormat="1" applyFont="1"/>
    <xf numFmtId="37" fontId="4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8" fillId="0" borderId="7" xfId="0" applyFont="1" applyBorder="1" applyAlignment="1">
      <alignment horizontal="center"/>
    </xf>
    <xf numFmtId="43" fontId="8" fillId="0" borderId="3" xfId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8" xfId="0" applyFont="1" applyBorder="1"/>
    <xf numFmtId="0" fontId="8" fillId="0" borderId="0" xfId="0" applyFont="1" applyBorder="1"/>
    <xf numFmtId="0" fontId="8" fillId="6" borderId="14" xfId="4" applyFont="1" applyFill="1" applyBorder="1"/>
    <xf numFmtId="0" fontId="8" fillId="10" borderId="15" xfId="4" applyFont="1" applyFill="1" applyBorder="1"/>
    <xf numFmtId="0" fontId="8" fillId="6" borderId="7" xfId="4" applyFont="1" applyFill="1" applyBorder="1"/>
    <xf numFmtId="0" fontId="8" fillId="0" borderId="30" xfId="0" applyFont="1" applyBorder="1"/>
    <xf numFmtId="0" fontId="8" fillId="6" borderId="15" xfId="4" applyFont="1" applyFill="1" applyBorder="1"/>
    <xf numFmtId="43" fontId="8" fillId="0" borderId="15" xfId="1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8" fillId="6" borderId="16" xfId="4" applyFont="1" applyFill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43" fontId="8" fillId="0" borderId="6" xfId="1" applyFont="1" applyBorder="1"/>
    <xf numFmtId="0" fontId="14" fillId="0" borderId="19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6" borderId="14" xfId="4" applyFont="1" applyFill="1" applyBorder="1" applyAlignment="1">
      <alignment horizontal="center"/>
    </xf>
    <xf numFmtId="0" fontId="15" fillId="10" borderId="15" xfId="4" applyFont="1" applyFill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5" fillId="6" borderId="15" xfId="4" applyFont="1" applyFill="1" applyBorder="1" applyAlignment="1">
      <alignment horizontal="center"/>
    </xf>
    <xf numFmtId="43" fontId="15" fillId="0" borderId="3" xfId="1" applyFont="1" applyBorder="1"/>
    <xf numFmtId="189" fontId="15" fillId="0" borderId="19" xfId="1" applyNumberFormat="1" applyFont="1" applyBorder="1"/>
    <xf numFmtId="189" fontId="15" fillId="0" borderId="0" xfId="1" applyNumberFormat="1" applyFont="1" applyBorder="1"/>
    <xf numFmtId="189" fontId="15" fillId="10" borderId="15" xfId="4" applyNumberFormat="1" applyFont="1" applyFill="1" applyBorder="1"/>
    <xf numFmtId="189" fontId="15" fillId="0" borderId="30" xfId="1" applyNumberFormat="1" applyFont="1" applyBorder="1"/>
    <xf numFmtId="188" fontId="15" fillId="0" borderId="15" xfId="1" applyNumberFormat="1" applyFont="1" applyBorder="1"/>
    <xf numFmtId="0" fontId="8" fillId="7" borderId="21" xfId="3" applyFont="1" applyFill="1" applyBorder="1" applyAlignment="1">
      <alignment horizontal="center"/>
    </xf>
    <xf numFmtId="189" fontId="15" fillId="7" borderId="22" xfId="3" applyNumberFormat="1" applyFont="1" applyFill="1" applyBorder="1"/>
    <xf numFmtId="189" fontId="15" fillId="7" borderId="12" xfId="3" applyNumberFormat="1" applyFont="1" applyFill="1" applyBorder="1"/>
    <xf numFmtId="189" fontId="15" fillId="7" borderId="13" xfId="3" applyNumberFormat="1" applyFont="1" applyFill="1" applyBorder="1"/>
    <xf numFmtId="189" fontId="15" fillId="7" borderId="23" xfId="3" applyNumberFormat="1" applyFont="1" applyFill="1" applyBorder="1"/>
    <xf numFmtId="188" fontId="15" fillId="7" borderId="13" xfId="3" applyNumberFormat="1" applyFont="1" applyFill="1" applyBorder="1"/>
    <xf numFmtId="37" fontId="8" fillId="7" borderId="25" xfId="3" applyNumberFormat="1" applyFont="1" applyFill="1" applyBorder="1" applyAlignment="1" applyProtection="1">
      <alignment horizontal="center" vertical="center"/>
    </xf>
    <xf numFmtId="189" fontId="15" fillId="7" borderId="26" xfId="3" applyNumberFormat="1" applyFont="1" applyFill="1" applyBorder="1" applyAlignment="1" applyProtection="1">
      <alignment vertical="center"/>
    </xf>
    <xf numFmtId="189" fontId="15" fillId="7" borderId="32" xfId="3" applyNumberFormat="1" applyFont="1" applyFill="1" applyBorder="1" applyAlignment="1" applyProtection="1">
      <alignment vertical="center"/>
    </xf>
    <xf numFmtId="188" fontId="15" fillId="7" borderId="28" xfId="3" applyNumberFormat="1" applyFont="1" applyFill="1" applyBorder="1" applyAlignment="1" applyProtection="1">
      <alignment vertical="center"/>
    </xf>
    <xf numFmtId="0" fontId="8" fillId="0" borderId="0" xfId="0" applyFont="1"/>
    <xf numFmtId="0" fontId="15" fillId="0" borderId="0" xfId="0" applyFont="1"/>
    <xf numFmtId="43" fontId="15" fillId="0" borderId="0" xfId="1" applyFont="1"/>
    <xf numFmtId="0" fontId="8" fillId="0" borderId="0" xfId="0" applyFont="1" applyAlignment="1">
      <alignment horizontal="left"/>
    </xf>
    <xf numFmtId="0" fontId="10" fillId="0" borderId="0" xfId="0" applyFont="1"/>
    <xf numFmtId="0" fontId="16" fillId="0" borderId="0" xfId="0" applyFont="1"/>
    <xf numFmtId="43" fontId="16" fillId="0" borderId="0" xfId="1" applyFont="1" applyAlignment="1">
      <alignment horizontal="right"/>
    </xf>
    <xf numFmtId="0" fontId="10" fillId="0" borderId="7" xfId="0" applyFont="1" applyBorder="1" applyAlignment="1">
      <alignment horizontal="center"/>
    </xf>
    <xf numFmtId="43" fontId="10" fillId="0" borderId="3" xfId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8" xfId="0" applyFont="1" applyBorder="1"/>
    <xf numFmtId="0" fontId="10" fillId="0" borderId="0" xfId="0" applyFont="1" applyBorder="1"/>
    <xf numFmtId="0" fontId="10" fillId="11" borderId="7" xfId="8" applyFont="1" applyFill="1" applyBorder="1"/>
    <xf numFmtId="0" fontId="10" fillId="0" borderId="7" xfId="0" applyFont="1" applyBorder="1"/>
    <xf numFmtId="43" fontId="10" fillId="0" borderId="15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0" fillId="11" borderId="16" xfId="8" applyFont="1" applyFill="1" applyBorder="1" applyAlignment="1">
      <alignment horizontal="center"/>
    </xf>
    <xf numFmtId="0" fontId="17" fillId="0" borderId="16" xfId="0" applyFont="1" applyBorder="1" applyAlignment="1">
      <alignment horizontal="center"/>
    </xf>
    <xf numFmtId="43" fontId="10" fillId="0" borderId="6" xfId="1" applyFont="1" applyBorder="1"/>
    <xf numFmtId="0" fontId="18" fillId="0" borderId="19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6" fillId="11" borderId="14" xfId="8" applyFont="1" applyFill="1" applyBorder="1" applyAlignment="1">
      <alignment horizontal="center"/>
    </xf>
    <xf numFmtId="0" fontId="18" fillId="0" borderId="14" xfId="0" applyFont="1" applyBorder="1" applyAlignment="1">
      <alignment horizontal="center"/>
    </xf>
    <xf numFmtId="43" fontId="16" fillId="0" borderId="7" xfId="1" applyFont="1" applyBorder="1"/>
    <xf numFmtId="189" fontId="16" fillId="0" borderId="19" xfId="1" applyNumberFormat="1" applyFont="1" applyBorder="1"/>
    <xf numFmtId="189" fontId="16" fillId="0" borderId="0" xfId="1" applyNumberFormat="1" applyFont="1" applyBorder="1"/>
    <xf numFmtId="189" fontId="16" fillId="0" borderId="14" xfId="1" applyNumberFormat="1" applyFont="1" applyBorder="1"/>
    <xf numFmtId="188" fontId="16" fillId="0" borderId="14" xfId="1" applyNumberFormat="1" applyFont="1" applyBorder="1"/>
    <xf numFmtId="0" fontId="10" fillId="12" borderId="21" xfId="7" applyFont="1" applyFill="1" applyBorder="1" applyAlignment="1">
      <alignment horizontal="center"/>
    </xf>
    <xf numFmtId="189" fontId="16" fillId="12" borderId="22" xfId="7" applyNumberFormat="1" applyFont="1" applyFill="1" applyBorder="1"/>
    <xf numFmtId="189" fontId="16" fillId="12" borderId="23" xfId="7" applyNumberFormat="1" applyFont="1" applyFill="1" applyBorder="1"/>
    <xf numFmtId="188" fontId="16" fillId="12" borderId="21" xfId="7" applyNumberFormat="1" applyFont="1" applyFill="1" applyBorder="1"/>
    <xf numFmtId="189" fontId="16" fillId="0" borderId="16" xfId="1" applyNumberFormat="1" applyFont="1" applyBorder="1"/>
    <xf numFmtId="37" fontId="10" fillId="12" borderId="25" xfId="7" applyNumberFormat="1" applyFont="1" applyFill="1" applyBorder="1" applyAlignment="1" applyProtection="1">
      <alignment horizontal="center" vertical="center"/>
    </xf>
    <xf numFmtId="189" fontId="16" fillId="12" borderId="26" xfId="7" applyNumberFormat="1" applyFont="1" applyFill="1" applyBorder="1" applyAlignment="1" applyProtection="1">
      <alignment vertical="center"/>
    </xf>
    <xf numFmtId="189" fontId="16" fillId="12" borderId="25" xfId="7" applyNumberFormat="1" applyFont="1" applyFill="1" applyBorder="1" applyAlignment="1" applyProtection="1">
      <alignment vertical="center"/>
    </xf>
    <xf numFmtId="188" fontId="16" fillId="12" borderId="28" xfId="7" applyNumberFormat="1" applyFont="1" applyFill="1" applyBorder="1" applyAlignment="1" applyProtection="1">
      <alignment vertical="center"/>
    </xf>
    <xf numFmtId="189" fontId="16" fillId="0" borderId="7" xfId="1" applyNumberFormat="1" applyFont="1" applyBorder="1"/>
    <xf numFmtId="0" fontId="10" fillId="0" borderId="0" xfId="0" applyFont="1" applyAlignment="1">
      <alignment horizontal="left"/>
    </xf>
    <xf numFmtId="0" fontId="10" fillId="0" borderId="1" xfId="0" applyFont="1" applyBorder="1"/>
    <xf numFmtId="0" fontId="17" fillId="0" borderId="4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43" fontId="16" fillId="0" borderId="3" xfId="1" applyFont="1" applyBorder="1"/>
    <xf numFmtId="189" fontId="16" fillId="0" borderId="24" xfId="1" applyNumberFormat="1" applyFont="1" applyBorder="1"/>
    <xf numFmtId="188" fontId="16" fillId="0" borderId="15" xfId="1" applyNumberFormat="1" applyFont="1" applyBorder="1"/>
    <xf numFmtId="189" fontId="16" fillId="0" borderId="4" xfId="1" applyNumberFormat="1" applyFont="1" applyBorder="1"/>
    <xf numFmtId="189" fontId="16" fillId="0" borderId="1" xfId="1" applyNumberFormat="1" applyFont="1" applyBorder="1"/>
    <xf numFmtId="0" fontId="10" fillId="11" borderId="15" xfId="8" applyFont="1" applyFill="1" applyBorder="1"/>
    <xf numFmtId="0" fontId="10" fillId="11" borderId="6" xfId="8" applyFont="1" applyFill="1" applyBorder="1" applyAlignment="1">
      <alignment horizontal="center"/>
    </xf>
    <xf numFmtId="0" fontId="16" fillId="11" borderId="15" xfId="8" applyFont="1" applyFill="1" applyBorder="1" applyAlignment="1">
      <alignment horizontal="center"/>
    </xf>
    <xf numFmtId="0" fontId="12" fillId="0" borderId="0" xfId="0" applyFont="1"/>
    <xf numFmtId="0" fontId="19" fillId="0" borderId="0" xfId="0" applyFont="1"/>
    <xf numFmtId="43" fontId="19" fillId="0" borderId="0" xfId="1" applyFont="1"/>
    <xf numFmtId="0" fontId="12" fillId="0" borderId="7" xfId="0" applyFont="1" applyBorder="1" applyAlignment="1">
      <alignment horizontal="center"/>
    </xf>
    <xf numFmtId="43" fontId="12" fillId="0" borderId="3" xfId="1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8" xfId="0" applyFont="1" applyBorder="1"/>
    <xf numFmtId="0" fontId="12" fillId="0" borderId="10" xfId="0" applyFont="1" applyBorder="1"/>
    <xf numFmtId="0" fontId="12" fillId="13" borderId="3" xfId="6" applyFont="1" applyFill="1" applyBorder="1"/>
    <xf numFmtId="43" fontId="12" fillId="0" borderId="15" xfId="1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43" fontId="12" fillId="0" borderId="6" xfId="1" applyFont="1" applyBorder="1"/>
    <xf numFmtId="0" fontId="19" fillId="0" borderId="19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19" fillId="13" borderId="15" xfId="6" applyFont="1" applyFill="1" applyBorder="1" applyAlignment="1">
      <alignment horizontal="center"/>
    </xf>
    <xf numFmtId="43" fontId="19" fillId="0" borderId="15" xfId="1" applyFont="1" applyBorder="1"/>
    <xf numFmtId="189" fontId="19" fillId="0" borderId="19" xfId="1" applyNumberFormat="1" applyFont="1" applyBorder="1"/>
    <xf numFmtId="189" fontId="19" fillId="0" borderId="31" xfId="1" applyNumberFormat="1" applyFont="1" applyBorder="1"/>
    <xf numFmtId="189" fontId="19" fillId="0" borderId="20" xfId="1" applyNumberFormat="1" applyFont="1" applyBorder="1"/>
    <xf numFmtId="188" fontId="19" fillId="0" borderId="14" xfId="1" applyNumberFormat="1" applyFont="1" applyBorder="1"/>
    <xf numFmtId="189" fontId="19" fillId="0" borderId="17" xfId="1" applyNumberFormat="1" applyFont="1" applyBorder="1"/>
    <xf numFmtId="189" fontId="19" fillId="0" borderId="18" xfId="1" applyNumberFormat="1" applyFont="1" applyBorder="1"/>
    <xf numFmtId="0" fontId="12" fillId="14" borderId="21" xfId="5" applyFont="1" applyFill="1" applyBorder="1" applyAlignment="1">
      <alignment horizontal="center"/>
    </xf>
    <xf numFmtId="189" fontId="19" fillId="14" borderId="22" xfId="1" applyNumberFormat="1" applyFont="1" applyFill="1" applyBorder="1"/>
    <xf numFmtId="189" fontId="19" fillId="14" borderId="12" xfId="1" applyNumberFormat="1" applyFont="1" applyFill="1" applyBorder="1"/>
    <xf numFmtId="189" fontId="19" fillId="14" borderId="23" xfId="1" applyNumberFormat="1" applyFont="1" applyFill="1" applyBorder="1"/>
    <xf numFmtId="188" fontId="19" fillId="14" borderId="21" xfId="5" applyNumberFormat="1" applyFont="1" applyFill="1" applyBorder="1"/>
    <xf numFmtId="188" fontId="19" fillId="14" borderId="21" xfId="6" applyNumberFormat="1" applyFont="1" applyFill="1" applyBorder="1"/>
    <xf numFmtId="189" fontId="19" fillId="0" borderId="19" xfId="1" applyNumberFormat="1" applyFont="1" applyFill="1" applyBorder="1"/>
    <xf numFmtId="189" fontId="19" fillId="0" borderId="24" xfId="1" applyNumberFormat="1" applyFont="1" applyFill="1" applyBorder="1"/>
    <xf numFmtId="189" fontId="19" fillId="0" borderId="20" xfId="1" applyNumberFormat="1" applyFont="1" applyFill="1" applyBorder="1"/>
    <xf numFmtId="37" fontId="12" fillId="14" borderId="25" xfId="5" applyNumberFormat="1" applyFont="1" applyFill="1" applyBorder="1" applyAlignment="1" applyProtection="1">
      <alignment horizontal="center" vertical="center"/>
    </xf>
    <xf numFmtId="189" fontId="19" fillId="14" borderId="26" xfId="1" applyNumberFormat="1" applyFont="1" applyFill="1" applyBorder="1" applyAlignment="1" applyProtection="1">
      <alignment vertical="center"/>
    </xf>
    <xf numFmtId="189" fontId="19" fillId="14" borderId="13" xfId="1" applyNumberFormat="1" applyFont="1" applyFill="1" applyBorder="1"/>
    <xf numFmtId="189" fontId="19" fillId="0" borderId="15" xfId="1" applyNumberFormat="1" applyFont="1" applyBorder="1"/>
    <xf numFmtId="188" fontId="19" fillId="0" borderId="16" xfId="1" applyNumberFormat="1" applyFont="1" applyBorder="1"/>
    <xf numFmtId="0" fontId="12" fillId="0" borderId="0" xfId="0" applyFont="1" applyAlignment="1">
      <alignment horizontal="left"/>
    </xf>
    <xf numFmtId="189" fontId="19" fillId="14" borderId="27" xfId="1" applyNumberFormat="1" applyFont="1" applyFill="1" applyBorder="1" applyAlignment="1" applyProtection="1">
      <alignment vertical="center"/>
    </xf>
    <xf numFmtId="189" fontId="15" fillId="10" borderId="0" xfId="4" applyNumberFormat="1" applyFont="1" applyFill="1" applyBorder="1"/>
    <xf numFmtId="0" fontId="15" fillId="10" borderId="0" xfId="4" applyFont="1" applyFill="1" applyBorder="1" applyAlignment="1">
      <alignment horizontal="center"/>
    </xf>
    <xf numFmtId="0" fontId="16" fillId="11" borderId="0" xfId="8" applyFont="1" applyFill="1" applyBorder="1" applyAlignment="1">
      <alignment horizontal="center"/>
    </xf>
    <xf numFmtId="0" fontId="12" fillId="13" borderId="15" xfId="6" applyFont="1" applyFill="1" applyBorder="1" applyAlignment="1">
      <alignment horizontal="center"/>
    </xf>
    <xf numFmtId="189" fontId="21" fillId="13" borderId="14" xfId="1" applyNumberFormat="1" applyFont="1" applyFill="1" applyBorder="1"/>
    <xf numFmtId="189" fontId="21" fillId="14" borderId="21" xfId="1" applyNumberFormat="1" applyFont="1" applyFill="1" applyBorder="1"/>
    <xf numFmtId="189" fontId="21" fillId="13" borderId="16" xfId="1" applyNumberFormat="1" applyFont="1" applyFill="1" applyBorder="1"/>
    <xf numFmtId="0" fontId="21" fillId="13" borderId="15" xfId="6" applyFont="1" applyFill="1" applyBorder="1" applyAlignment="1">
      <alignment horizontal="center"/>
    </xf>
    <xf numFmtId="189" fontId="21" fillId="13" borderId="0" xfId="1" applyNumberFormat="1" applyFont="1" applyFill="1" applyBorder="1"/>
    <xf numFmtId="189" fontId="21" fillId="14" borderId="13" xfId="1" applyNumberFormat="1" applyFont="1" applyFill="1" applyBorder="1"/>
    <xf numFmtId="189" fontId="21" fillId="13" borderId="29" xfId="1" applyNumberFormat="1" applyFont="1" applyFill="1" applyBorder="1"/>
    <xf numFmtId="189" fontId="21" fillId="14" borderId="22" xfId="1" applyNumberFormat="1" applyFont="1" applyFill="1" applyBorder="1"/>
    <xf numFmtId="189" fontId="22" fillId="13" borderId="14" xfId="1" applyNumberFormat="1" applyFont="1" applyFill="1" applyBorder="1"/>
    <xf numFmtId="189" fontId="22" fillId="14" borderId="21" xfId="1" applyNumberFormat="1" applyFont="1" applyFill="1" applyBorder="1"/>
    <xf numFmtId="189" fontId="22" fillId="14" borderId="34" xfId="1" applyNumberFormat="1" applyFont="1" applyFill="1" applyBorder="1" applyAlignment="1" applyProtection="1">
      <alignment vertical="center"/>
    </xf>
    <xf numFmtId="189" fontId="22" fillId="13" borderId="7" xfId="1" applyNumberFormat="1" applyFont="1" applyFill="1" applyBorder="1"/>
    <xf numFmtId="189" fontId="22" fillId="13" borderId="16" xfId="1" applyNumberFormat="1" applyFont="1" applyFill="1" applyBorder="1"/>
    <xf numFmtId="0" fontId="22" fillId="13" borderId="15" xfId="6" applyFont="1" applyFill="1" applyBorder="1" applyAlignment="1">
      <alignment horizontal="center"/>
    </xf>
    <xf numFmtId="189" fontId="22" fillId="13" borderId="0" xfId="1" applyNumberFormat="1" applyFont="1" applyFill="1" applyBorder="1"/>
    <xf numFmtId="189" fontId="22" fillId="14" borderId="11" xfId="1" applyNumberFormat="1" applyFont="1" applyFill="1" applyBorder="1"/>
    <xf numFmtId="189" fontId="22" fillId="14" borderId="13" xfId="1" applyNumberFormat="1" applyFont="1" applyFill="1" applyBorder="1"/>
    <xf numFmtId="189" fontId="22" fillId="13" borderId="29" xfId="1" applyNumberFormat="1" applyFont="1" applyFill="1" applyBorder="1"/>
    <xf numFmtId="189" fontId="22" fillId="14" borderId="22" xfId="1" applyNumberFormat="1" applyFont="1" applyFill="1" applyBorder="1"/>
    <xf numFmtId="189" fontId="22" fillId="14" borderId="28" xfId="1" applyNumberFormat="1" applyFont="1" applyFill="1" applyBorder="1" applyAlignment="1" applyProtection="1">
      <alignment vertical="center"/>
    </xf>
    <xf numFmtId="189" fontId="22" fillId="13" borderId="1" xfId="1" applyNumberFormat="1" applyFont="1" applyFill="1" applyBorder="1"/>
    <xf numFmtId="189" fontId="23" fillId="6" borderId="14" xfId="4" applyNumberFormat="1" applyFont="1" applyFill="1" applyBorder="1"/>
    <xf numFmtId="189" fontId="23" fillId="7" borderId="21" xfId="3" applyNumberFormat="1" applyFont="1" applyFill="1" applyBorder="1"/>
    <xf numFmtId="189" fontId="23" fillId="7" borderId="34" xfId="3" applyNumberFormat="1" applyFont="1" applyFill="1" applyBorder="1" applyAlignment="1" applyProtection="1">
      <alignment vertical="center"/>
    </xf>
    <xf numFmtId="189" fontId="23" fillId="6" borderId="15" xfId="4" applyNumberFormat="1" applyFont="1" applyFill="1" applyBorder="1"/>
    <xf numFmtId="189" fontId="24" fillId="6" borderId="14" xfId="4" applyNumberFormat="1" applyFont="1" applyFill="1" applyBorder="1"/>
    <xf numFmtId="189" fontId="24" fillId="7" borderId="21" xfId="3" applyNumberFormat="1" applyFont="1" applyFill="1" applyBorder="1"/>
    <xf numFmtId="189" fontId="24" fillId="7" borderId="34" xfId="3" applyNumberFormat="1" applyFont="1" applyFill="1" applyBorder="1" applyAlignment="1" applyProtection="1">
      <alignment vertical="center"/>
    </xf>
    <xf numFmtId="189" fontId="24" fillId="6" borderId="15" xfId="4" applyNumberFormat="1" applyFont="1" applyFill="1" applyBorder="1"/>
    <xf numFmtId="189" fontId="24" fillId="7" borderId="13" xfId="3" applyNumberFormat="1" applyFont="1" applyFill="1" applyBorder="1"/>
    <xf numFmtId="189" fontId="10" fillId="11" borderId="14" xfId="8" applyNumberFormat="1" applyFont="1" applyFill="1" applyBorder="1"/>
    <xf numFmtId="189" fontId="10" fillId="12" borderId="22" xfId="7" applyNumberFormat="1" applyFont="1" applyFill="1" applyBorder="1"/>
    <xf numFmtId="189" fontId="10" fillId="11" borderId="24" xfId="8" applyNumberFormat="1" applyFont="1" applyFill="1" applyBorder="1"/>
    <xf numFmtId="189" fontId="10" fillId="12" borderId="25" xfId="7" applyNumberFormat="1" applyFont="1" applyFill="1" applyBorder="1" applyAlignment="1" applyProtection="1">
      <alignment vertical="center"/>
    </xf>
    <xf numFmtId="189" fontId="25" fillId="11" borderId="14" xfId="8" applyNumberFormat="1" applyFont="1" applyFill="1" applyBorder="1"/>
    <xf numFmtId="189" fontId="25" fillId="12" borderId="22" xfId="7" applyNumberFormat="1" applyFont="1" applyFill="1" applyBorder="1"/>
    <xf numFmtId="189" fontId="25" fillId="11" borderId="24" xfId="8" applyNumberFormat="1" applyFont="1" applyFill="1" applyBorder="1"/>
    <xf numFmtId="189" fontId="25" fillId="12" borderId="25" xfId="7" applyNumberFormat="1" applyFont="1" applyFill="1" applyBorder="1" applyAlignment="1" applyProtection="1">
      <alignment vertical="center"/>
    </xf>
    <xf numFmtId="189" fontId="26" fillId="11" borderId="14" xfId="8" applyNumberFormat="1" applyFont="1" applyFill="1" applyBorder="1"/>
    <xf numFmtId="189" fontId="26" fillId="12" borderId="22" xfId="7" applyNumberFormat="1" applyFont="1" applyFill="1" applyBorder="1"/>
    <xf numFmtId="189" fontId="26" fillId="11" borderId="24" xfId="8" applyNumberFormat="1" applyFont="1" applyFill="1" applyBorder="1"/>
    <xf numFmtId="189" fontId="26" fillId="12" borderId="25" xfId="7" applyNumberFormat="1" applyFont="1" applyFill="1" applyBorder="1" applyAlignment="1" applyProtection="1">
      <alignment vertical="center"/>
    </xf>
    <xf numFmtId="189" fontId="25" fillId="11" borderId="0" xfId="8" applyNumberFormat="1" applyFont="1" applyFill="1" applyBorder="1"/>
    <xf numFmtId="189" fontId="26" fillId="11" borderId="15" xfId="8" applyNumberFormat="1" applyFont="1" applyFill="1" applyBorder="1"/>
    <xf numFmtId="189" fontId="26" fillId="11" borderId="0" xfId="8" applyNumberFormat="1" applyFont="1" applyFill="1" applyBorder="1"/>
    <xf numFmtId="0" fontId="10" fillId="11" borderId="6" xfId="8" applyFont="1" applyFill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0" fontId="10" fillId="11" borderId="12" xfId="8" applyFont="1" applyFill="1" applyBorder="1" applyAlignment="1">
      <alignment horizontal="centerContinuous"/>
    </xf>
    <xf numFmtId="0" fontId="10" fillId="11" borderId="13" xfId="8" applyFont="1" applyFill="1" applyBorder="1" applyAlignment="1">
      <alignment horizontal="centerContinuous"/>
    </xf>
    <xf numFmtId="0" fontId="10" fillId="11" borderId="11" xfId="8" applyFont="1" applyFill="1" applyBorder="1" applyAlignment="1">
      <alignment horizontal="centerContinuous"/>
    </xf>
    <xf numFmtId="189" fontId="19" fillId="0" borderId="24" xfId="1" applyNumberFormat="1" applyFont="1" applyBorder="1"/>
    <xf numFmtId="189" fontId="19" fillId="14" borderId="11" xfId="1" applyNumberFormat="1" applyFont="1" applyFill="1" applyBorder="1"/>
    <xf numFmtId="189" fontId="19" fillId="0" borderId="4" xfId="1" applyNumberFormat="1" applyFont="1" applyBorder="1"/>
    <xf numFmtId="0" fontId="12" fillId="0" borderId="1" xfId="0" applyFont="1" applyBorder="1"/>
    <xf numFmtId="0" fontId="12" fillId="0" borderId="4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189" fontId="19" fillId="0" borderId="31" xfId="1" applyNumberFormat="1" applyFont="1" applyFill="1" applyBorder="1"/>
    <xf numFmtId="189" fontId="19" fillId="14" borderId="37" xfId="1" applyNumberFormat="1" applyFont="1" applyFill="1" applyBorder="1"/>
    <xf numFmtId="189" fontId="16" fillId="12" borderId="12" xfId="7" applyNumberFormat="1" applyFont="1" applyFill="1" applyBorder="1"/>
    <xf numFmtId="189" fontId="16" fillId="12" borderId="32" xfId="7" applyNumberFormat="1" applyFont="1" applyFill="1" applyBorder="1" applyAlignment="1" applyProtection="1">
      <alignment vertical="center"/>
    </xf>
    <xf numFmtId="0" fontId="18" fillId="0" borderId="15" xfId="0" applyFont="1" applyBorder="1" applyAlignment="1">
      <alignment horizontal="center"/>
    </xf>
    <xf numFmtId="189" fontId="16" fillId="0" borderId="15" xfId="1" applyNumberFormat="1" applyFont="1" applyBorder="1"/>
    <xf numFmtId="189" fontId="16" fillId="0" borderId="6" xfId="1" applyNumberFormat="1" applyFont="1" applyBorder="1"/>
    <xf numFmtId="189" fontId="16" fillId="12" borderId="28" xfId="7" applyNumberFormat="1" applyFont="1" applyFill="1" applyBorder="1" applyAlignment="1" applyProtection="1">
      <alignment vertical="center"/>
    </xf>
    <xf numFmtId="189" fontId="16" fillId="0" borderId="3" xfId="1" applyNumberFormat="1" applyFont="1" applyBorder="1"/>
    <xf numFmtId="0" fontId="16" fillId="11" borderId="7" xfId="8" applyFont="1" applyFill="1" applyBorder="1" applyAlignment="1">
      <alignment horizontal="center"/>
    </xf>
    <xf numFmtId="189" fontId="26" fillId="12" borderId="21" xfId="7" applyNumberFormat="1" applyFont="1" applyFill="1" applyBorder="1"/>
    <xf numFmtId="189" fontId="26" fillId="12" borderId="34" xfId="7" applyNumberFormat="1" applyFont="1" applyFill="1" applyBorder="1" applyAlignment="1" applyProtection="1">
      <alignment vertical="center"/>
    </xf>
    <xf numFmtId="189" fontId="26" fillId="11" borderId="16" xfId="8" applyNumberFormat="1" applyFont="1" applyFill="1" applyBorder="1"/>
    <xf numFmtId="0" fontId="13" fillId="0" borderId="4" xfId="0" applyFont="1" applyBorder="1" applyAlignment="1">
      <alignment horizontal="center"/>
    </xf>
    <xf numFmtId="189" fontId="23" fillId="6" borderId="16" xfId="4" applyNumberFormat="1" applyFont="1" applyFill="1" applyBorder="1"/>
    <xf numFmtId="0" fontId="28" fillId="0" borderId="0" xfId="0" applyFont="1"/>
    <xf numFmtId="0" fontId="29" fillId="0" borderId="0" xfId="0" applyFont="1"/>
    <xf numFmtId="43" fontId="29" fillId="0" borderId="0" xfId="1" applyFont="1" applyAlignment="1">
      <alignment horizontal="right"/>
    </xf>
    <xf numFmtId="0" fontId="28" fillId="0" borderId="7" xfId="0" applyFont="1" applyBorder="1" applyAlignment="1">
      <alignment horizontal="center"/>
    </xf>
    <xf numFmtId="0" fontId="28" fillId="16" borderId="12" xfId="8" applyFont="1" applyFill="1" applyBorder="1" applyAlignment="1">
      <alignment horizontal="centerContinuous"/>
    </xf>
    <xf numFmtId="0" fontId="28" fillId="16" borderId="13" xfId="8" applyFont="1" applyFill="1" applyBorder="1" applyAlignment="1">
      <alignment horizontal="centerContinuous"/>
    </xf>
    <xf numFmtId="43" fontId="28" fillId="0" borderId="3" xfId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28" fillId="0" borderId="8" xfId="0" applyFont="1" applyBorder="1"/>
    <xf numFmtId="0" fontId="28" fillId="0" borderId="0" xfId="0" applyFont="1" applyBorder="1"/>
    <xf numFmtId="0" fontId="28" fillId="16" borderId="7" xfId="8" applyFont="1" applyFill="1" applyBorder="1"/>
    <xf numFmtId="0" fontId="28" fillId="0" borderId="7" xfId="0" applyFont="1" applyBorder="1"/>
    <xf numFmtId="43" fontId="28" fillId="0" borderId="15" xfId="1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28" fillId="16" borderId="16" xfId="8" applyFont="1" applyFill="1" applyBorder="1" applyAlignment="1">
      <alignment horizontal="center"/>
    </xf>
    <xf numFmtId="0" fontId="30" fillId="0" borderId="16" xfId="0" applyFont="1" applyBorder="1" applyAlignment="1">
      <alignment horizontal="center"/>
    </xf>
    <xf numFmtId="43" fontId="28" fillId="0" borderId="6" xfId="1" applyFont="1" applyBorder="1"/>
    <xf numFmtId="0" fontId="31" fillId="0" borderId="19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9" fillId="16" borderId="14" xfId="8" applyFont="1" applyFill="1" applyBorder="1" applyAlignment="1">
      <alignment horizontal="center"/>
    </xf>
    <xf numFmtId="0" fontId="31" fillId="0" borderId="14" xfId="0" applyFont="1" applyBorder="1" applyAlignment="1">
      <alignment horizontal="center"/>
    </xf>
    <xf numFmtId="43" fontId="29" fillId="0" borderId="7" xfId="1" applyFont="1" applyBorder="1"/>
    <xf numFmtId="189" fontId="29" fillId="0" borderId="19" xfId="1" applyNumberFormat="1" applyFont="1" applyBorder="1"/>
    <xf numFmtId="189" fontId="29" fillId="0" borderId="0" xfId="1" applyNumberFormat="1" applyFont="1" applyBorder="1"/>
    <xf numFmtId="189" fontId="28" fillId="16" borderId="14" xfId="8" applyNumberFormat="1" applyFont="1" applyFill="1" applyBorder="1"/>
    <xf numFmtId="189" fontId="29" fillId="0" borderId="14" xfId="1" applyNumberFormat="1" applyFont="1" applyBorder="1"/>
    <xf numFmtId="188" fontId="29" fillId="0" borderId="14" xfId="1" applyNumberFormat="1" applyFont="1" applyBorder="1"/>
    <xf numFmtId="0" fontId="28" fillId="17" borderId="21" xfId="7" applyFont="1" applyFill="1" applyBorder="1" applyAlignment="1">
      <alignment horizontal="center"/>
    </xf>
    <xf numFmtId="189" fontId="29" fillId="17" borderId="22" xfId="7" applyNumberFormat="1" applyFont="1" applyFill="1" applyBorder="1"/>
    <xf numFmtId="189" fontId="29" fillId="17" borderId="23" xfId="7" applyNumberFormat="1" applyFont="1" applyFill="1" applyBorder="1"/>
    <xf numFmtId="189" fontId="28" fillId="17" borderId="22" xfId="7" applyNumberFormat="1" applyFont="1" applyFill="1" applyBorder="1"/>
    <xf numFmtId="188" fontId="29" fillId="17" borderId="21" xfId="7" applyNumberFormat="1" applyFont="1" applyFill="1" applyBorder="1"/>
    <xf numFmtId="189" fontId="28" fillId="16" borderId="24" xfId="8" applyNumberFormat="1" applyFont="1" applyFill="1" applyBorder="1"/>
    <xf numFmtId="189" fontId="29" fillId="0" borderId="16" xfId="1" applyNumberFormat="1" applyFont="1" applyBorder="1"/>
    <xf numFmtId="37" fontId="28" fillId="17" borderId="25" xfId="7" applyNumberFormat="1" applyFont="1" applyFill="1" applyBorder="1" applyAlignment="1" applyProtection="1">
      <alignment horizontal="center" vertical="center"/>
    </xf>
    <xf numFmtId="189" fontId="29" fillId="17" borderId="26" xfId="7" applyNumberFormat="1" applyFont="1" applyFill="1" applyBorder="1" applyAlignment="1" applyProtection="1">
      <alignment vertical="center"/>
    </xf>
    <xf numFmtId="189" fontId="28" fillId="17" borderId="25" xfId="7" applyNumberFormat="1" applyFont="1" applyFill="1" applyBorder="1" applyAlignment="1" applyProtection="1">
      <alignment vertical="center"/>
    </xf>
    <xf numFmtId="189" fontId="29" fillId="17" borderId="25" xfId="7" applyNumberFormat="1" applyFont="1" applyFill="1" applyBorder="1" applyAlignment="1" applyProtection="1">
      <alignment vertical="center"/>
    </xf>
    <xf numFmtId="188" fontId="29" fillId="17" borderId="28" xfId="7" applyNumberFormat="1" applyFont="1" applyFill="1" applyBorder="1" applyAlignment="1" applyProtection="1">
      <alignment vertical="center"/>
    </xf>
    <xf numFmtId="189" fontId="29" fillId="0" borderId="7" xfId="1" applyNumberFormat="1" applyFont="1" applyBorder="1"/>
    <xf numFmtId="0" fontId="28" fillId="0" borderId="0" xfId="0" applyFont="1" applyAlignment="1">
      <alignment horizontal="left"/>
    </xf>
    <xf numFmtId="0" fontId="28" fillId="16" borderId="11" xfId="8" applyFont="1" applyFill="1" applyBorder="1" applyAlignment="1">
      <alignment horizontal="centerContinuous"/>
    </xf>
    <xf numFmtId="0" fontId="28" fillId="0" borderId="1" xfId="0" applyFont="1" applyBorder="1"/>
    <xf numFmtId="0" fontId="30" fillId="0" borderId="4" xfId="0" applyFont="1" applyBorder="1" applyAlignment="1">
      <alignment horizontal="center"/>
    </xf>
    <xf numFmtId="0" fontId="31" fillId="0" borderId="24" xfId="0" applyFont="1" applyBorder="1" applyAlignment="1">
      <alignment horizontal="center"/>
    </xf>
    <xf numFmtId="43" fontId="29" fillId="0" borderId="3" xfId="1" applyFont="1" applyBorder="1"/>
    <xf numFmtId="189" fontId="29" fillId="0" borderId="24" xfId="1" applyNumberFormat="1" applyFont="1" applyBorder="1"/>
    <xf numFmtId="189" fontId="29" fillId="0" borderId="4" xfId="1" applyNumberFormat="1" applyFont="1" applyBorder="1"/>
    <xf numFmtId="189" fontId="29" fillId="0" borderId="1" xfId="1" applyNumberFormat="1" applyFont="1" applyBorder="1"/>
    <xf numFmtId="0" fontId="28" fillId="16" borderId="15" xfId="8" applyFont="1" applyFill="1" applyBorder="1"/>
    <xf numFmtId="0" fontId="29" fillId="16" borderId="15" xfId="8" applyFont="1" applyFill="1" applyBorder="1" applyAlignment="1">
      <alignment horizontal="center"/>
    </xf>
    <xf numFmtId="189" fontId="28" fillId="16" borderId="15" xfId="8" applyNumberFormat="1" applyFont="1" applyFill="1" applyBorder="1"/>
    <xf numFmtId="0" fontId="29" fillId="16" borderId="0" xfId="8" applyFont="1" applyFill="1" applyBorder="1" applyAlignment="1">
      <alignment horizontal="center"/>
    </xf>
    <xf numFmtId="189" fontId="28" fillId="16" borderId="0" xfId="8" applyNumberFormat="1" applyFont="1" applyFill="1" applyBorder="1"/>
    <xf numFmtId="189" fontId="28" fillId="16" borderId="16" xfId="8" applyNumberFormat="1" applyFont="1" applyFill="1" applyBorder="1"/>
    <xf numFmtId="189" fontId="24" fillId="6" borderId="16" xfId="4" applyNumberFormat="1" applyFont="1" applyFill="1" applyBorder="1"/>
    <xf numFmtId="189" fontId="23" fillId="6" borderId="7" xfId="4" applyNumberFormat="1" applyFont="1" applyFill="1" applyBorder="1"/>
    <xf numFmtId="189" fontId="24" fillId="6" borderId="7" xfId="4" applyNumberFormat="1" applyFont="1" applyFill="1" applyBorder="1"/>
    <xf numFmtId="0" fontId="10" fillId="0" borderId="38" xfId="0" applyFont="1" applyBorder="1"/>
    <xf numFmtId="0" fontId="17" fillId="0" borderId="33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189" fontId="16" fillId="0" borderId="30" xfId="1" applyNumberFormat="1" applyFont="1" applyBorder="1"/>
    <xf numFmtId="189" fontId="29" fillId="0" borderId="15" xfId="1" applyNumberFormat="1" applyFont="1" applyBorder="1"/>
    <xf numFmtId="189" fontId="29" fillId="0" borderId="6" xfId="1" applyNumberFormat="1" applyFont="1" applyBorder="1"/>
    <xf numFmtId="189" fontId="29" fillId="0" borderId="3" xfId="1" applyNumberFormat="1" applyFont="1" applyBorder="1"/>
    <xf numFmtId="0" fontId="31" fillId="0" borderId="30" xfId="0" applyFont="1" applyBorder="1" applyAlignment="1">
      <alignment horizontal="center"/>
    </xf>
    <xf numFmtId="189" fontId="29" fillId="0" borderId="30" xfId="1" applyNumberFormat="1" applyFont="1" applyBorder="1"/>
    <xf numFmtId="0" fontId="12" fillId="13" borderId="6" xfId="6" applyFont="1" applyFill="1" applyBorder="1" applyAlignment="1">
      <alignment horizontal="center"/>
    </xf>
    <xf numFmtId="189" fontId="3" fillId="0" borderId="0" xfId="1" applyNumberFormat="1" applyFont="1"/>
    <xf numFmtId="9" fontId="4" fillId="0" borderId="0" xfId="2" applyNumberFormat="1" applyFont="1"/>
    <xf numFmtId="189" fontId="3" fillId="0" borderId="0" xfId="0" applyNumberFormat="1" applyFont="1"/>
    <xf numFmtId="10" fontId="3" fillId="0" borderId="0" xfId="2" applyNumberFormat="1" applyFont="1"/>
    <xf numFmtId="189" fontId="19" fillId="0" borderId="14" xfId="1" applyNumberFormat="1" applyFont="1" applyBorder="1"/>
    <xf numFmtId="43" fontId="15" fillId="0" borderId="15" xfId="1" applyFont="1" applyBorder="1"/>
    <xf numFmtId="43" fontId="3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28" fillId="0" borderId="14" xfId="0" applyFont="1" applyBorder="1" applyAlignment="1">
      <alignment horizontal="center" vertical="center"/>
    </xf>
    <xf numFmtId="189" fontId="28" fillId="16" borderId="14" xfId="8" applyNumberFormat="1" applyFont="1" applyFill="1" applyBorder="1" applyAlignment="1">
      <alignment vertical="center"/>
    </xf>
    <xf numFmtId="189" fontId="29" fillId="0" borderId="14" xfId="1" applyNumberFormat="1" applyFont="1" applyBorder="1" applyAlignment="1">
      <alignment vertical="center"/>
    </xf>
    <xf numFmtId="188" fontId="29" fillId="0" borderId="14" xfId="1" applyNumberFormat="1" applyFont="1" applyBorder="1" applyAlignment="1">
      <alignment vertical="center"/>
    </xf>
    <xf numFmtId="189" fontId="32" fillId="10" borderId="39" xfId="1" applyNumberFormat="1" applyFont="1" applyFill="1" applyBorder="1" applyAlignment="1">
      <alignment vertical="center"/>
    </xf>
    <xf numFmtId="10" fontId="33" fillId="0" borderId="0" xfId="2" applyNumberFormat="1" applyFont="1"/>
    <xf numFmtId="0" fontId="29" fillId="15" borderId="14" xfId="8" applyFont="1" applyFill="1" applyBorder="1" applyAlignment="1">
      <alignment horizontal="center"/>
    </xf>
    <xf numFmtId="189" fontId="28" fillId="15" borderId="14" xfId="8" applyNumberFormat="1" applyFont="1" applyFill="1" applyBorder="1"/>
    <xf numFmtId="189" fontId="28" fillId="15" borderId="24" xfId="8" applyNumberFormat="1" applyFont="1" applyFill="1" applyBorder="1"/>
    <xf numFmtId="0" fontId="29" fillId="15" borderId="0" xfId="8" applyFont="1" applyFill="1" applyBorder="1" applyAlignment="1">
      <alignment horizontal="center"/>
    </xf>
    <xf numFmtId="189" fontId="28" fillId="15" borderId="0" xfId="8" applyNumberFormat="1" applyFont="1" applyFill="1" applyBorder="1"/>
    <xf numFmtId="189" fontId="34" fillId="13" borderId="0" xfId="1" applyNumberFormat="1" applyFont="1" applyFill="1" applyBorder="1"/>
    <xf numFmtId="189" fontId="34" fillId="13" borderId="29" xfId="1" applyNumberFormat="1" applyFont="1" applyFill="1" applyBorder="1"/>
    <xf numFmtId="189" fontId="34" fillId="13" borderId="14" xfId="1" applyNumberFormat="1" applyFont="1" applyFill="1" applyBorder="1"/>
    <xf numFmtId="189" fontId="34" fillId="13" borderId="16" xfId="1" applyNumberFormat="1" applyFont="1" applyFill="1" applyBorder="1"/>
    <xf numFmtId="189" fontId="34" fillId="14" borderId="22" xfId="1" applyNumberFormat="1" applyFont="1" applyFill="1" applyBorder="1"/>
    <xf numFmtId="189" fontId="35" fillId="6" borderId="14" xfId="4" applyNumberFormat="1" applyFont="1" applyFill="1" applyBorder="1"/>
    <xf numFmtId="189" fontId="35" fillId="7" borderId="21" xfId="3" applyNumberFormat="1" applyFont="1" applyFill="1" applyBorder="1"/>
    <xf numFmtId="189" fontId="35" fillId="6" borderId="15" xfId="4" applyNumberFormat="1" applyFont="1" applyFill="1" applyBorder="1"/>
    <xf numFmtId="189" fontId="35" fillId="7" borderId="13" xfId="3" applyNumberFormat="1" applyFont="1" applyFill="1" applyBorder="1"/>
    <xf numFmtId="0" fontId="28" fillId="16" borderId="5" xfId="8" applyFont="1" applyFill="1" applyBorder="1" applyAlignment="1">
      <alignment horizontal="center"/>
    </xf>
    <xf numFmtId="189" fontId="32" fillId="10" borderId="19" xfId="1" applyNumberFormat="1" applyFont="1" applyFill="1" applyBorder="1" applyAlignment="1">
      <alignment vertical="center"/>
    </xf>
    <xf numFmtId="189" fontId="29" fillId="0" borderId="17" xfId="1" applyNumberFormat="1" applyFont="1" applyBorder="1"/>
    <xf numFmtId="188" fontId="29" fillId="0" borderId="16" xfId="1" applyNumberFormat="1" applyFont="1" applyBorder="1"/>
    <xf numFmtId="0" fontId="28" fillId="16" borderId="0" xfId="8" applyFont="1" applyFill="1" applyBorder="1"/>
    <xf numFmtId="43" fontId="28" fillId="0" borderId="7" xfId="1" applyFont="1" applyBorder="1" applyAlignment="1">
      <alignment horizontal="center"/>
    </xf>
    <xf numFmtId="43" fontId="28" fillId="0" borderId="14" xfId="1" applyFont="1" applyBorder="1" applyAlignment="1">
      <alignment horizontal="center"/>
    </xf>
    <xf numFmtId="43" fontId="28" fillId="0" borderId="16" xfId="1" applyFont="1" applyBorder="1"/>
    <xf numFmtId="43" fontId="10" fillId="0" borderId="7" xfId="1" applyFont="1" applyBorder="1" applyAlignment="1">
      <alignment horizontal="center"/>
    </xf>
    <xf numFmtId="43" fontId="10" fillId="0" borderId="14" xfId="1" applyFont="1" applyBorder="1" applyAlignment="1">
      <alignment horizontal="center"/>
    </xf>
    <xf numFmtId="43" fontId="10" fillId="0" borderId="16" xfId="1" applyFont="1" applyBorder="1"/>
    <xf numFmtId="0" fontId="10" fillId="11" borderId="4" xfId="8" applyFont="1" applyFill="1" applyBorder="1" applyAlignment="1">
      <alignment horizontal="center"/>
    </xf>
    <xf numFmtId="0" fontId="10" fillId="11" borderId="1" xfId="8" applyFont="1" applyFill="1" applyBorder="1"/>
    <xf numFmtId="43" fontId="10" fillId="10" borderId="14" xfId="1" applyFont="1" applyFill="1" applyBorder="1" applyAlignment="1">
      <alignment horizontal="center"/>
    </xf>
    <xf numFmtId="43" fontId="10" fillId="10" borderId="16" xfId="1" applyFont="1" applyFill="1" applyBorder="1"/>
    <xf numFmtId="0" fontId="10" fillId="10" borderId="7" xfId="8" applyFont="1" applyFill="1" applyBorder="1" applyAlignment="1">
      <alignment horizontal="center"/>
    </xf>
    <xf numFmtId="189" fontId="35" fillId="6" borderId="16" xfId="4" applyNumberFormat="1" applyFont="1" applyFill="1" applyBorder="1"/>
    <xf numFmtId="43" fontId="19" fillId="0" borderId="14" xfId="1" applyFont="1" applyBorder="1"/>
    <xf numFmtId="43" fontId="19" fillId="14" borderId="21" xfId="1" applyFont="1" applyFill="1" applyBorder="1"/>
    <xf numFmtId="43" fontId="19" fillId="0" borderId="16" xfId="1" applyFont="1" applyBorder="1"/>
    <xf numFmtId="189" fontId="24" fillId="6" borderId="40" xfId="4" applyNumberFormat="1" applyFont="1" applyFill="1" applyBorder="1"/>
    <xf numFmtId="189" fontId="33" fillId="0" borderId="0" xfId="2" applyNumberFormat="1" applyFont="1"/>
    <xf numFmtId="189" fontId="15" fillId="0" borderId="15" xfId="1" applyNumberFormat="1" applyFont="1" applyBorder="1"/>
    <xf numFmtId="189" fontId="16" fillId="12" borderId="21" xfId="1" applyNumberFormat="1" applyFont="1" applyFill="1" applyBorder="1"/>
    <xf numFmtId="189" fontId="29" fillId="17" borderId="21" xfId="1" applyNumberFormat="1" applyFont="1" applyFill="1" applyBorder="1"/>
    <xf numFmtId="189" fontId="29" fillId="17" borderId="28" xfId="1" applyNumberFormat="1" applyFont="1" applyFill="1" applyBorder="1" applyAlignment="1" applyProtection="1">
      <alignment vertical="center"/>
    </xf>
    <xf numFmtId="188" fontId="29" fillId="17" borderId="41" xfId="7" applyNumberFormat="1" applyFont="1" applyFill="1" applyBorder="1" applyAlignment="1" applyProtection="1">
      <alignment vertical="center"/>
    </xf>
    <xf numFmtId="0" fontId="10" fillId="11" borderId="6" xfId="8" applyFont="1" applyFill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0" fontId="28" fillId="16" borderId="5" xfId="8" applyFont="1" applyFill="1" applyBorder="1" applyAlignment="1">
      <alignment horizontal="center"/>
    </xf>
    <xf numFmtId="0" fontId="28" fillId="16" borderId="6" xfId="8" applyFont="1" applyFill="1" applyBorder="1" applyAlignment="1">
      <alignment horizontal="center"/>
    </xf>
    <xf numFmtId="43" fontId="15" fillId="7" borderId="13" xfId="1" applyFont="1" applyFill="1" applyBorder="1"/>
    <xf numFmtId="0" fontId="4" fillId="0" borderId="0" xfId="0" applyFont="1" applyProtection="1"/>
    <xf numFmtId="189" fontId="4" fillId="0" borderId="0" xfId="0" applyNumberFormat="1" applyFont="1" applyProtection="1"/>
    <xf numFmtId="10" fontId="4" fillId="0" borderId="0" xfId="2" applyNumberFormat="1" applyFont="1" applyProtection="1"/>
    <xf numFmtId="0" fontId="4" fillId="0" borderId="0" xfId="0" applyFont="1" applyFill="1" applyBorder="1"/>
    <xf numFmtId="0" fontId="4" fillId="0" borderId="0" xfId="0" applyFont="1" applyBorder="1"/>
    <xf numFmtId="0" fontId="4" fillId="0" borderId="0" xfId="0" applyFont="1" applyAlignment="1">
      <alignment vertical="center"/>
    </xf>
    <xf numFmtId="43" fontId="4" fillId="0" borderId="0" xfId="1" applyNumberFormat="1" applyFont="1"/>
    <xf numFmtId="43" fontId="4" fillId="0" borderId="0" xfId="1" applyNumberFormat="1" applyFont="1" applyAlignment="1">
      <alignment vertical="center"/>
    </xf>
    <xf numFmtId="43" fontId="4" fillId="0" borderId="0" xfId="1" applyFont="1" applyAlignment="1">
      <alignment vertical="center"/>
    </xf>
    <xf numFmtId="43" fontId="3" fillId="0" borderId="0" xfId="1" applyNumberFormat="1" applyFont="1" applyAlignment="1">
      <alignment vertical="center"/>
    </xf>
    <xf numFmtId="43" fontId="3" fillId="0" borderId="0" xfId="0" applyNumberFormat="1" applyFont="1"/>
    <xf numFmtId="189" fontId="3" fillId="0" borderId="0" xfId="0" applyNumberFormat="1" applyFont="1" applyAlignment="1">
      <alignment vertical="center"/>
    </xf>
    <xf numFmtId="189" fontId="26" fillId="11" borderId="7" xfId="8" applyNumberFormat="1" applyFont="1" applyFill="1" applyBorder="1"/>
    <xf numFmtId="189" fontId="15" fillId="0" borderId="0" xfId="4" applyNumberFormat="1" applyFont="1" applyFill="1" applyBorder="1"/>
    <xf numFmtId="189" fontId="15" fillId="0" borderId="15" xfId="4" applyNumberFormat="1" applyFont="1" applyFill="1" applyBorder="1"/>
    <xf numFmtId="0" fontId="15" fillId="0" borderId="15" xfId="4" applyFont="1" applyFill="1" applyBorder="1" applyAlignment="1">
      <alignment horizontal="center"/>
    </xf>
    <xf numFmtId="189" fontId="23" fillId="6" borderId="42" xfId="4" applyNumberFormat="1" applyFont="1" applyFill="1" applyBorder="1"/>
    <xf numFmtId="189" fontId="23" fillId="7" borderId="43" xfId="3" applyNumberFormat="1" applyFont="1" applyFill="1" applyBorder="1"/>
    <xf numFmtId="0" fontId="3" fillId="0" borderId="0" xfId="0" applyFont="1" applyFill="1" applyBorder="1"/>
    <xf numFmtId="43" fontId="3" fillId="0" borderId="0" xfId="1" applyFont="1" applyFill="1" applyBorder="1"/>
    <xf numFmtId="189" fontId="19" fillId="0" borderId="31" xfId="1" applyNumberFormat="1" applyFont="1" applyBorder="1"/>
    <xf numFmtId="189" fontId="19" fillId="0" borderId="35" xfId="1" applyNumberFormat="1" applyFont="1" applyBorder="1"/>
    <xf numFmtId="189" fontId="19" fillId="0" borderId="19" xfId="1" applyNumberFormat="1" applyFont="1" applyBorder="1"/>
    <xf numFmtId="189" fontId="19" fillId="0" borderId="20" xfId="1" applyNumberFormat="1" applyFont="1" applyBorder="1"/>
    <xf numFmtId="189" fontId="19" fillId="0" borderId="17" xfId="1" applyNumberFormat="1" applyFont="1" applyBorder="1"/>
    <xf numFmtId="189" fontId="19" fillId="0" borderId="18" xfId="1" applyNumberFormat="1" applyFont="1" applyBorder="1"/>
    <xf numFmtId="189" fontId="19" fillId="0" borderId="19" xfId="1" applyNumberFormat="1" applyFont="1" applyBorder="1"/>
    <xf numFmtId="189" fontId="19" fillId="0" borderId="20" xfId="1" applyNumberFormat="1" applyFont="1" applyBorder="1"/>
    <xf numFmtId="189" fontId="19" fillId="0" borderId="17" xfId="1" applyNumberFormat="1" applyFont="1" applyBorder="1"/>
    <xf numFmtId="189" fontId="19" fillId="0" borderId="18" xfId="1" applyNumberFormat="1" applyFont="1" applyBorder="1"/>
    <xf numFmtId="189" fontId="15" fillId="0" borderId="0" xfId="1" applyNumberFormat="1" applyFont="1" applyBorder="1"/>
    <xf numFmtId="189" fontId="15" fillId="10" borderId="15" xfId="4" applyNumberFormat="1" applyFont="1" applyFill="1" applyBorder="1"/>
    <xf numFmtId="189" fontId="15" fillId="0" borderId="30" xfId="1" applyNumberFormat="1" applyFont="1" applyBorder="1"/>
    <xf numFmtId="189" fontId="15" fillId="10" borderId="0" xfId="4" applyNumberFormat="1" applyFont="1" applyFill="1" applyBorder="1"/>
    <xf numFmtId="189" fontId="15" fillId="0" borderId="0" xfId="1" applyNumberFormat="1" applyFont="1" applyBorder="1"/>
    <xf numFmtId="189" fontId="15" fillId="10" borderId="15" xfId="4" applyNumberFormat="1" applyFont="1" applyFill="1" applyBorder="1"/>
    <xf numFmtId="189" fontId="15" fillId="0" borderId="30" xfId="1" applyNumberFormat="1" applyFont="1" applyBorder="1"/>
    <xf numFmtId="189" fontId="16" fillId="0" borderId="19" xfId="1" applyNumberFormat="1" applyFont="1" applyBorder="1"/>
    <xf numFmtId="189" fontId="16" fillId="0" borderId="0" xfId="1" applyNumberFormat="1" applyFont="1" applyBorder="1"/>
    <xf numFmtId="189" fontId="16" fillId="0" borderId="14" xfId="1" applyNumberFormat="1" applyFont="1" applyBorder="1"/>
    <xf numFmtId="189" fontId="10" fillId="11" borderId="14" xfId="8" applyNumberFormat="1" applyFont="1" applyFill="1" applyBorder="1"/>
    <xf numFmtId="189" fontId="16" fillId="0" borderId="19" xfId="1" applyNumberFormat="1" applyFont="1" applyBorder="1"/>
    <xf numFmtId="189" fontId="16" fillId="0" borderId="0" xfId="1" applyNumberFormat="1" applyFont="1" applyBorder="1"/>
    <xf numFmtId="189" fontId="16" fillId="0" borderId="24" xfId="1" applyNumberFormat="1" applyFont="1" applyBorder="1"/>
    <xf numFmtId="189" fontId="10" fillId="11" borderId="14" xfId="8" applyNumberFormat="1" applyFont="1" applyFill="1" applyBorder="1"/>
    <xf numFmtId="189" fontId="29" fillId="0" borderId="19" xfId="1" applyNumberFormat="1" applyFont="1" applyBorder="1"/>
    <xf numFmtId="189" fontId="29" fillId="0" borderId="0" xfId="1" applyNumberFormat="1" applyFont="1" applyBorder="1"/>
    <xf numFmtId="189" fontId="28" fillId="16" borderId="14" xfId="8" applyNumberFormat="1" applyFont="1" applyFill="1" applyBorder="1"/>
    <xf numFmtId="189" fontId="29" fillId="0" borderId="14" xfId="1" applyNumberFormat="1" applyFont="1" applyBorder="1"/>
    <xf numFmtId="189" fontId="29" fillId="0" borderId="19" xfId="1" applyNumberFormat="1" applyFont="1" applyBorder="1"/>
    <xf numFmtId="189" fontId="29" fillId="0" borderId="0" xfId="1" applyNumberFormat="1" applyFont="1" applyBorder="1"/>
    <xf numFmtId="189" fontId="28" fillId="16" borderId="14" xfId="8" applyNumberFormat="1" applyFont="1" applyFill="1" applyBorder="1"/>
    <xf numFmtId="189" fontId="29" fillId="0" borderId="14" xfId="1" applyNumberFormat="1" applyFont="1" applyBorder="1"/>
    <xf numFmtId="189" fontId="32" fillId="0" borderId="19" xfId="1" applyNumberFormat="1" applyFont="1" applyFill="1" applyBorder="1" applyAlignment="1">
      <alignment vertical="center"/>
    </xf>
    <xf numFmtId="189" fontId="32" fillId="0" borderId="39" xfId="1" applyNumberFormat="1" applyFont="1" applyFill="1" applyBorder="1" applyAlignment="1">
      <alignment vertical="center"/>
    </xf>
    <xf numFmtId="189" fontId="16" fillId="12" borderId="28" xfId="1" applyNumberFormat="1" applyFont="1" applyFill="1" applyBorder="1" applyAlignment="1" applyProtection="1">
      <alignment vertical="center"/>
    </xf>
    <xf numFmtId="0" fontId="10" fillId="11" borderId="4" xfId="8" applyFont="1" applyFill="1" applyBorder="1" applyAlignment="1">
      <alignment horizontal="center"/>
    </xf>
    <xf numFmtId="0" fontId="10" fillId="11" borderId="6" xfId="8" applyFont="1" applyFill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0" fontId="28" fillId="16" borderId="5" xfId="8" applyFont="1" applyFill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0" fontId="10" fillId="11" borderId="6" xfId="8" applyFont="1" applyFill="1" applyBorder="1" applyAlignment="1">
      <alignment horizontal="center"/>
    </xf>
    <xf numFmtId="0" fontId="28" fillId="16" borderId="5" xfId="8" applyFont="1" applyFill="1" applyBorder="1" applyAlignment="1">
      <alignment horizontal="center"/>
    </xf>
    <xf numFmtId="189" fontId="35" fillId="7" borderId="34" xfId="3" applyNumberFormat="1" applyFont="1" applyFill="1" applyBorder="1" applyAlignment="1" applyProtection="1">
      <alignment vertical="center"/>
    </xf>
    <xf numFmtId="189" fontId="35" fillId="7" borderId="22" xfId="3" applyNumberFormat="1" applyFont="1" applyFill="1" applyBorder="1"/>
    <xf numFmtId="189" fontId="24" fillId="7" borderId="22" xfId="3" applyNumberFormat="1" applyFont="1" applyFill="1" applyBorder="1"/>
    <xf numFmtId="189" fontId="35" fillId="6" borderId="7" xfId="4" applyNumberFormat="1" applyFont="1" applyFill="1" applyBorder="1"/>
    <xf numFmtId="189" fontId="34" fillId="14" borderId="13" xfId="1" applyNumberFormat="1" applyFont="1" applyFill="1" applyBorder="1"/>
    <xf numFmtId="0" fontId="12" fillId="7" borderId="21" xfId="5" applyFont="1" applyFill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0" fontId="10" fillId="11" borderId="6" xfId="8" applyFont="1" applyFill="1" applyBorder="1" applyAlignment="1">
      <alignment horizontal="center"/>
    </xf>
    <xf numFmtId="0" fontId="28" fillId="16" borderId="5" xfId="8" applyFont="1" applyFill="1" applyBorder="1" applyAlignment="1">
      <alignment horizontal="center"/>
    </xf>
    <xf numFmtId="0" fontId="36" fillId="0" borderId="0" xfId="0" applyFont="1"/>
    <xf numFmtId="0" fontId="37" fillId="0" borderId="0" xfId="0" applyFont="1"/>
    <xf numFmtId="43" fontId="37" fillId="0" borderId="0" xfId="1" applyFont="1"/>
    <xf numFmtId="43" fontId="37" fillId="0" borderId="0" xfId="1" applyNumberFormat="1" applyFont="1"/>
    <xf numFmtId="0" fontId="40" fillId="0" borderId="0" xfId="0" applyFont="1"/>
    <xf numFmtId="189" fontId="42" fillId="0" borderId="0" xfId="0" applyNumberFormat="1" applyFont="1"/>
    <xf numFmtId="43" fontId="42" fillId="0" borderId="0" xfId="1" applyFont="1"/>
    <xf numFmtId="0" fontId="41" fillId="0" borderId="0" xfId="0" applyFont="1"/>
    <xf numFmtId="0" fontId="43" fillId="0" borderId="0" xfId="0" applyFont="1"/>
    <xf numFmtId="43" fontId="43" fillId="0" borderId="0" xfId="1" applyFont="1"/>
    <xf numFmtId="0" fontId="40" fillId="0" borderId="7" xfId="0" applyFont="1" applyBorder="1" applyAlignment="1">
      <alignment horizontal="center"/>
    </xf>
    <xf numFmtId="43" fontId="40" fillId="0" borderId="3" xfId="1" applyFont="1" applyBorder="1" applyAlignment="1">
      <alignment horizontal="center"/>
    </xf>
    <xf numFmtId="0" fontId="41" fillId="0" borderId="7" xfId="0" applyFont="1" applyBorder="1" applyAlignment="1">
      <alignment horizontal="center"/>
    </xf>
    <xf numFmtId="43" fontId="41" fillId="0" borderId="3" xfId="1" applyFont="1" applyBorder="1" applyAlignment="1">
      <alignment horizontal="center"/>
    </xf>
    <xf numFmtId="0" fontId="40" fillId="0" borderId="14" xfId="0" applyFont="1" applyBorder="1" applyAlignment="1">
      <alignment horizontal="center"/>
    </xf>
    <xf numFmtId="0" fontId="40" fillId="0" borderId="8" xfId="0" applyFont="1" applyBorder="1"/>
    <xf numFmtId="0" fontId="40" fillId="0" borderId="10" xfId="0" applyFont="1" applyBorder="1"/>
    <xf numFmtId="0" fontId="40" fillId="13" borderId="3" xfId="6" applyFont="1" applyFill="1" applyBorder="1"/>
    <xf numFmtId="43" fontId="40" fillId="0" borderId="15" xfId="1" applyFont="1" applyBorder="1" applyAlignment="1">
      <alignment horizontal="center"/>
    </xf>
    <xf numFmtId="0" fontId="41" fillId="0" borderId="14" xfId="0" applyFont="1" applyBorder="1" applyAlignment="1">
      <alignment horizontal="center"/>
    </xf>
    <xf numFmtId="0" fontId="41" fillId="0" borderId="30" xfId="0" applyFont="1" applyBorder="1"/>
    <xf numFmtId="0" fontId="41" fillId="0" borderId="0" xfId="0" applyFont="1" applyBorder="1"/>
    <xf numFmtId="0" fontId="41" fillId="6" borderId="14" xfId="4" applyFont="1" applyFill="1" applyBorder="1"/>
    <xf numFmtId="0" fontId="41" fillId="10" borderId="15" xfId="4" applyFont="1" applyFill="1" applyBorder="1"/>
    <xf numFmtId="0" fontId="41" fillId="6" borderId="15" xfId="4" applyFont="1" applyFill="1" applyBorder="1"/>
    <xf numFmtId="43" fontId="41" fillId="0" borderId="15" xfId="1" applyFont="1" applyBorder="1" applyAlignment="1">
      <alignment horizontal="center"/>
    </xf>
    <xf numFmtId="0" fontId="40" fillId="0" borderId="16" xfId="0" applyFont="1" applyBorder="1" applyAlignment="1">
      <alignment horizontal="center"/>
    </xf>
    <xf numFmtId="0" fontId="40" fillId="0" borderId="17" xfId="0" applyFont="1" applyBorder="1" applyAlignment="1">
      <alignment horizontal="center"/>
    </xf>
    <xf numFmtId="0" fontId="40" fillId="0" borderId="18" xfId="0" applyFont="1" applyBorder="1" applyAlignment="1">
      <alignment horizontal="center"/>
    </xf>
    <xf numFmtId="0" fontId="40" fillId="13" borderId="6" xfId="6" applyFont="1" applyFill="1" applyBorder="1" applyAlignment="1">
      <alignment horizontal="center"/>
    </xf>
    <xf numFmtId="43" fontId="40" fillId="0" borderId="6" xfId="1" applyFont="1" applyBorder="1"/>
    <xf numFmtId="0" fontId="41" fillId="0" borderId="16" xfId="0" applyFont="1" applyBorder="1" applyAlignment="1">
      <alignment horizontal="center"/>
    </xf>
    <xf numFmtId="0" fontId="41" fillId="0" borderId="33" xfId="0" applyFont="1" applyBorder="1" applyAlignment="1">
      <alignment horizontal="center"/>
    </xf>
    <xf numFmtId="0" fontId="41" fillId="0" borderId="5" xfId="0" applyFont="1" applyBorder="1" applyAlignment="1">
      <alignment horizontal="center"/>
    </xf>
    <xf numFmtId="0" fontId="41" fillId="6" borderId="16" xfId="4" applyFont="1" applyFill="1" applyBorder="1" applyAlignment="1">
      <alignment horizontal="center"/>
    </xf>
    <xf numFmtId="43" fontId="41" fillId="0" borderId="6" xfId="1" applyFont="1" applyBorder="1"/>
    <xf numFmtId="0" fontId="42" fillId="0" borderId="19" xfId="0" applyFont="1" applyBorder="1" applyAlignment="1">
      <alignment horizontal="center"/>
    </xf>
    <xf numFmtId="0" fontId="42" fillId="0" borderId="20" xfId="0" applyFont="1" applyBorder="1" applyAlignment="1">
      <alignment horizontal="center"/>
    </xf>
    <xf numFmtId="0" fontId="44" fillId="13" borderId="15" xfId="6" applyFont="1" applyFill="1" applyBorder="1" applyAlignment="1">
      <alignment horizontal="center"/>
    </xf>
    <xf numFmtId="43" fontId="42" fillId="0" borderId="15" xfId="1" applyFont="1" applyBorder="1"/>
    <xf numFmtId="0" fontId="43" fillId="0" borderId="30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3" fillId="6" borderId="14" xfId="4" applyFont="1" applyFill="1" applyBorder="1" applyAlignment="1">
      <alignment horizontal="center"/>
    </xf>
    <xf numFmtId="0" fontId="43" fillId="10" borderId="15" xfId="4" applyFont="1" applyFill="1" applyBorder="1" applyAlignment="1">
      <alignment horizontal="center"/>
    </xf>
    <xf numFmtId="0" fontId="43" fillId="6" borderId="15" xfId="4" applyFont="1" applyFill="1" applyBorder="1" applyAlignment="1">
      <alignment horizontal="center"/>
    </xf>
    <xf numFmtId="43" fontId="43" fillId="0" borderId="3" xfId="1" applyFont="1" applyBorder="1"/>
    <xf numFmtId="0" fontId="36" fillId="0" borderId="0" xfId="0" applyFont="1" applyProtection="1"/>
    <xf numFmtId="189" fontId="42" fillId="0" borderId="19" xfId="1" applyNumberFormat="1" applyFont="1" applyBorder="1"/>
    <xf numFmtId="189" fontId="42" fillId="0" borderId="20" xfId="1" applyNumberFormat="1" applyFont="1" applyBorder="1"/>
    <xf numFmtId="189" fontId="44" fillId="13" borderId="0" xfId="1" applyNumberFormat="1" applyFont="1" applyFill="1" applyBorder="1"/>
    <xf numFmtId="188" fontId="42" fillId="0" borderId="14" xfId="1" applyNumberFormat="1" applyFont="1" applyBorder="1"/>
    <xf numFmtId="189" fontId="43" fillId="0" borderId="30" xfId="1" applyNumberFormat="1" applyFont="1" applyBorder="1"/>
    <xf numFmtId="189" fontId="43" fillId="0" borderId="0" xfId="1" applyNumberFormat="1" applyFont="1" applyBorder="1"/>
    <xf numFmtId="189" fontId="43" fillId="10" borderId="0" xfId="4" applyNumberFormat="1" applyFont="1" applyFill="1" applyBorder="1"/>
    <xf numFmtId="189" fontId="46" fillId="6" borderId="14" xfId="4" applyNumberFormat="1" applyFont="1" applyFill="1" applyBorder="1"/>
    <xf numFmtId="188" fontId="43" fillId="0" borderId="15" xfId="1" applyNumberFormat="1" applyFont="1" applyBorder="1"/>
    <xf numFmtId="187" fontId="36" fillId="0" borderId="0" xfId="0" applyNumberFormat="1" applyFont="1"/>
    <xf numFmtId="189" fontId="42" fillId="0" borderId="17" xfId="1" applyNumberFormat="1" applyFont="1" applyBorder="1"/>
    <xf numFmtId="189" fontId="42" fillId="0" borderId="18" xfId="1" applyNumberFormat="1" applyFont="1" applyBorder="1"/>
    <xf numFmtId="189" fontId="46" fillId="6" borderId="16" xfId="4" applyNumberFormat="1" applyFont="1" applyFill="1" applyBorder="1"/>
    <xf numFmtId="0" fontId="40" fillId="14" borderId="21" xfId="5" applyFont="1" applyFill="1" applyBorder="1" applyAlignment="1">
      <alignment horizontal="center"/>
    </xf>
    <xf numFmtId="189" fontId="42" fillId="14" borderId="22" xfId="1" applyNumberFormat="1" applyFont="1" applyFill="1" applyBorder="1"/>
    <xf numFmtId="189" fontId="42" fillId="14" borderId="23" xfId="1" applyNumberFormat="1" applyFont="1" applyFill="1" applyBorder="1"/>
    <xf numFmtId="189" fontId="44" fillId="14" borderId="22" xfId="1" applyNumberFormat="1" applyFont="1" applyFill="1" applyBorder="1"/>
    <xf numFmtId="188" fontId="42" fillId="14" borderId="21" xfId="5" applyNumberFormat="1" applyFont="1" applyFill="1" applyBorder="1"/>
    <xf numFmtId="0" fontId="41" fillId="7" borderId="21" xfId="3" applyFont="1" applyFill="1" applyBorder="1" applyAlignment="1">
      <alignment horizontal="center"/>
    </xf>
    <xf numFmtId="189" fontId="43" fillId="7" borderId="23" xfId="3" applyNumberFormat="1" applyFont="1" applyFill="1" applyBorder="1"/>
    <xf numFmtId="189" fontId="43" fillId="7" borderId="12" xfId="3" applyNumberFormat="1" applyFont="1" applyFill="1" applyBorder="1"/>
    <xf numFmtId="189" fontId="46" fillId="7" borderId="21" xfId="3" applyNumberFormat="1" applyFont="1" applyFill="1" applyBorder="1"/>
    <xf numFmtId="188" fontId="43" fillId="7" borderId="13" xfId="3" applyNumberFormat="1" applyFont="1" applyFill="1" applyBorder="1"/>
    <xf numFmtId="189" fontId="36" fillId="0" borderId="0" xfId="0" applyNumberFormat="1" applyFont="1" applyProtection="1"/>
    <xf numFmtId="189" fontId="36" fillId="0" borderId="0" xfId="0" applyNumberFormat="1" applyFont="1"/>
    <xf numFmtId="189" fontId="42" fillId="0" borderId="19" xfId="1" applyNumberFormat="1" applyFont="1" applyFill="1" applyBorder="1"/>
    <xf numFmtId="189" fontId="42" fillId="0" borderId="20" xfId="1" applyNumberFormat="1" applyFont="1" applyFill="1" applyBorder="1"/>
    <xf numFmtId="10" fontId="36" fillId="0" borderId="0" xfId="2" applyNumberFormat="1" applyFont="1" applyProtection="1"/>
    <xf numFmtId="10" fontId="36" fillId="0" borderId="0" xfId="2" applyNumberFormat="1" applyFont="1"/>
    <xf numFmtId="37" fontId="36" fillId="0" borderId="0" xfId="0" applyNumberFormat="1" applyFont="1" applyAlignment="1" applyProtection="1">
      <alignment vertical="center"/>
    </xf>
    <xf numFmtId="37" fontId="40" fillId="14" borderId="25" xfId="5" applyNumberFormat="1" applyFont="1" applyFill="1" applyBorder="1" applyAlignment="1" applyProtection="1">
      <alignment horizontal="center" vertical="center"/>
    </xf>
    <xf numFmtId="189" fontId="42" fillId="14" borderId="13" xfId="1" applyNumberFormat="1" applyFont="1" applyFill="1" applyBorder="1"/>
    <xf numFmtId="189" fontId="44" fillId="14" borderId="13" xfId="1" applyNumberFormat="1" applyFont="1" applyFill="1" applyBorder="1"/>
    <xf numFmtId="0" fontId="36" fillId="0" borderId="0" xfId="0" applyFont="1" applyAlignment="1" applyProtection="1">
      <alignment vertical="center"/>
    </xf>
    <xf numFmtId="37" fontId="41" fillId="7" borderId="25" xfId="3" applyNumberFormat="1" applyFont="1" applyFill="1" applyBorder="1" applyAlignment="1" applyProtection="1">
      <alignment horizontal="center" vertical="center"/>
    </xf>
    <xf numFmtId="189" fontId="43" fillId="7" borderId="26" xfId="3" applyNumberFormat="1" applyFont="1" applyFill="1" applyBorder="1" applyAlignment="1" applyProtection="1">
      <alignment vertical="center"/>
    </xf>
    <xf numFmtId="189" fontId="43" fillId="7" borderId="32" xfId="3" applyNumberFormat="1" applyFont="1" applyFill="1" applyBorder="1" applyAlignment="1" applyProtection="1">
      <alignment vertical="center"/>
    </xf>
    <xf numFmtId="189" fontId="46" fillId="7" borderId="34" xfId="3" applyNumberFormat="1" applyFont="1" applyFill="1" applyBorder="1" applyAlignment="1" applyProtection="1">
      <alignment vertical="center"/>
    </xf>
    <xf numFmtId="188" fontId="43" fillId="7" borderId="28" xfId="3" applyNumberFormat="1" applyFont="1" applyFill="1" applyBorder="1" applyAlignment="1" applyProtection="1">
      <alignment vertical="center"/>
    </xf>
    <xf numFmtId="189" fontId="44" fillId="13" borderId="29" xfId="1" applyNumberFormat="1" applyFont="1" applyFill="1" applyBorder="1"/>
    <xf numFmtId="189" fontId="44" fillId="13" borderId="14" xfId="1" applyNumberFormat="1" applyFont="1" applyFill="1" applyBorder="1"/>
    <xf numFmtId="189" fontId="42" fillId="0" borderId="15" xfId="1" applyNumberFormat="1" applyFont="1" applyBorder="1"/>
    <xf numFmtId="189" fontId="44" fillId="13" borderId="16" xfId="1" applyNumberFormat="1" applyFont="1" applyFill="1" applyBorder="1"/>
    <xf numFmtId="188" fontId="42" fillId="0" borderId="16" xfId="1" applyNumberFormat="1" applyFont="1" applyBorder="1"/>
    <xf numFmtId="0" fontId="40" fillId="7" borderId="21" xfId="5" applyFont="1" applyFill="1" applyBorder="1" applyAlignment="1">
      <alignment horizontal="center"/>
    </xf>
    <xf numFmtId="189" fontId="43" fillId="7" borderId="22" xfId="3" applyNumberFormat="1" applyFont="1" applyFill="1" applyBorder="1"/>
    <xf numFmtId="189" fontId="46" fillId="7" borderId="22" xfId="3" applyNumberFormat="1" applyFont="1" applyFill="1" applyBorder="1"/>
    <xf numFmtId="189" fontId="45" fillId="7" borderId="22" xfId="3" applyNumberFormat="1" applyFont="1" applyFill="1" applyBorder="1"/>
    <xf numFmtId="0" fontId="40" fillId="0" borderId="0" xfId="0" applyFont="1" applyAlignment="1">
      <alignment horizontal="left"/>
    </xf>
    <xf numFmtId="0" fontId="42" fillId="0" borderId="0" xfId="0" applyFont="1"/>
    <xf numFmtId="0" fontId="41" fillId="0" borderId="0" xfId="0" applyFont="1" applyAlignment="1">
      <alignment horizontal="left"/>
    </xf>
    <xf numFmtId="0" fontId="42" fillId="13" borderId="15" xfId="6" applyFont="1" applyFill="1" applyBorder="1" applyAlignment="1">
      <alignment horizontal="center"/>
    </xf>
    <xf numFmtId="189" fontId="43" fillId="10" borderId="15" xfId="4" applyNumberFormat="1" applyFont="1" applyFill="1" applyBorder="1"/>
    <xf numFmtId="189" fontId="46" fillId="6" borderId="15" xfId="4" applyNumberFormat="1" applyFont="1" applyFill="1" applyBorder="1"/>
    <xf numFmtId="189" fontId="46" fillId="6" borderId="7" xfId="4" applyNumberFormat="1" applyFont="1" applyFill="1" applyBorder="1"/>
    <xf numFmtId="0" fontId="43" fillId="10" borderId="0" xfId="4" applyFont="1" applyFill="1" applyBorder="1" applyAlignment="1">
      <alignment horizontal="center"/>
    </xf>
    <xf numFmtId="0" fontId="43" fillId="6" borderId="7" xfId="4" applyFont="1" applyFill="1" applyBorder="1" applyAlignment="1">
      <alignment horizontal="center"/>
    </xf>
    <xf numFmtId="189" fontId="46" fillId="6" borderId="36" xfId="4" applyNumberFormat="1" applyFont="1" applyFill="1" applyBorder="1"/>
    <xf numFmtId="0" fontId="48" fillId="0" borderId="0" xfId="0" applyFont="1"/>
    <xf numFmtId="0" fontId="49" fillId="0" borderId="0" xfId="0" applyFont="1"/>
    <xf numFmtId="43" fontId="49" fillId="0" borderId="0" xfId="1" applyFont="1" applyAlignment="1">
      <alignment horizontal="right"/>
    </xf>
    <xf numFmtId="0" fontId="48" fillId="0" borderId="7" xfId="0" applyFont="1" applyBorder="1" applyAlignment="1">
      <alignment horizontal="center"/>
    </xf>
    <xf numFmtId="0" fontId="48" fillId="11" borderId="11" xfId="8" applyFont="1" applyFill="1" applyBorder="1" applyAlignment="1">
      <alignment horizontal="centerContinuous"/>
    </xf>
    <xf numFmtId="0" fontId="48" fillId="11" borderId="13" xfId="8" applyFont="1" applyFill="1" applyBorder="1" applyAlignment="1">
      <alignment horizontal="centerContinuous"/>
    </xf>
    <xf numFmtId="0" fontId="48" fillId="11" borderId="12" xfId="8" applyFont="1" applyFill="1" applyBorder="1" applyAlignment="1">
      <alignment horizontal="centerContinuous"/>
    </xf>
    <xf numFmtId="43" fontId="48" fillId="0" borderId="7" xfId="1" applyFont="1" applyBorder="1" applyAlignment="1">
      <alignment horizontal="center"/>
    </xf>
    <xf numFmtId="0" fontId="48" fillId="0" borderId="14" xfId="0" applyFont="1" applyBorder="1" applyAlignment="1">
      <alignment horizontal="center"/>
    </xf>
    <xf numFmtId="0" fontId="48" fillId="0" borderId="8" xfId="0" applyFont="1" applyBorder="1"/>
    <xf numFmtId="0" fontId="48" fillId="0" borderId="0" xfId="0" applyFont="1" applyBorder="1"/>
    <xf numFmtId="0" fontId="48" fillId="11" borderId="7" xfId="8" applyFont="1" applyFill="1" applyBorder="1"/>
    <xf numFmtId="0" fontId="48" fillId="0" borderId="7" xfId="0" applyFont="1" applyBorder="1"/>
    <xf numFmtId="43" fontId="48" fillId="0" borderId="14" xfId="1" applyFont="1" applyBorder="1" applyAlignment="1">
      <alignment horizontal="center"/>
    </xf>
    <xf numFmtId="0" fontId="48" fillId="0" borderId="16" xfId="0" applyFont="1" applyBorder="1" applyAlignment="1">
      <alignment horizontal="center"/>
    </xf>
    <xf numFmtId="0" fontId="48" fillId="0" borderId="17" xfId="0" applyFont="1" applyBorder="1" applyAlignment="1">
      <alignment horizontal="center"/>
    </xf>
    <xf numFmtId="0" fontId="48" fillId="0" borderId="5" xfId="0" applyFont="1" applyBorder="1" applyAlignment="1">
      <alignment horizontal="center"/>
    </xf>
    <xf numFmtId="0" fontId="48" fillId="11" borderId="16" xfId="8" applyFont="1" applyFill="1" applyBorder="1" applyAlignment="1">
      <alignment horizontal="center"/>
    </xf>
    <xf numFmtId="43" fontId="50" fillId="0" borderId="16" xfId="1" applyFont="1" applyBorder="1"/>
    <xf numFmtId="0" fontId="49" fillId="0" borderId="19" xfId="0" applyFont="1" applyBorder="1" applyAlignment="1">
      <alignment horizontal="center"/>
    </xf>
    <xf numFmtId="0" fontId="49" fillId="0" borderId="0" xfId="0" applyFont="1" applyBorder="1" applyAlignment="1">
      <alignment horizontal="center"/>
    </xf>
    <xf numFmtId="0" fontId="49" fillId="11" borderId="14" xfId="8" applyFont="1" applyFill="1" applyBorder="1" applyAlignment="1">
      <alignment horizontal="center"/>
    </xf>
    <xf numFmtId="0" fontId="49" fillId="0" borderId="14" xfId="0" applyFont="1" applyBorder="1" applyAlignment="1">
      <alignment horizontal="center"/>
    </xf>
    <xf numFmtId="43" fontId="49" fillId="0" borderId="7" xfId="1" applyFont="1" applyBorder="1"/>
    <xf numFmtId="0" fontId="36" fillId="0" borderId="0" xfId="0" applyFont="1" applyFill="1" applyBorder="1"/>
    <xf numFmtId="189" fontId="49" fillId="0" borderId="19" xfId="1" applyNumberFormat="1" applyFont="1" applyBorder="1"/>
    <xf numFmtId="189" fontId="49" fillId="0" borderId="0" xfId="1" applyNumberFormat="1" applyFont="1" applyBorder="1"/>
    <xf numFmtId="189" fontId="51" fillId="11" borderId="14" xfId="8" applyNumberFormat="1" applyFont="1" applyFill="1" applyBorder="1"/>
    <xf numFmtId="189" fontId="49" fillId="0" borderId="14" xfId="1" applyNumberFormat="1" applyFont="1" applyBorder="1"/>
    <xf numFmtId="188" fontId="49" fillId="0" borderId="14" xfId="1" applyNumberFormat="1" applyFont="1" applyBorder="1"/>
    <xf numFmtId="189" fontId="37" fillId="0" borderId="0" xfId="0" applyNumberFormat="1" applyFont="1"/>
    <xf numFmtId="0" fontId="48" fillId="12" borderId="21" xfId="7" applyFont="1" applyFill="1" applyBorder="1" applyAlignment="1">
      <alignment horizontal="center"/>
    </xf>
    <xf numFmtId="189" fontId="49" fillId="12" borderId="22" xfId="7" applyNumberFormat="1" applyFont="1" applyFill="1" applyBorder="1"/>
    <xf numFmtId="189" fontId="49" fillId="12" borderId="23" xfId="7" applyNumberFormat="1" applyFont="1" applyFill="1" applyBorder="1"/>
    <xf numFmtId="189" fontId="51" fillId="12" borderId="22" xfId="7" applyNumberFormat="1" applyFont="1" applyFill="1" applyBorder="1"/>
    <xf numFmtId="188" fontId="49" fillId="12" borderId="21" xfId="7" applyNumberFormat="1" applyFont="1" applyFill="1" applyBorder="1"/>
    <xf numFmtId="189" fontId="51" fillId="11" borderId="24" xfId="8" applyNumberFormat="1" applyFont="1" applyFill="1" applyBorder="1"/>
    <xf numFmtId="189" fontId="49" fillId="0" borderId="16" xfId="1" applyNumberFormat="1" applyFont="1" applyBorder="1"/>
    <xf numFmtId="37" fontId="48" fillId="12" borderId="25" xfId="7" applyNumberFormat="1" applyFont="1" applyFill="1" applyBorder="1" applyAlignment="1" applyProtection="1">
      <alignment horizontal="center" vertical="center"/>
    </xf>
    <xf numFmtId="189" fontId="49" fillId="12" borderId="26" xfId="7" applyNumberFormat="1" applyFont="1" applyFill="1" applyBorder="1" applyAlignment="1" applyProtection="1">
      <alignment vertical="center"/>
    </xf>
    <xf numFmtId="189" fontId="51" fillId="12" borderId="25" xfId="7" applyNumberFormat="1" applyFont="1" applyFill="1" applyBorder="1" applyAlignment="1" applyProtection="1">
      <alignment vertical="center"/>
    </xf>
    <xf numFmtId="189" fontId="49" fillId="12" borderId="25" xfId="7" applyNumberFormat="1" applyFont="1" applyFill="1" applyBorder="1" applyAlignment="1" applyProtection="1">
      <alignment vertical="center"/>
    </xf>
    <xf numFmtId="188" fontId="49" fillId="12" borderId="28" xfId="7" applyNumberFormat="1" applyFont="1" applyFill="1" applyBorder="1" applyAlignment="1" applyProtection="1">
      <alignment vertical="center"/>
    </xf>
    <xf numFmtId="189" fontId="49" fillId="0" borderId="7" xfId="1" applyNumberFormat="1" applyFont="1" applyBorder="1"/>
    <xf numFmtId="0" fontId="36" fillId="0" borderId="0" xfId="0" applyFont="1" applyBorder="1"/>
    <xf numFmtId="189" fontId="48" fillId="12" borderId="22" xfId="7" applyNumberFormat="1" applyFont="1" applyFill="1" applyBorder="1"/>
    <xf numFmtId="0" fontId="48" fillId="0" borderId="0" xfId="0" applyFont="1" applyAlignment="1">
      <alignment horizontal="left"/>
    </xf>
    <xf numFmtId="43" fontId="48" fillId="0" borderId="16" xfId="1" applyFont="1" applyBorder="1"/>
    <xf numFmtId="0" fontId="36" fillId="0" borderId="0" xfId="0" applyFont="1" applyAlignment="1">
      <alignment vertical="center"/>
    </xf>
    <xf numFmtId="0" fontId="48" fillId="11" borderId="15" xfId="8" applyFont="1" applyFill="1" applyBorder="1"/>
    <xf numFmtId="0" fontId="48" fillId="11" borderId="6" xfId="8" applyFont="1" applyFill="1" applyBorder="1" applyAlignment="1">
      <alignment horizontal="center"/>
    </xf>
    <xf numFmtId="0" fontId="49" fillId="11" borderId="0" xfId="8" applyFont="1" applyFill="1" applyBorder="1" applyAlignment="1">
      <alignment horizontal="center"/>
    </xf>
    <xf numFmtId="189" fontId="51" fillId="11" borderId="0" xfId="8" applyNumberFormat="1" applyFont="1" applyFill="1" applyBorder="1"/>
    <xf numFmtId="0" fontId="50" fillId="0" borderId="0" xfId="0" applyFont="1"/>
    <xf numFmtId="0" fontId="53" fillId="0" borderId="0" xfId="0" applyFont="1"/>
    <xf numFmtId="43" fontId="53" fillId="0" borderId="0" xfId="1" applyFont="1" applyAlignment="1">
      <alignment horizontal="right"/>
    </xf>
    <xf numFmtId="0" fontId="50" fillId="0" borderId="7" xfId="0" applyFont="1" applyBorder="1" applyAlignment="1">
      <alignment horizontal="center"/>
    </xf>
    <xf numFmtId="0" fontId="50" fillId="16" borderId="12" xfId="8" applyFont="1" applyFill="1" applyBorder="1" applyAlignment="1">
      <alignment horizontal="centerContinuous"/>
    </xf>
    <xf numFmtId="0" fontId="50" fillId="16" borderId="13" xfId="8" applyFont="1" applyFill="1" applyBorder="1" applyAlignment="1">
      <alignment horizontal="centerContinuous"/>
    </xf>
    <xf numFmtId="0" fontId="50" fillId="16" borderId="11" xfId="8" applyFont="1" applyFill="1" applyBorder="1" applyAlignment="1">
      <alignment horizontal="centerContinuous"/>
    </xf>
    <xf numFmtId="43" fontId="50" fillId="0" borderId="7" xfId="1" applyFont="1" applyBorder="1" applyAlignment="1">
      <alignment horizontal="center"/>
    </xf>
    <xf numFmtId="0" fontId="50" fillId="0" borderId="14" xfId="0" applyFont="1" applyBorder="1" applyAlignment="1">
      <alignment horizontal="center"/>
    </xf>
    <xf numFmtId="0" fontId="50" fillId="0" borderId="8" xfId="0" applyFont="1" applyBorder="1"/>
    <xf numFmtId="0" fontId="50" fillId="0" borderId="0" xfId="0" applyFont="1" applyBorder="1"/>
    <xf numFmtId="0" fontId="50" fillId="16" borderId="7" xfId="8" applyFont="1" applyFill="1" applyBorder="1"/>
    <xf numFmtId="0" fontId="50" fillId="0" borderId="7" xfId="0" applyFont="1" applyBorder="1"/>
    <xf numFmtId="43" fontId="50" fillId="0" borderId="14" xfId="1" applyFont="1" applyBorder="1" applyAlignment="1">
      <alignment horizontal="center"/>
    </xf>
    <xf numFmtId="0" fontId="50" fillId="0" borderId="16" xfId="0" applyFont="1" applyBorder="1" applyAlignment="1">
      <alignment horizontal="center"/>
    </xf>
    <xf numFmtId="0" fontId="50" fillId="0" borderId="17" xfId="0" applyFont="1" applyBorder="1" applyAlignment="1">
      <alignment horizontal="center"/>
    </xf>
    <xf numFmtId="0" fontId="50" fillId="0" borderId="5" xfId="0" applyFont="1" applyBorder="1" applyAlignment="1">
      <alignment horizontal="center"/>
    </xf>
    <xf numFmtId="0" fontId="50" fillId="16" borderId="16" xfId="8" applyFont="1" applyFill="1" applyBorder="1" applyAlignment="1">
      <alignment horizontal="center"/>
    </xf>
    <xf numFmtId="0" fontId="53" fillId="0" borderId="19" xfId="0" applyFont="1" applyBorder="1" applyAlignment="1">
      <alignment horizontal="center"/>
    </xf>
    <xf numFmtId="0" fontId="53" fillId="0" borderId="0" xfId="0" applyFont="1" applyBorder="1" applyAlignment="1">
      <alignment horizontal="center"/>
    </xf>
    <xf numFmtId="0" fontId="53" fillId="16" borderId="7" xfId="8" applyFont="1" applyFill="1" applyBorder="1" applyAlignment="1">
      <alignment horizontal="center"/>
    </xf>
    <xf numFmtId="0" fontId="53" fillId="0" borderId="15" xfId="0" applyFont="1" applyBorder="1" applyAlignment="1">
      <alignment horizontal="center"/>
    </xf>
    <xf numFmtId="0" fontId="53" fillId="16" borderId="14" xfId="8" applyFont="1" applyFill="1" applyBorder="1" applyAlignment="1">
      <alignment horizontal="center"/>
    </xf>
    <xf numFmtId="43" fontId="53" fillId="0" borderId="7" xfId="1" applyFont="1" applyBorder="1"/>
    <xf numFmtId="189" fontId="53" fillId="0" borderId="19" xfId="1" applyNumberFormat="1" applyFont="1" applyBorder="1"/>
    <xf numFmtId="189" fontId="53" fillId="0" borderId="0" xfId="1" applyNumberFormat="1" applyFont="1" applyBorder="1"/>
    <xf numFmtId="189" fontId="50" fillId="16" borderId="14" xfId="8" applyNumberFormat="1" applyFont="1" applyFill="1" applyBorder="1"/>
    <xf numFmtId="188" fontId="53" fillId="0" borderId="15" xfId="1" applyNumberFormat="1" applyFont="1" applyBorder="1"/>
    <xf numFmtId="189" fontId="50" fillId="16" borderId="16" xfId="8" applyNumberFormat="1" applyFont="1" applyFill="1" applyBorder="1"/>
    <xf numFmtId="0" fontId="50" fillId="17" borderId="21" xfId="7" applyFont="1" applyFill="1" applyBorder="1" applyAlignment="1">
      <alignment horizontal="center"/>
    </xf>
    <xf numFmtId="189" fontId="53" fillId="17" borderId="22" xfId="7" applyNumberFormat="1" applyFont="1" applyFill="1" applyBorder="1"/>
    <xf numFmtId="189" fontId="53" fillId="17" borderId="12" xfId="7" applyNumberFormat="1" applyFont="1" applyFill="1" applyBorder="1"/>
    <xf numFmtId="189" fontId="50" fillId="17" borderId="21" xfId="7" applyNumberFormat="1" applyFont="1" applyFill="1" applyBorder="1"/>
    <xf numFmtId="188" fontId="53" fillId="17" borderId="13" xfId="7" applyNumberFormat="1" applyFont="1" applyFill="1" applyBorder="1"/>
    <xf numFmtId="189" fontId="53" fillId="0" borderId="5" xfId="1" applyNumberFormat="1" applyFont="1" applyBorder="1"/>
    <xf numFmtId="37" fontId="50" fillId="17" borderId="25" xfId="7" applyNumberFormat="1" applyFont="1" applyFill="1" applyBorder="1" applyAlignment="1" applyProtection="1">
      <alignment horizontal="center" vertical="center"/>
    </xf>
    <xf numFmtId="189" fontId="53" fillId="17" borderId="26" xfId="7" applyNumberFormat="1" applyFont="1" applyFill="1" applyBorder="1" applyAlignment="1" applyProtection="1">
      <alignment vertical="center"/>
    </xf>
    <xf numFmtId="189" fontId="53" fillId="17" borderId="32" xfId="7" applyNumberFormat="1" applyFont="1" applyFill="1" applyBorder="1" applyAlignment="1" applyProtection="1">
      <alignment vertical="center"/>
    </xf>
    <xf numFmtId="189" fontId="50" fillId="17" borderId="34" xfId="7" applyNumberFormat="1" applyFont="1" applyFill="1" applyBorder="1" applyAlignment="1" applyProtection="1">
      <alignment vertical="center"/>
    </xf>
    <xf numFmtId="188" fontId="53" fillId="17" borderId="28" xfId="7" applyNumberFormat="1" applyFont="1" applyFill="1" applyBorder="1" applyAlignment="1" applyProtection="1">
      <alignment vertical="center"/>
    </xf>
    <xf numFmtId="189" fontId="53" fillId="0" borderId="2" xfId="1" applyNumberFormat="1" applyFont="1" applyBorder="1"/>
    <xf numFmtId="189" fontId="53" fillId="17" borderId="23" xfId="7" applyNumberFormat="1" applyFont="1" applyFill="1" applyBorder="1"/>
    <xf numFmtId="189" fontId="50" fillId="17" borderId="22" xfId="7" applyNumberFormat="1" applyFont="1" applyFill="1" applyBorder="1"/>
    <xf numFmtId="188" fontId="53" fillId="17" borderId="21" xfId="7" applyNumberFormat="1" applyFont="1" applyFill="1" applyBorder="1"/>
    <xf numFmtId="0" fontId="50" fillId="0" borderId="0" xfId="0" applyFont="1" applyAlignment="1">
      <alignment horizontal="left"/>
    </xf>
    <xf numFmtId="0" fontId="53" fillId="0" borderId="14" xfId="0" applyFont="1" applyBorder="1" applyAlignment="1">
      <alignment horizontal="center"/>
    </xf>
    <xf numFmtId="189" fontId="53" fillId="0" borderId="14" xfId="1" applyNumberFormat="1" applyFont="1" applyBorder="1"/>
    <xf numFmtId="188" fontId="53" fillId="0" borderId="14" xfId="1" applyNumberFormat="1" applyFont="1" applyBorder="1"/>
    <xf numFmtId="189" fontId="50" fillId="16" borderId="24" xfId="8" applyNumberFormat="1" applyFont="1" applyFill="1" applyBorder="1"/>
    <xf numFmtId="189" fontId="53" fillId="0" borderId="16" xfId="1" applyNumberFormat="1" applyFont="1" applyBorder="1"/>
    <xf numFmtId="189" fontId="53" fillId="0" borderId="7" xfId="1" applyNumberFormat="1" applyFont="1" applyBorder="1"/>
    <xf numFmtId="0" fontId="50" fillId="16" borderId="0" xfId="8" applyFont="1" applyFill="1" applyBorder="1"/>
    <xf numFmtId="0" fontId="50" fillId="16" borderId="5" xfId="8" applyFont="1" applyFill="1" applyBorder="1" applyAlignment="1">
      <alignment horizontal="center"/>
    </xf>
    <xf numFmtId="0" fontId="53" fillId="16" borderId="0" xfId="8" applyFont="1" applyFill="1" applyBorder="1" applyAlignment="1">
      <alignment horizontal="center"/>
    </xf>
    <xf numFmtId="189" fontId="50" fillId="16" borderId="0" xfId="8" applyNumberFormat="1" applyFont="1" applyFill="1" applyBorder="1"/>
    <xf numFmtId="0" fontId="12" fillId="13" borderId="6" xfId="6" applyFont="1" applyFill="1" applyBorder="1" applyAlignment="1">
      <alignment horizontal="center"/>
    </xf>
    <xf numFmtId="0" fontId="10" fillId="11" borderId="6" xfId="8" applyFont="1" applyFill="1" applyBorder="1" applyAlignment="1">
      <alignment horizontal="center"/>
    </xf>
    <xf numFmtId="0" fontId="28" fillId="16" borderId="5" xfId="8" applyFont="1" applyFill="1" applyBorder="1" applyAlignment="1">
      <alignment horizontal="center"/>
    </xf>
    <xf numFmtId="0" fontId="48" fillId="11" borderId="6" xfId="8" applyFont="1" applyFill="1" applyBorder="1" applyAlignment="1">
      <alignment horizontal="center"/>
    </xf>
    <xf numFmtId="0" fontId="50" fillId="16" borderId="5" xfId="8" applyFont="1" applyFill="1" applyBorder="1" applyAlignment="1">
      <alignment horizontal="center"/>
    </xf>
    <xf numFmtId="0" fontId="40" fillId="13" borderId="6" xfId="6" applyFont="1" applyFill="1" applyBorder="1" applyAlignment="1">
      <alignment horizontal="center"/>
    </xf>
    <xf numFmtId="189" fontId="12" fillId="14" borderId="22" xfId="1" applyNumberFormat="1" applyFont="1" applyFill="1" applyBorder="1"/>
    <xf numFmtId="43" fontId="54" fillId="0" borderId="0" xfId="1" applyFont="1"/>
    <xf numFmtId="189" fontId="54" fillId="0" borderId="0" xfId="0" applyNumberFormat="1" applyFont="1"/>
    <xf numFmtId="43" fontId="54" fillId="0" borderId="0" xfId="1" applyNumberFormat="1" applyFont="1"/>
    <xf numFmtId="43" fontId="33" fillId="0" borderId="0" xfId="1" applyFont="1"/>
    <xf numFmtId="189" fontId="33" fillId="0" borderId="0" xfId="0" applyNumberFormat="1" applyFont="1"/>
    <xf numFmtId="43" fontId="33" fillId="0" borderId="0" xfId="1" applyNumberFormat="1" applyFont="1"/>
    <xf numFmtId="43" fontId="15" fillId="0" borderId="15" xfId="1" applyNumberFormat="1" applyFont="1" applyBorder="1"/>
    <xf numFmtId="43" fontId="43" fillId="0" borderId="15" xfId="1" applyNumberFormat="1" applyFont="1" applyBorder="1"/>
    <xf numFmtId="43" fontId="16" fillId="12" borderId="21" xfId="1" applyFont="1" applyFill="1" applyBorder="1"/>
    <xf numFmtId="43" fontId="29" fillId="17" borderId="21" xfId="1" applyNumberFormat="1" applyFont="1" applyFill="1" applyBorder="1"/>
    <xf numFmtId="43" fontId="29" fillId="0" borderId="14" xfId="1" applyFont="1" applyBorder="1"/>
    <xf numFmtId="43" fontId="29" fillId="17" borderId="21" xfId="1" applyFont="1" applyFill="1" applyBorder="1"/>
    <xf numFmtId="43" fontId="16" fillId="0" borderId="14" xfId="1" applyFont="1" applyBorder="1"/>
    <xf numFmtId="43" fontId="53" fillId="0" borderId="15" xfId="1" applyFont="1" applyBorder="1"/>
    <xf numFmtId="43" fontId="53" fillId="17" borderId="13" xfId="1" applyFont="1" applyFill="1" applyBorder="1"/>
    <xf numFmtId="0" fontId="11" fillId="13" borderId="1" xfId="6" applyFont="1" applyFill="1" applyBorder="1" applyAlignment="1">
      <alignment horizontal="center"/>
    </xf>
    <xf numFmtId="0" fontId="11" fillId="13" borderId="2" xfId="6" applyFont="1" applyFill="1" applyBorder="1" applyAlignment="1">
      <alignment horizontal="center"/>
    </xf>
    <xf numFmtId="0" fontId="11" fillId="13" borderId="3" xfId="6" applyFont="1" applyFill="1" applyBorder="1" applyAlignment="1">
      <alignment horizontal="center"/>
    </xf>
    <xf numFmtId="0" fontId="7" fillId="6" borderId="1" xfId="4" applyFont="1" applyFill="1" applyBorder="1" applyAlignment="1">
      <alignment horizontal="center"/>
    </xf>
    <xf numFmtId="0" fontId="7" fillId="6" borderId="2" xfId="4" applyFont="1" applyFill="1" applyBorder="1" applyAlignment="1">
      <alignment horizontal="center"/>
    </xf>
    <xf numFmtId="0" fontId="7" fillId="6" borderId="3" xfId="4" applyFont="1" applyFill="1" applyBorder="1" applyAlignment="1">
      <alignment horizontal="center"/>
    </xf>
    <xf numFmtId="0" fontId="12" fillId="13" borderId="4" xfId="6" applyFont="1" applyFill="1" applyBorder="1" applyAlignment="1">
      <alignment horizontal="center"/>
    </xf>
    <xf numFmtId="0" fontId="12" fillId="13" borderId="5" xfId="6" applyFont="1" applyFill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0" fontId="8" fillId="6" borderId="4" xfId="4" applyFont="1" applyFill="1" applyBorder="1" applyAlignment="1">
      <alignment horizontal="center"/>
    </xf>
    <xf numFmtId="0" fontId="8" fillId="6" borderId="5" xfId="4" applyFont="1" applyFill="1" applyBorder="1" applyAlignment="1">
      <alignment horizontal="center"/>
    </xf>
    <xf numFmtId="0" fontId="8" fillId="6" borderId="6" xfId="4" applyFont="1" applyFill="1" applyBorder="1" applyAlignment="1">
      <alignment horizontal="center"/>
    </xf>
    <xf numFmtId="0" fontId="12" fillId="13" borderId="8" xfId="6" applyFont="1" applyFill="1" applyBorder="1" applyAlignment="1">
      <alignment horizontal="center"/>
    </xf>
    <xf numFmtId="0" fontId="12" fillId="13" borderId="9" xfId="6" applyFont="1" applyFill="1" applyBorder="1" applyAlignment="1">
      <alignment horizontal="center"/>
    </xf>
    <xf numFmtId="0" fontId="12" fillId="13" borderId="10" xfId="6" applyFont="1" applyFill="1" applyBorder="1" applyAlignment="1">
      <alignment horizontal="center"/>
    </xf>
    <xf numFmtId="0" fontId="8" fillId="6" borderId="11" xfId="4" applyFont="1" applyFill="1" applyBorder="1" applyAlignment="1">
      <alignment horizontal="center"/>
    </xf>
    <xf numFmtId="0" fontId="8" fillId="6" borderId="12" xfId="4" applyFont="1" applyFill="1" applyBorder="1" applyAlignment="1">
      <alignment horizontal="center"/>
    </xf>
    <xf numFmtId="0" fontId="8" fillId="6" borderId="13" xfId="4" applyFont="1" applyFill="1" applyBorder="1" applyAlignment="1">
      <alignment horizontal="center"/>
    </xf>
    <xf numFmtId="0" fontId="9" fillId="11" borderId="1" xfId="8" applyFont="1" applyFill="1" applyBorder="1" applyAlignment="1">
      <alignment horizontal="center"/>
    </xf>
    <xf numFmtId="0" fontId="9" fillId="11" borderId="2" xfId="8" applyFont="1" applyFill="1" applyBorder="1" applyAlignment="1">
      <alignment horizontal="center"/>
    </xf>
    <xf numFmtId="0" fontId="9" fillId="11" borderId="3" xfId="8" applyFont="1" applyFill="1" applyBorder="1" applyAlignment="1">
      <alignment horizontal="center"/>
    </xf>
    <xf numFmtId="0" fontId="10" fillId="11" borderId="4" xfId="8" applyFont="1" applyFill="1" applyBorder="1" applyAlignment="1">
      <alignment horizontal="center"/>
    </xf>
    <xf numFmtId="0" fontId="10" fillId="11" borderId="5" xfId="8" applyFont="1" applyFill="1" applyBorder="1" applyAlignment="1">
      <alignment horizontal="center"/>
    </xf>
    <xf numFmtId="0" fontId="10" fillId="11" borderId="6" xfId="8" applyFont="1" applyFill="1" applyBorder="1" applyAlignment="1">
      <alignment horizontal="center"/>
    </xf>
    <xf numFmtId="0" fontId="27" fillId="15" borderId="1" xfId="8" applyFont="1" applyFill="1" applyBorder="1" applyAlignment="1">
      <alignment horizontal="center"/>
    </xf>
    <xf numFmtId="0" fontId="27" fillId="15" borderId="2" xfId="8" applyFont="1" applyFill="1" applyBorder="1" applyAlignment="1">
      <alignment horizontal="center"/>
    </xf>
    <xf numFmtId="0" fontId="27" fillId="15" borderId="3" xfId="8" applyFont="1" applyFill="1" applyBorder="1" applyAlignment="1">
      <alignment horizontal="center"/>
    </xf>
    <xf numFmtId="0" fontId="28" fillId="15" borderId="4" xfId="8" applyFont="1" applyFill="1" applyBorder="1" applyAlignment="1">
      <alignment horizontal="center"/>
    </xf>
    <xf numFmtId="0" fontId="28" fillId="15" borderId="5" xfId="8" applyFont="1" applyFill="1" applyBorder="1" applyAlignment="1">
      <alignment horizontal="center"/>
    </xf>
    <xf numFmtId="0" fontId="28" fillId="15" borderId="6" xfId="8" applyFont="1" applyFill="1" applyBorder="1" applyAlignment="1">
      <alignment horizontal="center"/>
    </xf>
    <xf numFmtId="0" fontId="27" fillId="16" borderId="1" xfId="8" applyFont="1" applyFill="1" applyBorder="1" applyAlignment="1">
      <alignment horizontal="center"/>
    </xf>
    <xf numFmtId="0" fontId="27" fillId="16" borderId="2" xfId="8" applyFont="1" applyFill="1" applyBorder="1" applyAlignment="1">
      <alignment horizontal="center"/>
    </xf>
    <xf numFmtId="0" fontId="27" fillId="16" borderId="3" xfId="8" applyFont="1" applyFill="1" applyBorder="1" applyAlignment="1">
      <alignment horizontal="center"/>
    </xf>
    <xf numFmtId="0" fontId="28" fillId="16" borderId="4" xfId="8" applyFont="1" applyFill="1" applyBorder="1" applyAlignment="1">
      <alignment horizontal="center"/>
    </xf>
    <xf numFmtId="0" fontId="28" fillId="16" borderId="5" xfId="8" applyFont="1" applyFill="1" applyBorder="1" applyAlignment="1">
      <alignment horizontal="center"/>
    </xf>
    <xf numFmtId="0" fontId="28" fillId="16" borderId="6" xfId="8" applyFont="1" applyFill="1" applyBorder="1" applyAlignment="1">
      <alignment horizontal="center"/>
    </xf>
    <xf numFmtId="0" fontId="12" fillId="13" borderId="1" xfId="6" applyFont="1" applyFill="1" applyBorder="1" applyAlignment="1">
      <alignment horizontal="center"/>
    </xf>
    <xf numFmtId="0" fontId="12" fillId="13" borderId="2" xfId="6" applyFont="1" applyFill="1" applyBorder="1" applyAlignment="1">
      <alignment horizontal="center"/>
    </xf>
    <xf numFmtId="0" fontId="12" fillId="13" borderId="3" xfId="6" applyFont="1" applyFill="1" applyBorder="1" applyAlignment="1">
      <alignment horizontal="center"/>
    </xf>
    <xf numFmtId="0" fontId="28" fillId="16" borderId="11" xfId="8" applyFont="1" applyFill="1" applyBorder="1" applyAlignment="1">
      <alignment horizontal="center"/>
    </xf>
    <xf numFmtId="0" fontId="28" fillId="16" borderId="12" xfId="8" applyFont="1" applyFill="1" applyBorder="1" applyAlignment="1">
      <alignment horizontal="center"/>
    </xf>
    <xf numFmtId="0" fontId="47" fillId="11" borderId="1" xfId="8" applyFont="1" applyFill="1" applyBorder="1" applyAlignment="1">
      <alignment horizontal="center"/>
    </xf>
    <xf numFmtId="0" fontId="47" fillId="11" borderId="2" xfId="8" applyFont="1" applyFill="1" applyBorder="1" applyAlignment="1">
      <alignment horizontal="center"/>
    </xf>
    <xf numFmtId="0" fontId="47" fillId="11" borderId="3" xfId="8" applyFont="1" applyFill="1" applyBorder="1" applyAlignment="1">
      <alignment horizontal="center"/>
    </xf>
    <xf numFmtId="0" fontId="48" fillId="11" borderId="4" xfId="8" applyFont="1" applyFill="1" applyBorder="1" applyAlignment="1">
      <alignment horizontal="center"/>
    </xf>
    <xf numFmtId="0" fontId="48" fillId="11" borderId="5" xfId="8" applyFont="1" applyFill="1" applyBorder="1" applyAlignment="1">
      <alignment horizontal="center"/>
    </xf>
    <xf numFmtId="0" fontId="48" fillId="11" borderId="6" xfId="8" applyFont="1" applyFill="1" applyBorder="1" applyAlignment="1">
      <alignment horizontal="center"/>
    </xf>
    <xf numFmtId="0" fontId="52" fillId="15" borderId="1" xfId="8" applyFont="1" applyFill="1" applyBorder="1" applyAlignment="1">
      <alignment horizontal="center"/>
    </xf>
    <xf numFmtId="0" fontId="52" fillId="15" borderId="2" xfId="8" applyFont="1" applyFill="1" applyBorder="1" applyAlignment="1">
      <alignment horizontal="center"/>
    </xf>
    <xf numFmtId="0" fontId="52" fillId="15" borderId="3" xfId="8" applyFont="1" applyFill="1" applyBorder="1" applyAlignment="1">
      <alignment horizontal="center"/>
    </xf>
    <xf numFmtId="0" fontId="50" fillId="15" borderId="4" xfId="8" applyFont="1" applyFill="1" applyBorder="1" applyAlignment="1">
      <alignment horizontal="center"/>
    </xf>
    <xf numFmtId="0" fontId="50" fillId="15" borderId="5" xfId="8" applyFont="1" applyFill="1" applyBorder="1" applyAlignment="1">
      <alignment horizontal="center"/>
    </xf>
    <xf numFmtId="0" fontId="50" fillId="15" borderId="6" xfId="8" applyFont="1" applyFill="1" applyBorder="1" applyAlignment="1">
      <alignment horizontal="center"/>
    </xf>
    <xf numFmtId="0" fontId="52" fillId="16" borderId="1" xfId="8" applyFont="1" applyFill="1" applyBorder="1" applyAlignment="1">
      <alignment horizontal="center"/>
    </xf>
    <xf numFmtId="0" fontId="52" fillId="16" borderId="2" xfId="8" applyFont="1" applyFill="1" applyBorder="1" applyAlignment="1">
      <alignment horizontal="center"/>
    </xf>
    <xf numFmtId="0" fontId="52" fillId="16" borderId="3" xfId="8" applyFont="1" applyFill="1" applyBorder="1" applyAlignment="1">
      <alignment horizontal="center"/>
    </xf>
    <xf numFmtId="0" fontId="50" fillId="16" borderId="4" xfId="8" applyFont="1" applyFill="1" applyBorder="1" applyAlignment="1">
      <alignment horizontal="center"/>
    </xf>
    <xf numFmtId="0" fontId="50" fillId="16" borderId="5" xfId="8" applyFont="1" applyFill="1" applyBorder="1" applyAlignment="1">
      <alignment horizontal="center"/>
    </xf>
    <xf numFmtId="0" fontId="50" fillId="16" borderId="6" xfId="8" applyFont="1" applyFill="1" applyBorder="1" applyAlignment="1">
      <alignment horizontal="center"/>
    </xf>
    <xf numFmtId="0" fontId="38" fillId="13" borderId="1" xfId="6" applyFont="1" applyFill="1" applyBorder="1" applyAlignment="1">
      <alignment horizontal="center"/>
    </xf>
    <xf numFmtId="0" fontId="38" fillId="13" borderId="2" xfId="6" applyFont="1" applyFill="1" applyBorder="1" applyAlignment="1">
      <alignment horizontal="center"/>
    </xf>
    <xf numFmtId="0" fontId="38" fillId="13" borderId="3" xfId="6" applyFont="1" applyFill="1" applyBorder="1" applyAlignment="1">
      <alignment horizontal="center"/>
    </xf>
    <xf numFmtId="0" fontId="39" fillId="6" borderId="1" xfId="4" applyFont="1" applyFill="1" applyBorder="1" applyAlignment="1">
      <alignment horizontal="center"/>
    </xf>
    <xf numFmtId="0" fontId="39" fillId="6" borderId="2" xfId="4" applyFont="1" applyFill="1" applyBorder="1" applyAlignment="1">
      <alignment horizontal="center"/>
    </xf>
    <xf numFmtId="0" fontId="39" fillId="6" borderId="3" xfId="4" applyFont="1" applyFill="1" applyBorder="1" applyAlignment="1">
      <alignment horizontal="center"/>
    </xf>
    <xf numFmtId="0" fontId="40" fillId="13" borderId="4" xfId="6" applyFont="1" applyFill="1" applyBorder="1" applyAlignment="1">
      <alignment horizontal="center"/>
    </xf>
    <xf numFmtId="0" fontId="40" fillId="13" borderId="5" xfId="6" applyFont="1" applyFill="1" applyBorder="1" applyAlignment="1">
      <alignment horizontal="center"/>
    </xf>
    <xf numFmtId="0" fontId="40" fillId="13" borderId="6" xfId="6" applyFont="1" applyFill="1" applyBorder="1" applyAlignment="1">
      <alignment horizontal="center"/>
    </xf>
    <xf numFmtId="0" fontId="41" fillId="6" borderId="4" xfId="4" applyFont="1" applyFill="1" applyBorder="1" applyAlignment="1">
      <alignment horizontal="center"/>
    </xf>
    <xf numFmtId="0" fontId="41" fillId="6" borderId="5" xfId="4" applyFont="1" applyFill="1" applyBorder="1" applyAlignment="1">
      <alignment horizontal="center"/>
    </xf>
    <xf numFmtId="0" fontId="41" fillId="6" borderId="6" xfId="4" applyFont="1" applyFill="1" applyBorder="1" applyAlignment="1">
      <alignment horizontal="center"/>
    </xf>
    <xf numFmtId="0" fontId="40" fillId="13" borderId="8" xfId="6" applyFont="1" applyFill="1" applyBorder="1" applyAlignment="1">
      <alignment horizontal="center"/>
    </xf>
    <xf numFmtId="0" fontId="40" fillId="13" borderId="9" xfId="6" applyFont="1" applyFill="1" applyBorder="1" applyAlignment="1">
      <alignment horizontal="center"/>
    </xf>
    <xf numFmtId="0" fontId="40" fillId="13" borderId="10" xfId="6" applyFont="1" applyFill="1" applyBorder="1" applyAlignment="1">
      <alignment horizontal="center"/>
    </xf>
    <xf numFmtId="0" fontId="41" fillId="6" borderId="11" xfId="4" applyFont="1" applyFill="1" applyBorder="1" applyAlignment="1">
      <alignment horizontal="center"/>
    </xf>
    <xf numFmtId="0" fontId="41" fillId="6" borderId="12" xfId="4" applyFont="1" applyFill="1" applyBorder="1" applyAlignment="1">
      <alignment horizontal="center"/>
    </xf>
    <xf numFmtId="0" fontId="41" fillId="6" borderId="13" xfId="4" applyFont="1" applyFill="1" applyBorder="1" applyAlignment="1">
      <alignment horizontal="center"/>
    </xf>
  </cellXfs>
  <cellStyles count="12">
    <cellStyle name="40% - Accent2" xfId="8" builtinId="35"/>
    <cellStyle name="40% - Accent3" xfId="4" builtinId="39"/>
    <cellStyle name="40% - Accent5" xfId="6" builtinId="47"/>
    <cellStyle name="Accent2" xfId="7" builtinId="33"/>
    <cellStyle name="Accent3" xfId="3" builtinId="37"/>
    <cellStyle name="Accent5" xfId="5" builtinId="45"/>
    <cellStyle name="Comma" xfId="1" builtinId="3"/>
    <cellStyle name="Comma 7" xfId="10"/>
    <cellStyle name="Normal" xfId="0" builtinId="0"/>
    <cellStyle name="Normal 8" xfId="9"/>
    <cellStyle name="Percent" xfId="2" builtinId="5"/>
    <cellStyle name="Percent 3" xfId="11"/>
  </cellStyles>
  <dxfs count="425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339966"/>
      <color rgb="FF008080"/>
      <color rgb="FF800000"/>
      <color rgb="FFFFFF66"/>
      <color rgb="FFFFFF99"/>
      <color rgb="FFFFFF00"/>
      <color rgb="FFD9E688"/>
      <color rgb="FFFFFFCC"/>
      <color rgb="FFCC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6Nov2016\MyFolder\CNX-YEAR-REPORT-2015\1-2-TABLE1-26\ANTI-VIRUS\MyFolder\OtherPrograms\2015YearReport\1+2-Table1-26\YearReportPrograms\ANTI-VIRUS\MyFolder\YearEnd2014-1\CNX%20REPORT-2014\Master-Table1-26\NEW-VERSION\t19_2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19"/>
      <sheetName val="Table20"/>
      <sheetName val="Table20-21"/>
      <sheetName val="Table22-23"/>
      <sheetName val="Table22-1"/>
      <sheetName val="Table24H"/>
      <sheetName val="Table25-1"/>
      <sheetName val="Table24"/>
      <sheetName val="Table25"/>
      <sheetName val="Table26"/>
      <sheetName val="Table22-1 (2)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B245"/>
  <sheetViews>
    <sheetView topLeftCell="G46" zoomScale="98" zoomScaleNormal="98" workbookViewId="0">
      <selection activeCell="Q24" sqref="Q24"/>
    </sheetView>
  </sheetViews>
  <sheetFormatPr defaultColWidth="7" defaultRowHeight="12.75"/>
  <cols>
    <col min="1" max="1" width="9.140625" style="4"/>
    <col min="2" max="2" width="12.42578125" style="1" customWidth="1"/>
    <col min="3" max="3" width="10.85546875" style="1" customWidth="1"/>
    <col min="4" max="4" width="11.140625" style="1" customWidth="1"/>
    <col min="5" max="5" width="11.2851562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9.140625" style="2" bestFit="1" customWidth="1"/>
    <col min="10" max="10" width="7" style="1" customWidth="1"/>
    <col min="11" max="11" width="9.140625" style="4"/>
    <col min="12" max="12" width="13" style="1" customWidth="1"/>
    <col min="13" max="14" width="12.7109375" style="1" customWidth="1"/>
    <col min="15" max="15" width="14.140625" style="1" bestFit="1" customWidth="1"/>
    <col min="16" max="16" width="12.7109375" style="1" customWidth="1"/>
    <col min="17" max="17" width="13" style="1" customWidth="1"/>
    <col min="18" max="19" width="12.7109375" style="1" customWidth="1"/>
    <col min="20" max="20" width="14.140625" style="1" bestFit="1" customWidth="1"/>
    <col min="21" max="22" width="12.7109375" style="1" customWidth="1"/>
    <col min="23" max="23" width="12.140625" style="2" bestFit="1" customWidth="1"/>
    <col min="24" max="24" width="7.7109375" style="6" bestFit="1" customWidth="1"/>
    <col min="25" max="25" width="10.28515625" style="4" bestFit="1" customWidth="1"/>
    <col min="26" max="26" width="9.140625" style="4"/>
    <col min="27" max="27" width="9.140625" style="356"/>
    <col min="28" max="16384" width="7" style="1"/>
  </cols>
  <sheetData>
    <row r="1" spans="1:28" ht="13.5" thickBot="1"/>
    <row r="2" spans="1:28" ht="13.5" thickTop="1">
      <c r="B2" s="657" t="s">
        <v>0</v>
      </c>
      <c r="C2" s="658"/>
      <c r="D2" s="658"/>
      <c r="E2" s="658"/>
      <c r="F2" s="658"/>
      <c r="G2" s="658"/>
      <c r="H2" s="658"/>
      <c r="I2" s="659"/>
      <c r="J2" s="4"/>
      <c r="L2" s="660" t="s">
        <v>1</v>
      </c>
      <c r="M2" s="661"/>
      <c r="N2" s="661"/>
      <c r="O2" s="661"/>
      <c r="P2" s="661"/>
      <c r="Q2" s="661"/>
      <c r="R2" s="661"/>
      <c r="S2" s="661"/>
      <c r="T2" s="661"/>
      <c r="U2" s="661"/>
      <c r="V2" s="661"/>
      <c r="W2" s="662"/>
    </row>
    <row r="3" spans="1:28" ht="13.5" thickBot="1">
      <c r="B3" s="663" t="s">
        <v>46</v>
      </c>
      <c r="C3" s="664"/>
      <c r="D3" s="664"/>
      <c r="E3" s="664"/>
      <c r="F3" s="664"/>
      <c r="G3" s="664"/>
      <c r="H3" s="664"/>
      <c r="I3" s="665"/>
      <c r="J3" s="4"/>
      <c r="L3" s="666" t="s">
        <v>48</v>
      </c>
      <c r="M3" s="667"/>
      <c r="N3" s="667"/>
      <c r="O3" s="667"/>
      <c r="P3" s="667"/>
      <c r="Q3" s="667"/>
      <c r="R3" s="667"/>
      <c r="S3" s="667"/>
      <c r="T3" s="667"/>
      <c r="U3" s="667"/>
      <c r="V3" s="667"/>
      <c r="W3" s="668"/>
    </row>
    <row r="4" spans="1:28" ht="14.25" thickTop="1" thickBot="1">
      <c r="B4" s="104"/>
      <c r="C4" s="105"/>
      <c r="D4" s="105"/>
      <c r="E4" s="105"/>
      <c r="F4" s="105"/>
      <c r="G4" s="105"/>
      <c r="H4" s="105"/>
      <c r="I4" s="106"/>
      <c r="J4" s="4"/>
      <c r="L4" s="52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</row>
    <row r="5" spans="1:28" ht="14.25" thickTop="1" thickBot="1">
      <c r="B5" s="107"/>
      <c r="C5" s="669" t="s">
        <v>64</v>
      </c>
      <c r="D5" s="670"/>
      <c r="E5" s="671"/>
      <c r="F5" s="669" t="s">
        <v>65</v>
      </c>
      <c r="G5" s="670"/>
      <c r="H5" s="671"/>
      <c r="I5" s="108" t="s">
        <v>2</v>
      </c>
      <c r="J5" s="4"/>
      <c r="L5" s="12"/>
      <c r="M5" s="672" t="s">
        <v>64</v>
      </c>
      <c r="N5" s="673"/>
      <c r="O5" s="673"/>
      <c r="P5" s="673"/>
      <c r="Q5" s="674"/>
      <c r="R5" s="672" t="s">
        <v>65</v>
      </c>
      <c r="S5" s="673"/>
      <c r="T5" s="673"/>
      <c r="U5" s="673"/>
      <c r="V5" s="674"/>
      <c r="W5" s="13" t="s">
        <v>2</v>
      </c>
    </row>
    <row r="6" spans="1:28" ht="13.5" thickTop="1">
      <c r="B6" s="109" t="s">
        <v>3</v>
      </c>
      <c r="C6" s="110"/>
      <c r="D6" s="111"/>
      <c r="E6" s="112"/>
      <c r="F6" s="110"/>
      <c r="G6" s="111"/>
      <c r="H6" s="112"/>
      <c r="I6" s="113" t="s">
        <v>4</v>
      </c>
      <c r="J6" s="4"/>
      <c r="L6" s="14" t="s">
        <v>3</v>
      </c>
      <c r="M6" s="20"/>
      <c r="N6" s="16"/>
      <c r="O6" s="17"/>
      <c r="P6" s="18"/>
      <c r="Q6" s="21"/>
      <c r="R6" s="20"/>
      <c r="S6" s="16"/>
      <c r="T6" s="17"/>
      <c r="U6" s="18"/>
      <c r="V6" s="21"/>
      <c r="W6" s="22" t="s">
        <v>4</v>
      </c>
    </row>
    <row r="7" spans="1:28" ht="13.5" thickBot="1">
      <c r="B7" s="114"/>
      <c r="C7" s="115" t="s">
        <v>5</v>
      </c>
      <c r="D7" s="116" t="s">
        <v>6</v>
      </c>
      <c r="E7" s="408" t="s">
        <v>7</v>
      </c>
      <c r="F7" s="115" t="s">
        <v>5</v>
      </c>
      <c r="G7" s="116" t="s">
        <v>6</v>
      </c>
      <c r="H7" s="195" t="s">
        <v>7</v>
      </c>
      <c r="I7" s="118"/>
      <c r="J7" s="4"/>
      <c r="L7" s="23"/>
      <c r="M7" s="28" t="s">
        <v>8</v>
      </c>
      <c r="N7" s="25" t="s">
        <v>9</v>
      </c>
      <c r="O7" s="26" t="s">
        <v>31</v>
      </c>
      <c r="P7" s="27" t="s">
        <v>32</v>
      </c>
      <c r="Q7" s="26" t="s">
        <v>7</v>
      </c>
      <c r="R7" s="28" t="s">
        <v>8</v>
      </c>
      <c r="S7" s="25" t="s">
        <v>9</v>
      </c>
      <c r="T7" s="26" t="s">
        <v>31</v>
      </c>
      <c r="U7" s="27" t="s">
        <v>32</v>
      </c>
      <c r="V7" s="26" t="s">
        <v>7</v>
      </c>
      <c r="W7" s="29"/>
    </row>
    <row r="8" spans="1:28" ht="6" customHeight="1" thickTop="1">
      <c r="B8" s="109"/>
      <c r="C8" s="119"/>
      <c r="D8" s="120"/>
      <c r="E8" s="162"/>
      <c r="F8" s="119"/>
      <c r="G8" s="120"/>
      <c r="H8" s="162"/>
      <c r="I8" s="122"/>
      <c r="J8" s="4"/>
      <c r="L8" s="14"/>
      <c r="M8" s="34"/>
      <c r="N8" s="31"/>
      <c r="O8" s="32"/>
      <c r="P8" s="33"/>
      <c r="Q8" s="35"/>
      <c r="R8" s="34"/>
      <c r="S8" s="31"/>
      <c r="T8" s="32"/>
      <c r="U8" s="33"/>
      <c r="V8" s="35"/>
      <c r="W8" s="36"/>
    </row>
    <row r="9" spans="1:28">
      <c r="A9" s="350" t="str">
        <f>IF(ISERROR(F9/G9)," ",IF(F9/G9&gt;0.5,IF(F9/G9&lt;1.5," ","NOT OK"),"NOT OK"))</f>
        <v xml:space="preserve"> </v>
      </c>
      <c r="B9" s="109" t="s">
        <v>10</v>
      </c>
      <c r="C9" s="376">
        <f>Lcc_BKK!C9+Lcc_DMK!C9</f>
        <v>3950</v>
      </c>
      <c r="D9" s="377">
        <f>Lcc_BKK!D9+Lcc_DMK!D9</f>
        <v>3944</v>
      </c>
      <c r="E9" s="309">
        <f>SUM(C9:D9)</f>
        <v>7894</v>
      </c>
      <c r="F9" s="123">
        <f>Lcc_BKK!F9+Lcc_DMK!F9</f>
        <v>4851</v>
      </c>
      <c r="G9" s="125">
        <f>Lcc_BKK!G9+Lcc_DMK!G9</f>
        <v>4841</v>
      </c>
      <c r="H9" s="309">
        <f>SUM(F9:G9)</f>
        <v>9692</v>
      </c>
      <c r="I9" s="126">
        <f t="shared" ref="I9:I11" si="0">IF(E9=0,0,((H9/E9)-1)*100)</f>
        <v>22.776792500633402</v>
      </c>
      <c r="J9" s="4"/>
      <c r="L9" s="14" t="s">
        <v>10</v>
      </c>
      <c r="M9" s="386">
        <f>Lcc_BKK!M9+Lcc_DMK!M9</f>
        <v>579791</v>
      </c>
      <c r="N9" s="384">
        <f>Lcc_BKK!N9+Lcc_DMK!N9</f>
        <v>603718</v>
      </c>
      <c r="O9" s="314">
        <f t="shared" ref="O9:O11" si="1">SUM(M9:N9)</f>
        <v>1183509</v>
      </c>
      <c r="P9" s="385">
        <f>Lcc_BKK!P9+Lcc_DMK!P9</f>
        <v>1562</v>
      </c>
      <c r="Q9" s="316">
        <f>O9+P9</f>
        <v>1185071</v>
      </c>
      <c r="R9" s="40">
        <f>Lcc_BKK!R9+Lcc_DMK!R9</f>
        <v>773277</v>
      </c>
      <c r="S9" s="38">
        <f>Lcc_BKK!S9+Lcc_DMK!S9</f>
        <v>801554</v>
      </c>
      <c r="T9" s="314">
        <f t="shared" ref="T9" si="2">SUM(R9:S9)</f>
        <v>1574831</v>
      </c>
      <c r="U9" s="39">
        <f>Lcc_BKK!U9+Lcc_DMK!U9</f>
        <v>1612</v>
      </c>
      <c r="V9" s="316">
        <f>T9+U9</f>
        <v>1576443</v>
      </c>
      <c r="W9" s="41">
        <f t="shared" ref="W9:W11" si="3">IF(Q9=0,0,((V9/Q9)-1)*100)</f>
        <v>33.025194271060542</v>
      </c>
    </row>
    <row r="10" spans="1:28">
      <c r="A10" s="350" t="str">
        <f>IF(ISERROR(F10/G10)," ",IF(F10/G10&gt;0.5,IF(F10/G10&lt;1.5," ","NOT OK"),"NOT OK"))</f>
        <v xml:space="preserve"> </v>
      </c>
      <c r="B10" s="109" t="s">
        <v>11</v>
      </c>
      <c r="C10" s="376">
        <f>Lcc_BKK!C10+Lcc_DMK!C10</f>
        <v>3801</v>
      </c>
      <c r="D10" s="377">
        <f>Lcc_BKK!D10+Lcc_DMK!D10</f>
        <v>3801</v>
      </c>
      <c r="E10" s="309">
        <f>SUM(C10:D10)</f>
        <v>7602</v>
      </c>
      <c r="F10" s="123">
        <f>Lcc_BKK!F10+Lcc_DMK!F10</f>
        <v>4711</v>
      </c>
      <c r="G10" s="125">
        <f>Lcc_BKK!G10+Lcc_DMK!G10</f>
        <v>4710</v>
      </c>
      <c r="H10" s="309">
        <f>SUM(F10:G10)</f>
        <v>9421</v>
      </c>
      <c r="I10" s="126">
        <f t="shared" si="0"/>
        <v>23.927913706919224</v>
      </c>
      <c r="J10" s="4"/>
      <c r="K10" s="7"/>
      <c r="L10" s="14" t="s">
        <v>11</v>
      </c>
      <c r="M10" s="386">
        <f>Lcc_BKK!M10+Lcc_DMK!M10</f>
        <v>591525</v>
      </c>
      <c r="N10" s="384">
        <f>Lcc_BKK!N10+Lcc_DMK!N10</f>
        <v>578577</v>
      </c>
      <c r="O10" s="314">
        <f t="shared" si="1"/>
        <v>1170102</v>
      </c>
      <c r="P10" s="385">
        <f>Lcc_BKK!P10+Lcc_DMK!P10</f>
        <v>2224</v>
      </c>
      <c r="Q10" s="314">
        <f>O10+P10</f>
        <v>1172326</v>
      </c>
      <c r="R10" s="40">
        <f>Lcc_BKK!R10+Lcc_DMK!R10</f>
        <v>807244</v>
      </c>
      <c r="S10" s="38">
        <f>Lcc_BKK!S10+Lcc_DMK!S10</f>
        <v>806106</v>
      </c>
      <c r="T10" s="314">
        <f t="shared" ref="T10:T11" si="4">SUM(R10:S10)</f>
        <v>1613350</v>
      </c>
      <c r="U10" s="39">
        <f>Lcc_BKK!U10+Lcc_DMK!U10</f>
        <v>2096</v>
      </c>
      <c r="V10" s="314">
        <f>T10+U10</f>
        <v>1615446</v>
      </c>
      <c r="W10" s="41">
        <f t="shared" si="3"/>
        <v>37.798359841886978</v>
      </c>
    </row>
    <row r="11" spans="1:28" ht="13.5" thickBot="1">
      <c r="A11" s="350" t="str">
        <f>IF(ISERROR(F11/G11)," ",IF(F11/G11&gt;0.5,IF(F11/G11&lt;1.5," ","NOT OK"),"NOT OK"))</f>
        <v xml:space="preserve"> </v>
      </c>
      <c r="B11" s="114" t="s">
        <v>12</v>
      </c>
      <c r="C11" s="378">
        <f>Lcc_BKK!C11+Lcc_DMK!C11</f>
        <v>4125</v>
      </c>
      <c r="D11" s="379">
        <f>Lcc_BKK!D11+Lcc_DMK!D11</f>
        <v>4121</v>
      </c>
      <c r="E11" s="163">
        <f>SUM(C11:D11)</f>
        <v>8246</v>
      </c>
      <c r="F11" s="127">
        <f>Lcc_BKK!F11+Lcc_DMK!F11</f>
        <v>5030</v>
      </c>
      <c r="G11" s="128">
        <f>Lcc_BKK!G11+Lcc_DMK!G11</f>
        <v>5030</v>
      </c>
      <c r="H11" s="163">
        <f>SUM(F11:G11)</f>
        <v>10060</v>
      </c>
      <c r="I11" s="126">
        <f t="shared" si="0"/>
        <v>21.998544748969206</v>
      </c>
      <c r="J11" s="4"/>
      <c r="K11" s="7"/>
      <c r="L11" s="23" t="s">
        <v>12</v>
      </c>
      <c r="M11" s="386">
        <f>Lcc_BKK!M11+Lcc_DMK!M11</f>
        <v>689891</v>
      </c>
      <c r="N11" s="384">
        <f>Lcc_BKK!N11+Lcc_DMK!N11</f>
        <v>670210</v>
      </c>
      <c r="O11" s="314">
        <f t="shared" si="1"/>
        <v>1360101</v>
      </c>
      <c r="P11" s="385">
        <f>Lcc_BKK!P11+Lcc_DMK!P11</f>
        <v>4940</v>
      </c>
      <c r="Q11" s="334">
        <f>O11+P11</f>
        <v>1365041</v>
      </c>
      <c r="R11" s="40">
        <f>Lcc_BKK!R11+Lcc_DMK!R11</f>
        <v>873995</v>
      </c>
      <c r="S11" s="38">
        <f>Lcc_BKK!S11+Lcc_DMK!S11</f>
        <v>876996</v>
      </c>
      <c r="T11" s="314">
        <f t="shared" si="4"/>
        <v>1750991</v>
      </c>
      <c r="U11" s="39">
        <f>Lcc_BKK!U11+Lcc_DMK!U11</f>
        <v>5044</v>
      </c>
      <c r="V11" s="334">
        <f>T11+U11</f>
        <v>1756035</v>
      </c>
      <c r="W11" s="41">
        <f t="shared" si="3"/>
        <v>28.643388733378707</v>
      </c>
    </row>
    <row r="12" spans="1:28" ht="14.25" thickTop="1" thickBot="1">
      <c r="A12" s="350" t="str">
        <f>IF(ISERROR(F12/G12)," ",IF(F12/G12&gt;0.5,IF(F12/G12&lt;1.5," ","NOT OK"),"NOT OK"))</f>
        <v xml:space="preserve"> </v>
      </c>
      <c r="B12" s="129" t="s">
        <v>57</v>
      </c>
      <c r="C12" s="130">
        <f t="shared" ref="C12:E12" si="5">+C9+C10+C11</f>
        <v>11876</v>
      </c>
      <c r="D12" s="132">
        <f t="shared" si="5"/>
        <v>11866</v>
      </c>
      <c r="E12" s="313">
        <f t="shared" si="5"/>
        <v>23742</v>
      </c>
      <c r="F12" s="130">
        <f t="shared" ref="F12:H12" si="6">+F9+F10+F11</f>
        <v>14592</v>
      </c>
      <c r="G12" s="132">
        <f t="shared" si="6"/>
        <v>14581</v>
      </c>
      <c r="H12" s="313">
        <f t="shared" si="6"/>
        <v>29173</v>
      </c>
      <c r="I12" s="133">
        <f>IF(E12=0,0,((H12/E12)-1)*100)</f>
        <v>22.87507370903883</v>
      </c>
      <c r="J12" s="4"/>
      <c r="L12" s="42" t="s">
        <v>57</v>
      </c>
      <c r="M12" s="46">
        <f t="shared" ref="M12:Q12" si="7">+M9+M10+M11</f>
        <v>1861207</v>
      </c>
      <c r="N12" s="44">
        <f t="shared" si="7"/>
        <v>1852505</v>
      </c>
      <c r="O12" s="315">
        <f t="shared" si="7"/>
        <v>3713712</v>
      </c>
      <c r="P12" s="44">
        <f t="shared" si="7"/>
        <v>8726</v>
      </c>
      <c r="Q12" s="315">
        <f t="shared" si="7"/>
        <v>3722438</v>
      </c>
      <c r="R12" s="46">
        <f t="shared" ref="R12:V12" si="8">+R9+R10+R11</f>
        <v>2454516</v>
      </c>
      <c r="S12" s="44">
        <f t="shared" si="8"/>
        <v>2484656</v>
      </c>
      <c r="T12" s="315">
        <f t="shared" si="8"/>
        <v>4939172</v>
      </c>
      <c r="U12" s="44">
        <f t="shared" si="8"/>
        <v>8752</v>
      </c>
      <c r="V12" s="315">
        <f t="shared" si="8"/>
        <v>4947924</v>
      </c>
      <c r="W12" s="47">
        <f>IF(Q12=0,0,((V12/Q12)-1)*100)</f>
        <v>32.921596007777708</v>
      </c>
      <c r="AB12" s="290"/>
    </row>
    <row r="13" spans="1:28" ht="14.25" thickTop="1" thickBot="1">
      <c r="A13" s="350" t="str">
        <f t="shared" ref="A13:A72" si="9">IF(ISERROR(F13/G13)," ",IF(F13/G13&gt;0.5,IF(F13/G13&lt;1.5," ","NOT OK"),"NOT OK"))</f>
        <v xml:space="preserve"> </v>
      </c>
      <c r="B13" s="109" t="s">
        <v>13</v>
      </c>
      <c r="C13" s="376">
        <f>Lcc_BKK!C13+Lcc_DMK!C13</f>
        <v>4230</v>
      </c>
      <c r="D13" s="377">
        <f>Lcc_BKK!D13+Lcc_DMK!D13</f>
        <v>4225</v>
      </c>
      <c r="E13" s="309">
        <f>SUM(C13:D13)</f>
        <v>8455</v>
      </c>
      <c r="F13" s="123">
        <f>Lcc_BKK!F13+Lcc_DMK!F13</f>
        <v>5116</v>
      </c>
      <c r="G13" s="125">
        <f>Lcc_BKK!G13+Lcc_DMK!G13</f>
        <v>5106</v>
      </c>
      <c r="H13" s="309">
        <f>SUM(F13:G13)</f>
        <v>10222</v>
      </c>
      <c r="I13" s="126">
        <f t="shared" ref="I13" si="10">IF(E13=0,0,((H13/E13)-1)*100)</f>
        <v>20.898876404494395</v>
      </c>
      <c r="J13" s="4"/>
      <c r="L13" s="14" t="s">
        <v>13</v>
      </c>
      <c r="M13" s="386">
        <f>Lcc_BKK!M13+Lcc_DMK!M13</f>
        <v>723023</v>
      </c>
      <c r="N13" s="384">
        <f>Lcc_BKK!N13+Lcc_DMK!N13</f>
        <v>695529</v>
      </c>
      <c r="O13" s="314">
        <f>SUM(M13:N13)</f>
        <v>1418552</v>
      </c>
      <c r="P13" s="385">
        <f>Lcc_BKK!P13+Lcc_DMK!P13</f>
        <v>1835</v>
      </c>
      <c r="Q13" s="316">
        <f>O13+P13</f>
        <v>1420387</v>
      </c>
      <c r="R13" s="40">
        <f>Lcc_BKK!R13+Lcc_DMK!R13</f>
        <v>886405</v>
      </c>
      <c r="S13" s="38">
        <f>Lcc_BKK!S13+Lcc_DMK!S13</f>
        <v>878064</v>
      </c>
      <c r="T13" s="314">
        <f>SUM(R13:S13)</f>
        <v>1764469</v>
      </c>
      <c r="U13" s="39">
        <f>Lcc_BKK!U13+Lcc_DMK!U13</f>
        <v>1709</v>
      </c>
      <c r="V13" s="316">
        <f>T13+U13</f>
        <v>1766178</v>
      </c>
      <c r="W13" s="41">
        <f t="shared" ref="W13" si="11">IF(Q13=0,0,((V13/Q13)-1)*100)</f>
        <v>24.344844046024082</v>
      </c>
    </row>
    <row r="14" spans="1:28" ht="14.25" thickTop="1" thickBot="1">
      <c r="A14" s="350" t="str">
        <f>IF(ISERROR(F14/G14)," ",IF(F14/G14&gt;0.5,IF(F14/G14&lt;1.5," ","NOT OK"),"NOT OK"))</f>
        <v xml:space="preserve"> </v>
      </c>
      <c r="B14" s="129" t="s">
        <v>67</v>
      </c>
      <c r="C14" s="130">
        <f>+C12+C13</f>
        <v>16106</v>
      </c>
      <c r="D14" s="132">
        <f t="shared" ref="D14:H14" si="12">+D12+D13</f>
        <v>16091</v>
      </c>
      <c r="E14" s="313">
        <f t="shared" si="12"/>
        <v>32197</v>
      </c>
      <c r="F14" s="130">
        <f t="shared" si="12"/>
        <v>19708</v>
      </c>
      <c r="G14" s="132">
        <f t="shared" si="12"/>
        <v>19687</v>
      </c>
      <c r="H14" s="313">
        <f t="shared" si="12"/>
        <v>39395</v>
      </c>
      <c r="I14" s="133">
        <f>IF(E14=0,0,((H14/E14)-1)*100)</f>
        <v>22.356120135416347</v>
      </c>
      <c r="J14" s="4"/>
      <c r="L14" s="42" t="s">
        <v>67</v>
      </c>
      <c r="M14" s="46">
        <f>+M12+M13</f>
        <v>2584230</v>
      </c>
      <c r="N14" s="44">
        <f t="shared" ref="N14:V14" si="13">+N12+N13</f>
        <v>2548034</v>
      </c>
      <c r="O14" s="315">
        <f t="shared" si="13"/>
        <v>5132264</v>
      </c>
      <c r="P14" s="44">
        <f t="shared" si="13"/>
        <v>10561</v>
      </c>
      <c r="Q14" s="315">
        <f t="shared" si="13"/>
        <v>5142825</v>
      </c>
      <c r="R14" s="46">
        <f t="shared" si="13"/>
        <v>3340921</v>
      </c>
      <c r="S14" s="44">
        <f t="shared" si="13"/>
        <v>3362720</v>
      </c>
      <c r="T14" s="315">
        <f t="shared" si="13"/>
        <v>6703641</v>
      </c>
      <c r="U14" s="44">
        <f t="shared" si="13"/>
        <v>10461</v>
      </c>
      <c r="V14" s="315">
        <f t="shared" si="13"/>
        <v>6714102</v>
      </c>
      <c r="W14" s="47">
        <f>IF(Q14=0,0,((V14/Q14)-1)*100)</f>
        <v>30.552799288328881</v>
      </c>
      <c r="AB14" s="290"/>
    </row>
    <row r="15" spans="1:28" ht="13.5" thickTop="1">
      <c r="A15" s="350" t="str">
        <f>IF(ISERROR(F15/G15)," ",IF(F15/G15&gt;0.5,IF(F15/G15&lt;1.5," ","NOT OK"),"NOT OK"))</f>
        <v xml:space="preserve"> </v>
      </c>
      <c r="B15" s="109" t="s">
        <v>14</v>
      </c>
      <c r="C15" s="376">
        <f>Lcc_BKK!C15+Lcc_DMK!C15</f>
        <v>3897</v>
      </c>
      <c r="D15" s="377">
        <f>Lcc_BKK!D15+Lcc_DMK!D15</f>
        <v>3895</v>
      </c>
      <c r="E15" s="309">
        <f>SUM(C15:D15)</f>
        <v>7792</v>
      </c>
      <c r="F15" s="123"/>
      <c r="G15" s="125"/>
      <c r="H15" s="309"/>
      <c r="I15" s="126"/>
      <c r="J15" s="4"/>
      <c r="L15" s="14" t="s">
        <v>14</v>
      </c>
      <c r="M15" s="386">
        <f>Lcc_BKK!M15+Lcc_DMK!M15</f>
        <v>665953</v>
      </c>
      <c r="N15" s="384">
        <f>Lcc_BKK!N15+Lcc_DMK!N15</f>
        <v>704905</v>
      </c>
      <c r="O15" s="314">
        <f>SUM(M15:N15)</f>
        <v>1370858</v>
      </c>
      <c r="P15" s="385">
        <f>Lcc_BKK!P15+Lcc_DMK!P15</f>
        <v>2757</v>
      </c>
      <c r="Q15" s="316">
        <f>O15+P15</f>
        <v>1373615</v>
      </c>
      <c r="R15" s="40"/>
      <c r="S15" s="38"/>
      <c r="T15" s="314"/>
      <c r="U15" s="39"/>
      <c r="V15" s="316"/>
      <c r="W15" s="41"/>
      <c r="AB15" s="290"/>
    </row>
    <row r="16" spans="1:28" ht="13.5" thickBot="1">
      <c r="A16" s="351" t="str">
        <f>IF(ISERROR(F16/G16)," ",IF(F16/G16&gt;0.5,IF(F16/G16&lt;1.5," ","NOT OK"),"NOT OK"))</f>
        <v xml:space="preserve"> </v>
      </c>
      <c r="B16" s="109" t="s">
        <v>15</v>
      </c>
      <c r="C16" s="376">
        <f>Lcc_BKK!C16+Lcc_DMK!C16</f>
        <v>4336</v>
      </c>
      <c r="D16" s="377">
        <f>Lcc_BKK!D16+Lcc_DMK!D16</f>
        <v>4339</v>
      </c>
      <c r="E16" s="309">
        <f>SUM(C16:D16)</f>
        <v>8675</v>
      </c>
      <c r="F16" s="123"/>
      <c r="G16" s="125"/>
      <c r="H16" s="309"/>
      <c r="I16" s="126"/>
      <c r="J16" s="8"/>
      <c r="L16" s="14" t="s">
        <v>15</v>
      </c>
      <c r="M16" s="386">
        <f>Lcc_BKK!M16+Lcc_DMK!M16</f>
        <v>741285</v>
      </c>
      <c r="N16" s="384">
        <f>Lcc_BKK!N16+Lcc_DMK!N16</f>
        <v>764221</v>
      </c>
      <c r="O16" s="314">
        <f t="shared" ref="O16" si="14">SUM(M16:N16)</f>
        <v>1505506</v>
      </c>
      <c r="P16" s="385">
        <f>Lcc_BKK!P16+Lcc_DMK!P16</f>
        <v>3019</v>
      </c>
      <c r="Q16" s="316">
        <f>O16+P16</f>
        <v>1508525</v>
      </c>
      <c r="R16" s="40"/>
      <c r="S16" s="38"/>
      <c r="T16" s="174"/>
      <c r="U16" s="39"/>
      <c r="V16" s="177"/>
      <c r="W16" s="41"/>
    </row>
    <row r="17" spans="1:28" ht="14.25" thickTop="1" thickBot="1">
      <c r="A17" s="350" t="str">
        <f>IF(ISERROR(F17/G17)," ",IF(F17/G17&gt;0.5,IF(F17/G17&lt;1.5," ","NOT OK"),"NOT OK"))</f>
        <v xml:space="preserve"> </v>
      </c>
      <c r="B17" s="129" t="s">
        <v>61</v>
      </c>
      <c r="C17" s="130">
        <f>+C13+C15+C16</f>
        <v>12463</v>
      </c>
      <c r="D17" s="132">
        <f t="shared" ref="D17:E17" si="15">+D13+D15+D16</f>
        <v>12459</v>
      </c>
      <c r="E17" s="313">
        <f t="shared" si="15"/>
        <v>24922</v>
      </c>
      <c r="F17" s="130"/>
      <c r="G17" s="132"/>
      <c r="H17" s="313"/>
      <c r="I17" s="133"/>
      <c r="J17" s="4"/>
      <c r="L17" s="42" t="s">
        <v>61</v>
      </c>
      <c r="M17" s="46">
        <f>+M13+M15+M16</f>
        <v>2130261</v>
      </c>
      <c r="N17" s="44">
        <f t="shared" ref="N17:Q17" si="16">+N13+N15+N16</f>
        <v>2164655</v>
      </c>
      <c r="O17" s="315">
        <f t="shared" si="16"/>
        <v>4294916</v>
      </c>
      <c r="P17" s="44">
        <f t="shared" si="16"/>
        <v>7611</v>
      </c>
      <c r="Q17" s="315">
        <f t="shared" si="16"/>
        <v>4302527</v>
      </c>
      <c r="R17" s="46"/>
      <c r="S17" s="44"/>
      <c r="T17" s="315"/>
      <c r="U17" s="44"/>
      <c r="V17" s="315"/>
      <c r="W17" s="47"/>
      <c r="AB17" s="290"/>
    </row>
    <row r="18" spans="1:28" ht="13.5" thickTop="1">
      <c r="A18" s="350" t="str">
        <f t="shared" si="9"/>
        <v xml:space="preserve"> </v>
      </c>
      <c r="B18" s="109" t="s">
        <v>16</v>
      </c>
      <c r="C18" s="135">
        <f>Lcc_BKK!C18+Lcc_DMK!C18</f>
        <v>4367</v>
      </c>
      <c r="D18" s="137">
        <f>Lcc_BKK!D18+Lcc_DMK!D18</f>
        <v>4330</v>
      </c>
      <c r="E18" s="309">
        <f t="shared" ref="E18" si="17">SUM(C18:D18)</f>
        <v>8697</v>
      </c>
      <c r="F18" s="135"/>
      <c r="G18" s="137"/>
      <c r="H18" s="309"/>
      <c r="I18" s="126"/>
      <c r="J18" s="4"/>
      <c r="L18" s="14" t="s">
        <v>16</v>
      </c>
      <c r="M18" s="386">
        <f>Lcc_BKK!M18+Lcc_DMK!M18</f>
        <v>757115</v>
      </c>
      <c r="N18" s="384">
        <f>Lcc_BKK!N18+Lcc_DMK!N18</f>
        <v>750567</v>
      </c>
      <c r="O18" s="314">
        <f t="shared" ref="O18" si="18">SUM(M18:N18)</f>
        <v>1507682</v>
      </c>
      <c r="P18" s="385">
        <f>Lcc_BKK!P18+Lcc_DMK!P18</f>
        <v>1056</v>
      </c>
      <c r="Q18" s="316">
        <f>O18+P18</f>
        <v>1508738</v>
      </c>
      <c r="R18" s="40"/>
      <c r="S18" s="38"/>
      <c r="T18" s="174"/>
      <c r="U18" s="39"/>
      <c r="V18" s="177"/>
      <c r="W18" s="41"/>
    </row>
    <row r="19" spans="1:28">
      <c r="A19" s="350" t="str">
        <f t="shared" ref="A19" si="19">IF(ISERROR(F19/G19)," ",IF(F19/G19&gt;0.5,IF(F19/G19&lt;1.5," ","NOT OK"),"NOT OK"))</f>
        <v xml:space="preserve"> </v>
      </c>
      <c r="B19" s="109" t="s">
        <v>17</v>
      </c>
      <c r="C19" s="135">
        <f>Lcc_BKK!C19+Lcc_DMK!C19</f>
        <v>4439</v>
      </c>
      <c r="D19" s="137">
        <f>Lcc_BKK!D19+Lcc_DMK!D19</f>
        <v>4399</v>
      </c>
      <c r="E19" s="163">
        <f>SUM(C19:D19)</f>
        <v>8838</v>
      </c>
      <c r="F19" s="135"/>
      <c r="G19" s="137"/>
      <c r="H19" s="163"/>
      <c r="I19" s="126"/>
      <c r="J19" s="4"/>
      <c r="L19" s="14" t="s">
        <v>17</v>
      </c>
      <c r="M19" s="386">
        <f>Lcc_BKK!M19+Lcc_DMK!M19</f>
        <v>722554</v>
      </c>
      <c r="N19" s="384">
        <f>Lcc_BKK!N19+Lcc_DMK!N19</f>
        <v>722937</v>
      </c>
      <c r="O19" s="314">
        <f>SUM(M19:N19)</f>
        <v>1445491</v>
      </c>
      <c r="P19" s="385">
        <f>Lcc_BKK!P19+Lcc_DMK!P19</f>
        <v>1959</v>
      </c>
      <c r="Q19" s="316">
        <f>O19+P19</f>
        <v>1447450</v>
      </c>
      <c r="R19" s="40"/>
      <c r="S19" s="38"/>
      <c r="T19" s="174"/>
      <c r="U19" s="39"/>
      <c r="V19" s="177"/>
      <c r="W19" s="41"/>
    </row>
    <row r="20" spans="1:28" ht="13.5" thickBot="1">
      <c r="A20" s="352" t="str">
        <f t="shared" ref="A20:A26" si="20">IF(ISERROR(F20/G20)," ",IF(F20/G20&gt;0.5,IF(F20/G20&lt;1.5," ","NOT OK"),"NOT OK"))</f>
        <v xml:space="preserve"> </v>
      </c>
      <c r="B20" s="109" t="s">
        <v>18</v>
      </c>
      <c r="C20" s="135">
        <f>Lcc_BKK!C20+Lcc_DMK!C20</f>
        <v>4344</v>
      </c>
      <c r="D20" s="137">
        <f>Lcc_BKK!D20+Lcc_DMK!D20</f>
        <v>4328</v>
      </c>
      <c r="E20" s="163">
        <f>SUM(C20:D20)</f>
        <v>8672</v>
      </c>
      <c r="F20" s="135"/>
      <c r="G20" s="137"/>
      <c r="H20" s="163"/>
      <c r="I20" s="126"/>
      <c r="J20" s="9"/>
      <c r="L20" s="14" t="s">
        <v>18</v>
      </c>
      <c r="M20" s="386">
        <f>Lcc_BKK!M20+Lcc_DMK!M20</f>
        <v>730692</v>
      </c>
      <c r="N20" s="384">
        <f>Lcc_BKK!N20+Lcc_DMK!N20</f>
        <v>714473</v>
      </c>
      <c r="O20" s="314">
        <f>SUM(M20:N20)</f>
        <v>1445165</v>
      </c>
      <c r="P20" s="383">
        <f>Lcc_BKK!P20+Lcc_DMK!P20</f>
        <v>1886</v>
      </c>
      <c r="Q20" s="314">
        <f>O20+P20</f>
        <v>1447051</v>
      </c>
      <c r="R20" s="40"/>
      <c r="S20" s="38"/>
      <c r="T20" s="174"/>
      <c r="U20" s="145"/>
      <c r="V20" s="174"/>
      <c r="W20" s="41"/>
    </row>
    <row r="21" spans="1:28" ht="15.75" customHeight="1" thickTop="1" thickBot="1">
      <c r="A21" s="10" t="str">
        <f t="shared" si="20"/>
        <v xml:space="preserve"> </v>
      </c>
      <c r="B21" s="138" t="s">
        <v>19</v>
      </c>
      <c r="C21" s="130">
        <f>+C18+C19+C20</f>
        <v>13150</v>
      </c>
      <c r="D21" s="140">
        <f t="shared" ref="D21:E21" si="21">+D18+D19+D20</f>
        <v>13057</v>
      </c>
      <c r="E21" s="165">
        <f t="shared" si="21"/>
        <v>26207</v>
      </c>
      <c r="F21" s="130"/>
      <c r="G21" s="140"/>
      <c r="H21" s="165"/>
      <c r="I21" s="133"/>
      <c r="J21" s="10"/>
      <c r="K21" s="11"/>
      <c r="L21" s="48" t="s">
        <v>19</v>
      </c>
      <c r="M21" s="49">
        <f>+M18+M19+M20</f>
        <v>2210361</v>
      </c>
      <c r="N21" s="50">
        <f t="shared" ref="N21:Q21" si="22">+N18+N19+N20</f>
        <v>2187977</v>
      </c>
      <c r="O21" s="413">
        <f t="shared" si="22"/>
        <v>4398338</v>
      </c>
      <c r="P21" s="50">
        <f t="shared" si="22"/>
        <v>4901</v>
      </c>
      <c r="Q21" s="413">
        <f t="shared" si="22"/>
        <v>4403239</v>
      </c>
      <c r="R21" s="49"/>
      <c r="S21" s="50"/>
      <c r="T21" s="176"/>
      <c r="U21" s="50"/>
      <c r="V21" s="176"/>
      <c r="W21" s="51"/>
    </row>
    <row r="22" spans="1:28" ht="13.5" thickTop="1">
      <c r="A22" s="350" t="str">
        <f t="shared" si="20"/>
        <v xml:space="preserve"> </v>
      </c>
      <c r="B22" s="109" t="s">
        <v>20</v>
      </c>
      <c r="C22" s="376">
        <f>Lcc_BKK!C22+Lcc_DMK!C22</f>
        <v>4796</v>
      </c>
      <c r="D22" s="377">
        <f>Lcc_BKK!D22+Lcc_DMK!D22</f>
        <v>4784</v>
      </c>
      <c r="E22" s="166">
        <f>SUM(C22:D22)</f>
        <v>9580</v>
      </c>
      <c r="F22" s="123"/>
      <c r="G22" s="125"/>
      <c r="H22" s="166"/>
      <c r="I22" s="126"/>
      <c r="J22" s="4"/>
      <c r="L22" s="14" t="s">
        <v>21</v>
      </c>
      <c r="M22" s="386">
        <f>Lcc_BKK!M22+Lcc_DMK!M22</f>
        <v>811910</v>
      </c>
      <c r="N22" s="384">
        <f>Lcc_BKK!N22+Lcc_DMK!N22</f>
        <v>804705</v>
      </c>
      <c r="O22" s="314">
        <f>SUM(M22:N22)</f>
        <v>1616615</v>
      </c>
      <c r="P22" s="383">
        <f>Lcc_BKK!P22+Lcc_DMK!P22</f>
        <v>1638</v>
      </c>
      <c r="Q22" s="314">
        <f>O22+P22</f>
        <v>1618253</v>
      </c>
      <c r="R22" s="40"/>
      <c r="S22" s="38"/>
      <c r="T22" s="174"/>
      <c r="U22" s="145"/>
      <c r="V22" s="314"/>
      <c r="W22" s="41"/>
    </row>
    <row r="23" spans="1:28">
      <c r="A23" s="350" t="str">
        <f t="shared" si="20"/>
        <v xml:space="preserve"> </v>
      </c>
      <c r="B23" s="109" t="s">
        <v>22</v>
      </c>
      <c r="C23" s="376">
        <f>Lcc_BKK!C23+Lcc_DMK!C23</f>
        <v>4692</v>
      </c>
      <c r="D23" s="377">
        <f>Lcc_BKK!D23+Lcc_DMK!D23</f>
        <v>4684</v>
      </c>
      <c r="E23" s="157">
        <f>SUM(C23:D23)</f>
        <v>9376</v>
      </c>
      <c r="F23" s="376"/>
      <c r="G23" s="377"/>
      <c r="H23" s="157"/>
      <c r="I23" s="126"/>
      <c r="J23" s="4"/>
      <c r="L23" s="14" t="s">
        <v>22</v>
      </c>
      <c r="M23" s="386">
        <f>Lcc_BKK!M23+Lcc_DMK!M23</f>
        <v>788844</v>
      </c>
      <c r="N23" s="384">
        <f>Lcc_BKK!N23+Lcc_DMK!N23</f>
        <v>792074</v>
      </c>
      <c r="O23" s="314">
        <f>SUM(M23:N23)</f>
        <v>1580918</v>
      </c>
      <c r="P23" s="383">
        <f>Lcc_BKK!P23+Lcc_DMK!P23</f>
        <v>729</v>
      </c>
      <c r="Q23" s="314">
        <f>O23+P23</f>
        <v>1581647</v>
      </c>
      <c r="R23" s="386"/>
      <c r="S23" s="384"/>
      <c r="T23" s="174"/>
      <c r="U23" s="383"/>
      <c r="V23" s="314"/>
      <c r="W23" s="41"/>
    </row>
    <row r="24" spans="1:28" ht="13.5" thickBot="1">
      <c r="A24" s="350" t="str">
        <f>IF(ISERROR(F24/G24)," ",IF(F24/G24&gt;0.5,IF(F24/G24&lt;1.5," ","NOT OK"),"NOT OK"))</f>
        <v xml:space="preserve"> </v>
      </c>
      <c r="B24" s="109" t="s">
        <v>23</v>
      </c>
      <c r="C24" s="376">
        <f>Lcc_BKK!C24+Lcc_DMK!C24</f>
        <v>4318</v>
      </c>
      <c r="D24" s="141">
        <f>Lcc_BKK!D24+Lcc_DMK!D24</f>
        <v>4319</v>
      </c>
      <c r="E24" s="312">
        <f t="shared" ref="E24" si="23">SUM(C24:D24)</f>
        <v>8637</v>
      </c>
      <c r="F24" s="123"/>
      <c r="G24" s="141"/>
      <c r="H24" s="312"/>
      <c r="I24" s="142"/>
      <c r="J24" s="4"/>
      <c r="L24" s="14" t="s">
        <v>23</v>
      </c>
      <c r="M24" s="386">
        <f>Lcc_BKK!M24+Lcc_DMK!M24</f>
        <v>691929</v>
      </c>
      <c r="N24" s="384">
        <f>Lcc_BKK!N24+Lcc_DMK!N24</f>
        <v>702729</v>
      </c>
      <c r="O24" s="314">
        <f t="shared" ref="O24" si="24">SUM(M24:N24)</f>
        <v>1394658</v>
      </c>
      <c r="P24" s="385">
        <f>Lcc_BKK!P24+Lcc_DMK!P24</f>
        <v>333</v>
      </c>
      <c r="Q24" s="316">
        <f>O24+P24</f>
        <v>1394991</v>
      </c>
      <c r="R24" s="40"/>
      <c r="S24" s="38"/>
      <c r="T24" s="174"/>
      <c r="U24" s="39"/>
      <c r="V24" s="316"/>
      <c r="W24" s="41"/>
    </row>
    <row r="25" spans="1:28" ht="14.25" thickTop="1" thickBot="1">
      <c r="A25" s="350" t="str">
        <f>IF(ISERROR(F25/G25)," ",IF(F25/G25&gt;0.5,IF(F25/G25&lt;1.5," ","NOT OK"),"NOT OK"))</f>
        <v xml:space="preserve"> </v>
      </c>
      <c r="B25" s="129" t="s">
        <v>40</v>
      </c>
      <c r="C25" s="130">
        <f>+C22+C23+C24</f>
        <v>13806</v>
      </c>
      <c r="D25" s="130">
        <f t="shared" ref="D25:E25" si="25">+D22+D23+D24</f>
        <v>13787</v>
      </c>
      <c r="E25" s="130">
        <f t="shared" si="25"/>
        <v>27593</v>
      </c>
      <c r="F25" s="130"/>
      <c r="G25" s="130"/>
      <c r="H25" s="130"/>
      <c r="I25" s="133"/>
      <c r="J25" s="4"/>
      <c r="L25" s="418" t="s">
        <v>40</v>
      </c>
      <c r="M25" s="46">
        <f>+M22+M23+M24</f>
        <v>2292683</v>
      </c>
      <c r="N25" s="44">
        <f t="shared" ref="N25:Q25" si="26">+N22+N23+N24</f>
        <v>2299508</v>
      </c>
      <c r="O25" s="315">
        <f t="shared" si="26"/>
        <v>4592191</v>
      </c>
      <c r="P25" s="45">
        <f t="shared" si="26"/>
        <v>2700</v>
      </c>
      <c r="Q25" s="317">
        <f t="shared" si="26"/>
        <v>4594891</v>
      </c>
      <c r="R25" s="46"/>
      <c r="S25" s="44"/>
      <c r="T25" s="315"/>
      <c r="U25" s="45"/>
      <c r="V25" s="317"/>
      <c r="W25" s="47"/>
    </row>
    <row r="26" spans="1:28" ht="14.25" thickTop="1" thickBot="1">
      <c r="A26" s="350" t="str">
        <f t="shared" si="20"/>
        <v xml:space="preserve"> </v>
      </c>
      <c r="B26" s="129" t="s">
        <v>62</v>
      </c>
      <c r="C26" s="130">
        <f>C17+C21+C22+C23+C24</f>
        <v>39419</v>
      </c>
      <c r="D26" s="130">
        <f t="shared" ref="D26:E26" si="27">D17+D21+D22+D23+D24</f>
        <v>39303</v>
      </c>
      <c r="E26" s="130">
        <f t="shared" si="27"/>
        <v>78722</v>
      </c>
      <c r="F26" s="130"/>
      <c r="G26" s="130"/>
      <c r="H26" s="130"/>
      <c r="I26" s="133"/>
      <c r="J26" s="4"/>
      <c r="L26" s="418" t="s">
        <v>62</v>
      </c>
      <c r="M26" s="43">
        <f>M17+M21+M22+M23+M24</f>
        <v>6633305</v>
      </c>
      <c r="N26" s="43">
        <f t="shared" ref="N26:Q26" si="28">N17+N21+N22+N23+N24</f>
        <v>6652140</v>
      </c>
      <c r="O26" s="414">
        <f t="shared" si="28"/>
        <v>13285445</v>
      </c>
      <c r="P26" s="43">
        <f t="shared" si="28"/>
        <v>15212</v>
      </c>
      <c r="Q26" s="414">
        <f t="shared" si="28"/>
        <v>13300657</v>
      </c>
      <c r="R26" s="43"/>
      <c r="S26" s="43"/>
      <c r="T26" s="414"/>
      <c r="U26" s="43"/>
      <c r="V26" s="414"/>
      <c r="W26" s="47"/>
      <c r="X26" s="1"/>
      <c r="Y26" s="1"/>
      <c r="Z26" s="1"/>
      <c r="AA26" s="1"/>
    </row>
    <row r="27" spans="1:28" ht="14.25" thickTop="1" thickBot="1">
      <c r="A27" s="350" t="str">
        <f>IF(ISERROR(F27/G27)," ",IF(F27/G27&gt;0.5,IF(F27/G27&lt;1.5," ","NOT OK"),"NOT OK"))</f>
        <v xml:space="preserve"> </v>
      </c>
      <c r="B27" s="129" t="s">
        <v>63</v>
      </c>
      <c r="C27" s="130">
        <f>+C12+C17+C21+C25</f>
        <v>51295</v>
      </c>
      <c r="D27" s="130">
        <f t="shared" ref="D27:E27" si="29">+D12+D17+D21+D25</f>
        <v>51169</v>
      </c>
      <c r="E27" s="130">
        <f t="shared" si="29"/>
        <v>102464</v>
      </c>
      <c r="F27" s="130"/>
      <c r="G27" s="130"/>
      <c r="H27" s="130"/>
      <c r="I27" s="133"/>
      <c r="J27" s="4"/>
      <c r="L27" s="418" t="s">
        <v>63</v>
      </c>
      <c r="M27" s="46">
        <f>+M12+M17+M21+M25</f>
        <v>8494512</v>
      </c>
      <c r="N27" s="44">
        <f t="shared" ref="N27:Q27" si="30">+N12+N17+N21+N25</f>
        <v>8504645</v>
      </c>
      <c r="O27" s="315">
        <f t="shared" si="30"/>
        <v>16999157</v>
      </c>
      <c r="P27" s="44">
        <f t="shared" si="30"/>
        <v>23938</v>
      </c>
      <c r="Q27" s="315">
        <f t="shared" si="30"/>
        <v>17023095</v>
      </c>
      <c r="R27" s="46"/>
      <c r="S27" s="44"/>
      <c r="T27" s="315"/>
      <c r="U27" s="44"/>
      <c r="V27" s="315"/>
      <c r="W27" s="47"/>
      <c r="AB27" s="290"/>
    </row>
    <row r="28" spans="1:28" ht="14.25" thickTop="1" thickBot="1">
      <c r="B28" s="143" t="s">
        <v>60</v>
      </c>
      <c r="C28" s="105"/>
      <c r="D28" s="105"/>
      <c r="E28" s="105"/>
      <c r="F28" s="105"/>
      <c r="G28" s="105"/>
      <c r="H28" s="105"/>
      <c r="I28" s="106"/>
      <c r="J28" s="4"/>
      <c r="L28" s="55" t="s">
        <v>60</v>
      </c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4"/>
    </row>
    <row r="29" spans="1:28" ht="13.5" thickTop="1">
      <c r="B29" s="657" t="s">
        <v>25</v>
      </c>
      <c r="C29" s="658"/>
      <c r="D29" s="658"/>
      <c r="E29" s="658"/>
      <c r="F29" s="658"/>
      <c r="G29" s="658"/>
      <c r="H29" s="658"/>
      <c r="I29" s="659"/>
      <c r="J29" s="4"/>
      <c r="L29" s="660" t="s">
        <v>26</v>
      </c>
      <c r="M29" s="661"/>
      <c r="N29" s="661"/>
      <c r="O29" s="661"/>
      <c r="P29" s="661"/>
      <c r="Q29" s="661"/>
      <c r="R29" s="661"/>
      <c r="S29" s="661"/>
      <c r="T29" s="661"/>
      <c r="U29" s="661"/>
      <c r="V29" s="661"/>
      <c r="W29" s="662"/>
    </row>
    <row r="30" spans="1:28" ht="13.5" thickBot="1">
      <c r="B30" s="663" t="s">
        <v>47</v>
      </c>
      <c r="C30" s="664"/>
      <c r="D30" s="664"/>
      <c r="E30" s="664"/>
      <c r="F30" s="664"/>
      <c r="G30" s="664"/>
      <c r="H30" s="664"/>
      <c r="I30" s="665"/>
      <c r="J30" s="4"/>
      <c r="L30" s="666" t="s">
        <v>49</v>
      </c>
      <c r="M30" s="667"/>
      <c r="N30" s="667"/>
      <c r="O30" s="667"/>
      <c r="P30" s="667"/>
      <c r="Q30" s="667"/>
      <c r="R30" s="667"/>
      <c r="S30" s="667"/>
      <c r="T30" s="667"/>
      <c r="U30" s="667"/>
      <c r="V30" s="667"/>
      <c r="W30" s="668"/>
    </row>
    <row r="31" spans="1:28" ht="14.25" thickTop="1" thickBot="1">
      <c r="B31" s="104"/>
      <c r="C31" s="105"/>
      <c r="D31" s="105"/>
      <c r="E31" s="105"/>
      <c r="F31" s="105"/>
      <c r="G31" s="105"/>
      <c r="H31" s="105"/>
      <c r="I31" s="106"/>
      <c r="J31" s="4"/>
      <c r="L31" s="52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4"/>
    </row>
    <row r="32" spans="1:28" ht="14.25" thickTop="1" thickBot="1">
      <c r="B32" s="107"/>
      <c r="C32" s="669" t="s">
        <v>64</v>
      </c>
      <c r="D32" s="670"/>
      <c r="E32" s="671"/>
      <c r="F32" s="669" t="s">
        <v>65</v>
      </c>
      <c r="G32" s="670"/>
      <c r="H32" s="671"/>
      <c r="I32" s="108" t="s">
        <v>2</v>
      </c>
      <c r="J32" s="4"/>
      <c r="L32" s="12"/>
      <c r="M32" s="672" t="s">
        <v>64</v>
      </c>
      <c r="N32" s="673"/>
      <c r="O32" s="673"/>
      <c r="P32" s="673"/>
      <c r="Q32" s="674"/>
      <c r="R32" s="672" t="s">
        <v>65</v>
      </c>
      <c r="S32" s="673"/>
      <c r="T32" s="673"/>
      <c r="U32" s="673"/>
      <c r="V32" s="674"/>
      <c r="W32" s="13" t="s">
        <v>2</v>
      </c>
    </row>
    <row r="33" spans="1:28" ht="13.5" thickTop="1">
      <c r="B33" s="109" t="s">
        <v>3</v>
      </c>
      <c r="C33" s="110"/>
      <c r="D33" s="111"/>
      <c r="E33" s="112"/>
      <c r="F33" s="110"/>
      <c r="G33" s="111"/>
      <c r="H33" s="112"/>
      <c r="I33" s="113" t="s">
        <v>4</v>
      </c>
      <c r="J33" s="4"/>
      <c r="L33" s="14" t="s">
        <v>3</v>
      </c>
      <c r="M33" s="20"/>
      <c r="N33" s="16"/>
      <c r="O33" s="17"/>
      <c r="P33" s="18"/>
      <c r="Q33" s="21"/>
      <c r="R33" s="20"/>
      <c r="S33" s="16"/>
      <c r="T33" s="17"/>
      <c r="U33" s="18"/>
      <c r="V33" s="21"/>
      <c r="W33" s="22" t="s">
        <v>4</v>
      </c>
    </row>
    <row r="34" spans="1:28" ht="13.5" thickBot="1">
      <c r="B34" s="114"/>
      <c r="C34" s="115" t="s">
        <v>5</v>
      </c>
      <c r="D34" s="116" t="s">
        <v>6</v>
      </c>
      <c r="E34" s="408" t="s">
        <v>7</v>
      </c>
      <c r="F34" s="115" t="s">
        <v>5</v>
      </c>
      <c r="G34" s="116" t="s">
        <v>6</v>
      </c>
      <c r="H34" s="195" t="s">
        <v>7</v>
      </c>
      <c r="I34" s="118"/>
      <c r="J34" s="4"/>
      <c r="L34" s="23"/>
      <c r="M34" s="28" t="s">
        <v>8</v>
      </c>
      <c r="N34" s="25" t="s">
        <v>9</v>
      </c>
      <c r="O34" s="26" t="s">
        <v>31</v>
      </c>
      <c r="P34" s="27" t="s">
        <v>32</v>
      </c>
      <c r="Q34" s="26" t="s">
        <v>7</v>
      </c>
      <c r="R34" s="28" t="s">
        <v>8</v>
      </c>
      <c r="S34" s="25" t="s">
        <v>9</v>
      </c>
      <c r="T34" s="26" t="s">
        <v>31</v>
      </c>
      <c r="U34" s="27" t="s">
        <v>32</v>
      </c>
      <c r="V34" s="26" t="s">
        <v>7</v>
      </c>
      <c r="W34" s="29"/>
    </row>
    <row r="35" spans="1:28" ht="5.25" customHeight="1" thickTop="1">
      <c r="B35" s="109"/>
      <c r="C35" s="119"/>
      <c r="D35" s="120"/>
      <c r="E35" s="121"/>
      <c r="F35" s="119"/>
      <c r="G35" s="120"/>
      <c r="H35" s="121"/>
      <c r="I35" s="122"/>
      <c r="J35" s="4"/>
      <c r="L35" s="14"/>
      <c r="M35" s="34"/>
      <c r="N35" s="31"/>
      <c r="O35" s="32"/>
      <c r="P35" s="33"/>
      <c r="Q35" s="35"/>
      <c r="R35" s="34"/>
      <c r="S35" s="31"/>
      <c r="T35" s="32"/>
      <c r="U35" s="33"/>
      <c r="V35" s="35"/>
      <c r="W35" s="36"/>
    </row>
    <row r="36" spans="1:28">
      <c r="A36" s="4" t="str">
        <f>IF(ISERROR(F36/G36)," ",IF(F36/G36&gt;0.5,IF(F36/G36&lt;1.5," ","NOT OK"),"NOT OK"))</f>
        <v xml:space="preserve"> </v>
      </c>
      <c r="B36" s="109" t="s">
        <v>10</v>
      </c>
      <c r="C36" s="376">
        <f>Lcc_BKK!C36+Lcc_DMK!C36</f>
        <v>6708</v>
      </c>
      <c r="D36" s="377">
        <f>Lcc_BKK!D36+Lcc_DMK!D36</f>
        <v>6708</v>
      </c>
      <c r="E36" s="309">
        <f t="shared" ref="E36:E38" si="31">SUM(C36:D36)</f>
        <v>13416</v>
      </c>
      <c r="F36" s="123">
        <f>Lcc_BKK!F36+Lcc_DMK!F36</f>
        <v>7043</v>
      </c>
      <c r="G36" s="125">
        <f>Lcc_BKK!G36+Lcc_DMK!G36</f>
        <v>7060</v>
      </c>
      <c r="H36" s="309">
        <f t="shared" ref="H36:H38" si="32">SUM(F36:G36)</f>
        <v>14103</v>
      </c>
      <c r="I36" s="126">
        <f t="shared" ref="I36:I38" si="33">IF(E36=0,0,((H36/E36)-1)*100)</f>
        <v>5.1207513416815731</v>
      </c>
      <c r="J36" s="4"/>
      <c r="K36" s="7"/>
      <c r="L36" s="14" t="s">
        <v>10</v>
      </c>
      <c r="M36" s="386">
        <f>Lcc_BKK!M36+Lcc_DMK!M36</f>
        <v>989037</v>
      </c>
      <c r="N36" s="384">
        <f>Lcc_BKK!N36+Lcc_DMK!N36</f>
        <v>978175</v>
      </c>
      <c r="O36" s="174">
        <f t="shared" ref="O36:O38" si="34">SUM(M36:N36)</f>
        <v>1967212</v>
      </c>
      <c r="P36" s="385">
        <f>Lcc_BKK!P36+Lcc_DMK!P36</f>
        <v>300</v>
      </c>
      <c r="Q36" s="177">
        <f>O36+P36</f>
        <v>1967512</v>
      </c>
      <c r="R36" s="386">
        <f>Lcc_BKK!R36+Lcc_DMK!R36</f>
        <v>1019251</v>
      </c>
      <c r="S36" s="384">
        <f>Lcc_BKK!S36+Lcc_DMK!S36</f>
        <v>1028699</v>
      </c>
      <c r="T36" s="314">
        <f t="shared" ref="T36:T38" si="35">SUM(R36:S36)</f>
        <v>2047950</v>
      </c>
      <c r="U36" s="385">
        <f>Lcc_BKK!U36+Lcc_DMK!U36</f>
        <v>969</v>
      </c>
      <c r="V36" s="316">
        <f>T36+U36</f>
        <v>2048919</v>
      </c>
      <c r="W36" s="41">
        <f t="shared" ref="W36:W38" si="36">IF(Q36=0,0,((V36/Q36)-1)*100)</f>
        <v>4.1375605333029641</v>
      </c>
    </row>
    <row r="37" spans="1:28">
      <c r="A37" s="4" t="str">
        <f>IF(ISERROR(F37/G37)," ",IF(F37/G37&gt;0.5,IF(F37/G37&lt;1.5," ","NOT OK"),"NOT OK"))</f>
        <v xml:space="preserve"> </v>
      </c>
      <c r="B37" s="109" t="s">
        <v>11</v>
      </c>
      <c r="C37" s="376">
        <f>Lcc_BKK!C37+Lcc_DMK!C37</f>
        <v>7091</v>
      </c>
      <c r="D37" s="377">
        <f>Lcc_BKK!D37+Lcc_DMK!D37</f>
        <v>7088</v>
      </c>
      <c r="E37" s="309">
        <f t="shared" si="31"/>
        <v>14179</v>
      </c>
      <c r="F37" s="123">
        <f>Lcc_BKK!F37+Lcc_DMK!F37</f>
        <v>7228</v>
      </c>
      <c r="G37" s="125">
        <f>Lcc_BKK!G37+Lcc_DMK!G37</f>
        <v>7227</v>
      </c>
      <c r="H37" s="309">
        <f t="shared" si="32"/>
        <v>14455</v>
      </c>
      <c r="I37" s="126">
        <f t="shared" si="33"/>
        <v>1.9465406587206413</v>
      </c>
      <c r="J37" s="4"/>
      <c r="K37" s="7"/>
      <c r="L37" s="14" t="s">
        <v>11</v>
      </c>
      <c r="M37" s="386">
        <f>Lcc_BKK!M37+Lcc_DMK!M37</f>
        <v>961531</v>
      </c>
      <c r="N37" s="384">
        <f>Lcc_BKK!N37+Lcc_DMK!N37</f>
        <v>969424</v>
      </c>
      <c r="O37" s="174">
        <f t="shared" si="34"/>
        <v>1930955</v>
      </c>
      <c r="P37" s="385">
        <f>Lcc_BKK!P37+Lcc_DMK!P37</f>
        <v>325</v>
      </c>
      <c r="Q37" s="316">
        <f>O37+P37</f>
        <v>1931280</v>
      </c>
      <c r="R37" s="386">
        <f>Lcc_BKK!R37+Lcc_DMK!R37</f>
        <v>1062600</v>
      </c>
      <c r="S37" s="384">
        <f>Lcc_BKK!S37+Lcc_DMK!S37</f>
        <v>1057055</v>
      </c>
      <c r="T37" s="314">
        <f t="shared" si="35"/>
        <v>2119655</v>
      </c>
      <c r="U37" s="385">
        <f>Lcc_BKK!U37+Lcc_DMK!U37</f>
        <v>361</v>
      </c>
      <c r="V37" s="314">
        <f>T37+U37</f>
        <v>2120016</v>
      </c>
      <c r="W37" s="41">
        <f t="shared" si="36"/>
        <v>9.7725860569156211</v>
      </c>
    </row>
    <row r="38" spans="1:28" ht="13.5" thickBot="1">
      <c r="A38" s="4" t="str">
        <f>IF(ISERROR(F38/G38)," ",IF(F38/G38&gt;0.5,IF(F38/G38&lt;1.5," ","NOT OK"),"NOT OK"))</f>
        <v xml:space="preserve"> </v>
      </c>
      <c r="B38" s="114" t="s">
        <v>12</v>
      </c>
      <c r="C38" s="378">
        <f>Lcc_BKK!C38+Lcc_DMK!C38</f>
        <v>7411</v>
      </c>
      <c r="D38" s="379">
        <f>Lcc_BKK!D38+Lcc_DMK!D38</f>
        <v>7409</v>
      </c>
      <c r="E38" s="309">
        <f t="shared" si="31"/>
        <v>14820</v>
      </c>
      <c r="F38" s="127">
        <f>Lcc_BKK!F38+Lcc_DMK!F38</f>
        <v>7563</v>
      </c>
      <c r="G38" s="128">
        <f>Lcc_BKK!G38+Lcc_DMK!G38</f>
        <v>7565</v>
      </c>
      <c r="H38" s="309">
        <f t="shared" si="32"/>
        <v>15128</v>
      </c>
      <c r="I38" s="126">
        <f t="shared" si="33"/>
        <v>2.0782726045883937</v>
      </c>
      <c r="J38" s="4"/>
      <c r="K38" s="7"/>
      <c r="L38" s="23" t="s">
        <v>12</v>
      </c>
      <c r="M38" s="386">
        <f>Lcc_BKK!M38+Lcc_DMK!M38</f>
        <v>1026606</v>
      </c>
      <c r="N38" s="384">
        <f>Lcc_BKK!N38+Lcc_DMK!N38</f>
        <v>1099380</v>
      </c>
      <c r="O38" s="174">
        <f t="shared" si="34"/>
        <v>2125986</v>
      </c>
      <c r="P38" s="385">
        <f>Lcc_BKK!P38+Lcc_DMK!P38</f>
        <v>343</v>
      </c>
      <c r="Q38" s="316">
        <f>O38+P38</f>
        <v>2126329</v>
      </c>
      <c r="R38" s="386">
        <f>Lcc_BKK!R38+Lcc_DMK!R38</f>
        <v>1097336</v>
      </c>
      <c r="S38" s="384">
        <f>Lcc_BKK!S38+Lcc_DMK!S38</f>
        <v>1172969</v>
      </c>
      <c r="T38" s="314">
        <f t="shared" si="35"/>
        <v>2270305</v>
      </c>
      <c r="U38" s="385">
        <f>Lcc_BKK!U38+Lcc_DMK!U38</f>
        <v>176</v>
      </c>
      <c r="V38" s="334">
        <f>T38+U38</f>
        <v>2270481</v>
      </c>
      <c r="W38" s="41">
        <f t="shared" si="36"/>
        <v>6.7793836231363924</v>
      </c>
    </row>
    <row r="39" spans="1:28" ht="14.25" thickTop="1" thickBot="1">
      <c r="A39" s="4" t="str">
        <f>IF(ISERROR(F39/G39)," ",IF(F39/G39&gt;0.5,IF(F39/G39&lt;1.5," ","NOT OK"),"NOT OK"))</f>
        <v xml:space="preserve"> </v>
      </c>
      <c r="B39" s="129" t="s">
        <v>57</v>
      </c>
      <c r="C39" s="130">
        <f t="shared" ref="C39:E39" si="37">+C36+C37+C38</f>
        <v>21210</v>
      </c>
      <c r="D39" s="132">
        <f t="shared" si="37"/>
        <v>21205</v>
      </c>
      <c r="E39" s="313">
        <f t="shared" si="37"/>
        <v>42415</v>
      </c>
      <c r="F39" s="130">
        <f t="shared" ref="F39:H39" si="38">+F36+F37+F38</f>
        <v>21834</v>
      </c>
      <c r="G39" s="132">
        <f t="shared" si="38"/>
        <v>21852</v>
      </c>
      <c r="H39" s="313">
        <f t="shared" si="38"/>
        <v>43686</v>
      </c>
      <c r="I39" s="133">
        <f>IF(E39=0,0,((H39/E39)-1)*100)</f>
        <v>2.9965813980902922</v>
      </c>
      <c r="J39" s="4"/>
      <c r="L39" s="42" t="s">
        <v>57</v>
      </c>
      <c r="M39" s="46">
        <f t="shared" ref="M39:V39" si="39">+M36+M37+M38</f>
        <v>2977174</v>
      </c>
      <c r="N39" s="44">
        <f t="shared" si="39"/>
        <v>3046979</v>
      </c>
      <c r="O39" s="315">
        <f t="shared" si="39"/>
        <v>6024153</v>
      </c>
      <c r="P39" s="44">
        <f t="shared" si="39"/>
        <v>968</v>
      </c>
      <c r="Q39" s="315">
        <f t="shared" si="39"/>
        <v>6025121</v>
      </c>
      <c r="R39" s="46">
        <f t="shared" si="39"/>
        <v>3179187</v>
      </c>
      <c r="S39" s="44">
        <f t="shared" si="39"/>
        <v>3258723</v>
      </c>
      <c r="T39" s="315">
        <f t="shared" si="39"/>
        <v>6437910</v>
      </c>
      <c r="U39" s="44">
        <f t="shared" si="39"/>
        <v>1506</v>
      </c>
      <c r="V39" s="315">
        <f t="shared" si="39"/>
        <v>6439416</v>
      </c>
      <c r="W39" s="47">
        <f>IF(Q39=0,0,((V39/Q39)-1)*100)</f>
        <v>6.8761274669836503</v>
      </c>
      <c r="AB39" s="290"/>
    </row>
    <row r="40" spans="1:28" ht="14.25" thickTop="1" thickBot="1">
      <c r="A40" s="4" t="str">
        <f t="shared" si="9"/>
        <v xml:space="preserve"> </v>
      </c>
      <c r="B40" s="109" t="s">
        <v>13</v>
      </c>
      <c r="C40" s="376">
        <f>Lcc_BKK!C40+Lcc_DMK!C40</f>
        <v>7344</v>
      </c>
      <c r="D40" s="377">
        <f>Lcc_BKK!D40+Lcc_DMK!D40</f>
        <v>7360</v>
      </c>
      <c r="E40" s="309">
        <f t="shared" ref="E40" si="40">SUM(C40:D40)</f>
        <v>14704</v>
      </c>
      <c r="F40" s="123">
        <f>Lcc_BKK!F40+Lcc_DMK!F40</f>
        <v>7598</v>
      </c>
      <c r="G40" s="125">
        <f>Lcc_BKK!G40+Lcc_DMK!G40</f>
        <v>7611</v>
      </c>
      <c r="H40" s="309">
        <f t="shared" ref="H40" si="41">SUM(F40:G40)</f>
        <v>15209</v>
      </c>
      <c r="I40" s="126">
        <f t="shared" ref="I40" si="42">IF(E40=0,0,((H40/E40)-1)*100)</f>
        <v>3.4344396082698569</v>
      </c>
      <c r="J40" s="4"/>
      <c r="L40" s="14" t="s">
        <v>13</v>
      </c>
      <c r="M40" s="386">
        <f>Lcc_BKK!M40+Lcc_DMK!M40</f>
        <v>1124522</v>
      </c>
      <c r="N40" s="384">
        <f>Lcc_BKK!N40+Lcc_DMK!N40</f>
        <v>1084073</v>
      </c>
      <c r="O40" s="314">
        <f t="shared" ref="O40" si="43">SUM(M40:N40)</f>
        <v>2208595</v>
      </c>
      <c r="P40" s="385">
        <f>Lcc_BKK!P40+Lcc_DMK!P40</f>
        <v>590</v>
      </c>
      <c r="Q40" s="316">
        <f>O40+P40</f>
        <v>2209185</v>
      </c>
      <c r="R40" s="386">
        <f>Lcc_BKK!R40+Lcc_DMK!R40</f>
        <v>1186231</v>
      </c>
      <c r="S40" s="384">
        <f>Lcc_BKK!S40+Lcc_DMK!S40</f>
        <v>1134750</v>
      </c>
      <c r="T40" s="314">
        <f>SUM(R40:S40)</f>
        <v>2320981</v>
      </c>
      <c r="U40" s="385">
        <f>Lcc_BKK!U40+Lcc_DMK!U40</f>
        <v>168</v>
      </c>
      <c r="V40" s="316">
        <f>T40+U40</f>
        <v>2321149</v>
      </c>
      <c r="W40" s="41">
        <f t="shared" ref="W40" si="44">IF(Q40=0,0,((V40/Q40)-1)*100)</f>
        <v>5.0681133540196877</v>
      </c>
    </row>
    <row r="41" spans="1:28" ht="14.25" thickTop="1" thickBot="1">
      <c r="A41" s="350" t="str">
        <f>IF(ISERROR(F41/G41)," ",IF(F41/G41&gt;0.5,IF(F41/G41&lt;1.5," ","NOT OK"),"NOT OK"))</f>
        <v xml:space="preserve"> </v>
      </c>
      <c r="B41" s="129" t="s">
        <v>67</v>
      </c>
      <c r="C41" s="130">
        <f>+C39+C40</f>
        <v>28554</v>
      </c>
      <c r="D41" s="132">
        <f t="shared" ref="D41:H41" si="45">+D39+D40</f>
        <v>28565</v>
      </c>
      <c r="E41" s="313">
        <f t="shared" si="45"/>
        <v>57119</v>
      </c>
      <c r="F41" s="130">
        <f t="shared" si="45"/>
        <v>29432</v>
      </c>
      <c r="G41" s="132">
        <f t="shared" si="45"/>
        <v>29463</v>
      </c>
      <c r="H41" s="313">
        <f t="shared" si="45"/>
        <v>58895</v>
      </c>
      <c r="I41" s="133">
        <f>IF(E41=0,0,((H41/E41)-1)*100)</f>
        <v>3.1092981319700952</v>
      </c>
      <c r="J41" s="4"/>
      <c r="L41" s="42" t="s">
        <v>67</v>
      </c>
      <c r="M41" s="46">
        <f>+M39+M40</f>
        <v>4101696</v>
      </c>
      <c r="N41" s="44">
        <f t="shared" ref="N41:V41" si="46">+N39+N40</f>
        <v>4131052</v>
      </c>
      <c r="O41" s="315">
        <f t="shared" si="46"/>
        <v>8232748</v>
      </c>
      <c r="P41" s="44">
        <f t="shared" si="46"/>
        <v>1558</v>
      </c>
      <c r="Q41" s="315">
        <f t="shared" si="46"/>
        <v>8234306</v>
      </c>
      <c r="R41" s="46">
        <f t="shared" si="46"/>
        <v>4365418</v>
      </c>
      <c r="S41" s="44">
        <f t="shared" si="46"/>
        <v>4393473</v>
      </c>
      <c r="T41" s="315">
        <f t="shared" si="46"/>
        <v>8758891</v>
      </c>
      <c r="U41" s="44">
        <f t="shared" si="46"/>
        <v>1674</v>
      </c>
      <c r="V41" s="315">
        <f t="shared" si="46"/>
        <v>8760565</v>
      </c>
      <c r="W41" s="47">
        <f>IF(Q41=0,0,((V41/Q41)-1)*100)</f>
        <v>6.3910546924051737</v>
      </c>
      <c r="AB41" s="290"/>
    </row>
    <row r="42" spans="1:28" ht="13.5" thickTop="1">
      <c r="A42" s="4" t="str">
        <f>IF(ISERROR(F42/G42)," ",IF(F42/G42&gt;0.5,IF(F42/G42&lt;1.5," ","NOT OK"),"NOT OK"))</f>
        <v xml:space="preserve"> </v>
      </c>
      <c r="B42" s="109" t="s">
        <v>14</v>
      </c>
      <c r="C42" s="376">
        <f>Lcc_BKK!C42+Lcc_DMK!C42</f>
        <v>6608</v>
      </c>
      <c r="D42" s="377">
        <f>Lcc_BKK!D42+Lcc_DMK!D42</f>
        <v>6608</v>
      </c>
      <c r="E42" s="309">
        <f>SUM(C42:D42)</f>
        <v>13216</v>
      </c>
      <c r="F42" s="123"/>
      <c r="G42" s="125"/>
      <c r="H42" s="309"/>
      <c r="I42" s="126"/>
      <c r="J42" s="4"/>
      <c r="L42" s="14" t="s">
        <v>14</v>
      </c>
      <c r="M42" s="386">
        <f>Lcc_BKK!M42+Lcc_DMK!M42</f>
        <v>1000544</v>
      </c>
      <c r="N42" s="384">
        <f>Lcc_BKK!N42+Lcc_DMK!N42</f>
        <v>985665</v>
      </c>
      <c r="O42" s="314">
        <f>SUM(M42:N42)</f>
        <v>1986209</v>
      </c>
      <c r="P42" s="385">
        <f>Lcc_BKK!P42+Lcc_DMK!P42</f>
        <v>202</v>
      </c>
      <c r="Q42" s="316">
        <f>O42+P42</f>
        <v>1986411</v>
      </c>
      <c r="R42" s="386"/>
      <c r="S42" s="384"/>
      <c r="T42" s="314"/>
      <c r="U42" s="385"/>
      <c r="V42" s="316"/>
      <c r="W42" s="41"/>
    </row>
    <row r="43" spans="1:28" ht="13.5" thickBot="1">
      <c r="A43" s="4" t="str">
        <f>IF(ISERROR(F43/G43)," ",IF(F43/G43&gt;0.5,IF(F43/G43&lt;1.5," ","NOT OK"),"NOT OK"))</f>
        <v xml:space="preserve"> </v>
      </c>
      <c r="B43" s="109" t="s">
        <v>15</v>
      </c>
      <c r="C43" s="376">
        <f>Lcc_BKK!C43+Lcc_DMK!C43</f>
        <v>7232</v>
      </c>
      <c r="D43" s="377">
        <f>Lcc_BKK!D43+Lcc_DMK!D43</f>
        <v>7238</v>
      </c>
      <c r="E43" s="309">
        <f>SUM(C43:D43)</f>
        <v>14470</v>
      </c>
      <c r="F43" s="123"/>
      <c r="G43" s="125"/>
      <c r="H43" s="309"/>
      <c r="I43" s="126"/>
      <c r="J43" s="4"/>
      <c r="L43" s="14" t="s">
        <v>15</v>
      </c>
      <c r="M43" s="386">
        <f>Lcc_BKK!M43+Lcc_DMK!M43</f>
        <v>1097787</v>
      </c>
      <c r="N43" s="384">
        <f>Lcc_BKK!N43+Lcc_DMK!N43</f>
        <v>1083188</v>
      </c>
      <c r="O43" s="314">
        <f>SUM(M43:N43)</f>
        <v>2180975</v>
      </c>
      <c r="P43" s="385">
        <f>Lcc_BKK!P43+Lcc_DMK!P43</f>
        <v>509</v>
      </c>
      <c r="Q43" s="316">
        <f>O43+P43</f>
        <v>2181484</v>
      </c>
      <c r="R43" s="386"/>
      <c r="S43" s="384"/>
      <c r="T43" s="174"/>
      <c r="U43" s="385"/>
      <c r="V43" s="177"/>
      <c r="W43" s="41"/>
    </row>
    <row r="44" spans="1:28" ht="14.25" thickTop="1" thickBot="1">
      <c r="A44" s="350" t="str">
        <f>IF(ISERROR(F44/G44)," ",IF(F44/G44&gt;0.5,IF(F44/G44&lt;1.5," ","NOT OK"),"NOT OK"))</f>
        <v xml:space="preserve"> </v>
      </c>
      <c r="B44" s="129" t="s">
        <v>61</v>
      </c>
      <c r="C44" s="130">
        <f>+C40+C42+C43</f>
        <v>21184</v>
      </c>
      <c r="D44" s="132">
        <f t="shared" ref="D44" si="47">+D40+D42+D43</f>
        <v>21206</v>
      </c>
      <c r="E44" s="313">
        <f t="shared" ref="E44" si="48">+E40+E42+E43</f>
        <v>42390</v>
      </c>
      <c r="F44" s="130"/>
      <c r="G44" s="132"/>
      <c r="H44" s="313"/>
      <c r="I44" s="133"/>
      <c r="J44" s="4"/>
      <c r="L44" s="42" t="s">
        <v>61</v>
      </c>
      <c r="M44" s="46">
        <f>+M40+M42+M43</f>
        <v>3222853</v>
      </c>
      <c r="N44" s="44">
        <f t="shared" ref="N44" si="49">+N40+N42+N43</f>
        <v>3152926</v>
      </c>
      <c r="O44" s="315">
        <f t="shared" ref="O44" si="50">+O40+O42+O43</f>
        <v>6375779</v>
      </c>
      <c r="P44" s="44">
        <f t="shared" ref="P44" si="51">+P40+P42+P43</f>
        <v>1301</v>
      </c>
      <c r="Q44" s="315">
        <f t="shared" ref="Q44" si="52">+Q40+Q42+Q43</f>
        <v>6377080</v>
      </c>
      <c r="R44" s="46"/>
      <c r="S44" s="44"/>
      <c r="T44" s="315"/>
      <c r="U44" s="44"/>
      <c r="V44" s="315"/>
      <c r="W44" s="47"/>
      <c r="AB44" s="290"/>
    </row>
    <row r="45" spans="1:28" ht="13.5" thickTop="1">
      <c r="A45" s="4" t="str">
        <f t="shared" si="9"/>
        <v xml:space="preserve"> </v>
      </c>
      <c r="B45" s="109" t="s">
        <v>16</v>
      </c>
      <c r="C45" s="135">
        <f>Lcc_BKK!C45+Lcc_DMK!C45</f>
        <v>6904</v>
      </c>
      <c r="D45" s="137">
        <f>Lcc_BKK!D45+Lcc_DMK!D45</f>
        <v>6938</v>
      </c>
      <c r="E45" s="309">
        <f t="shared" ref="E45" si="53">SUM(C45:D45)</f>
        <v>13842</v>
      </c>
      <c r="F45" s="135"/>
      <c r="G45" s="137"/>
      <c r="H45" s="309"/>
      <c r="I45" s="126"/>
      <c r="J45" s="4"/>
      <c r="L45" s="14" t="s">
        <v>16</v>
      </c>
      <c r="M45" s="386">
        <f>Lcc_BKK!M45+Lcc_DMK!M45</f>
        <v>1034017</v>
      </c>
      <c r="N45" s="384">
        <f>Lcc_BKK!N45+Lcc_DMK!N45</f>
        <v>1033027</v>
      </c>
      <c r="O45" s="174">
        <f t="shared" ref="O45" si="54">SUM(M45:N45)</f>
        <v>2067044</v>
      </c>
      <c r="P45" s="385">
        <f>Lcc_BKK!P45+Lcc_DMK!P45</f>
        <v>727</v>
      </c>
      <c r="Q45" s="279">
        <f>O45+P45</f>
        <v>2067771</v>
      </c>
      <c r="R45" s="386"/>
      <c r="S45" s="384"/>
      <c r="T45" s="174"/>
      <c r="U45" s="385"/>
      <c r="V45" s="177"/>
      <c r="W45" s="41"/>
    </row>
    <row r="46" spans="1:28">
      <c r="A46" s="4" t="str">
        <f t="shared" ref="A46" si="55">IF(ISERROR(F46/G46)," ",IF(F46/G46&gt;0.5,IF(F46/G46&lt;1.5," ","NOT OK"),"NOT OK"))</f>
        <v xml:space="preserve"> </v>
      </c>
      <c r="B46" s="109" t="s">
        <v>17</v>
      </c>
      <c r="C46" s="135">
        <f>Lcc_BKK!C46+Lcc_DMK!C46</f>
        <v>6951</v>
      </c>
      <c r="D46" s="137">
        <f>Lcc_BKK!D46+Lcc_DMK!D46</f>
        <v>6990</v>
      </c>
      <c r="E46" s="309">
        <f>SUM(C46:D46)</f>
        <v>13941</v>
      </c>
      <c r="F46" s="135"/>
      <c r="G46" s="137"/>
      <c r="H46" s="309"/>
      <c r="I46" s="126"/>
      <c r="J46" s="4"/>
      <c r="L46" s="14" t="s">
        <v>17</v>
      </c>
      <c r="M46" s="386">
        <f>Lcc_BKK!M46+Lcc_DMK!M46</f>
        <v>987425</v>
      </c>
      <c r="N46" s="384">
        <f>Lcc_BKK!N46+Lcc_DMK!N46</f>
        <v>987892</v>
      </c>
      <c r="O46" s="174">
        <f>SUM(M46:N46)</f>
        <v>1975317</v>
      </c>
      <c r="P46" s="383">
        <f>Lcc_BKK!P46+Lcc_DMK!P46</f>
        <v>640</v>
      </c>
      <c r="Q46" s="174">
        <f>O46+P46</f>
        <v>1975957</v>
      </c>
      <c r="R46" s="386"/>
      <c r="S46" s="384"/>
      <c r="T46" s="174"/>
      <c r="U46" s="385"/>
      <c r="V46" s="177"/>
      <c r="W46" s="41"/>
    </row>
    <row r="47" spans="1:28" ht="13.5" thickBot="1">
      <c r="A47" s="4" t="str">
        <f>IF(ISERROR(F47/G47)," ",IF(F47/G47&gt;0.5,IF(F47/G47&lt;1.5," ","NOT OK"),"NOT OK"))</f>
        <v xml:space="preserve"> </v>
      </c>
      <c r="B47" s="109" t="s">
        <v>18</v>
      </c>
      <c r="C47" s="135">
        <f>Lcc_BKK!C47+Lcc_DMK!C47</f>
        <v>6551</v>
      </c>
      <c r="D47" s="137">
        <f>Lcc_BKK!D47+Lcc_DMK!D47</f>
        <v>6573</v>
      </c>
      <c r="E47" s="309">
        <f>SUM(C47:D47)</f>
        <v>13124</v>
      </c>
      <c r="F47" s="135"/>
      <c r="G47" s="137"/>
      <c r="H47" s="309"/>
      <c r="I47" s="126"/>
      <c r="J47" s="4"/>
      <c r="L47" s="14" t="s">
        <v>18</v>
      </c>
      <c r="M47" s="386">
        <f>Lcc_BKK!M47+Lcc_DMK!M47</f>
        <v>928378</v>
      </c>
      <c r="N47" s="384">
        <f>Lcc_BKK!N47+Lcc_DMK!N47</f>
        <v>933978</v>
      </c>
      <c r="O47" s="174">
        <f>SUM(M47:N47)</f>
        <v>1862356</v>
      </c>
      <c r="P47" s="383">
        <f>Lcc_BKK!P47+Lcc_DMK!P47</f>
        <v>474</v>
      </c>
      <c r="Q47" s="338">
        <f>O47+P47</f>
        <v>1862830</v>
      </c>
      <c r="R47" s="386"/>
      <c r="S47" s="384"/>
      <c r="T47" s="174"/>
      <c r="U47" s="383"/>
      <c r="V47" s="174"/>
      <c r="W47" s="41"/>
    </row>
    <row r="48" spans="1:28" ht="15.75" customHeight="1" thickTop="1" thickBot="1">
      <c r="A48" s="10" t="str">
        <f>IF(ISERROR(F48/G48)," ",IF(F48/G48&gt;0.5,IF(F48/G48&lt;1.5," ","NOT OK"),"NOT OK"))</f>
        <v xml:space="preserve"> </v>
      </c>
      <c r="B48" s="138" t="s">
        <v>19</v>
      </c>
      <c r="C48" s="130">
        <f>+C45+C46+C47</f>
        <v>20406</v>
      </c>
      <c r="D48" s="140">
        <f t="shared" ref="D48" si="56">+D45+D46+D47</f>
        <v>20501</v>
      </c>
      <c r="E48" s="165">
        <f t="shared" ref="E48" si="57">+E45+E46+E47</f>
        <v>40907</v>
      </c>
      <c r="F48" s="130"/>
      <c r="G48" s="140"/>
      <c r="H48" s="165"/>
      <c r="I48" s="133"/>
      <c r="J48" s="10"/>
      <c r="K48" s="11"/>
      <c r="L48" s="48" t="s">
        <v>19</v>
      </c>
      <c r="M48" s="49">
        <f>+M45+M46+M47</f>
        <v>2949820</v>
      </c>
      <c r="N48" s="50">
        <f t="shared" ref="N48" si="58">+N45+N46+N47</f>
        <v>2954897</v>
      </c>
      <c r="O48" s="413">
        <f t="shared" ref="O48" si="59">+O45+O46+O47</f>
        <v>5904717</v>
      </c>
      <c r="P48" s="50">
        <f t="shared" ref="P48" si="60">+P45+P46+P47</f>
        <v>1841</v>
      </c>
      <c r="Q48" s="413">
        <f t="shared" ref="Q48" si="61">+Q45+Q46+Q47</f>
        <v>5906558</v>
      </c>
      <c r="R48" s="49"/>
      <c r="S48" s="50"/>
      <c r="T48" s="176"/>
      <c r="U48" s="50"/>
      <c r="V48" s="176"/>
      <c r="W48" s="51"/>
    </row>
    <row r="49" spans="1:28" ht="13.5" thickTop="1">
      <c r="A49" s="4" t="str">
        <f>IF(ISERROR(F49/G49)," ",IF(F49/G49&gt;0.5,IF(F49/G49&lt;1.5," ","NOT OK"),"NOT OK"))</f>
        <v xml:space="preserve"> </v>
      </c>
      <c r="B49" s="109" t="s">
        <v>20</v>
      </c>
      <c r="C49" s="376">
        <f>Lcc_BKK!C49+Lcc_DMK!C49</f>
        <v>6796</v>
      </c>
      <c r="D49" s="377">
        <f>Lcc_BKK!D49+Lcc_DMK!D49</f>
        <v>6816</v>
      </c>
      <c r="E49" s="310">
        <f>SUM(C49:D49)</f>
        <v>13612</v>
      </c>
      <c r="F49" s="123"/>
      <c r="G49" s="125"/>
      <c r="H49" s="310"/>
      <c r="I49" s="126"/>
      <c r="J49" s="4"/>
      <c r="L49" s="14" t="s">
        <v>21</v>
      </c>
      <c r="M49" s="386">
        <f>Lcc_BKK!M49+Lcc_DMK!M49</f>
        <v>991125</v>
      </c>
      <c r="N49" s="384">
        <f>Lcc_BKK!N49+Lcc_DMK!N49</f>
        <v>1000781</v>
      </c>
      <c r="O49" s="174">
        <f>SUM(M49:N49)</f>
        <v>1991906</v>
      </c>
      <c r="P49" s="385">
        <f>Lcc_BKK!P49+Lcc_DMK!P49</f>
        <v>181</v>
      </c>
      <c r="Q49" s="174">
        <f>O49+P49</f>
        <v>1992087</v>
      </c>
      <c r="R49" s="386"/>
      <c r="S49" s="384"/>
      <c r="T49" s="174"/>
      <c r="U49" s="383"/>
      <c r="V49" s="314"/>
      <c r="W49" s="41"/>
    </row>
    <row r="50" spans="1:28">
      <c r="A50" s="4" t="str">
        <f t="shared" ref="A50" si="62">IF(ISERROR(F50/G50)," ",IF(F50/G50&gt;0.5,IF(F50/G50&lt;1.5," ","NOT OK"),"NOT OK"))</f>
        <v xml:space="preserve"> </v>
      </c>
      <c r="B50" s="109" t="s">
        <v>22</v>
      </c>
      <c r="C50" s="376">
        <f>Lcc_BKK!C50+Lcc_DMK!C50</f>
        <v>6926</v>
      </c>
      <c r="D50" s="377">
        <f>Lcc_BKK!D50+Lcc_DMK!D50</f>
        <v>6926</v>
      </c>
      <c r="E50" s="311">
        <f t="shared" ref="E50" si="63">SUM(C50:D50)</f>
        <v>13852</v>
      </c>
      <c r="F50" s="376"/>
      <c r="G50" s="377"/>
      <c r="H50" s="311"/>
      <c r="I50" s="126"/>
      <c r="J50" s="4"/>
      <c r="L50" s="14" t="s">
        <v>22</v>
      </c>
      <c r="M50" s="386">
        <f>Lcc_BKK!M50+Lcc_DMK!M50</f>
        <v>1030197</v>
      </c>
      <c r="N50" s="384">
        <f>Lcc_BKK!N50+Lcc_DMK!N50</f>
        <v>1007781</v>
      </c>
      <c r="O50" s="174">
        <f t="shared" ref="O50" si="64">SUM(M50:N50)</f>
        <v>2037978</v>
      </c>
      <c r="P50" s="385">
        <f>Lcc_BKK!P50+Lcc_DMK!P50</f>
        <v>219</v>
      </c>
      <c r="Q50" s="174">
        <f>O50+P50</f>
        <v>2038197</v>
      </c>
      <c r="R50" s="386"/>
      <c r="S50" s="384"/>
      <c r="T50" s="174"/>
      <c r="U50" s="383"/>
      <c r="V50" s="314"/>
      <c r="W50" s="41"/>
    </row>
    <row r="51" spans="1:28" ht="13.5" thickBot="1">
      <c r="A51" s="4" t="str">
        <f>IF(ISERROR(F51/G51)," ",IF(F51/G51&gt;0.5,IF(F51/G51&lt;1.5," ","NOT OK"),"NOT OK"))</f>
        <v xml:space="preserve"> </v>
      </c>
      <c r="B51" s="109" t="s">
        <v>23</v>
      </c>
      <c r="C51" s="376">
        <f>Lcc_BKK!C51+Lcc_DMK!C51</f>
        <v>6499</v>
      </c>
      <c r="D51" s="141">
        <f>Lcc_BKK!D51+Lcc_DMK!D51</f>
        <v>6499</v>
      </c>
      <c r="E51" s="312">
        <f t="shared" ref="E51" si="65">SUM(C51:D51)</f>
        <v>12998</v>
      </c>
      <c r="F51" s="123"/>
      <c r="G51" s="141"/>
      <c r="H51" s="312"/>
      <c r="I51" s="142"/>
      <c r="J51" s="4"/>
      <c r="L51" s="14" t="s">
        <v>23</v>
      </c>
      <c r="M51" s="386">
        <f>Lcc_BKK!M51+Lcc_DMK!M51</f>
        <v>937412</v>
      </c>
      <c r="N51" s="384">
        <f>Lcc_BKK!N51+Lcc_DMK!N51</f>
        <v>933438</v>
      </c>
      <c r="O51" s="174">
        <f t="shared" ref="O51" si="66">SUM(M51:N51)</f>
        <v>1870850</v>
      </c>
      <c r="P51" s="385">
        <f>Lcc_BKK!P51+Lcc_DMK!P51</f>
        <v>511</v>
      </c>
      <c r="Q51" s="277">
        <f>O51+P51</f>
        <v>1871361</v>
      </c>
      <c r="R51" s="386"/>
      <c r="S51" s="384"/>
      <c r="T51" s="174"/>
      <c r="U51" s="385"/>
      <c r="V51" s="316"/>
      <c r="W51" s="41"/>
    </row>
    <row r="52" spans="1:28" ht="14.25" thickTop="1" thickBot="1">
      <c r="A52" s="350" t="str">
        <f>IF(ISERROR(F52/G52)," ",IF(F52/G52&gt;0.5,IF(F52/G52&lt;1.5," ","NOT OK"),"NOT OK"))</f>
        <v xml:space="preserve"> </v>
      </c>
      <c r="B52" s="129" t="s">
        <v>40</v>
      </c>
      <c r="C52" s="130">
        <f>+C49+C50+C51</f>
        <v>20221</v>
      </c>
      <c r="D52" s="130">
        <f t="shared" ref="D52" si="67">+D49+D50+D51</f>
        <v>20241</v>
      </c>
      <c r="E52" s="130">
        <f t="shared" ref="E52" si="68">+E49+E50+E51</f>
        <v>40462</v>
      </c>
      <c r="F52" s="130"/>
      <c r="G52" s="130"/>
      <c r="H52" s="130"/>
      <c r="I52" s="133"/>
      <c r="J52" s="4"/>
      <c r="L52" s="418" t="s">
        <v>40</v>
      </c>
      <c r="M52" s="46">
        <f>+M49+M50+M51</f>
        <v>2958734</v>
      </c>
      <c r="N52" s="44">
        <f t="shared" ref="N52" si="69">+N49+N50+N51</f>
        <v>2942000</v>
      </c>
      <c r="O52" s="315">
        <f t="shared" ref="O52" si="70">+O49+O50+O51</f>
        <v>5900734</v>
      </c>
      <c r="P52" s="45">
        <f t="shared" ref="P52" si="71">+P49+P50+P51</f>
        <v>911</v>
      </c>
      <c r="Q52" s="317">
        <f t="shared" ref="Q52" si="72">+Q49+Q50+Q51</f>
        <v>5901645</v>
      </c>
      <c r="R52" s="46"/>
      <c r="S52" s="44"/>
      <c r="T52" s="315"/>
      <c r="U52" s="45"/>
      <c r="V52" s="317"/>
      <c r="W52" s="47"/>
    </row>
    <row r="53" spans="1:28" ht="14.25" thickTop="1" thickBot="1">
      <c r="A53" s="350" t="str">
        <f t="shared" ref="A53" si="73">IF(ISERROR(F53/G53)," ",IF(F53/G53&gt;0.5,IF(F53/G53&lt;1.5," ","NOT OK"),"NOT OK"))</f>
        <v xml:space="preserve"> </v>
      </c>
      <c r="B53" s="129" t="s">
        <v>62</v>
      </c>
      <c r="C53" s="130">
        <f>C44+C48+C49+C50+C51</f>
        <v>61811</v>
      </c>
      <c r="D53" s="130">
        <f t="shared" ref="D53:E53" si="74">D44+D48+D49+D50+D51</f>
        <v>61948</v>
      </c>
      <c r="E53" s="130">
        <f t="shared" si="74"/>
        <v>123759</v>
      </c>
      <c r="F53" s="130"/>
      <c r="G53" s="130"/>
      <c r="H53" s="130"/>
      <c r="I53" s="133"/>
      <c r="J53" s="4"/>
      <c r="L53" s="418" t="s">
        <v>62</v>
      </c>
      <c r="M53" s="43">
        <f>M44+M48+M49+M50+M51</f>
        <v>9131407</v>
      </c>
      <c r="N53" s="43">
        <f t="shared" ref="N53:Q53" si="75">N44+N48+N49+N50+N51</f>
        <v>9049823</v>
      </c>
      <c r="O53" s="414">
        <f t="shared" si="75"/>
        <v>18181230</v>
      </c>
      <c r="P53" s="43">
        <f t="shared" si="75"/>
        <v>4053</v>
      </c>
      <c r="Q53" s="414">
        <f t="shared" si="75"/>
        <v>18185283</v>
      </c>
      <c r="R53" s="43"/>
      <c r="S53" s="43"/>
      <c r="T53" s="414"/>
      <c r="U53" s="43"/>
      <c r="V53" s="414"/>
      <c r="W53" s="47"/>
      <c r="X53" s="1"/>
      <c r="Y53" s="1"/>
      <c r="Z53" s="1"/>
      <c r="AA53" s="1"/>
    </row>
    <row r="54" spans="1:28" ht="14.25" thickTop="1" thickBot="1">
      <c r="A54" s="350" t="str">
        <f>IF(ISERROR(F54/G54)," ",IF(F54/G54&gt;0.5,IF(F54/G54&lt;1.5," ","NOT OK"),"NOT OK"))</f>
        <v xml:space="preserve"> </v>
      </c>
      <c r="B54" s="129" t="s">
        <v>63</v>
      </c>
      <c r="C54" s="130">
        <f>+C39+C44+C48+C52</f>
        <v>83021</v>
      </c>
      <c r="D54" s="130">
        <f t="shared" ref="D54:E54" si="76">+D39+D44+D48+D52</f>
        <v>83153</v>
      </c>
      <c r="E54" s="130">
        <f t="shared" si="76"/>
        <v>166174</v>
      </c>
      <c r="F54" s="130"/>
      <c r="G54" s="130"/>
      <c r="H54" s="130"/>
      <c r="I54" s="133"/>
      <c r="J54" s="4"/>
      <c r="L54" s="418" t="s">
        <v>63</v>
      </c>
      <c r="M54" s="46">
        <f>+M39+M44+M48+M52</f>
        <v>12108581</v>
      </c>
      <c r="N54" s="44">
        <f t="shared" ref="N54:Q54" si="77">+N39+N44+N48+N52</f>
        <v>12096802</v>
      </c>
      <c r="O54" s="315">
        <f t="shared" si="77"/>
        <v>24205383</v>
      </c>
      <c r="P54" s="44">
        <f t="shared" si="77"/>
        <v>5021</v>
      </c>
      <c r="Q54" s="315">
        <f t="shared" si="77"/>
        <v>24210404</v>
      </c>
      <c r="R54" s="46"/>
      <c r="S54" s="44"/>
      <c r="T54" s="315"/>
      <c r="U54" s="44"/>
      <c r="V54" s="315"/>
      <c r="W54" s="47"/>
      <c r="AB54" s="290"/>
    </row>
    <row r="55" spans="1:28" ht="14.25" thickTop="1" thickBot="1">
      <c r="B55" s="143" t="s">
        <v>60</v>
      </c>
      <c r="C55" s="105"/>
      <c r="D55" s="105"/>
      <c r="E55" s="105"/>
      <c r="F55" s="105"/>
      <c r="G55" s="105"/>
      <c r="H55" s="105"/>
      <c r="I55" s="106"/>
      <c r="J55" s="4"/>
      <c r="L55" s="55" t="s">
        <v>60</v>
      </c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4"/>
    </row>
    <row r="56" spans="1:28" ht="13.5" thickTop="1">
      <c r="B56" s="657" t="s">
        <v>27</v>
      </c>
      <c r="C56" s="658"/>
      <c r="D56" s="658"/>
      <c r="E56" s="658"/>
      <c r="F56" s="658"/>
      <c r="G56" s="658"/>
      <c r="H56" s="658"/>
      <c r="I56" s="659"/>
      <c r="J56" s="4"/>
      <c r="L56" s="660" t="s">
        <v>28</v>
      </c>
      <c r="M56" s="661"/>
      <c r="N56" s="661"/>
      <c r="O56" s="661"/>
      <c r="P56" s="661"/>
      <c r="Q56" s="661"/>
      <c r="R56" s="661"/>
      <c r="S56" s="661"/>
      <c r="T56" s="661"/>
      <c r="U56" s="661"/>
      <c r="V56" s="661"/>
      <c r="W56" s="662"/>
    </row>
    <row r="57" spans="1:28" ht="13.5" thickBot="1">
      <c r="B57" s="663" t="s">
        <v>30</v>
      </c>
      <c r="C57" s="664"/>
      <c r="D57" s="664"/>
      <c r="E57" s="664"/>
      <c r="F57" s="664"/>
      <c r="G57" s="664"/>
      <c r="H57" s="664"/>
      <c r="I57" s="665"/>
      <c r="J57" s="4"/>
      <c r="L57" s="666" t="s">
        <v>50</v>
      </c>
      <c r="M57" s="667"/>
      <c r="N57" s="667"/>
      <c r="O57" s="667"/>
      <c r="P57" s="667"/>
      <c r="Q57" s="667"/>
      <c r="R57" s="667"/>
      <c r="S57" s="667"/>
      <c r="T57" s="667"/>
      <c r="U57" s="667"/>
      <c r="V57" s="667"/>
      <c r="W57" s="668"/>
    </row>
    <row r="58" spans="1:28" ht="14.25" thickTop="1" thickBot="1">
      <c r="B58" s="104"/>
      <c r="C58" s="105"/>
      <c r="D58" s="105"/>
      <c r="E58" s="105"/>
      <c r="F58" s="105"/>
      <c r="G58" s="105"/>
      <c r="H58" s="105"/>
      <c r="I58" s="106"/>
      <c r="J58" s="4"/>
      <c r="L58" s="52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4"/>
    </row>
    <row r="59" spans="1:28" ht="14.25" thickTop="1" thickBot="1">
      <c r="B59" s="107"/>
      <c r="C59" s="669" t="s">
        <v>64</v>
      </c>
      <c r="D59" s="670"/>
      <c r="E59" s="671"/>
      <c r="F59" s="669" t="s">
        <v>65</v>
      </c>
      <c r="G59" s="670"/>
      <c r="H59" s="671"/>
      <c r="I59" s="108" t="s">
        <v>2</v>
      </c>
      <c r="J59" s="4"/>
      <c r="L59" s="12"/>
      <c r="M59" s="672" t="s">
        <v>64</v>
      </c>
      <c r="N59" s="673"/>
      <c r="O59" s="673"/>
      <c r="P59" s="673"/>
      <c r="Q59" s="674"/>
      <c r="R59" s="672" t="s">
        <v>65</v>
      </c>
      <c r="S59" s="673"/>
      <c r="T59" s="673"/>
      <c r="U59" s="673"/>
      <c r="V59" s="674"/>
      <c r="W59" s="13" t="s">
        <v>2</v>
      </c>
    </row>
    <row r="60" spans="1:28" ht="13.5" thickTop="1">
      <c r="B60" s="109" t="s">
        <v>3</v>
      </c>
      <c r="C60" s="110"/>
      <c r="D60" s="111"/>
      <c r="E60" s="112"/>
      <c r="F60" s="110"/>
      <c r="G60" s="111"/>
      <c r="H60" s="112"/>
      <c r="I60" s="113" t="s">
        <v>4</v>
      </c>
      <c r="J60" s="4"/>
      <c r="L60" s="14" t="s">
        <v>3</v>
      </c>
      <c r="M60" s="20"/>
      <c r="N60" s="16"/>
      <c r="O60" s="17"/>
      <c r="P60" s="18"/>
      <c r="Q60" s="21"/>
      <c r="R60" s="20"/>
      <c r="S60" s="16"/>
      <c r="T60" s="17"/>
      <c r="U60" s="18"/>
      <c r="V60" s="21"/>
      <c r="W60" s="22" t="s">
        <v>4</v>
      </c>
    </row>
    <row r="61" spans="1:28" ht="13.5" thickBot="1">
      <c r="B61" s="114" t="s">
        <v>29</v>
      </c>
      <c r="C61" s="115" t="s">
        <v>5</v>
      </c>
      <c r="D61" s="116" t="s">
        <v>6</v>
      </c>
      <c r="E61" s="408" t="s">
        <v>7</v>
      </c>
      <c r="F61" s="115" t="s">
        <v>5</v>
      </c>
      <c r="G61" s="116" t="s">
        <v>6</v>
      </c>
      <c r="H61" s="195" t="s">
        <v>7</v>
      </c>
      <c r="I61" s="118"/>
      <c r="J61" s="4"/>
      <c r="L61" s="23"/>
      <c r="M61" s="28" t="s">
        <v>8</v>
      </c>
      <c r="N61" s="25" t="s">
        <v>9</v>
      </c>
      <c r="O61" s="26" t="s">
        <v>31</v>
      </c>
      <c r="P61" s="27" t="s">
        <v>32</v>
      </c>
      <c r="Q61" s="26" t="s">
        <v>7</v>
      </c>
      <c r="R61" s="28" t="s">
        <v>8</v>
      </c>
      <c r="S61" s="25" t="s">
        <v>9</v>
      </c>
      <c r="T61" s="26" t="s">
        <v>31</v>
      </c>
      <c r="U61" s="27" t="s">
        <v>32</v>
      </c>
      <c r="V61" s="26" t="s">
        <v>7</v>
      </c>
      <c r="W61" s="29"/>
    </row>
    <row r="62" spans="1:28" ht="5.25" customHeight="1" thickTop="1">
      <c r="B62" s="109"/>
      <c r="C62" s="119"/>
      <c r="D62" s="120"/>
      <c r="E62" s="121"/>
      <c r="F62" s="119"/>
      <c r="G62" s="120"/>
      <c r="H62" s="121"/>
      <c r="I62" s="122"/>
      <c r="J62" s="4"/>
      <c r="L62" s="14"/>
      <c r="M62" s="34"/>
      <c r="N62" s="31"/>
      <c r="O62" s="32"/>
      <c r="P62" s="33"/>
      <c r="Q62" s="35"/>
      <c r="R62" s="34"/>
      <c r="S62" s="31"/>
      <c r="T62" s="32"/>
      <c r="U62" s="33"/>
      <c r="V62" s="35"/>
      <c r="W62" s="36"/>
    </row>
    <row r="63" spans="1:28">
      <c r="A63" s="4" t="str">
        <f>IF(ISERROR(F63/G63)," ",IF(F63/G63&gt;0.5,IF(F63/G63&lt;1.5," ","NOT OK"),"NOT OK"))</f>
        <v xml:space="preserve"> </v>
      </c>
      <c r="B63" s="109" t="s">
        <v>10</v>
      </c>
      <c r="C63" s="376">
        <f t="shared" ref="C63:H65" si="78">+C9+C36</f>
        <v>10658</v>
      </c>
      <c r="D63" s="377">
        <f t="shared" si="78"/>
        <v>10652</v>
      </c>
      <c r="E63" s="309">
        <f t="shared" si="78"/>
        <v>21310</v>
      </c>
      <c r="F63" s="123">
        <f t="shared" si="78"/>
        <v>11894</v>
      </c>
      <c r="G63" s="125">
        <f t="shared" si="78"/>
        <v>11901</v>
      </c>
      <c r="H63" s="309">
        <f t="shared" si="78"/>
        <v>23795</v>
      </c>
      <c r="I63" s="126">
        <f t="shared" ref="I63:I65" si="79">IF(E63=0,0,((H63/E63)-1)*100)</f>
        <v>11.661191928671988</v>
      </c>
      <c r="J63" s="4"/>
      <c r="K63" s="7"/>
      <c r="L63" s="14" t="s">
        <v>10</v>
      </c>
      <c r="M63" s="386">
        <f t="shared" ref="M63:N65" si="80">+M9+M36</f>
        <v>1568828</v>
      </c>
      <c r="N63" s="384">
        <f t="shared" si="80"/>
        <v>1581893</v>
      </c>
      <c r="O63" s="174">
        <f>SUM(M63:N63)</f>
        <v>3150721</v>
      </c>
      <c r="P63" s="385">
        <f>P9+P36</f>
        <v>1862</v>
      </c>
      <c r="Q63" s="316">
        <f>+O63+P63</f>
        <v>3152583</v>
      </c>
      <c r="R63" s="40">
        <f t="shared" ref="R63:S65" si="81">+R9+R36</f>
        <v>1792528</v>
      </c>
      <c r="S63" s="38">
        <f t="shared" si="81"/>
        <v>1830253</v>
      </c>
      <c r="T63" s="174">
        <f>SUM(R63:S63)</f>
        <v>3622781</v>
      </c>
      <c r="U63" s="39">
        <f>U9+U36</f>
        <v>2581</v>
      </c>
      <c r="V63" s="316">
        <f>+T63+U63</f>
        <v>3625362</v>
      </c>
      <c r="W63" s="41">
        <f t="shared" ref="W63:W65" si="82">IF(Q63=0,0,((V63/Q63)-1)*100)</f>
        <v>14.996559963686916</v>
      </c>
    </row>
    <row r="64" spans="1:28">
      <c r="A64" s="4" t="str">
        <f>IF(ISERROR(F64/G64)," ",IF(F64/G64&gt;0.5,IF(F64/G64&lt;1.5," ","NOT OK"),"NOT OK"))</f>
        <v xml:space="preserve"> </v>
      </c>
      <c r="B64" s="109" t="s">
        <v>11</v>
      </c>
      <c r="C64" s="376">
        <f t="shared" si="78"/>
        <v>10892</v>
      </c>
      <c r="D64" s="377">
        <f t="shared" si="78"/>
        <v>10889</v>
      </c>
      <c r="E64" s="309">
        <f t="shared" si="78"/>
        <v>21781</v>
      </c>
      <c r="F64" s="123">
        <f t="shared" si="78"/>
        <v>11939</v>
      </c>
      <c r="G64" s="125">
        <f t="shared" si="78"/>
        <v>11937</v>
      </c>
      <c r="H64" s="309">
        <f t="shared" si="78"/>
        <v>23876</v>
      </c>
      <c r="I64" s="126">
        <f t="shared" si="79"/>
        <v>9.6184748175014878</v>
      </c>
      <c r="J64" s="4"/>
      <c r="K64" s="7"/>
      <c r="L64" s="14" t="s">
        <v>11</v>
      </c>
      <c r="M64" s="386">
        <f t="shared" si="80"/>
        <v>1553056</v>
      </c>
      <c r="N64" s="384">
        <f t="shared" si="80"/>
        <v>1548001</v>
      </c>
      <c r="O64" s="314">
        <f t="shared" ref="O64:O65" si="83">SUM(M64:N64)</f>
        <v>3101057</v>
      </c>
      <c r="P64" s="385">
        <f>P10+P37</f>
        <v>2549</v>
      </c>
      <c r="Q64" s="316">
        <f>+O64+P64</f>
        <v>3103606</v>
      </c>
      <c r="R64" s="40">
        <f t="shared" si="81"/>
        <v>1869844</v>
      </c>
      <c r="S64" s="38">
        <f t="shared" si="81"/>
        <v>1863161</v>
      </c>
      <c r="T64" s="314">
        <f t="shared" ref="T64:T65" si="84">SUM(R64:S64)</f>
        <v>3733005</v>
      </c>
      <c r="U64" s="39">
        <f>U10+U37</f>
        <v>2457</v>
      </c>
      <c r="V64" s="316">
        <f>+T64+U64</f>
        <v>3735462</v>
      </c>
      <c r="W64" s="41">
        <f t="shared" si="82"/>
        <v>20.358769766523199</v>
      </c>
    </row>
    <row r="65" spans="1:28" ht="13.5" thickBot="1">
      <c r="A65" s="4" t="str">
        <f>IF(ISERROR(F65/G65)," ",IF(F65/G65&gt;0.5,IF(F65/G65&lt;1.5," ","NOT OK"),"NOT OK"))</f>
        <v xml:space="preserve"> </v>
      </c>
      <c r="B65" s="114" t="s">
        <v>12</v>
      </c>
      <c r="C65" s="378">
        <f t="shared" si="78"/>
        <v>11536</v>
      </c>
      <c r="D65" s="379">
        <f t="shared" si="78"/>
        <v>11530</v>
      </c>
      <c r="E65" s="309">
        <f t="shared" si="78"/>
        <v>23066</v>
      </c>
      <c r="F65" s="127">
        <f t="shared" si="78"/>
        <v>12593</v>
      </c>
      <c r="G65" s="128">
        <f t="shared" si="78"/>
        <v>12595</v>
      </c>
      <c r="H65" s="309">
        <f t="shared" si="78"/>
        <v>25188</v>
      </c>
      <c r="I65" s="126">
        <f t="shared" si="79"/>
        <v>9.1996878522500722</v>
      </c>
      <c r="J65" s="4"/>
      <c r="K65" s="7"/>
      <c r="L65" s="23" t="s">
        <v>12</v>
      </c>
      <c r="M65" s="386">
        <f t="shared" si="80"/>
        <v>1716497</v>
      </c>
      <c r="N65" s="384">
        <f t="shared" si="80"/>
        <v>1769590</v>
      </c>
      <c r="O65" s="314">
        <f t="shared" si="83"/>
        <v>3486087</v>
      </c>
      <c r="P65" s="385">
        <f>P11+P38</f>
        <v>5283</v>
      </c>
      <c r="Q65" s="316">
        <f>+O65+P65</f>
        <v>3491370</v>
      </c>
      <c r="R65" s="40">
        <f t="shared" si="81"/>
        <v>1971331</v>
      </c>
      <c r="S65" s="38">
        <f t="shared" si="81"/>
        <v>2049965</v>
      </c>
      <c r="T65" s="314">
        <f t="shared" si="84"/>
        <v>4021296</v>
      </c>
      <c r="U65" s="39">
        <f>U11+U38</f>
        <v>5220</v>
      </c>
      <c r="V65" s="316">
        <f>+T65+U65</f>
        <v>4026516</v>
      </c>
      <c r="W65" s="41">
        <f t="shared" si="82"/>
        <v>15.327679392330239</v>
      </c>
    </row>
    <row r="66" spans="1:28" ht="14.25" thickTop="1" thickBot="1">
      <c r="A66" s="4" t="str">
        <f>IF(ISERROR(F66/G66)," ",IF(F66/G66&gt;0.5,IF(F66/G66&lt;1.5," ","NOT OK"),"NOT OK"))</f>
        <v xml:space="preserve"> </v>
      </c>
      <c r="B66" s="129" t="s">
        <v>57</v>
      </c>
      <c r="C66" s="130">
        <f t="shared" ref="C66:E66" si="85">+C63+C64+C65</f>
        <v>33086</v>
      </c>
      <c r="D66" s="132">
        <f t="shared" si="85"/>
        <v>33071</v>
      </c>
      <c r="E66" s="313">
        <f t="shared" si="85"/>
        <v>66157</v>
      </c>
      <c r="F66" s="130">
        <f t="shared" ref="F66:H66" si="86">+F63+F64+F65</f>
        <v>36426</v>
      </c>
      <c r="G66" s="132">
        <f t="shared" si="86"/>
        <v>36433</v>
      </c>
      <c r="H66" s="313">
        <f t="shared" si="86"/>
        <v>72859</v>
      </c>
      <c r="I66" s="133">
        <f>IF(E66=0,0,((H66/E66)-1)*100)</f>
        <v>10.130447269374375</v>
      </c>
      <c r="J66" s="4"/>
      <c r="L66" s="42" t="s">
        <v>57</v>
      </c>
      <c r="M66" s="46">
        <f t="shared" ref="M66:Q66" si="87">+M63+M64+M65</f>
        <v>4838381</v>
      </c>
      <c r="N66" s="44">
        <f t="shared" si="87"/>
        <v>4899484</v>
      </c>
      <c r="O66" s="315">
        <f t="shared" si="87"/>
        <v>9737865</v>
      </c>
      <c r="P66" s="44">
        <f t="shared" si="87"/>
        <v>9694</v>
      </c>
      <c r="Q66" s="315">
        <f t="shared" si="87"/>
        <v>9747559</v>
      </c>
      <c r="R66" s="46">
        <f t="shared" ref="R66:V66" si="88">+R63+R64+R65</f>
        <v>5633703</v>
      </c>
      <c r="S66" s="44">
        <f t="shared" si="88"/>
        <v>5743379</v>
      </c>
      <c r="T66" s="315">
        <f t="shared" si="88"/>
        <v>11377082</v>
      </c>
      <c r="U66" s="44">
        <f t="shared" si="88"/>
        <v>10258</v>
      </c>
      <c r="V66" s="315">
        <f t="shared" si="88"/>
        <v>11387340</v>
      </c>
      <c r="W66" s="47">
        <f>IF(Q66=0,0,((V66/Q66)-1)*100)</f>
        <v>16.822478325086323</v>
      </c>
      <c r="AB66" s="290"/>
    </row>
    <row r="67" spans="1:28" ht="14.25" thickTop="1" thickBot="1">
      <c r="A67" s="4" t="str">
        <f t="shared" si="9"/>
        <v xml:space="preserve"> </v>
      </c>
      <c r="B67" s="109" t="s">
        <v>13</v>
      </c>
      <c r="C67" s="376">
        <f t="shared" ref="C67:H67" si="89">+C13+C40</f>
        <v>11574</v>
      </c>
      <c r="D67" s="377">
        <f t="shared" si="89"/>
        <v>11585</v>
      </c>
      <c r="E67" s="309">
        <f t="shared" si="89"/>
        <v>23159</v>
      </c>
      <c r="F67" s="123">
        <f t="shared" si="89"/>
        <v>12714</v>
      </c>
      <c r="G67" s="125">
        <f t="shared" si="89"/>
        <v>12717</v>
      </c>
      <c r="H67" s="309">
        <f t="shared" si="89"/>
        <v>25431</v>
      </c>
      <c r="I67" s="126">
        <f t="shared" ref="I67" si="90">IF(E67=0,0,((H67/E67)-1)*100)</f>
        <v>9.8104408653223452</v>
      </c>
      <c r="J67" s="4"/>
      <c r="L67" s="14" t="s">
        <v>13</v>
      </c>
      <c r="M67" s="386">
        <f>+M13+M40</f>
        <v>1847545</v>
      </c>
      <c r="N67" s="384">
        <f>+N13+N40</f>
        <v>1779602</v>
      </c>
      <c r="O67" s="314">
        <f t="shared" ref="O67" si="91">SUM(M67:N67)</f>
        <v>3627147</v>
      </c>
      <c r="P67" s="385">
        <f>P13+P40</f>
        <v>2425</v>
      </c>
      <c r="Q67" s="316">
        <f>+O67+P67</f>
        <v>3629572</v>
      </c>
      <c r="R67" s="40">
        <f>+R13+R40</f>
        <v>2072636</v>
      </c>
      <c r="S67" s="38">
        <f>+S13+S40</f>
        <v>2012814</v>
      </c>
      <c r="T67" s="314">
        <f t="shared" ref="T67" si="92">SUM(R67:S67)</f>
        <v>4085450</v>
      </c>
      <c r="U67" s="39">
        <f>U13+U40</f>
        <v>1877</v>
      </c>
      <c r="V67" s="316">
        <f>+T67+U67</f>
        <v>4087327</v>
      </c>
      <c r="W67" s="41">
        <f t="shared" ref="W67" si="93">IF(Q67=0,0,((V67/Q67)-1)*100)</f>
        <v>12.611817591716058</v>
      </c>
    </row>
    <row r="68" spans="1:28" ht="14.25" thickTop="1" thickBot="1">
      <c r="A68" s="350" t="str">
        <f>IF(ISERROR(F68/G68)," ",IF(F68/G68&gt;0.5,IF(F68/G68&lt;1.5," ","NOT OK"),"NOT OK"))</f>
        <v xml:space="preserve"> </v>
      </c>
      <c r="B68" s="129" t="s">
        <v>67</v>
      </c>
      <c r="C68" s="130">
        <f>+C66+C67</f>
        <v>44660</v>
      </c>
      <c r="D68" s="132">
        <f t="shared" ref="D68:H68" si="94">+D66+D67</f>
        <v>44656</v>
      </c>
      <c r="E68" s="313">
        <f t="shared" si="94"/>
        <v>89316</v>
      </c>
      <c r="F68" s="130">
        <f t="shared" si="94"/>
        <v>49140</v>
      </c>
      <c r="G68" s="132">
        <f t="shared" si="94"/>
        <v>49150</v>
      </c>
      <c r="H68" s="313">
        <f t="shared" si="94"/>
        <v>98290</v>
      </c>
      <c r="I68" s="133">
        <f>IF(E68=0,0,((H68/E68)-1)*100)</f>
        <v>10.047471897532368</v>
      </c>
      <c r="J68" s="4"/>
      <c r="L68" s="42" t="s">
        <v>67</v>
      </c>
      <c r="M68" s="46">
        <f>+M66+M67</f>
        <v>6685926</v>
      </c>
      <c r="N68" s="44">
        <f t="shared" ref="N68:V68" si="95">+N66+N67</f>
        <v>6679086</v>
      </c>
      <c r="O68" s="315">
        <f t="shared" si="95"/>
        <v>13365012</v>
      </c>
      <c r="P68" s="44">
        <f t="shared" si="95"/>
        <v>12119</v>
      </c>
      <c r="Q68" s="315">
        <f t="shared" si="95"/>
        <v>13377131</v>
      </c>
      <c r="R68" s="46">
        <f t="shared" si="95"/>
        <v>7706339</v>
      </c>
      <c r="S68" s="44">
        <f t="shared" si="95"/>
        <v>7756193</v>
      </c>
      <c r="T68" s="315">
        <f t="shared" si="95"/>
        <v>15462532</v>
      </c>
      <c r="U68" s="44">
        <f t="shared" si="95"/>
        <v>12135</v>
      </c>
      <c r="V68" s="315">
        <f t="shared" si="95"/>
        <v>15474667</v>
      </c>
      <c r="W68" s="47">
        <f>IF(Q68=0,0,((V68/Q68)-1)*100)</f>
        <v>15.680013898346367</v>
      </c>
      <c r="AB68" s="290"/>
    </row>
    <row r="69" spans="1:28" ht="13.5" thickTop="1">
      <c r="A69" s="4" t="str">
        <f>IF(ISERROR(F69/G69)," ",IF(F69/G69&gt;0.5,IF(F69/G69&lt;1.5," ","NOT OK"),"NOT OK"))</f>
        <v xml:space="preserve"> </v>
      </c>
      <c r="B69" s="109" t="s">
        <v>14</v>
      </c>
      <c r="C69" s="376">
        <f t="shared" ref="C69:E70" si="96">+C15+C42</f>
        <v>10505</v>
      </c>
      <c r="D69" s="377">
        <f t="shared" si="96"/>
        <v>10503</v>
      </c>
      <c r="E69" s="309">
        <f t="shared" si="96"/>
        <v>21008</v>
      </c>
      <c r="F69" s="123"/>
      <c r="G69" s="125"/>
      <c r="H69" s="309"/>
      <c r="I69" s="126"/>
      <c r="J69" s="4"/>
      <c r="L69" s="14" t="s">
        <v>14</v>
      </c>
      <c r="M69" s="386">
        <f>+M15+M42</f>
        <v>1666497</v>
      </c>
      <c r="N69" s="384">
        <f>+N15+N42</f>
        <v>1690570</v>
      </c>
      <c r="O69" s="314">
        <f>+O15+O42</f>
        <v>3357067</v>
      </c>
      <c r="P69" s="385">
        <f>+P15+P42</f>
        <v>2959</v>
      </c>
      <c r="Q69" s="316">
        <f>+O69+P69</f>
        <v>3360026</v>
      </c>
      <c r="R69" s="40"/>
      <c r="S69" s="38"/>
      <c r="T69" s="314"/>
      <c r="U69" s="39"/>
      <c r="V69" s="316"/>
      <c r="W69" s="41"/>
    </row>
    <row r="70" spans="1:28" ht="13.5" thickBot="1">
      <c r="A70" s="4" t="str">
        <f>IF(ISERROR(F70/G70)," ",IF(F70/G70&gt;0.5,IF(F70/G70&lt;1.5," ","NOT OK"),"NOT OK"))</f>
        <v xml:space="preserve"> </v>
      </c>
      <c r="B70" s="109" t="s">
        <v>15</v>
      </c>
      <c r="C70" s="376">
        <f t="shared" si="96"/>
        <v>11568</v>
      </c>
      <c r="D70" s="377">
        <f t="shared" si="96"/>
        <v>11577</v>
      </c>
      <c r="E70" s="309">
        <f t="shared" si="96"/>
        <v>23145</v>
      </c>
      <c r="F70" s="123"/>
      <c r="G70" s="125"/>
      <c r="H70" s="309"/>
      <c r="I70" s="126"/>
      <c r="J70" s="4"/>
      <c r="L70" s="14" t="s">
        <v>15</v>
      </c>
      <c r="M70" s="386">
        <f>+M16+M43</f>
        <v>1839072</v>
      </c>
      <c r="N70" s="384">
        <f>+N16+N43</f>
        <v>1847409</v>
      </c>
      <c r="O70" s="174">
        <f>SUM(M70:N70)</f>
        <v>3686481</v>
      </c>
      <c r="P70" s="385">
        <f>P16+P43</f>
        <v>3528</v>
      </c>
      <c r="Q70" s="177">
        <f>+O70+P70</f>
        <v>3690009</v>
      </c>
      <c r="R70" s="40"/>
      <c r="S70" s="38"/>
      <c r="T70" s="174"/>
      <c r="U70" s="39"/>
      <c r="V70" s="177"/>
      <c r="W70" s="41"/>
    </row>
    <row r="71" spans="1:28" ht="14.25" thickTop="1" thickBot="1">
      <c r="A71" s="350" t="str">
        <f>IF(ISERROR(F71/G71)," ",IF(F71/G71&gt;0.5,IF(F71/G71&lt;1.5," ","NOT OK"),"NOT OK"))</f>
        <v xml:space="preserve"> </v>
      </c>
      <c r="B71" s="129" t="s">
        <v>61</v>
      </c>
      <c r="C71" s="130">
        <f>+C67+C69+C70</f>
        <v>33647</v>
      </c>
      <c r="D71" s="132">
        <f t="shared" ref="D71" si="97">+D67+D69+D70</f>
        <v>33665</v>
      </c>
      <c r="E71" s="313">
        <f t="shared" ref="E71" si="98">+E67+E69+E70</f>
        <v>67312</v>
      </c>
      <c r="F71" s="130"/>
      <c r="G71" s="132"/>
      <c r="H71" s="313"/>
      <c r="I71" s="133"/>
      <c r="J71" s="4"/>
      <c r="L71" s="42" t="s">
        <v>61</v>
      </c>
      <c r="M71" s="46">
        <f>+M67+M69+M70</f>
        <v>5353114</v>
      </c>
      <c r="N71" s="44">
        <f t="shared" ref="N71" si="99">+N67+N69+N70</f>
        <v>5317581</v>
      </c>
      <c r="O71" s="315">
        <f t="shared" ref="O71" si="100">+O67+O69+O70</f>
        <v>10670695</v>
      </c>
      <c r="P71" s="44">
        <f t="shared" ref="P71" si="101">+P67+P69+P70</f>
        <v>8912</v>
      </c>
      <c r="Q71" s="315">
        <f t="shared" ref="Q71" si="102">+Q67+Q69+Q70</f>
        <v>10679607</v>
      </c>
      <c r="R71" s="46"/>
      <c r="S71" s="44"/>
      <c r="T71" s="315"/>
      <c r="U71" s="44"/>
      <c r="V71" s="315"/>
      <c r="W71" s="47"/>
      <c r="AB71" s="290"/>
    </row>
    <row r="72" spans="1:28" ht="13.5" thickTop="1">
      <c r="A72" s="4" t="str">
        <f t="shared" si="9"/>
        <v xml:space="preserve"> </v>
      </c>
      <c r="B72" s="109" t="s">
        <v>16</v>
      </c>
      <c r="C72" s="135">
        <f t="shared" ref="C72:E74" si="103">+C18+C45</f>
        <v>11271</v>
      </c>
      <c r="D72" s="137">
        <f t="shared" si="103"/>
        <v>11268</v>
      </c>
      <c r="E72" s="309">
        <f t="shared" si="103"/>
        <v>22539</v>
      </c>
      <c r="F72" s="135"/>
      <c r="G72" s="137"/>
      <c r="H72" s="309"/>
      <c r="I72" s="126"/>
      <c r="J72" s="4"/>
      <c r="L72" s="14" t="s">
        <v>16</v>
      </c>
      <c r="M72" s="386">
        <f t="shared" ref="M72:N74" si="104">+M18+M45</f>
        <v>1791132</v>
      </c>
      <c r="N72" s="384">
        <f t="shared" si="104"/>
        <v>1783594</v>
      </c>
      <c r="O72" s="174">
        <f t="shared" ref="O72" si="105">SUM(M72:N72)</f>
        <v>3574726</v>
      </c>
      <c r="P72" s="385">
        <f>P18+P45</f>
        <v>1783</v>
      </c>
      <c r="Q72" s="177">
        <f>+O72+P72</f>
        <v>3576509</v>
      </c>
      <c r="R72" s="40"/>
      <c r="S72" s="38"/>
      <c r="T72" s="174"/>
      <c r="U72" s="39"/>
      <c r="V72" s="177"/>
      <c r="W72" s="41"/>
    </row>
    <row r="73" spans="1:28">
      <c r="A73" s="4" t="str">
        <f t="shared" ref="A73" si="106">IF(ISERROR(F73/G73)," ",IF(F73/G73&gt;0.5,IF(F73/G73&lt;1.5," ","NOT OK"),"NOT OK"))</f>
        <v xml:space="preserve"> </v>
      </c>
      <c r="B73" s="109" t="s">
        <v>17</v>
      </c>
      <c r="C73" s="135">
        <f t="shared" si="103"/>
        <v>11390</v>
      </c>
      <c r="D73" s="137">
        <f t="shared" si="103"/>
        <v>11389</v>
      </c>
      <c r="E73" s="163">
        <f t="shared" si="103"/>
        <v>22779</v>
      </c>
      <c r="F73" s="135"/>
      <c r="G73" s="137"/>
      <c r="H73" s="163"/>
      <c r="I73" s="126"/>
      <c r="J73" s="4"/>
      <c r="L73" s="14" t="s">
        <v>17</v>
      </c>
      <c r="M73" s="386">
        <f t="shared" si="104"/>
        <v>1709979</v>
      </c>
      <c r="N73" s="384">
        <f t="shared" si="104"/>
        <v>1710829</v>
      </c>
      <c r="O73" s="174">
        <f>SUM(M73:N73)</f>
        <v>3420808</v>
      </c>
      <c r="P73" s="385">
        <f>P19+P46</f>
        <v>2599</v>
      </c>
      <c r="Q73" s="177">
        <f>+O73+P73</f>
        <v>3423407</v>
      </c>
      <c r="R73" s="40"/>
      <c r="S73" s="38"/>
      <c r="T73" s="174"/>
      <c r="U73" s="39"/>
      <c r="V73" s="177"/>
      <c r="W73" s="41"/>
    </row>
    <row r="74" spans="1:28" ht="13.5" thickBot="1">
      <c r="A74" s="4" t="str">
        <f>IF(ISERROR(F74/G74)," ",IF(F74/G74&gt;0.5,IF(F74/G74&lt;1.5," ","NOT OK"),"NOT OK"))</f>
        <v xml:space="preserve"> </v>
      </c>
      <c r="B74" s="109" t="s">
        <v>18</v>
      </c>
      <c r="C74" s="135">
        <f t="shared" si="103"/>
        <v>10895</v>
      </c>
      <c r="D74" s="137">
        <f t="shared" si="103"/>
        <v>10901</v>
      </c>
      <c r="E74" s="163">
        <f t="shared" si="103"/>
        <v>21796</v>
      </c>
      <c r="F74" s="135"/>
      <c r="G74" s="137"/>
      <c r="H74" s="163"/>
      <c r="I74" s="126"/>
      <c r="J74" s="4"/>
      <c r="L74" s="14" t="s">
        <v>18</v>
      </c>
      <c r="M74" s="386">
        <f t="shared" si="104"/>
        <v>1659070</v>
      </c>
      <c r="N74" s="384">
        <f t="shared" si="104"/>
        <v>1648451</v>
      </c>
      <c r="O74" s="174">
        <f>SUM(M74:N74)</f>
        <v>3307521</v>
      </c>
      <c r="P74" s="385">
        <f>P20+P47</f>
        <v>2360</v>
      </c>
      <c r="Q74" s="174">
        <f>+O74+P74</f>
        <v>3309881</v>
      </c>
      <c r="R74" s="40"/>
      <c r="S74" s="38"/>
      <c r="T74" s="174"/>
      <c r="U74" s="39"/>
      <c r="V74" s="174"/>
      <c r="W74" s="41"/>
    </row>
    <row r="75" spans="1:28" ht="15.75" customHeight="1" thickTop="1" thickBot="1">
      <c r="A75" s="10" t="str">
        <f>IF(ISERROR(F75/G75)," ",IF(F75/G75&gt;0.5,IF(F75/G75&lt;1.5," ","NOT OK"),"NOT OK"))</f>
        <v xml:space="preserve"> </v>
      </c>
      <c r="B75" s="138" t="s">
        <v>19</v>
      </c>
      <c r="C75" s="130">
        <f>+C72+C73+C74</f>
        <v>33556</v>
      </c>
      <c r="D75" s="140">
        <f t="shared" ref="D75" si="107">+D72+D73+D74</f>
        <v>33558</v>
      </c>
      <c r="E75" s="165">
        <f t="shared" ref="E75" si="108">+E72+E73+E74</f>
        <v>67114</v>
      </c>
      <c r="F75" s="130"/>
      <c r="G75" s="140"/>
      <c r="H75" s="165"/>
      <c r="I75" s="133"/>
      <c r="J75" s="10"/>
      <c r="K75" s="11"/>
      <c r="L75" s="48" t="s">
        <v>19</v>
      </c>
      <c r="M75" s="49">
        <f>+M72+M73+M74</f>
        <v>5160181</v>
      </c>
      <c r="N75" s="50">
        <f t="shared" ref="N75" si="109">+N72+N73+N74</f>
        <v>5142874</v>
      </c>
      <c r="O75" s="413">
        <f t="shared" ref="O75" si="110">+O72+O73+O74</f>
        <v>10303055</v>
      </c>
      <c r="P75" s="50">
        <f t="shared" ref="P75" si="111">+P72+P73+P74</f>
        <v>6742</v>
      </c>
      <c r="Q75" s="413">
        <f t="shared" ref="Q75" si="112">+Q72+Q73+Q74</f>
        <v>10309797</v>
      </c>
      <c r="R75" s="49"/>
      <c r="S75" s="50"/>
      <c r="T75" s="176"/>
      <c r="U75" s="50"/>
      <c r="V75" s="176"/>
      <c r="W75" s="51"/>
    </row>
    <row r="76" spans="1:28" ht="13.5" thickTop="1">
      <c r="A76" s="4" t="str">
        <f>IF(ISERROR(F76/G76)," ",IF(F76/G76&gt;0.5,IF(F76/G76&lt;1.5," ","NOT OK"),"NOT OK"))</f>
        <v xml:space="preserve"> </v>
      </c>
      <c r="B76" s="109" t="s">
        <v>21</v>
      </c>
      <c r="C76" s="376">
        <f t="shared" ref="C76:E78" si="113">+C22+C49</f>
        <v>11592</v>
      </c>
      <c r="D76" s="377">
        <f t="shared" si="113"/>
        <v>11600</v>
      </c>
      <c r="E76" s="166">
        <f t="shared" si="113"/>
        <v>23192</v>
      </c>
      <c r="F76" s="123"/>
      <c r="G76" s="125"/>
      <c r="H76" s="166"/>
      <c r="I76" s="126"/>
      <c r="J76" s="4"/>
      <c r="L76" s="14" t="s">
        <v>21</v>
      </c>
      <c r="M76" s="386">
        <f t="shared" ref="M76:N78" si="114">+M22+M49</f>
        <v>1803035</v>
      </c>
      <c r="N76" s="384">
        <f t="shared" si="114"/>
        <v>1805486</v>
      </c>
      <c r="O76" s="174">
        <f>SUM(M76:N76)</f>
        <v>3608521</v>
      </c>
      <c r="P76" s="385">
        <f>P22+P49</f>
        <v>1819</v>
      </c>
      <c r="Q76" s="174">
        <f>+O76+P76</f>
        <v>3610340</v>
      </c>
      <c r="R76" s="40"/>
      <c r="S76" s="38"/>
      <c r="T76" s="174"/>
      <c r="U76" s="39"/>
      <c r="V76" s="174"/>
      <c r="W76" s="41"/>
    </row>
    <row r="77" spans="1:28">
      <c r="A77" s="4" t="str">
        <f t="shared" ref="A77" si="115">IF(ISERROR(F77/G77)," ",IF(F77/G77&gt;0.5,IF(F77/G77&lt;1.5," ","NOT OK"),"NOT OK"))</f>
        <v xml:space="preserve"> </v>
      </c>
      <c r="B77" s="109" t="s">
        <v>22</v>
      </c>
      <c r="C77" s="376">
        <f t="shared" si="113"/>
        <v>11618</v>
      </c>
      <c r="D77" s="377">
        <f t="shared" si="113"/>
        <v>11610</v>
      </c>
      <c r="E77" s="157">
        <f t="shared" si="113"/>
        <v>23228</v>
      </c>
      <c r="F77" s="376"/>
      <c r="G77" s="377"/>
      <c r="H77" s="157"/>
      <c r="I77" s="126"/>
      <c r="J77" s="4"/>
      <c r="L77" s="14" t="s">
        <v>22</v>
      </c>
      <c r="M77" s="386">
        <f t="shared" si="114"/>
        <v>1819041</v>
      </c>
      <c r="N77" s="384">
        <f t="shared" si="114"/>
        <v>1799855</v>
      </c>
      <c r="O77" s="174">
        <f t="shared" ref="O77" si="116">SUM(M77:N77)</f>
        <v>3618896</v>
      </c>
      <c r="P77" s="385">
        <f>P23+P50</f>
        <v>948</v>
      </c>
      <c r="Q77" s="174">
        <f>+O77+P77</f>
        <v>3619844</v>
      </c>
      <c r="R77" s="386"/>
      <c r="S77" s="384"/>
      <c r="T77" s="174"/>
      <c r="U77" s="385"/>
      <c r="V77" s="174"/>
      <c r="W77" s="41"/>
    </row>
    <row r="78" spans="1:28" ht="13.5" thickBot="1">
      <c r="A78" s="4" t="str">
        <f t="shared" ref="A78" si="117">IF(ISERROR(F78/G78)," ",IF(F78/G78&gt;0.5,IF(F78/G78&lt;1.5," ","NOT OK"),"NOT OK"))</f>
        <v xml:space="preserve"> </v>
      </c>
      <c r="B78" s="109" t="s">
        <v>23</v>
      </c>
      <c r="C78" s="376">
        <f t="shared" si="113"/>
        <v>10817</v>
      </c>
      <c r="D78" s="141">
        <f t="shared" si="113"/>
        <v>10818</v>
      </c>
      <c r="E78" s="161">
        <f t="shared" si="113"/>
        <v>21635</v>
      </c>
      <c r="F78" s="123"/>
      <c r="G78" s="141"/>
      <c r="H78" s="161"/>
      <c r="I78" s="142"/>
      <c r="J78" s="4"/>
      <c r="L78" s="14" t="s">
        <v>23</v>
      </c>
      <c r="M78" s="386">
        <f t="shared" si="114"/>
        <v>1629341</v>
      </c>
      <c r="N78" s="384">
        <f t="shared" si="114"/>
        <v>1636167</v>
      </c>
      <c r="O78" s="174">
        <f t="shared" ref="O78" si="118">SUM(M78:N78)</f>
        <v>3265508</v>
      </c>
      <c r="P78" s="385">
        <f>P24+P51</f>
        <v>844</v>
      </c>
      <c r="Q78" s="177">
        <f>+O78+P78</f>
        <v>3266352</v>
      </c>
      <c r="R78" s="40"/>
      <c r="S78" s="38"/>
      <c r="T78" s="174"/>
      <c r="U78" s="39"/>
      <c r="V78" s="177"/>
      <c r="W78" s="41"/>
    </row>
    <row r="79" spans="1:28" ht="14.25" thickTop="1" thickBot="1">
      <c r="A79" s="350" t="str">
        <f>IF(ISERROR(F79/G79)," ",IF(F79/G79&gt;0.5,IF(F79/G79&lt;1.5," ","NOT OK"),"NOT OK"))</f>
        <v xml:space="preserve"> </v>
      </c>
      <c r="B79" s="129" t="s">
        <v>40</v>
      </c>
      <c r="C79" s="130">
        <f>+C76+C77+C78</f>
        <v>34027</v>
      </c>
      <c r="D79" s="130">
        <f t="shared" ref="D79" si="119">+D76+D77+D78</f>
        <v>34028</v>
      </c>
      <c r="E79" s="130">
        <f t="shared" ref="E79" si="120">+E76+E77+E78</f>
        <v>68055</v>
      </c>
      <c r="F79" s="130"/>
      <c r="G79" s="130"/>
      <c r="H79" s="130"/>
      <c r="I79" s="133"/>
      <c r="J79" s="4"/>
      <c r="L79" s="418" t="s">
        <v>40</v>
      </c>
      <c r="M79" s="46">
        <f>+M76+M77+M78</f>
        <v>5251417</v>
      </c>
      <c r="N79" s="44">
        <f t="shared" ref="N79" si="121">+N76+N77+N78</f>
        <v>5241508</v>
      </c>
      <c r="O79" s="315">
        <f t="shared" ref="O79" si="122">+O76+O77+O78</f>
        <v>10492925</v>
      </c>
      <c r="P79" s="45">
        <f t="shared" ref="P79" si="123">+P76+P77+P78</f>
        <v>3611</v>
      </c>
      <c r="Q79" s="317">
        <f t="shared" ref="Q79" si="124">+Q76+Q77+Q78</f>
        <v>10496536</v>
      </c>
      <c r="R79" s="46"/>
      <c r="S79" s="44"/>
      <c r="T79" s="315"/>
      <c r="U79" s="45"/>
      <c r="V79" s="317"/>
      <c r="W79" s="47"/>
    </row>
    <row r="80" spans="1:28" ht="14.25" thickTop="1" thickBot="1">
      <c r="A80" s="350" t="str">
        <f t="shared" ref="A80" si="125">IF(ISERROR(F80/G80)," ",IF(F80/G80&gt;0.5,IF(F80/G80&lt;1.5," ","NOT OK"),"NOT OK"))</f>
        <v xml:space="preserve"> </v>
      </c>
      <c r="B80" s="129" t="s">
        <v>62</v>
      </c>
      <c r="C80" s="130">
        <f>C71+C75+C76+C77+C78</f>
        <v>101230</v>
      </c>
      <c r="D80" s="130">
        <f t="shared" ref="D80:E80" si="126">D71+D75+D76+D77+D78</f>
        <v>101251</v>
      </c>
      <c r="E80" s="130">
        <f t="shared" si="126"/>
        <v>202481</v>
      </c>
      <c r="F80" s="130"/>
      <c r="G80" s="130"/>
      <c r="H80" s="130"/>
      <c r="I80" s="133"/>
      <c r="J80" s="4"/>
      <c r="L80" s="418" t="s">
        <v>62</v>
      </c>
      <c r="M80" s="43">
        <f>M71+M75+M76+M77+M78</f>
        <v>15764712</v>
      </c>
      <c r="N80" s="43">
        <f t="shared" ref="N80:Q80" si="127">N71+N75+N76+N77+N78</f>
        <v>15701963</v>
      </c>
      <c r="O80" s="414">
        <f t="shared" si="127"/>
        <v>31466675</v>
      </c>
      <c r="P80" s="43">
        <f t="shared" si="127"/>
        <v>19265</v>
      </c>
      <c r="Q80" s="414">
        <f t="shared" si="127"/>
        <v>31485940</v>
      </c>
      <c r="R80" s="43"/>
      <c r="S80" s="43"/>
      <c r="T80" s="414"/>
      <c r="U80" s="43"/>
      <c r="V80" s="414"/>
      <c r="W80" s="47"/>
      <c r="X80" s="1"/>
      <c r="Y80" s="1"/>
      <c r="Z80" s="1"/>
      <c r="AA80" s="1"/>
    </row>
    <row r="81" spans="1:28" ht="14.25" thickTop="1" thickBot="1">
      <c r="A81" s="350" t="str">
        <f>IF(ISERROR(F81/G81)," ",IF(F81/G81&gt;0.5,IF(F81/G81&lt;1.5," ","NOT OK"),"NOT OK"))</f>
        <v xml:space="preserve"> </v>
      </c>
      <c r="B81" s="129" t="s">
        <v>63</v>
      </c>
      <c r="C81" s="130">
        <f>+C66+C71+C75+C79</f>
        <v>134316</v>
      </c>
      <c r="D81" s="130">
        <f t="shared" ref="D81:E81" si="128">+D66+D71+D75+D79</f>
        <v>134322</v>
      </c>
      <c r="E81" s="130">
        <f t="shared" si="128"/>
        <v>268638</v>
      </c>
      <c r="F81" s="130"/>
      <c r="G81" s="130"/>
      <c r="H81" s="130"/>
      <c r="I81" s="133"/>
      <c r="J81" s="4"/>
      <c r="L81" s="418" t="s">
        <v>63</v>
      </c>
      <c r="M81" s="46">
        <f>+M66+M71+M75+M79</f>
        <v>20603093</v>
      </c>
      <c r="N81" s="44">
        <f t="shared" ref="N81:Q81" si="129">+N66+N71+N75+N79</f>
        <v>20601447</v>
      </c>
      <c r="O81" s="315">
        <f t="shared" si="129"/>
        <v>41204540</v>
      </c>
      <c r="P81" s="44">
        <f t="shared" si="129"/>
        <v>28959</v>
      </c>
      <c r="Q81" s="315">
        <f t="shared" si="129"/>
        <v>41233499</v>
      </c>
      <c r="R81" s="46"/>
      <c r="S81" s="44"/>
      <c r="T81" s="315"/>
      <c r="U81" s="44"/>
      <c r="V81" s="315"/>
      <c r="W81" s="47"/>
      <c r="AB81" s="290"/>
    </row>
    <row r="82" spans="1:28" ht="14.25" thickTop="1" thickBot="1">
      <c r="B82" s="143" t="s">
        <v>60</v>
      </c>
      <c r="C82" s="105"/>
      <c r="D82" s="105"/>
      <c r="E82" s="105"/>
      <c r="F82" s="105"/>
      <c r="G82" s="105"/>
      <c r="H82" s="105"/>
      <c r="I82" s="106"/>
      <c r="J82" s="4"/>
      <c r="L82" s="55" t="s">
        <v>60</v>
      </c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4"/>
    </row>
    <row r="83" spans="1:28" ht="13.5" thickTop="1">
      <c r="L83" s="675" t="s">
        <v>33</v>
      </c>
      <c r="M83" s="676"/>
      <c r="N83" s="676"/>
      <c r="O83" s="676"/>
      <c r="P83" s="676"/>
      <c r="Q83" s="676"/>
      <c r="R83" s="676"/>
      <c r="S83" s="676"/>
      <c r="T83" s="676"/>
      <c r="U83" s="676"/>
      <c r="V83" s="676"/>
      <c r="W83" s="677"/>
    </row>
    <row r="84" spans="1:28" ht="13.5" thickBot="1">
      <c r="L84" s="678" t="s">
        <v>43</v>
      </c>
      <c r="M84" s="679"/>
      <c r="N84" s="679"/>
      <c r="O84" s="679"/>
      <c r="P84" s="679"/>
      <c r="Q84" s="679"/>
      <c r="R84" s="679"/>
      <c r="S84" s="679"/>
      <c r="T84" s="679"/>
      <c r="U84" s="679"/>
      <c r="V84" s="679"/>
      <c r="W84" s="680"/>
    </row>
    <row r="85" spans="1:28" ht="14.25" thickTop="1" thickBot="1">
      <c r="L85" s="56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8" t="s">
        <v>34</v>
      </c>
    </row>
    <row r="86" spans="1:28" ht="14.25" customHeight="1" thickTop="1" thickBot="1">
      <c r="L86" s="59"/>
      <c r="M86" s="198" t="s">
        <v>64</v>
      </c>
      <c r="N86" s="197"/>
      <c r="O86" s="198"/>
      <c r="P86" s="196"/>
      <c r="Q86" s="197"/>
      <c r="R86" s="196" t="s">
        <v>65</v>
      </c>
      <c r="S86" s="197"/>
      <c r="T86" s="198"/>
      <c r="U86" s="196"/>
      <c r="V86" s="196"/>
      <c r="W86" s="333" t="s">
        <v>2</v>
      </c>
    </row>
    <row r="87" spans="1:28" ht="13.5" thickTop="1">
      <c r="L87" s="61" t="s">
        <v>3</v>
      </c>
      <c r="M87" s="62"/>
      <c r="N87" s="63"/>
      <c r="O87" s="64"/>
      <c r="P87" s="65"/>
      <c r="Q87" s="330"/>
      <c r="R87" s="62"/>
      <c r="S87" s="63"/>
      <c r="T87" s="64"/>
      <c r="U87" s="65"/>
      <c r="V87" s="330"/>
      <c r="W87" s="331" t="s">
        <v>4</v>
      </c>
    </row>
    <row r="88" spans="1:28" ht="13.5" thickBot="1">
      <c r="L88" s="67"/>
      <c r="M88" s="68" t="s">
        <v>35</v>
      </c>
      <c r="N88" s="69" t="s">
        <v>36</v>
      </c>
      <c r="O88" s="70" t="s">
        <v>37</v>
      </c>
      <c r="P88" s="71" t="s">
        <v>32</v>
      </c>
      <c r="Q88" s="406" t="s">
        <v>7</v>
      </c>
      <c r="R88" s="68" t="s">
        <v>35</v>
      </c>
      <c r="S88" s="69" t="s">
        <v>36</v>
      </c>
      <c r="T88" s="70" t="s">
        <v>37</v>
      </c>
      <c r="U88" s="71" t="s">
        <v>32</v>
      </c>
      <c r="V88" s="329" t="s">
        <v>7</v>
      </c>
      <c r="W88" s="332"/>
    </row>
    <row r="89" spans="1:28" ht="4.5" customHeight="1" thickTop="1">
      <c r="L89" s="61"/>
      <c r="M89" s="73"/>
      <c r="N89" s="74"/>
      <c r="O89" s="75"/>
      <c r="P89" s="76"/>
      <c r="Q89" s="75"/>
      <c r="R89" s="73"/>
      <c r="S89" s="74"/>
      <c r="T89" s="75"/>
      <c r="U89" s="76"/>
      <c r="V89" s="75"/>
      <c r="W89" s="77"/>
    </row>
    <row r="90" spans="1:28">
      <c r="A90" s="353"/>
      <c r="L90" s="61" t="s">
        <v>10</v>
      </c>
      <c r="M90" s="391">
        <f>+Lcc_BKK!M90+Lcc_DMK!M90</f>
        <v>1667</v>
      </c>
      <c r="N90" s="392">
        <f>+Lcc_BKK!N90+Lcc_DMK!N90</f>
        <v>3942</v>
      </c>
      <c r="O90" s="189">
        <f>SUM(M90:N90)</f>
        <v>5609</v>
      </c>
      <c r="P90" s="389">
        <f>Lcc_BKK!P90+Lcc_DMK!P90</f>
        <v>8</v>
      </c>
      <c r="Q90" s="187">
        <f>O90+P90</f>
        <v>5617</v>
      </c>
      <c r="R90" s="78">
        <f>+Lcc_BKK!R90+Lcc_DMK!R90</f>
        <v>1843</v>
      </c>
      <c r="S90" s="79">
        <f>+Lcc_BKK!S90+Lcc_DMK!S90</f>
        <v>4179</v>
      </c>
      <c r="T90" s="189">
        <f>SUM(R90:S90)</f>
        <v>6022</v>
      </c>
      <c r="U90" s="80">
        <f>Lcc_BKK!U90+Lcc_DMK!U90</f>
        <v>0</v>
      </c>
      <c r="V90" s="187">
        <f>T90+U90</f>
        <v>6022</v>
      </c>
      <c r="W90" s="81">
        <f>IF(Q90=0,0,((V90/Q90)-1)*100)</f>
        <v>7.2102545842976706</v>
      </c>
      <c r="Y90" s="8"/>
      <c r="Z90" s="8"/>
    </row>
    <row r="91" spans="1:28">
      <c r="A91" s="353"/>
      <c r="L91" s="61" t="s">
        <v>11</v>
      </c>
      <c r="M91" s="391">
        <f>+Lcc_BKK!M91+Lcc_DMK!M91</f>
        <v>1594</v>
      </c>
      <c r="N91" s="392">
        <f>+Lcc_BKK!N91+Lcc_DMK!N91</f>
        <v>3973</v>
      </c>
      <c r="O91" s="189">
        <f t="shared" ref="O91:O92" si="130">SUM(M91:N91)</f>
        <v>5567</v>
      </c>
      <c r="P91" s="389">
        <f>Lcc_BKK!P91+Lcc_DMK!P91</f>
        <v>14</v>
      </c>
      <c r="Q91" s="187">
        <f>O91+P91</f>
        <v>5581</v>
      </c>
      <c r="R91" s="78">
        <f>+Lcc_BKK!R91+Lcc_DMK!R91</f>
        <v>2148</v>
      </c>
      <c r="S91" s="79">
        <f>+Lcc_BKK!S91+Lcc_DMK!S91</f>
        <v>4669</v>
      </c>
      <c r="T91" s="189">
        <f t="shared" ref="T91:T92" si="131">SUM(R91:S91)</f>
        <v>6817</v>
      </c>
      <c r="U91" s="80">
        <f>Lcc_BKK!U91+Lcc_DMK!U91</f>
        <v>0</v>
      </c>
      <c r="V91" s="187">
        <f>T91+U91</f>
        <v>6817</v>
      </c>
      <c r="W91" s="81">
        <f>IF(Q91=0,0,((V91/Q91)-1)*100)</f>
        <v>22.146568715283998</v>
      </c>
      <c r="Y91" s="8"/>
      <c r="Z91" s="8"/>
    </row>
    <row r="92" spans="1:28" ht="13.5" thickBot="1">
      <c r="A92" s="353"/>
      <c r="L92" s="67" t="s">
        <v>12</v>
      </c>
      <c r="M92" s="391">
        <f>+Lcc_BKK!M92+Lcc_DMK!M92</f>
        <v>1520</v>
      </c>
      <c r="N92" s="392">
        <f>+Lcc_BKK!N92+Lcc_DMK!N92</f>
        <v>3876</v>
      </c>
      <c r="O92" s="189">
        <f t="shared" si="130"/>
        <v>5396</v>
      </c>
      <c r="P92" s="389">
        <f>Lcc_BKK!P92+Lcc_DMK!P92</f>
        <v>2</v>
      </c>
      <c r="Q92" s="187">
        <f>O92+P92</f>
        <v>5398</v>
      </c>
      <c r="R92" s="78">
        <f>+Lcc_BKK!R92+Lcc_DMK!R92</f>
        <v>1893</v>
      </c>
      <c r="S92" s="79">
        <f>+Lcc_BKK!S92+Lcc_DMK!S92</f>
        <v>4463</v>
      </c>
      <c r="T92" s="189">
        <f t="shared" si="131"/>
        <v>6356</v>
      </c>
      <c r="U92" s="80">
        <f>Lcc_BKK!U92+Lcc_DMK!U92</f>
        <v>0</v>
      </c>
      <c r="V92" s="187">
        <f>T92+U92</f>
        <v>6356</v>
      </c>
      <c r="W92" s="81">
        <f>IF(Q92=0,0,((V92/Q92)-1)*100)</f>
        <v>17.747313819933307</v>
      </c>
      <c r="Y92" s="8"/>
      <c r="Z92" s="8"/>
    </row>
    <row r="93" spans="1:28" ht="14.25" thickTop="1" thickBot="1">
      <c r="A93" s="353"/>
      <c r="L93" s="82" t="s">
        <v>38</v>
      </c>
      <c r="M93" s="83">
        <f t="shared" ref="M93:Q93" si="132">+M90+M91+M92</f>
        <v>4781</v>
      </c>
      <c r="N93" s="84">
        <f t="shared" si="132"/>
        <v>11791</v>
      </c>
      <c r="O93" s="180">
        <f t="shared" si="132"/>
        <v>16572</v>
      </c>
      <c r="P93" s="83">
        <f t="shared" si="132"/>
        <v>24</v>
      </c>
      <c r="Q93" s="180">
        <f t="shared" si="132"/>
        <v>16596</v>
      </c>
      <c r="R93" s="83">
        <f t="shared" ref="R93:V93" si="133">+R90+R91+R92</f>
        <v>5884</v>
      </c>
      <c r="S93" s="84">
        <f t="shared" si="133"/>
        <v>13311</v>
      </c>
      <c r="T93" s="180">
        <f t="shared" si="133"/>
        <v>19195</v>
      </c>
      <c r="U93" s="83">
        <f t="shared" si="133"/>
        <v>0</v>
      </c>
      <c r="V93" s="180">
        <f t="shared" si="133"/>
        <v>19195</v>
      </c>
      <c r="W93" s="85">
        <f t="shared" ref="W93" si="134">IF(Q93=0,0,((V93/Q93)-1)*100)</f>
        <v>15.660400096408766</v>
      </c>
      <c r="Y93" s="8"/>
      <c r="Z93" s="8"/>
      <c r="AB93" s="290"/>
    </row>
    <row r="94" spans="1:28" ht="14.25" thickTop="1" thickBot="1">
      <c r="A94" s="353"/>
      <c r="L94" s="61" t="s">
        <v>13</v>
      </c>
      <c r="M94" s="391">
        <f>+Lcc_BKK!M94+Lcc_DMK!M94</f>
        <v>1430</v>
      </c>
      <c r="N94" s="392">
        <f>+Lcc_BKK!N94+Lcc_DMK!N94</f>
        <v>3473</v>
      </c>
      <c r="O94" s="187">
        <f>M94+N94</f>
        <v>4903</v>
      </c>
      <c r="P94" s="389">
        <f>Lcc_BKK!P94+Lcc_DMK!P94</f>
        <v>0</v>
      </c>
      <c r="Q94" s="187">
        <f>O94+P94</f>
        <v>4903</v>
      </c>
      <c r="R94" s="78">
        <f>+Lcc_BKK!R94+Lcc_DMK!R94</f>
        <v>1787</v>
      </c>
      <c r="S94" s="79">
        <f>+Lcc_BKK!S94+Lcc_DMK!S94</f>
        <v>4032</v>
      </c>
      <c r="T94" s="187">
        <f>R94+S94</f>
        <v>5819</v>
      </c>
      <c r="U94" s="80">
        <f>Lcc_BKK!U94+Lcc_DMK!U94</f>
        <v>0</v>
      </c>
      <c r="V94" s="187">
        <f>T94+U94</f>
        <v>5819</v>
      </c>
      <c r="W94" s="81">
        <f t="shared" ref="W94:W95" si="135">IF(Q94=0,0,((V94/Q94)-1)*100)</f>
        <v>18.682439322863551</v>
      </c>
      <c r="X94" s="642"/>
      <c r="Y94" s="643"/>
      <c r="Z94" s="643"/>
      <c r="AA94" s="644"/>
    </row>
    <row r="95" spans="1:28" ht="14.25" thickTop="1" thickBot="1">
      <c r="A95" s="353"/>
      <c r="L95" s="82" t="s">
        <v>67</v>
      </c>
      <c r="M95" s="83">
        <f>+M93+M94</f>
        <v>6211</v>
      </c>
      <c r="N95" s="84">
        <f t="shared" ref="N95:V95" si="136">+N93+N94</f>
        <v>15264</v>
      </c>
      <c r="O95" s="180">
        <f t="shared" si="136"/>
        <v>21475</v>
      </c>
      <c r="P95" s="83">
        <f t="shared" si="136"/>
        <v>24</v>
      </c>
      <c r="Q95" s="180">
        <f t="shared" si="136"/>
        <v>21499</v>
      </c>
      <c r="R95" s="83">
        <f t="shared" si="136"/>
        <v>7671</v>
      </c>
      <c r="S95" s="84">
        <f t="shared" si="136"/>
        <v>17343</v>
      </c>
      <c r="T95" s="180">
        <f t="shared" si="136"/>
        <v>25014</v>
      </c>
      <c r="U95" s="83">
        <f t="shared" si="136"/>
        <v>0</v>
      </c>
      <c r="V95" s="180">
        <f t="shared" si="136"/>
        <v>25014</v>
      </c>
      <c r="W95" s="85">
        <f t="shared" si="135"/>
        <v>16.349597655704919</v>
      </c>
      <c r="X95" s="642"/>
      <c r="Y95" s="643"/>
      <c r="Z95" s="643"/>
      <c r="AA95" s="644"/>
      <c r="AB95" s="290"/>
    </row>
    <row r="96" spans="1:28" ht="13.5" thickTop="1">
      <c r="A96" s="353"/>
      <c r="L96" s="61" t="s">
        <v>14</v>
      </c>
      <c r="M96" s="391">
        <f>+Lcc_BKK!M96+Lcc_DMK!M96</f>
        <v>1404</v>
      </c>
      <c r="N96" s="392">
        <f>+Lcc_BKK!N96+Lcc_DMK!N96</f>
        <v>3402</v>
      </c>
      <c r="O96" s="187">
        <f>M96+N96</f>
        <v>4806</v>
      </c>
      <c r="P96" s="389">
        <f>Lcc_BKK!P96+Lcc_DMK!P96</f>
        <v>13</v>
      </c>
      <c r="Q96" s="187">
        <f>O96+P96</f>
        <v>4819</v>
      </c>
      <c r="R96" s="78"/>
      <c r="S96" s="79"/>
      <c r="T96" s="187"/>
      <c r="U96" s="80"/>
      <c r="V96" s="187"/>
      <c r="W96" s="81"/>
      <c r="Y96" s="8"/>
      <c r="Z96" s="8"/>
    </row>
    <row r="97" spans="1:28" ht="13.5" thickBot="1">
      <c r="A97" s="353"/>
      <c r="L97" s="61" t="s">
        <v>15</v>
      </c>
      <c r="M97" s="391">
        <f>+Lcc_BKK!M97+Lcc_DMK!M97</f>
        <v>1955</v>
      </c>
      <c r="N97" s="392">
        <f>+Lcc_BKK!N97+Lcc_DMK!N97</f>
        <v>4475</v>
      </c>
      <c r="O97" s="187">
        <f>M97+N97</f>
        <v>6430</v>
      </c>
      <c r="P97" s="389">
        <f>Lcc_BKK!P97+Lcc_DMK!P97</f>
        <v>21</v>
      </c>
      <c r="Q97" s="187">
        <f>O97+P97</f>
        <v>6451</v>
      </c>
      <c r="R97" s="78"/>
      <c r="S97" s="79"/>
      <c r="T97" s="187"/>
      <c r="U97" s="80"/>
      <c r="V97" s="187"/>
      <c r="W97" s="81"/>
      <c r="Y97" s="8"/>
      <c r="Z97" s="8"/>
    </row>
    <row r="98" spans="1:28" ht="14.25" thickTop="1" thickBot="1">
      <c r="A98" s="353"/>
      <c r="L98" s="82" t="s">
        <v>61</v>
      </c>
      <c r="M98" s="83">
        <f>+M94+M96+M97</f>
        <v>4789</v>
      </c>
      <c r="N98" s="84">
        <f t="shared" ref="N98:Q98" si="137">+N94+N96+N97</f>
        <v>11350</v>
      </c>
      <c r="O98" s="180">
        <f t="shared" si="137"/>
        <v>16139</v>
      </c>
      <c r="P98" s="83">
        <f t="shared" si="137"/>
        <v>34</v>
      </c>
      <c r="Q98" s="180">
        <f t="shared" si="137"/>
        <v>16173</v>
      </c>
      <c r="R98" s="83"/>
      <c r="S98" s="84"/>
      <c r="T98" s="180"/>
      <c r="U98" s="83"/>
      <c r="V98" s="180"/>
      <c r="W98" s="85"/>
      <c r="Y98" s="8"/>
      <c r="Z98" s="8"/>
      <c r="AB98" s="290"/>
    </row>
    <row r="99" spans="1:28" ht="13.5" thickTop="1">
      <c r="A99" s="353"/>
      <c r="L99" s="61" t="s">
        <v>16</v>
      </c>
      <c r="M99" s="391">
        <f>+Lcc_BKK!M99+Lcc_DMK!M99</f>
        <v>1989</v>
      </c>
      <c r="N99" s="392">
        <f>+Lcc_BKK!N99+Lcc_DMK!N99</f>
        <v>4373</v>
      </c>
      <c r="O99" s="187">
        <f>SUM(M99:N99)</f>
        <v>6362</v>
      </c>
      <c r="P99" s="389">
        <f>Lcc_BKK!P99+Lcc_DMK!P99</f>
        <v>0</v>
      </c>
      <c r="Q99" s="187">
        <f>O99+P99</f>
        <v>6362</v>
      </c>
      <c r="R99" s="78"/>
      <c r="S99" s="79"/>
      <c r="T99" s="187"/>
      <c r="U99" s="80"/>
      <c r="V99" s="187"/>
      <c r="W99" s="81"/>
      <c r="Y99" s="8"/>
      <c r="Z99" s="8"/>
    </row>
    <row r="100" spans="1:28">
      <c r="A100" s="353"/>
      <c r="L100" s="61" t="s">
        <v>17</v>
      </c>
      <c r="M100" s="391">
        <f>+Lcc_BKK!M100+Lcc_DMK!M100</f>
        <v>1843</v>
      </c>
      <c r="N100" s="392">
        <f>+Lcc_BKK!N100+Lcc_DMK!N100</f>
        <v>4614</v>
      </c>
      <c r="O100" s="187">
        <f>SUM(M100:N100)</f>
        <v>6457</v>
      </c>
      <c r="P100" s="389">
        <f>Lcc_BKK!P100+Lcc_DMK!P100</f>
        <v>1</v>
      </c>
      <c r="Q100" s="187">
        <f>O100+P100</f>
        <v>6458</v>
      </c>
      <c r="R100" s="78"/>
      <c r="S100" s="79"/>
      <c r="T100" s="187"/>
      <c r="U100" s="80"/>
      <c r="V100" s="187"/>
      <c r="W100" s="81"/>
      <c r="Y100" s="8"/>
      <c r="Z100" s="8"/>
    </row>
    <row r="101" spans="1:28" ht="13.5" thickBot="1">
      <c r="A101" s="353"/>
      <c r="L101" s="61" t="s">
        <v>18</v>
      </c>
      <c r="M101" s="391">
        <f>+Lcc_BKK!M101+Lcc_DMK!M101</f>
        <v>1822</v>
      </c>
      <c r="N101" s="392">
        <f>+Lcc_BKK!N101+Lcc_DMK!N101</f>
        <v>4228</v>
      </c>
      <c r="O101" s="189">
        <f>SUM(M101:N101)</f>
        <v>6050</v>
      </c>
      <c r="P101" s="86">
        <f>Lcc_BKK!P101+Lcc_DMK!P101</f>
        <v>0</v>
      </c>
      <c r="Q101" s="189">
        <f>O101+P101</f>
        <v>6050</v>
      </c>
      <c r="R101" s="78"/>
      <c r="S101" s="79"/>
      <c r="T101" s="189"/>
      <c r="U101" s="86"/>
      <c r="V101" s="189"/>
      <c r="W101" s="81"/>
      <c r="Y101" s="8"/>
      <c r="Z101" s="8"/>
    </row>
    <row r="102" spans="1:28" ht="14.25" thickTop="1" thickBot="1">
      <c r="A102" s="353" t="str">
        <f>IF(ISERROR(F102/G102)," ",IF(F102/G102&gt;0.5,IF(F102/G102&lt;1.5," ","NOT OK"),"NOT OK"))</f>
        <v xml:space="preserve"> </v>
      </c>
      <c r="L102" s="87" t="s">
        <v>19</v>
      </c>
      <c r="M102" s="88">
        <f>+M99+M100+M101</f>
        <v>5654</v>
      </c>
      <c r="N102" s="88">
        <f t="shared" ref="N102" si="138">+N99+N100+N101</f>
        <v>13215</v>
      </c>
      <c r="O102" s="190">
        <f t="shared" ref="O102" si="139">+O99+O100+O101</f>
        <v>18869</v>
      </c>
      <c r="P102" s="89">
        <f t="shared" ref="P102" si="140">+P99+P100+P101</f>
        <v>1</v>
      </c>
      <c r="Q102" s="190">
        <f t="shared" ref="Q102" si="141">+Q99+Q100+Q101</f>
        <v>18870</v>
      </c>
      <c r="R102" s="88"/>
      <c r="S102" s="88"/>
      <c r="T102" s="190"/>
      <c r="U102" s="89"/>
      <c r="V102" s="190"/>
      <c r="W102" s="90"/>
      <c r="Y102" s="8"/>
      <c r="Z102" s="8"/>
    </row>
    <row r="103" spans="1:28" ht="13.5" thickTop="1">
      <c r="A103" s="353"/>
      <c r="L103" s="61" t="s">
        <v>21</v>
      </c>
      <c r="M103" s="391">
        <f>+Lcc_BKK!M103+Lcc_DMK!M103</f>
        <v>2055</v>
      </c>
      <c r="N103" s="392">
        <f>+Lcc_BKK!N103+Lcc_DMK!N103</f>
        <v>3817</v>
      </c>
      <c r="O103" s="189">
        <f>SUM(M103:N103)</f>
        <v>5872</v>
      </c>
      <c r="P103" s="91">
        <f>Lcc_BKK!P103+Lcc_DMK!P103</f>
        <v>0</v>
      </c>
      <c r="Q103" s="189">
        <f>O103+P103</f>
        <v>5872</v>
      </c>
      <c r="R103" s="78"/>
      <c r="S103" s="79"/>
      <c r="T103" s="189"/>
      <c r="U103" s="91"/>
      <c r="V103" s="189"/>
      <c r="W103" s="81"/>
      <c r="Y103" s="8"/>
      <c r="Z103" s="8"/>
    </row>
    <row r="104" spans="1:28">
      <c r="A104" s="353"/>
      <c r="L104" s="61" t="s">
        <v>22</v>
      </c>
      <c r="M104" s="391">
        <f>+Lcc_BKK!M104+Lcc_DMK!M104</f>
        <v>1890</v>
      </c>
      <c r="N104" s="392">
        <f>+Lcc_BKK!N104+Lcc_DMK!N104</f>
        <v>3340</v>
      </c>
      <c r="O104" s="189">
        <f>SUM(M104:N104)</f>
        <v>5230</v>
      </c>
      <c r="P104" s="389">
        <f>Lcc_BKK!P104+Lcc_DMK!P104</f>
        <v>6</v>
      </c>
      <c r="Q104" s="189">
        <f>O104+P104</f>
        <v>5236</v>
      </c>
      <c r="R104" s="391"/>
      <c r="S104" s="392"/>
      <c r="T104" s="189"/>
      <c r="U104" s="389"/>
      <c r="V104" s="189"/>
      <c r="W104" s="81"/>
    </row>
    <row r="105" spans="1:28" ht="13.5" thickBot="1">
      <c r="A105" s="354"/>
      <c r="L105" s="61" t="s">
        <v>23</v>
      </c>
      <c r="M105" s="391">
        <f>+Lcc_BKK!M105+Lcc_DMK!M105</f>
        <v>1911</v>
      </c>
      <c r="N105" s="392">
        <f>+Lcc_BKK!N105+Lcc_DMK!N105</f>
        <v>3552</v>
      </c>
      <c r="O105" s="189">
        <f>SUM(M105:N105)</f>
        <v>5463</v>
      </c>
      <c r="P105" s="389">
        <f>Lcc_BKK!P105+Lcc_DMK!P105</f>
        <v>0</v>
      </c>
      <c r="Q105" s="189">
        <f>O105+P105</f>
        <v>5463</v>
      </c>
      <c r="R105" s="78"/>
      <c r="S105" s="79"/>
      <c r="T105" s="189"/>
      <c r="U105" s="80"/>
      <c r="V105" s="189"/>
      <c r="W105" s="81"/>
    </row>
    <row r="106" spans="1:28" ht="14.25" thickTop="1" thickBot="1">
      <c r="A106" s="353"/>
      <c r="B106" s="368"/>
      <c r="C106" s="368"/>
      <c r="D106" s="368"/>
      <c r="E106" s="368"/>
      <c r="F106" s="368"/>
      <c r="G106" s="368"/>
      <c r="H106" s="368"/>
      <c r="I106" s="369"/>
      <c r="J106" s="368"/>
      <c r="L106" s="82" t="s">
        <v>40</v>
      </c>
      <c r="M106" s="83">
        <f>+M103+M104+M105</f>
        <v>5856</v>
      </c>
      <c r="N106" s="84">
        <f t="shared" ref="N106:Q106" si="142">+N103+N104+N105</f>
        <v>10709</v>
      </c>
      <c r="O106" s="188">
        <f t="shared" si="142"/>
        <v>16565</v>
      </c>
      <c r="P106" s="83">
        <f t="shared" si="142"/>
        <v>6</v>
      </c>
      <c r="Q106" s="188">
        <f t="shared" si="142"/>
        <v>16571</v>
      </c>
      <c r="R106" s="83"/>
      <c r="S106" s="84"/>
      <c r="T106" s="188"/>
      <c r="U106" s="83"/>
      <c r="V106" s="188"/>
      <c r="W106" s="85"/>
    </row>
    <row r="107" spans="1:28" ht="14.25" thickTop="1" thickBot="1">
      <c r="A107" s="353" t="str">
        <f>IF(ISERROR(F107/G107)," ",IF(F107/G107&gt;0.5,IF(F107/G107&lt;1.5," ","NOT OK"),"NOT OK"))</f>
        <v xml:space="preserve"> </v>
      </c>
      <c r="L107" s="82" t="s">
        <v>62</v>
      </c>
      <c r="M107" s="83">
        <f>M98+M102+M103+M104+M105</f>
        <v>16299</v>
      </c>
      <c r="N107" s="84">
        <f t="shared" ref="N107:Q107" si="143">N98+N102+N103+N104+N105</f>
        <v>35274</v>
      </c>
      <c r="O107" s="180">
        <f t="shared" si="143"/>
        <v>51573</v>
      </c>
      <c r="P107" s="83">
        <f t="shared" si="143"/>
        <v>41</v>
      </c>
      <c r="Q107" s="180">
        <f t="shared" si="143"/>
        <v>51614</v>
      </c>
      <c r="R107" s="83"/>
      <c r="S107" s="84"/>
      <c r="T107" s="180"/>
      <c r="U107" s="83"/>
      <c r="V107" s="180"/>
      <c r="W107" s="85"/>
      <c r="Y107" s="8"/>
      <c r="Z107" s="8"/>
    </row>
    <row r="108" spans="1:28" ht="14.25" thickTop="1" thickBot="1">
      <c r="A108" s="353"/>
      <c r="L108" s="82" t="s">
        <v>63</v>
      </c>
      <c r="M108" s="83">
        <f>+M93+M98+M102+M106</f>
        <v>21080</v>
      </c>
      <c r="N108" s="84">
        <f t="shared" ref="N108:Q108" si="144">+N93+N98+N102+N106</f>
        <v>47065</v>
      </c>
      <c r="O108" s="180">
        <f t="shared" si="144"/>
        <v>68145</v>
      </c>
      <c r="P108" s="83">
        <f t="shared" si="144"/>
        <v>65</v>
      </c>
      <c r="Q108" s="180">
        <f t="shared" si="144"/>
        <v>68210</v>
      </c>
      <c r="R108" s="83"/>
      <c r="S108" s="84"/>
      <c r="T108" s="180"/>
      <c r="U108" s="83"/>
      <c r="V108" s="180"/>
      <c r="W108" s="85"/>
      <c r="Y108" s="8"/>
      <c r="Z108" s="8"/>
      <c r="AB108" s="290"/>
    </row>
    <row r="109" spans="1:28" ht="14.25" thickTop="1" thickBot="1">
      <c r="A109" s="353"/>
      <c r="L109" s="92" t="s">
        <v>60</v>
      </c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</row>
    <row r="110" spans="1:28" ht="13.5" thickTop="1">
      <c r="L110" s="675" t="s">
        <v>41</v>
      </c>
      <c r="M110" s="676"/>
      <c r="N110" s="676"/>
      <c r="O110" s="676"/>
      <c r="P110" s="676"/>
      <c r="Q110" s="676"/>
      <c r="R110" s="676"/>
      <c r="S110" s="676"/>
      <c r="T110" s="676"/>
      <c r="U110" s="676"/>
      <c r="V110" s="676"/>
      <c r="W110" s="677"/>
    </row>
    <row r="111" spans="1:28" ht="13.5" thickBot="1">
      <c r="L111" s="678" t="s">
        <v>44</v>
      </c>
      <c r="M111" s="679"/>
      <c r="N111" s="679"/>
      <c r="O111" s="679"/>
      <c r="P111" s="679"/>
      <c r="Q111" s="679"/>
      <c r="R111" s="679"/>
      <c r="S111" s="679"/>
      <c r="T111" s="679"/>
      <c r="U111" s="679"/>
      <c r="V111" s="679"/>
      <c r="W111" s="680"/>
    </row>
    <row r="112" spans="1:28" ht="14.25" thickTop="1" thickBot="1">
      <c r="L112" s="56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8" t="s">
        <v>34</v>
      </c>
    </row>
    <row r="113" spans="1:28" ht="14.25" thickTop="1" thickBot="1">
      <c r="L113" s="59"/>
      <c r="M113" s="198" t="s">
        <v>64</v>
      </c>
      <c r="N113" s="197"/>
      <c r="O113" s="198"/>
      <c r="P113" s="196"/>
      <c r="Q113" s="197"/>
      <c r="R113" s="196" t="s">
        <v>65</v>
      </c>
      <c r="S113" s="197"/>
      <c r="T113" s="198"/>
      <c r="U113" s="196"/>
      <c r="V113" s="196"/>
      <c r="W113" s="333" t="s">
        <v>2</v>
      </c>
    </row>
    <row r="114" spans="1:28" ht="13.5" thickTop="1">
      <c r="L114" s="61" t="s">
        <v>3</v>
      </c>
      <c r="M114" s="62"/>
      <c r="N114" s="63"/>
      <c r="O114" s="64"/>
      <c r="P114" s="65"/>
      <c r="Q114" s="330"/>
      <c r="R114" s="62"/>
      <c r="S114" s="63"/>
      <c r="T114" s="64"/>
      <c r="U114" s="65"/>
      <c r="V114" s="330"/>
      <c r="W114" s="331" t="s">
        <v>4</v>
      </c>
    </row>
    <row r="115" spans="1:28" ht="13.5" thickBot="1">
      <c r="L115" s="67"/>
      <c r="M115" s="68" t="s">
        <v>35</v>
      </c>
      <c r="N115" s="69" t="s">
        <v>36</v>
      </c>
      <c r="O115" s="70" t="s">
        <v>37</v>
      </c>
      <c r="P115" s="71" t="s">
        <v>32</v>
      </c>
      <c r="Q115" s="406" t="s">
        <v>7</v>
      </c>
      <c r="R115" s="68" t="s">
        <v>35</v>
      </c>
      <c r="S115" s="69" t="s">
        <v>36</v>
      </c>
      <c r="T115" s="70" t="s">
        <v>37</v>
      </c>
      <c r="U115" s="71" t="s">
        <v>32</v>
      </c>
      <c r="V115" s="329" t="s">
        <v>7</v>
      </c>
      <c r="W115" s="332"/>
    </row>
    <row r="116" spans="1:28" ht="4.5" customHeight="1" thickTop="1">
      <c r="L116" s="61"/>
      <c r="M116" s="73"/>
      <c r="N116" s="74"/>
      <c r="O116" s="75"/>
      <c r="P116" s="76"/>
      <c r="Q116" s="75"/>
      <c r="R116" s="73"/>
      <c r="S116" s="74"/>
      <c r="T116" s="75"/>
      <c r="U116" s="76"/>
      <c r="V116" s="75"/>
      <c r="W116" s="77"/>
    </row>
    <row r="117" spans="1:28">
      <c r="L117" s="61" t="s">
        <v>10</v>
      </c>
      <c r="M117" s="391">
        <f>+Lcc_BKK!M117+Lcc_DMK!M117</f>
        <v>272</v>
      </c>
      <c r="N117" s="392">
        <f>+Lcc_BKK!N117+Lcc_DMK!N117</f>
        <v>560</v>
      </c>
      <c r="O117" s="189">
        <f>SUM(M117:N117)</f>
        <v>832</v>
      </c>
      <c r="P117" s="389">
        <f>+Lcc_BKK!P117+Lcc_DMK!P117</f>
        <v>1</v>
      </c>
      <c r="Q117" s="187">
        <f>O117+P117</f>
        <v>833</v>
      </c>
      <c r="R117" s="78">
        <f>+Lcc_BKK!R117+Lcc_DMK!R117</f>
        <v>237</v>
      </c>
      <c r="S117" s="79">
        <f>+Lcc_BKK!S117+Lcc_DMK!S117</f>
        <v>697</v>
      </c>
      <c r="T117" s="189">
        <f>SUM(R117:S117)</f>
        <v>934</v>
      </c>
      <c r="U117" s="80">
        <f>+Lcc_BKK!U117+Lcc_DMK!U117</f>
        <v>0</v>
      </c>
      <c r="V117" s="187">
        <f>T117+U117</f>
        <v>934</v>
      </c>
      <c r="W117" s="81">
        <f>IF(Q117=0,0,((V117/Q117)-1)*100)</f>
        <v>12.124849939976002</v>
      </c>
      <c r="Y117" s="8"/>
      <c r="Z117" s="8"/>
    </row>
    <row r="118" spans="1:28">
      <c r="L118" s="61" t="s">
        <v>11</v>
      </c>
      <c r="M118" s="391">
        <f>+Lcc_BKK!M118+Lcc_DMK!M118</f>
        <v>275</v>
      </c>
      <c r="N118" s="392">
        <f>+Lcc_BKK!N118+Lcc_DMK!N118</f>
        <v>624</v>
      </c>
      <c r="O118" s="189">
        <f t="shared" ref="O118:O119" si="145">SUM(M118:N118)</f>
        <v>899</v>
      </c>
      <c r="P118" s="389">
        <f>+Lcc_BKK!P118+Lcc_DMK!P118</f>
        <v>0</v>
      </c>
      <c r="Q118" s="187">
        <f>O118+P118</f>
        <v>899</v>
      </c>
      <c r="R118" s="78">
        <f>+Lcc_BKK!R118+Lcc_DMK!R118</f>
        <v>201</v>
      </c>
      <c r="S118" s="79">
        <f>+Lcc_BKK!S118+Lcc_DMK!S118</f>
        <v>565</v>
      </c>
      <c r="T118" s="189">
        <f t="shared" ref="T118:T119" si="146">SUM(R118:S118)</f>
        <v>766</v>
      </c>
      <c r="U118" s="80">
        <f>+Lcc_BKK!U118+Lcc_DMK!U118</f>
        <v>0</v>
      </c>
      <c r="V118" s="187">
        <f>T118+U118</f>
        <v>766</v>
      </c>
      <c r="W118" s="81">
        <f>IF(Q118=0,0,((V118/Q118)-1)*100)</f>
        <v>-14.794215795328148</v>
      </c>
    </row>
    <row r="119" spans="1:28" ht="13.5" thickBot="1">
      <c r="L119" s="67" t="s">
        <v>12</v>
      </c>
      <c r="M119" s="391">
        <f>+Lcc_BKK!M119+Lcc_DMK!M119</f>
        <v>329</v>
      </c>
      <c r="N119" s="392">
        <f>+Lcc_BKK!N119+Lcc_DMK!N119</f>
        <v>643</v>
      </c>
      <c r="O119" s="189">
        <f t="shared" si="145"/>
        <v>972</v>
      </c>
      <c r="P119" s="389">
        <f>+Lcc_BKK!P119+Lcc_DMK!P119</f>
        <v>1</v>
      </c>
      <c r="Q119" s="187">
        <f>O119+P119</f>
        <v>973</v>
      </c>
      <c r="R119" s="78">
        <f>+Lcc_BKK!R119+Lcc_DMK!R119</f>
        <v>204</v>
      </c>
      <c r="S119" s="79">
        <f>+Lcc_BKK!S119+Lcc_DMK!S119</f>
        <v>634</v>
      </c>
      <c r="T119" s="189">
        <f t="shared" si="146"/>
        <v>838</v>
      </c>
      <c r="U119" s="80">
        <f>+Lcc_BKK!U119+Lcc_DMK!U119</f>
        <v>0</v>
      </c>
      <c r="V119" s="187">
        <f>T119+U119</f>
        <v>838</v>
      </c>
      <c r="W119" s="81">
        <f>IF(Q119=0,0,((V119/Q119)-1)*100)</f>
        <v>-13.874614594039059</v>
      </c>
    </row>
    <row r="120" spans="1:28" ht="14.25" thickTop="1" thickBot="1">
      <c r="L120" s="82" t="s">
        <v>38</v>
      </c>
      <c r="M120" s="83">
        <f t="shared" ref="M120:Q120" si="147">+M117+M118+M119</f>
        <v>876</v>
      </c>
      <c r="N120" s="84">
        <f t="shared" si="147"/>
        <v>1827</v>
      </c>
      <c r="O120" s="180">
        <f t="shared" si="147"/>
        <v>2703</v>
      </c>
      <c r="P120" s="83">
        <f t="shared" si="147"/>
        <v>2</v>
      </c>
      <c r="Q120" s="180">
        <f t="shared" si="147"/>
        <v>2705</v>
      </c>
      <c r="R120" s="83">
        <f t="shared" ref="R120:V120" si="148">+R117+R118+R119</f>
        <v>642</v>
      </c>
      <c r="S120" s="84">
        <f t="shared" si="148"/>
        <v>1896</v>
      </c>
      <c r="T120" s="180">
        <f t="shared" si="148"/>
        <v>2538</v>
      </c>
      <c r="U120" s="83">
        <f t="shared" si="148"/>
        <v>0</v>
      </c>
      <c r="V120" s="180">
        <f t="shared" si="148"/>
        <v>2538</v>
      </c>
      <c r="W120" s="85">
        <f t="shared" ref="W120" si="149">IF(Q120=0,0,((V120/Q120)-1)*100)</f>
        <v>-6.1737523105360399</v>
      </c>
      <c r="Y120" s="8"/>
      <c r="Z120" s="8"/>
      <c r="AB120" s="290"/>
    </row>
    <row r="121" spans="1:28" ht="14.25" thickTop="1" thickBot="1">
      <c r="L121" s="61" t="s">
        <v>13</v>
      </c>
      <c r="M121" s="391">
        <f>+Lcc_BKK!M121+Lcc_DMK!M121</f>
        <v>381</v>
      </c>
      <c r="N121" s="392">
        <f>+Lcc_BKK!N121+Lcc_DMK!N121</f>
        <v>731</v>
      </c>
      <c r="O121" s="187">
        <f>M121+N121</f>
        <v>1112</v>
      </c>
      <c r="P121" s="389">
        <f>+Lcc_BKK!P121+Lcc_DMK!P121</f>
        <v>0</v>
      </c>
      <c r="Q121" s="187">
        <f>O121+P121</f>
        <v>1112</v>
      </c>
      <c r="R121" s="78">
        <f>+Lcc_BKK!R121+Lcc_DMK!R121</f>
        <v>247</v>
      </c>
      <c r="S121" s="79">
        <f>+Lcc_BKK!S121+Lcc_DMK!S121</f>
        <v>500</v>
      </c>
      <c r="T121" s="187">
        <f>R121+S121</f>
        <v>747</v>
      </c>
      <c r="U121" s="80">
        <f>+Lcc_BKK!U121+Lcc_DMK!U121</f>
        <v>0</v>
      </c>
      <c r="V121" s="187">
        <f>T121+U121</f>
        <v>747</v>
      </c>
      <c r="W121" s="81">
        <f t="shared" ref="W121:W122" si="150">IF(Q121=0,0,((V121/Q121)-1)*100)</f>
        <v>-32.823741007194243</v>
      </c>
      <c r="X121" s="642"/>
      <c r="Y121" s="643"/>
      <c r="Z121" s="643"/>
      <c r="AA121" s="644"/>
    </row>
    <row r="122" spans="1:28" ht="14.25" thickTop="1" thickBot="1">
      <c r="A122" s="353"/>
      <c r="L122" s="82" t="s">
        <v>67</v>
      </c>
      <c r="M122" s="83">
        <f>+M120+M121</f>
        <v>1257</v>
      </c>
      <c r="N122" s="84">
        <f t="shared" ref="N122:V122" si="151">+N120+N121</f>
        <v>2558</v>
      </c>
      <c r="O122" s="180">
        <f t="shared" si="151"/>
        <v>3815</v>
      </c>
      <c r="P122" s="83">
        <f t="shared" si="151"/>
        <v>2</v>
      </c>
      <c r="Q122" s="180">
        <f t="shared" si="151"/>
        <v>3817</v>
      </c>
      <c r="R122" s="83">
        <f t="shared" si="151"/>
        <v>889</v>
      </c>
      <c r="S122" s="84">
        <f t="shared" si="151"/>
        <v>2396</v>
      </c>
      <c r="T122" s="180">
        <f t="shared" si="151"/>
        <v>3285</v>
      </c>
      <c r="U122" s="83">
        <f t="shared" si="151"/>
        <v>0</v>
      </c>
      <c r="V122" s="180">
        <f t="shared" si="151"/>
        <v>3285</v>
      </c>
      <c r="W122" s="85">
        <f t="shared" si="150"/>
        <v>-13.937647367042183</v>
      </c>
      <c r="X122" s="642"/>
      <c r="Y122" s="643"/>
      <c r="Z122" s="643"/>
      <c r="AA122" s="644"/>
      <c r="AB122" s="290"/>
    </row>
    <row r="123" spans="1:28" ht="13.5" thickTop="1">
      <c r="L123" s="61" t="s">
        <v>14</v>
      </c>
      <c r="M123" s="391">
        <f>+Lcc_BKK!M123+Lcc_DMK!M123</f>
        <v>370</v>
      </c>
      <c r="N123" s="392">
        <f>+Lcc_BKK!N123+Lcc_DMK!N123</f>
        <v>627</v>
      </c>
      <c r="O123" s="187">
        <f>M123+N123</f>
        <v>997</v>
      </c>
      <c r="P123" s="389">
        <f>+Lcc_BKK!P123+Lcc_DMK!P123</f>
        <v>0</v>
      </c>
      <c r="Q123" s="187">
        <f>O123+P123</f>
        <v>997</v>
      </c>
      <c r="R123" s="78"/>
      <c r="S123" s="79"/>
      <c r="T123" s="187"/>
      <c r="U123" s="80"/>
      <c r="V123" s="187"/>
      <c r="W123" s="81"/>
      <c r="Y123" s="8"/>
      <c r="Z123" s="8"/>
    </row>
    <row r="124" spans="1:28" ht="13.5" thickBot="1">
      <c r="L124" s="61" t="s">
        <v>15</v>
      </c>
      <c r="M124" s="391">
        <f>+Lcc_BKK!M124+Lcc_DMK!M124</f>
        <v>366</v>
      </c>
      <c r="N124" s="392">
        <f>+Lcc_BKK!N124+Lcc_DMK!N124</f>
        <v>641</v>
      </c>
      <c r="O124" s="187">
        <f>M124+N124</f>
        <v>1007</v>
      </c>
      <c r="P124" s="389">
        <f>+Lcc_BKK!P124+Lcc_DMK!P124</f>
        <v>0</v>
      </c>
      <c r="Q124" s="187">
        <f>O124+P124</f>
        <v>1007</v>
      </c>
      <c r="R124" s="78"/>
      <c r="S124" s="79"/>
      <c r="T124" s="187"/>
      <c r="U124" s="80"/>
      <c r="V124" s="187"/>
      <c r="W124" s="81"/>
      <c r="Y124" s="8"/>
      <c r="Z124" s="8"/>
    </row>
    <row r="125" spans="1:28" ht="14.25" thickTop="1" thickBot="1">
      <c r="A125" s="353"/>
      <c r="L125" s="82" t="s">
        <v>61</v>
      </c>
      <c r="M125" s="83">
        <f>+M121+M123+M124</f>
        <v>1117</v>
      </c>
      <c r="N125" s="84">
        <f t="shared" ref="N125" si="152">+N121+N123+N124</f>
        <v>1999</v>
      </c>
      <c r="O125" s="180">
        <f t="shared" ref="O125" si="153">+O121+O123+O124</f>
        <v>3116</v>
      </c>
      <c r="P125" s="83">
        <f t="shared" ref="P125" si="154">+P121+P123+P124</f>
        <v>0</v>
      </c>
      <c r="Q125" s="180">
        <f t="shared" ref="Q125" si="155">+Q121+Q123+Q124</f>
        <v>3116</v>
      </c>
      <c r="R125" s="83"/>
      <c r="S125" s="84"/>
      <c r="T125" s="180"/>
      <c r="U125" s="83"/>
      <c r="V125" s="180"/>
      <c r="W125" s="85"/>
      <c r="Y125" s="8"/>
      <c r="Z125" s="8"/>
      <c r="AB125" s="290"/>
    </row>
    <row r="126" spans="1:28" ht="13.5" thickTop="1">
      <c r="L126" s="61" t="s">
        <v>16</v>
      </c>
      <c r="M126" s="391">
        <f>+Lcc_BKK!M126+Lcc_DMK!M126</f>
        <v>293</v>
      </c>
      <c r="N126" s="392">
        <f>+Lcc_BKK!N126+Lcc_DMK!N126</f>
        <v>546</v>
      </c>
      <c r="O126" s="187">
        <f>SUM(M126:N126)</f>
        <v>839</v>
      </c>
      <c r="P126" s="389">
        <f>+Lcc_BKK!P126+Lcc_DMK!P126</f>
        <v>0</v>
      </c>
      <c r="Q126" s="187">
        <f>O126+P126</f>
        <v>839</v>
      </c>
      <c r="R126" s="78"/>
      <c r="S126" s="79"/>
      <c r="T126" s="187"/>
      <c r="U126" s="80"/>
      <c r="V126" s="187"/>
      <c r="W126" s="81"/>
      <c r="Y126" s="8"/>
      <c r="Z126" s="8"/>
    </row>
    <row r="127" spans="1:28">
      <c r="L127" s="61" t="s">
        <v>17</v>
      </c>
      <c r="M127" s="391">
        <f>+Lcc_BKK!M127+Lcc_DMK!M127</f>
        <v>294</v>
      </c>
      <c r="N127" s="392">
        <f>+Lcc_BKK!N127+Lcc_DMK!N127</f>
        <v>558</v>
      </c>
      <c r="O127" s="187">
        <f>SUM(M127:N127)</f>
        <v>852</v>
      </c>
      <c r="P127" s="389">
        <f>+Lcc_BKK!P127+Lcc_DMK!P127</f>
        <v>1</v>
      </c>
      <c r="Q127" s="187">
        <f>O127+P127</f>
        <v>853</v>
      </c>
      <c r="R127" s="78"/>
      <c r="S127" s="79"/>
      <c r="T127" s="187"/>
      <c r="U127" s="80"/>
      <c r="V127" s="187"/>
      <c r="W127" s="81"/>
      <c r="Y127" s="8"/>
      <c r="Z127" s="8"/>
    </row>
    <row r="128" spans="1:28" ht="13.5" thickBot="1">
      <c r="L128" s="61" t="s">
        <v>18</v>
      </c>
      <c r="M128" s="391">
        <f>+Lcc_BKK!M128+Lcc_DMK!M128</f>
        <v>260</v>
      </c>
      <c r="N128" s="392">
        <f>+Lcc_BKK!N128+Lcc_DMK!N128</f>
        <v>523</v>
      </c>
      <c r="O128" s="189">
        <f>SUM(M128:N128)</f>
        <v>783</v>
      </c>
      <c r="P128" s="86">
        <f>+Lcc_BKK!P128+Lcc_DMK!P128</f>
        <v>0</v>
      </c>
      <c r="Q128" s="189">
        <f>O128+P128</f>
        <v>783</v>
      </c>
      <c r="R128" s="78"/>
      <c r="S128" s="79"/>
      <c r="T128" s="189"/>
      <c r="U128" s="86"/>
      <c r="V128" s="189"/>
      <c r="W128" s="81"/>
      <c r="Y128" s="8"/>
      <c r="Z128" s="8"/>
    </row>
    <row r="129" spans="1:28" ht="14.25" thickTop="1" thickBot="1">
      <c r="A129" s="353"/>
      <c r="L129" s="87" t="s">
        <v>19</v>
      </c>
      <c r="M129" s="88">
        <f>+M126+M127+M128</f>
        <v>847</v>
      </c>
      <c r="N129" s="88">
        <f t="shared" ref="N129" si="156">+N126+N127+N128</f>
        <v>1627</v>
      </c>
      <c r="O129" s="190">
        <f t="shared" ref="O129" si="157">+O126+O127+O128</f>
        <v>2474</v>
      </c>
      <c r="P129" s="89">
        <f t="shared" ref="P129" si="158">+P126+P127+P128</f>
        <v>1</v>
      </c>
      <c r="Q129" s="190">
        <f t="shared" ref="Q129" si="159">+Q126+Q127+Q128</f>
        <v>2475</v>
      </c>
      <c r="R129" s="88"/>
      <c r="S129" s="88"/>
      <c r="T129" s="190"/>
      <c r="U129" s="89"/>
      <c r="V129" s="190"/>
      <c r="W129" s="90"/>
      <c r="Y129" s="8"/>
      <c r="Z129" s="8"/>
    </row>
    <row r="130" spans="1:28" ht="13.5" thickTop="1">
      <c r="A130" s="355"/>
      <c r="K130" s="355"/>
      <c r="L130" s="61" t="s">
        <v>21</v>
      </c>
      <c r="M130" s="391">
        <f>+Lcc_BKK!M130+Lcc_DMK!M130</f>
        <v>272</v>
      </c>
      <c r="N130" s="392">
        <f>+Lcc_BKK!N130+Lcc_DMK!N130</f>
        <v>510</v>
      </c>
      <c r="O130" s="189">
        <f>SUM(M130:N130)</f>
        <v>782</v>
      </c>
      <c r="P130" s="91">
        <f>+Lcc_BKK!P130+Lcc_DMK!P130</f>
        <v>0</v>
      </c>
      <c r="Q130" s="189">
        <f>O130+P130</f>
        <v>782</v>
      </c>
      <c r="R130" s="78"/>
      <c r="S130" s="79"/>
      <c r="T130" s="189"/>
      <c r="U130" s="91"/>
      <c r="V130" s="189"/>
      <c r="W130" s="81"/>
      <c r="Y130" s="8"/>
      <c r="Z130" s="8"/>
    </row>
    <row r="131" spans="1:28">
      <c r="A131" s="355"/>
      <c r="K131" s="355"/>
      <c r="L131" s="61" t="s">
        <v>22</v>
      </c>
      <c r="M131" s="391">
        <f>+Lcc_BKK!M131+Lcc_DMK!M131</f>
        <v>256</v>
      </c>
      <c r="N131" s="392">
        <f>+Lcc_BKK!N131+Lcc_DMK!N131</f>
        <v>614</v>
      </c>
      <c r="O131" s="189">
        <f>SUM(M131:N131)</f>
        <v>870</v>
      </c>
      <c r="P131" s="389">
        <f>+Lcc_BKK!P131+Lcc_DMK!P131</f>
        <v>0</v>
      </c>
      <c r="Q131" s="189">
        <f>O131+P131</f>
        <v>870</v>
      </c>
      <c r="R131" s="391"/>
      <c r="S131" s="392"/>
      <c r="T131" s="189"/>
      <c r="U131" s="389"/>
      <c r="V131" s="189"/>
      <c r="W131" s="81"/>
      <c r="Y131" s="355"/>
      <c r="Z131" s="355"/>
      <c r="AA131" s="357"/>
    </row>
    <row r="132" spans="1:28" ht="13.5" thickBot="1">
      <c r="A132" s="355"/>
      <c r="K132" s="355"/>
      <c r="L132" s="61" t="s">
        <v>23</v>
      </c>
      <c r="M132" s="391">
        <f>+Lcc_BKK!M132+Lcc_DMK!M132</f>
        <v>265</v>
      </c>
      <c r="N132" s="392">
        <f>+Lcc_BKK!N132+Lcc_DMK!N132</f>
        <v>631</v>
      </c>
      <c r="O132" s="189">
        <f>SUM(M132:N132)</f>
        <v>896</v>
      </c>
      <c r="P132" s="389">
        <f>+Lcc_BKK!P132+Lcc_DMK!P132</f>
        <v>0</v>
      </c>
      <c r="Q132" s="189">
        <f>O132+P132</f>
        <v>896</v>
      </c>
      <c r="R132" s="78"/>
      <c r="S132" s="79"/>
      <c r="T132" s="189"/>
      <c r="U132" s="80"/>
      <c r="V132" s="189"/>
      <c r="W132" s="81"/>
      <c r="Y132" s="355"/>
      <c r="Z132" s="355"/>
      <c r="AA132" s="357"/>
    </row>
    <row r="133" spans="1:28" ht="14.25" thickTop="1" thickBot="1">
      <c r="A133" s="353"/>
      <c r="B133" s="368"/>
      <c r="C133" s="368"/>
      <c r="D133" s="368"/>
      <c r="E133" s="368"/>
      <c r="F133" s="368"/>
      <c r="G133" s="368"/>
      <c r="H133" s="368"/>
      <c r="I133" s="369"/>
      <c r="J133" s="368"/>
      <c r="L133" s="82" t="s">
        <v>40</v>
      </c>
      <c r="M133" s="83">
        <f>+M130+M131+M132</f>
        <v>793</v>
      </c>
      <c r="N133" s="84">
        <f t="shared" ref="N133" si="160">+N130+N131+N132</f>
        <v>1755</v>
      </c>
      <c r="O133" s="188">
        <f t="shared" ref="O133" si="161">+O130+O131+O132</f>
        <v>2548</v>
      </c>
      <c r="P133" s="83">
        <f t="shared" ref="P133" si="162">+P130+P131+P132</f>
        <v>0</v>
      </c>
      <c r="Q133" s="188">
        <f t="shared" ref="Q133" si="163">+Q130+Q131+Q132</f>
        <v>2548</v>
      </c>
      <c r="R133" s="83"/>
      <c r="S133" s="84"/>
      <c r="T133" s="188"/>
      <c r="U133" s="83"/>
      <c r="V133" s="188"/>
      <c r="W133" s="85"/>
    </row>
    <row r="134" spans="1:28" ht="14.25" thickTop="1" thickBot="1">
      <c r="A134" s="353" t="str">
        <f>IF(ISERROR(F134/G134)," ",IF(F134/G134&gt;0.5,IF(F134/G134&lt;1.5," ","NOT OK"),"NOT OK"))</f>
        <v xml:space="preserve"> </v>
      </c>
      <c r="L134" s="82" t="s">
        <v>62</v>
      </c>
      <c r="M134" s="83">
        <f>M125+M129+M130+M131+M132</f>
        <v>2757</v>
      </c>
      <c r="N134" s="84">
        <f t="shared" ref="N134:Q134" si="164">N125+N129+N130+N131+N132</f>
        <v>5381</v>
      </c>
      <c r="O134" s="180">
        <f t="shared" si="164"/>
        <v>8138</v>
      </c>
      <c r="P134" s="83">
        <f t="shared" si="164"/>
        <v>1</v>
      </c>
      <c r="Q134" s="180">
        <f t="shared" si="164"/>
        <v>8139</v>
      </c>
      <c r="R134" s="83"/>
      <c r="S134" s="84"/>
      <c r="T134" s="180"/>
      <c r="U134" s="83"/>
      <c r="V134" s="180"/>
      <c r="W134" s="85"/>
      <c r="Y134" s="8"/>
      <c r="Z134" s="8"/>
    </row>
    <row r="135" spans="1:28" ht="14.25" thickTop="1" thickBot="1">
      <c r="A135" s="353"/>
      <c r="L135" s="82" t="s">
        <v>63</v>
      </c>
      <c r="M135" s="83">
        <f>+M120+M125+M129+M133</f>
        <v>3633</v>
      </c>
      <c r="N135" s="84">
        <f t="shared" ref="N135:Q135" si="165">+N120+N125+N129+N133</f>
        <v>7208</v>
      </c>
      <c r="O135" s="180">
        <f t="shared" si="165"/>
        <v>10841</v>
      </c>
      <c r="P135" s="83">
        <f t="shared" si="165"/>
        <v>3</v>
      </c>
      <c r="Q135" s="180">
        <f t="shared" si="165"/>
        <v>10844</v>
      </c>
      <c r="R135" s="83"/>
      <c r="S135" s="84"/>
      <c r="T135" s="180"/>
      <c r="U135" s="83"/>
      <c r="V135" s="180"/>
      <c r="W135" s="85"/>
      <c r="Y135" s="8"/>
      <c r="Z135" s="8"/>
      <c r="AB135" s="290"/>
    </row>
    <row r="136" spans="1:28" ht="14.25" thickTop="1" thickBot="1">
      <c r="L136" s="92" t="s">
        <v>60</v>
      </c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</row>
    <row r="137" spans="1:28" ht="13.5" thickTop="1">
      <c r="L137" s="675" t="s">
        <v>42</v>
      </c>
      <c r="M137" s="676"/>
      <c r="N137" s="676"/>
      <c r="O137" s="676"/>
      <c r="P137" s="676"/>
      <c r="Q137" s="676"/>
      <c r="R137" s="676"/>
      <c r="S137" s="676"/>
      <c r="T137" s="676"/>
      <c r="U137" s="676"/>
      <c r="V137" s="676"/>
      <c r="W137" s="677"/>
    </row>
    <row r="138" spans="1:28" ht="13.5" thickBot="1">
      <c r="L138" s="678" t="s">
        <v>45</v>
      </c>
      <c r="M138" s="679"/>
      <c r="N138" s="679"/>
      <c r="O138" s="679"/>
      <c r="P138" s="679"/>
      <c r="Q138" s="679"/>
      <c r="R138" s="679"/>
      <c r="S138" s="679"/>
      <c r="T138" s="679"/>
      <c r="U138" s="679"/>
      <c r="V138" s="679"/>
      <c r="W138" s="680"/>
    </row>
    <row r="139" spans="1:28" ht="14.25" thickTop="1" thickBot="1">
      <c r="L139" s="56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8" t="s">
        <v>34</v>
      </c>
    </row>
    <row r="140" spans="1:28" ht="14.25" thickTop="1" thickBot="1">
      <c r="L140" s="59"/>
      <c r="M140" s="198" t="s">
        <v>64</v>
      </c>
      <c r="N140" s="197"/>
      <c r="O140" s="198"/>
      <c r="P140" s="196"/>
      <c r="Q140" s="197"/>
      <c r="R140" s="196" t="s">
        <v>65</v>
      </c>
      <c r="S140" s="197"/>
      <c r="T140" s="198"/>
      <c r="U140" s="196"/>
      <c r="V140" s="196"/>
      <c r="W140" s="333" t="s">
        <v>2</v>
      </c>
    </row>
    <row r="141" spans="1:28" ht="13.5" thickTop="1">
      <c r="L141" s="61" t="s">
        <v>3</v>
      </c>
      <c r="M141" s="62"/>
      <c r="N141" s="63"/>
      <c r="O141" s="64"/>
      <c r="P141" s="65"/>
      <c r="Q141" s="330"/>
      <c r="R141" s="62"/>
      <c r="S141" s="63"/>
      <c r="T141" s="64"/>
      <c r="U141" s="65"/>
      <c r="V141" s="330"/>
      <c r="W141" s="331" t="s">
        <v>4</v>
      </c>
    </row>
    <row r="142" spans="1:28" ht="13.5" thickBot="1">
      <c r="L142" s="67"/>
      <c r="M142" s="68" t="s">
        <v>35</v>
      </c>
      <c r="N142" s="69" t="s">
        <v>36</v>
      </c>
      <c r="O142" s="70" t="s">
        <v>37</v>
      </c>
      <c r="P142" s="71" t="s">
        <v>32</v>
      </c>
      <c r="Q142" s="406" t="s">
        <v>7</v>
      </c>
      <c r="R142" s="68" t="s">
        <v>35</v>
      </c>
      <c r="S142" s="69" t="s">
        <v>36</v>
      </c>
      <c r="T142" s="70" t="s">
        <v>37</v>
      </c>
      <c r="U142" s="71" t="s">
        <v>32</v>
      </c>
      <c r="V142" s="329" t="s">
        <v>7</v>
      </c>
      <c r="W142" s="332"/>
    </row>
    <row r="143" spans="1:28" ht="5.25" customHeight="1" thickTop="1">
      <c r="L143" s="61"/>
      <c r="M143" s="73"/>
      <c r="N143" s="74"/>
      <c r="O143" s="75"/>
      <c r="P143" s="76"/>
      <c r="Q143" s="147"/>
      <c r="R143" s="73"/>
      <c r="S143" s="74"/>
      <c r="T143" s="75"/>
      <c r="U143" s="76"/>
      <c r="V143" s="147"/>
      <c r="W143" s="77"/>
    </row>
    <row r="144" spans="1:28">
      <c r="L144" s="61" t="s">
        <v>10</v>
      </c>
      <c r="M144" s="391">
        <f t="shared" ref="M144:N146" si="166">+M90+M117</f>
        <v>1939</v>
      </c>
      <c r="N144" s="392">
        <f t="shared" si="166"/>
        <v>4502</v>
      </c>
      <c r="O144" s="187">
        <f>M144+N144</f>
        <v>6441</v>
      </c>
      <c r="P144" s="389">
        <f>+P90+P117</f>
        <v>9</v>
      </c>
      <c r="Q144" s="193">
        <f>O144+P144</f>
        <v>6450</v>
      </c>
      <c r="R144" s="78">
        <f t="shared" ref="R144:S146" si="167">+R90+R117</f>
        <v>2080</v>
      </c>
      <c r="S144" s="79">
        <f t="shared" si="167"/>
        <v>4876</v>
      </c>
      <c r="T144" s="187">
        <f>R144+S144</f>
        <v>6956</v>
      </c>
      <c r="U144" s="80">
        <f>+U90+U117</f>
        <v>0</v>
      </c>
      <c r="V144" s="193">
        <f>T144+U144</f>
        <v>6956</v>
      </c>
      <c r="W144" s="81">
        <f>IF(Q144=0,0,((V144/Q144)-1)*100)</f>
        <v>7.8449612403100666</v>
      </c>
      <c r="Y144" s="8"/>
      <c r="Z144" s="8"/>
    </row>
    <row r="145" spans="1:28">
      <c r="L145" s="61" t="s">
        <v>11</v>
      </c>
      <c r="M145" s="391">
        <f t="shared" si="166"/>
        <v>1869</v>
      </c>
      <c r="N145" s="392">
        <f t="shared" si="166"/>
        <v>4597</v>
      </c>
      <c r="O145" s="187">
        <f>M145+N145</f>
        <v>6466</v>
      </c>
      <c r="P145" s="389">
        <f>+P91+P118</f>
        <v>14</v>
      </c>
      <c r="Q145" s="193">
        <f>O145+P145</f>
        <v>6480</v>
      </c>
      <c r="R145" s="78">
        <f t="shared" si="167"/>
        <v>2349</v>
      </c>
      <c r="S145" s="79">
        <f t="shared" si="167"/>
        <v>5234</v>
      </c>
      <c r="T145" s="187">
        <f>R145+S145</f>
        <v>7583</v>
      </c>
      <c r="U145" s="80">
        <f>+U91+U118</f>
        <v>0</v>
      </c>
      <c r="V145" s="193">
        <f>T145+U145</f>
        <v>7583</v>
      </c>
      <c r="W145" s="81">
        <f>IF(Q145=0,0,((V145/Q145)-1)*100)</f>
        <v>17.021604938271608</v>
      </c>
      <c r="Y145" s="8"/>
      <c r="Z145" s="8"/>
    </row>
    <row r="146" spans="1:28" ht="13.5" thickBot="1">
      <c r="L146" s="67" t="s">
        <v>12</v>
      </c>
      <c r="M146" s="391">
        <f t="shared" si="166"/>
        <v>1849</v>
      </c>
      <c r="N146" s="392">
        <f t="shared" si="166"/>
        <v>4519</v>
      </c>
      <c r="O146" s="187">
        <f>M146+N146</f>
        <v>6368</v>
      </c>
      <c r="P146" s="389">
        <f>+P92+P119</f>
        <v>3</v>
      </c>
      <c r="Q146" s="193">
        <f>O146+P146</f>
        <v>6371</v>
      </c>
      <c r="R146" s="78">
        <f t="shared" si="167"/>
        <v>2097</v>
      </c>
      <c r="S146" s="79">
        <f t="shared" si="167"/>
        <v>5097</v>
      </c>
      <c r="T146" s="187">
        <f>R146+S146</f>
        <v>7194</v>
      </c>
      <c r="U146" s="80">
        <f>+U92+U119</f>
        <v>0</v>
      </c>
      <c r="V146" s="193">
        <f>T146+U146</f>
        <v>7194</v>
      </c>
      <c r="W146" s="81">
        <f>IF(Q146=0,0,((V146/Q146)-1)*100)</f>
        <v>12.917909276408723</v>
      </c>
      <c r="Y146" s="8"/>
      <c r="Z146" s="8"/>
    </row>
    <row r="147" spans="1:28" ht="14.25" thickTop="1" thickBot="1">
      <c r="L147" s="82" t="s">
        <v>38</v>
      </c>
      <c r="M147" s="83">
        <f t="shared" ref="M147:Q147" si="168">+M144+M145+M146</f>
        <v>5657</v>
      </c>
      <c r="N147" s="84">
        <f t="shared" si="168"/>
        <v>13618</v>
      </c>
      <c r="O147" s="180">
        <f t="shared" si="168"/>
        <v>19275</v>
      </c>
      <c r="P147" s="83">
        <f t="shared" si="168"/>
        <v>26</v>
      </c>
      <c r="Q147" s="180">
        <f t="shared" si="168"/>
        <v>19301</v>
      </c>
      <c r="R147" s="83">
        <f t="shared" ref="R147:V147" si="169">+R144+R145+R146</f>
        <v>6526</v>
      </c>
      <c r="S147" s="84">
        <f t="shared" si="169"/>
        <v>15207</v>
      </c>
      <c r="T147" s="180">
        <f t="shared" si="169"/>
        <v>21733</v>
      </c>
      <c r="U147" s="83">
        <f t="shared" si="169"/>
        <v>0</v>
      </c>
      <c r="V147" s="180">
        <f t="shared" si="169"/>
        <v>21733</v>
      </c>
      <c r="W147" s="85">
        <f t="shared" ref="W147" si="170">IF(Q147=0,0,((V147/Q147)-1)*100)</f>
        <v>12.600383399823833</v>
      </c>
      <c r="Y147" s="8"/>
      <c r="Z147" s="8"/>
      <c r="AB147" s="290"/>
    </row>
    <row r="148" spans="1:28" ht="14.25" thickTop="1" thickBot="1">
      <c r="L148" s="61" t="s">
        <v>13</v>
      </c>
      <c r="M148" s="391">
        <f>+M94+M121</f>
        <v>1811</v>
      </c>
      <c r="N148" s="392">
        <f>+N94+N121</f>
        <v>4204</v>
      </c>
      <c r="O148" s="187">
        <f t="shared" ref="O148" si="171">M148+N148</f>
        <v>6015</v>
      </c>
      <c r="P148" s="389">
        <f>+P94+P121</f>
        <v>0</v>
      </c>
      <c r="Q148" s="193">
        <f>O148+P148</f>
        <v>6015</v>
      </c>
      <c r="R148" s="78">
        <f>+R94+R121</f>
        <v>2034</v>
      </c>
      <c r="S148" s="79">
        <f>+S94+S121</f>
        <v>4532</v>
      </c>
      <c r="T148" s="187">
        <f t="shared" ref="T148" si="172">R148+S148</f>
        <v>6566</v>
      </c>
      <c r="U148" s="80">
        <f>+U94+U121</f>
        <v>0</v>
      </c>
      <c r="V148" s="193">
        <f>T148+U148</f>
        <v>6566</v>
      </c>
      <c r="W148" s="81">
        <f>IF(Q148=0,0,((V148/Q148)-1)*100)</f>
        <v>9.1604322527015789</v>
      </c>
      <c r="X148" s="642"/>
      <c r="Y148" s="643"/>
      <c r="Z148" s="643"/>
      <c r="AA148" s="644"/>
    </row>
    <row r="149" spans="1:28" ht="14.25" thickTop="1" thickBot="1">
      <c r="A149" s="353"/>
      <c r="L149" s="82" t="s">
        <v>67</v>
      </c>
      <c r="M149" s="83">
        <f>+M147+M148</f>
        <v>7468</v>
      </c>
      <c r="N149" s="84">
        <f t="shared" ref="N149:V149" si="173">+N147+N148</f>
        <v>17822</v>
      </c>
      <c r="O149" s="180">
        <f t="shared" si="173"/>
        <v>25290</v>
      </c>
      <c r="P149" s="83">
        <f t="shared" si="173"/>
        <v>26</v>
      </c>
      <c r="Q149" s="180">
        <f t="shared" si="173"/>
        <v>25316</v>
      </c>
      <c r="R149" s="83">
        <f t="shared" si="173"/>
        <v>8560</v>
      </c>
      <c r="S149" s="84">
        <f t="shared" si="173"/>
        <v>19739</v>
      </c>
      <c r="T149" s="180">
        <f t="shared" si="173"/>
        <v>28299</v>
      </c>
      <c r="U149" s="83">
        <f t="shared" si="173"/>
        <v>0</v>
      </c>
      <c r="V149" s="180">
        <f t="shared" si="173"/>
        <v>28299</v>
      </c>
      <c r="W149" s="85">
        <f t="shared" ref="W149" si="174">IF(Q149=0,0,((V149/Q149)-1)*100)</f>
        <v>11.783062095117703</v>
      </c>
      <c r="X149" s="642"/>
      <c r="Y149" s="643"/>
      <c r="Z149" s="643"/>
      <c r="AA149" s="644"/>
      <c r="AB149" s="290"/>
    </row>
    <row r="150" spans="1:28" ht="13.5" thickTop="1">
      <c r="L150" s="61" t="s">
        <v>14</v>
      </c>
      <c r="M150" s="391">
        <f>+M96+M123</f>
        <v>1774</v>
      </c>
      <c r="N150" s="392">
        <f>+N96+N123</f>
        <v>4029</v>
      </c>
      <c r="O150" s="187">
        <f>M150+N150</f>
        <v>5803</v>
      </c>
      <c r="P150" s="389">
        <f>+P96+P123</f>
        <v>13</v>
      </c>
      <c r="Q150" s="193">
        <f>O150+P150</f>
        <v>5816</v>
      </c>
      <c r="R150" s="78"/>
      <c r="S150" s="79"/>
      <c r="T150" s="187"/>
      <c r="U150" s="80"/>
      <c r="V150" s="193"/>
      <c r="W150" s="81"/>
      <c r="Y150" s="8"/>
      <c r="Z150" s="8"/>
    </row>
    <row r="151" spans="1:28" ht="13.5" thickBot="1">
      <c r="L151" s="61" t="s">
        <v>15</v>
      </c>
      <c r="M151" s="391">
        <f>+M97+M124</f>
        <v>2321</v>
      </c>
      <c r="N151" s="392">
        <f>+N97+N124</f>
        <v>5116</v>
      </c>
      <c r="O151" s="187">
        <f>M151+N151</f>
        <v>7437</v>
      </c>
      <c r="P151" s="389">
        <f>+P97+P124</f>
        <v>21</v>
      </c>
      <c r="Q151" s="193">
        <f>O151+P151</f>
        <v>7458</v>
      </c>
      <c r="R151" s="78"/>
      <c r="S151" s="79"/>
      <c r="T151" s="187"/>
      <c r="U151" s="80"/>
      <c r="V151" s="193"/>
      <c r="W151" s="81"/>
      <c r="Y151" s="8"/>
      <c r="Z151" s="8"/>
    </row>
    <row r="152" spans="1:28" ht="14.25" thickTop="1" thickBot="1">
      <c r="A152" s="353"/>
      <c r="L152" s="82" t="s">
        <v>61</v>
      </c>
      <c r="M152" s="83">
        <f>+M148+M150+M151</f>
        <v>5906</v>
      </c>
      <c r="N152" s="84">
        <f t="shared" ref="N152" si="175">+N148+N150+N151</f>
        <v>13349</v>
      </c>
      <c r="O152" s="180">
        <f t="shared" ref="O152" si="176">+O148+O150+O151</f>
        <v>19255</v>
      </c>
      <c r="P152" s="83">
        <f t="shared" ref="P152" si="177">+P148+P150+P151</f>
        <v>34</v>
      </c>
      <c r="Q152" s="180">
        <f t="shared" ref="Q152" si="178">+Q148+Q150+Q151</f>
        <v>19289</v>
      </c>
      <c r="R152" s="83"/>
      <c r="S152" s="84"/>
      <c r="T152" s="180"/>
      <c r="U152" s="83"/>
      <c r="V152" s="180"/>
      <c r="W152" s="85"/>
      <c r="Y152" s="8"/>
      <c r="Z152" s="8"/>
      <c r="AB152" s="290"/>
    </row>
    <row r="153" spans="1:28" ht="13.5" thickTop="1">
      <c r="L153" s="61" t="s">
        <v>16</v>
      </c>
      <c r="M153" s="391">
        <f t="shared" ref="M153:N155" si="179">+M99+M126</f>
        <v>2282</v>
      </c>
      <c r="N153" s="392">
        <f t="shared" si="179"/>
        <v>4919</v>
      </c>
      <c r="O153" s="187">
        <f t="shared" ref="O153" si="180">M153+N153</f>
        <v>7201</v>
      </c>
      <c r="P153" s="389">
        <f>+P99+P126</f>
        <v>0</v>
      </c>
      <c r="Q153" s="193">
        <f>O153+P153</f>
        <v>7201</v>
      </c>
      <c r="R153" s="78"/>
      <c r="S153" s="79"/>
      <c r="T153" s="187"/>
      <c r="U153" s="80"/>
      <c r="V153" s="193"/>
      <c r="W153" s="81"/>
      <c r="Y153" s="8"/>
      <c r="Z153" s="8"/>
    </row>
    <row r="154" spans="1:28">
      <c r="L154" s="61" t="s">
        <v>17</v>
      </c>
      <c r="M154" s="391">
        <f t="shared" si="179"/>
        <v>2137</v>
      </c>
      <c r="N154" s="392">
        <f t="shared" si="179"/>
        <v>5172</v>
      </c>
      <c r="O154" s="187">
        <f>M154+N154</f>
        <v>7309</v>
      </c>
      <c r="P154" s="389">
        <f>+P100+P127</f>
        <v>2</v>
      </c>
      <c r="Q154" s="193">
        <f>O154+P154</f>
        <v>7311</v>
      </c>
      <c r="R154" s="78"/>
      <c r="S154" s="79"/>
      <c r="T154" s="187"/>
      <c r="U154" s="80"/>
      <c r="V154" s="193"/>
      <c r="W154" s="81"/>
      <c r="Y154" s="8"/>
      <c r="Z154" s="8"/>
    </row>
    <row r="155" spans="1:28" ht="13.5" thickBot="1">
      <c r="L155" s="61" t="s">
        <v>18</v>
      </c>
      <c r="M155" s="391">
        <f t="shared" si="179"/>
        <v>2082</v>
      </c>
      <c r="N155" s="392">
        <f t="shared" si="179"/>
        <v>4751</v>
      </c>
      <c r="O155" s="189">
        <f>M155+N155</f>
        <v>6833</v>
      </c>
      <c r="P155" s="86">
        <f>+P101+P128</f>
        <v>0</v>
      </c>
      <c r="Q155" s="193">
        <f>O155+P155</f>
        <v>6833</v>
      </c>
      <c r="R155" s="78"/>
      <c r="S155" s="79"/>
      <c r="T155" s="189"/>
      <c r="U155" s="86"/>
      <c r="V155" s="193"/>
      <c r="W155" s="81"/>
      <c r="Y155" s="8"/>
      <c r="Z155" s="8"/>
    </row>
    <row r="156" spans="1:28" ht="14.25" thickTop="1" thickBot="1">
      <c r="A156" s="353"/>
      <c r="L156" s="87" t="s">
        <v>19</v>
      </c>
      <c r="M156" s="88">
        <f>+M153+M154+M155</f>
        <v>6501</v>
      </c>
      <c r="N156" s="88">
        <f t="shared" ref="N156" si="181">+N153+N154+N155</f>
        <v>14842</v>
      </c>
      <c r="O156" s="190">
        <f t="shared" ref="O156" si="182">+O153+O154+O155</f>
        <v>21343</v>
      </c>
      <c r="P156" s="89">
        <f t="shared" ref="P156" si="183">+P153+P154+P155</f>
        <v>2</v>
      </c>
      <c r="Q156" s="190">
        <f t="shared" ref="Q156" si="184">+Q153+Q154+Q155</f>
        <v>21345</v>
      </c>
      <c r="R156" s="88"/>
      <c r="S156" s="88"/>
      <c r="T156" s="190"/>
      <c r="U156" s="89"/>
      <c r="V156" s="190"/>
      <c r="W156" s="90"/>
      <c r="Y156" s="8"/>
      <c r="Z156" s="8"/>
    </row>
    <row r="157" spans="1:28" ht="13.5" thickTop="1">
      <c r="A157" s="353"/>
      <c r="L157" s="61" t="s">
        <v>21</v>
      </c>
      <c r="M157" s="391">
        <f t="shared" ref="M157:N159" si="185">+M103+M130</f>
        <v>2327</v>
      </c>
      <c r="N157" s="392">
        <f t="shared" si="185"/>
        <v>4327</v>
      </c>
      <c r="O157" s="189">
        <f>M157+N157</f>
        <v>6654</v>
      </c>
      <c r="P157" s="91">
        <f>+P103+P130</f>
        <v>0</v>
      </c>
      <c r="Q157" s="193">
        <f>O157+P157</f>
        <v>6654</v>
      </c>
      <c r="R157" s="78"/>
      <c r="S157" s="79"/>
      <c r="T157" s="189"/>
      <c r="U157" s="91"/>
      <c r="V157" s="193"/>
      <c r="W157" s="81"/>
      <c r="Y157" s="8"/>
      <c r="Z157" s="8"/>
    </row>
    <row r="158" spans="1:28">
      <c r="A158" s="353"/>
      <c r="L158" s="61" t="s">
        <v>22</v>
      </c>
      <c r="M158" s="391">
        <f t="shared" si="185"/>
        <v>2146</v>
      </c>
      <c r="N158" s="392">
        <f t="shared" si="185"/>
        <v>3954</v>
      </c>
      <c r="O158" s="189">
        <f t="shared" ref="O158" si="186">M158+N158</f>
        <v>6100</v>
      </c>
      <c r="P158" s="389">
        <f>+P104+P131</f>
        <v>6</v>
      </c>
      <c r="Q158" s="193">
        <f>O158+P158</f>
        <v>6106</v>
      </c>
      <c r="R158" s="391"/>
      <c r="S158" s="392"/>
      <c r="T158" s="189"/>
      <c r="U158" s="389"/>
      <c r="V158" s="193"/>
      <c r="W158" s="81"/>
    </row>
    <row r="159" spans="1:28" ht="13.5" thickBot="1">
      <c r="A159" s="355"/>
      <c r="K159" s="355"/>
      <c r="L159" s="61" t="s">
        <v>23</v>
      </c>
      <c r="M159" s="391">
        <f t="shared" si="185"/>
        <v>2176</v>
      </c>
      <c r="N159" s="392">
        <f t="shared" si="185"/>
        <v>4183</v>
      </c>
      <c r="O159" s="189">
        <f t="shared" ref="O159" si="187">M159+N159</f>
        <v>6359</v>
      </c>
      <c r="P159" s="389">
        <f>+P105+P132</f>
        <v>0</v>
      </c>
      <c r="Q159" s="193">
        <f>O159+P159</f>
        <v>6359</v>
      </c>
      <c r="R159" s="78"/>
      <c r="S159" s="79"/>
      <c r="T159" s="189"/>
      <c r="U159" s="80"/>
      <c r="V159" s="193"/>
      <c r="W159" s="81"/>
      <c r="Y159" s="355"/>
      <c r="Z159" s="355"/>
      <c r="AA159" s="357"/>
    </row>
    <row r="160" spans="1:28" ht="14.25" thickTop="1" thickBot="1">
      <c r="A160" s="353"/>
      <c r="B160" s="368"/>
      <c r="C160" s="368"/>
      <c r="D160" s="368"/>
      <c r="E160" s="368"/>
      <c r="F160" s="368"/>
      <c r="G160" s="368"/>
      <c r="H160" s="368"/>
      <c r="I160" s="369"/>
      <c r="J160" s="368"/>
      <c r="L160" s="82" t="s">
        <v>40</v>
      </c>
      <c r="M160" s="83">
        <f>+M157+M158+M159</f>
        <v>6649</v>
      </c>
      <c r="N160" s="84">
        <f t="shared" ref="N160" si="188">+N157+N158+N159</f>
        <v>12464</v>
      </c>
      <c r="O160" s="188">
        <f t="shared" ref="O160" si="189">+O157+O158+O159</f>
        <v>19113</v>
      </c>
      <c r="P160" s="83">
        <f t="shared" ref="P160" si="190">+P157+P158+P159</f>
        <v>6</v>
      </c>
      <c r="Q160" s="188">
        <f t="shared" ref="Q160" si="191">+Q157+Q158+Q159</f>
        <v>19119</v>
      </c>
      <c r="R160" s="83"/>
      <c r="S160" s="84"/>
      <c r="T160" s="188"/>
      <c r="U160" s="83"/>
      <c r="V160" s="188"/>
      <c r="W160" s="85"/>
    </row>
    <row r="161" spans="1:28" ht="14.25" thickTop="1" thickBot="1">
      <c r="A161" s="353" t="str">
        <f>IF(ISERROR(F161/G161)," ",IF(F161/G161&gt;0.5,IF(F161/G161&lt;1.5," ","NOT OK"),"NOT OK"))</f>
        <v xml:space="preserve"> </v>
      </c>
      <c r="L161" s="82" t="s">
        <v>62</v>
      </c>
      <c r="M161" s="83">
        <f>M152+M156+M157+M158+M159</f>
        <v>19056</v>
      </c>
      <c r="N161" s="84">
        <f t="shared" ref="N161:Q161" si="192">N152+N156+N157+N158+N159</f>
        <v>40655</v>
      </c>
      <c r="O161" s="180">
        <f t="shared" si="192"/>
        <v>59711</v>
      </c>
      <c r="P161" s="83">
        <f t="shared" si="192"/>
        <v>42</v>
      </c>
      <c r="Q161" s="180">
        <f t="shared" si="192"/>
        <v>59753</v>
      </c>
      <c r="R161" s="83"/>
      <c r="S161" s="84"/>
      <c r="T161" s="180"/>
      <c r="U161" s="83"/>
      <c r="V161" s="180"/>
      <c r="W161" s="85"/>
      <c r="Y161" s="8"/>
      <c r="Z161" s="8"/>
    </row>
    <row r="162" spans="1:28" ht="14.25" thickTop="1" thickBot="1">
      <c r="A162" s="353"/>
      <c r="L162" s="82" t="s">
        <v>63</v>
      </c>
      <c r="M162" s="83">
        <f>+M147+M152+M156+M160</f>
        <v>24713</v>
      </c>
      <c r="N162" s="84">
        <f t="shared" ref="N162:Q162" si="193">+N147+N152+N156+N160</f>
        <v>54273</v>
      </c>
      <c r="O162" s="180">
        <f t="shared" si="193"/>
        <v>78986</v>
      </c>
      <c r="P162" s="83">
        <f t="shared" si="193"/>
        <v>68</v>
      </c>
      <c r="Q162" s="180">
        <f t="shared" si="193"/>
        <v>79054</v>
      </c>
      <c r="R162" s="83"/>
      <c r="S162" s="84"/>
      <c r="T162" s="180"/>
      <c r="U162" s="83"/>
      <c r="V162" s="180"/>
      <c r="W162" s="85"/>
      <c r="Y162" s="8"/>
      <c r="Z162" s="8"/>
      <c r="AB162" s="290"/>
    </row>
    <row r="163" spans="1:28" ht="14.25" thickTop="1" thickBot="1">
      <c r="L163" s="92" t="s">
        <v>60</v>
      </c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</row>
    <row r="164" spans="1:28" ht="13.5" thickTop="1">
      <c r="L164" s="681" t="s">
        <v>54</v>
      </c>
      <c r="M164" s="682"/>
      <c r="N164" s="682"/>
      <c r="O164" s="682"/>
      <c r="P164" s="682"/>
      <c r="Q164" s="682"/>
      <c r="R164" s="682"/>
      <c r="S164" s="682"/>
      <c r="T164" s="682"/>
      <c r="U164" s="682"/>
      <c r="V164" s="682"/>
      <c r="W164" s="683"/>
    </row>
    <row r="165" spans="1:28" ht="13.5" thickBot="1">
      <c r="L165" s="684" t="s">
        <v>51</v>
      </c>
      <c r="M165" s="685"/>
      <c r="N165" s="685"/>
      <c r="O165" s="685"/>
      <c r="P165" s="685"/>
      <c r="Q165" s="685"/>
      <c r="R165" s="685"/>
      <c r="S165" s="685"/>
      <c r="T165" s="685"/>
      <c r="U165" s="685"/>
      <c r="V165" s="685"/>
      <c r="W165" s="686"/>
    </row>
    <row r="166" spans="1:28" ht="14.25" thickTop="1" thickBot="1">
      <c r="L166" s="220"/>
      <c r="M166" s="221"/>
      <c r="N166" s="221"/>
      <c r="O166" s="221"/>
      <c r="P166" s="221"/>
      <c r="Q166" s="221"/>
      <c r="R166" s="221"/>
      <c r="S166" s="221"/>
      <c r="T166" s="221"/>
      <c r="U166" s="221"/>
      <c r="V166" s="221"/>
      <c r="W166" s="222" t="s">
        <v>34</v>
      </c>
    </row>
    <row r="167" spans="1:28" ht="14.25" customHeight="1" thickTop="1" thickBot="1">
      <c r="L167" s="223"/>
      <c r="M167" s="224" t="s">
        <v>64</v>
      </c>
      <c r="N167" s="224"/>
      <c r="O167" s="224"/>
      <c r="P167" s="224"/>
      <c r="Q167" s="225"/>
      <c r="R167" s="224" t="s">
        <v>65</v>
      </c>
      <c r="S167" s="224"/>
      <c r="T167" s="224"/>
      <c r="U167" s="224"/>
      <c r="V167" s="225"/>
      <c r="W167" s="226" t="s">
        <v>2</v>
      </c>
    </row>
    <row r="168" spans="1:28" ht="13.5" thickTop="1">
      <c r="L168" s="227" t="s">
        <v>3</v>
      </c>
      <c r="M168" s="228"/>
      <c r="N168" s="229"/>
      <c r="O168" s="230"/>
      <c r="P168" s="231"/>
      <c r="Q168" s="230"/>
      <c r="R168" s="228"/>
      <c r="S168" s="229"/>
      <c r="T168" s="230"/>
      <c r="U168" s="231"/>
      <c r="V168" s="230"/>
      <c r="W168" s="232" t="s">
        <v>4</v>
      </c>
    </row>
    <row r="169" spans="1:28" ht="13.5" thickBot="1">
      <c r="L169" s="233"/>
      <c r="M169" s="234" t="s">
        <v>35</v>
      </c>
      <c r="N169" s="235" t="s">
        <v>36</v>
      </c>
      <c r="O169" s="236" t="s">
        <v>37</v>
      </c>
      <c r="P169" s="237" t="s">
        <v>32</v>
      </c>
      <c r="Q169" s="236" t="s">
        <v>7</v>
      </c>
      <c r="R169" s="234" t="s">
        <v>35</v>
      </c>
      <c r="S169" s="235" t="s">
        <v>36</v>
      </c>
      <c r="T169" s="236" t="s">
        <v>37</v>
      </c>
      <c r="U169" s="237" t="s">
        <v>32</v>
      </c>
      <c r="V169" s="236" t="s">
        <v>7</v>
      </c>
      <c r="W169" s="238"/>
    </row>
    <row r="170" spans="1:28" ht="3.75" customHeight="1" thickTop="1">
      <c r="L170" s="227"/>
      <c r="M170" s="239"/>
      <c r="N170" s="240"/>
      <c r="O170" s="304"/>
      <c r="P170" s="242"/>
      <c r="Q170" s="304"/>
      <c r="R170" s="239"/>
      <c r="S170" s="240"/>
      <c r="T170" s="304"/>
      <c r="U170" s="242"/>
      <c r="V170" s="304"/>
      <c r="W170" s="243"/>
    </row>
    <row r="171" spans="1:28">
      <c r="L171" s="227" t="s">
        <v>10</v>
      </c>
      <c r="M171" s="399">
        <f>+Lcc_BKK!M171+Lcc_DMK!M171</f>
        <v>0</v>
      </c>
      <c r="N171" s="400">
        <f>+Lcc_BKK!N171+Lcc_DMK!N171</f>
        <v>1</v>
      </c>
      <c r="O171" s="306">
        <f>SUM(M171:N171)</f>
        <v>1</v>
      </c>
      <c r="P171" s="402">
        <f>Lcc_BKK!P171+Lcc_DMK!P171</f>
        <v>0</v>
      </c>
      <c r="Q171" s="305">
        <f>O171+P171</f>
        <v>1</v>
      </c>
      <c r="R171" s="244">
        <f>+Lcc_BKK!R171+Lcc_DMK!R171</f>
        <v>0</v>
      </c>
      <c r="S171" s="245">
        <f>+Lcc_BKK!S171+Lcc_DMK!S171</f>
        <v>0</v>
      </c>
      <c r="T171" s="306">
        <f>SUM(R171:S171)</f>
        <v>0</v>
      </c>
      <c r="U171" s="247">
        <f>Lcc_BKK!U171+Lcc_DMK!U171</f>
        <v>0</v>
      </c>
      <c r="V171" s="305">
        <f>T171+U171</f>
        <v>0</v>
      </c>
      <c r="W171" s="248">
        <f>IF(Q171=0,0,((V171/Q171)-1)*100)</f>
        <v>-100</v>
      </c>
    </row>
    <row r="172" spans="1:28">
      <c r="L172" s="227" t="s">
        <v>11</v>
      </c>
      <c r="M172" s="399">
        <f>+Lcc_BKK!M172+Lcc_DMK!M172</f>
        <v>0</v>
      </c>
      <c r="N172" s="400">
        <f>+Lcc_BKK!N172+Lcc_DMK!N172</f>
        <v>14</v>
      </c>
      <c r="O172" s="306">
        <f t="shared" ref="O172:O173" si="194">SUM(M172:N172)</f>
        <v>14</v>
      </c>
      <c r="P172" s="402">
        <f>Lcc_BKK!P172+Lcc_DMK!P172</f>
        <v>0</v>
      </c>
      <c r="Q172" s="305">
        <f>O172+P172</f>
        <v>14</v>
      </c>
      <c r="R172" s="244">
        <f>+Lcc_BKK!R172+Lcc_DMK!R172</f>
        <v>0</v>
      </c>
      <c r="S172" s="245">
        <f>+Lcc_BKK!S172+Lcc_DMK!S172</f>
        <v>0</v>
      </c>
      <c r="T172" s="306">
        <f t="shared" ref="T172:T173" si="195">SUM(R172:S172)</f>
        <v>0</v>
      </c>
      <c r="U172" s="247">
        <f>Lcc_BKK!U172+Lcc_DMK!U172</f>
        <v>0</v>
      </c>
      <c r="V172" s="305">
        <f>T172+U172</f>
        <v>0</v>
      </c>
      <c r="W172" s="248">
        <f>IF(Q172=0,0,((V172/Q172)-1)*100)</f>
        <v>-100</v>
      </c>
    </row>
    <row r="173" spans="1:28" ht="13.5" thickBot="1">
      <c r="L173" s="233" t="s">
        <v>12</v>
      </c>
      <c r="M173" s="399">
        <f>+Lcc_BKK!M173+Lcc_DMK!M173</f>
        <v>0</v>
      </c>
      <c r="N173" s="400">
        <f>+Lcc_BKK!N173+Lcc_DMK!N173</f>
        <v>0</v>
      </c>
      <c r="O173" s="306">
        <f t="shared" si="194"/>
        <v>0</v>
      </c>
      <c r="P173" s="402">
        <f>Lcc_BKK!P173+Lcc_DMK!P173</f>
        <v>0</v>
      </c>
      <c r="Q173" s="305">
        <f>O173+P173</f>
        <v>0</v>
      </c>
      <c r="R173" s="244">
        <f>+Lcc_BKK!R173+Lcc_DMK!R173</f>
        <v>0</v>
      </c>
      <c r="S173" s="245">
        <f>+Lcc_BKK!S173+Lcc_DMK!S173</f>
        <v>0</v>
      </c>
      <c r="T173" s="306">
        <f t="shared" si="195"/>
        <v>0</v>
      </c>
      <c r="U173" s="247">
        <f>Lcc_BKK!U173+Lcc_DMK!U173</f>
        <v>0</v>
      </c>
      <c r="V173" s="305">
        <f>T173+U173</f>
        <v>0</v>
      </c>
      <c r="W173" s="248">
        <f>IF(Q173=0,0,((V173/Q173)-1)*100)</f>
        <v>0</v>
      </c>
    </row>
    <row r="174" spans="1:28" ht="14.25" thickTop="1" thickBot="1">
      <c r="L174" s="249" t="s">
        <v>38</v>
      </c>
      <c r="M174" s="250">
        <f t="shared" ref="M174:Q174" si="196">+M171+M172+M173</f>
        <v>0</v>
      </c>
      <c r="N174" s="251">
        <f t="shared" si="196"/>
        <v>15</v>
      </c>
      <c r="O174" s="252">
        <f t="shared" si="196"/>
        <v>15</v>
      </c>
      <c r="P174" s="250">
        <f t="shared" si="196"/>
        <v>0</v>
      </c>
      <c r="Q174" s="252">
        <f t="shared" si="196"/>
        <v>15</v>
      </c>
      <c r="R174" s="250">
        <f t="shared" ref="R174:V174" si="197">+R171+R172+R173</f>
        <v>0</v>
      </c>
      <c r="S174" s="251">
        <f t="shared" si="197"/>
        <v>0</v>
      </c>
      <c r="T174" s="252">
        <f t="shared" si="197"/>
        <v>0</v>
      </c>
      <c r="U174" s="250">
        <f t="shared" si="197"/>
        <v>0</v>
      </c>
      <c r="V174" s="252">
        <f t="shared" si="197"/>
        <v>0</v>
      </c>
      <c r="W174" s="253">
        <f t="shared" ref="W174" si="198">IF(Q174=0,0,((V174/Q174)-1)*100)</f>
        <v>-100</v>
      </c>
    </row>
    <row r="175" spans="1:28" ht="14.25" thickTop="1" thickBot="1">
      <c r="L175" s="227" t="s">
        <v>13</v>
      </c>
      <c r="M175" s="399">
        <f>+Lcc_BKK!M175+Lcc_DMK!M175</f>
        <v>0</v>
      </c>
      <c r="N175" s="400">
        <f>+Lcc_BKK!N175+Lcc_DMK!N175</f>
        <v>1</v>
      </c>
      <c r="O175" s="305">
        <f>M175+N175</f>
        <v>1</v>
      </c>
      <c r="P175" s="402">
        <f>Lcc_BKK!P175+Lcc_DMK!P175</f>
        <v>0</v>
      </c>
      <c r="Q175" s="305">
        <f>O175+P175</f>
        <v>1</v>
      </c>
      <c r="R175" s="244">
        <f>+Lcc_BKK!R175+Lcc_DMK!R175</f>
        <v>0</v>
      </c>
      <c r="S175" s="245">
        <f>+Lcc_BKK!S175+Lcc_DMK!S175</f>
        <v>0</v>
      </c>
      <c r="T175" s="305">
        <f>R175+S175</f>
        <v>0</v>
      </c>
      <c r="U175" s="247">
        <f>Lcc_BKK!U175+Lcc_DMK!U175</f>
        <v>0</v>
      </c>
      <c r="V175" s="305">
        <f>T175+U175</f>
        <v>0</v>
      </c>
      <c r="W175" s="248">
        <f t="shared" ref="W175:W176" si="199">IF(Q175=0,0,((V175/Q175)-1)*100)</f>
        <v>-100</v>
      </c>
    </row>
    <row r="176" spans="1:28" ht="14.25" thickTop="1" thickBot="1">
      <c r="L176" s="249" t="s">
        <v>68</v>
      </c>
      <c r="M176" s="250">
        <f>+M174+M175</f>
        <v>0</v>
      </c>
      <c r="N176" s="251">
        <f t="shared" ref="N176:V176" si="200">+N174+N175</f>
        <v>16</v>
      </c>
      <c r="O176" s="252">
        <f t="shared" si="200"/>
        <v>16</v>
      </c>
      <c r="P176" s="250">
        <f t="shared" si="200"/>
        <v>0</v>
      </c>
      <c r="Q176" s="252">
        <f t="shared" si="200"/>
        <v>16</v>
      </c>
      <c r="R176" s="250">
        <f t="shared" si="200"/>
        <v>0</v>
      </c>
      <c r="S176" s="251">
        <f t="shared" si="200"/>
        <v>0</v>
      </c>
      <c r="T176" s="252">
        <f t="shared" si="200"/>
        <v>0</v>
      </c>
      <c r="U176" s="250">
        <f t="shared" si="200"/>
        <v>0</v>
      </c>
      <c r="V176" s="252">
        <f t="shared" si="200"/>
        <v>0</v>
      </c>
      <c r="W176" s="253">
        <f t="shared" si="199"/>
        <v>-100</v>
      </c>
    </row>
    <row r="177" spans="1:27" ht="13.5" thickTop="1">
      <c r="L177" s="227" t="s">
        <v>14</v>
      </c>
      <c r="M177" s="399">
        <f>+Lcc_BKK!M177+Lcc_DMK!M177</f>
        <v>0</v>
      </c>
      <c r="N177" s="400">
        <f>+Lcc_BKK!N177+Lcc_DMK!N177</f>
        <v>1</v>
      </c>
      <c r="O177" s="305">
        <f>M177+N177</f>
        <v>1</v>
      </c>
      <c r="P177" s="402">
        <f>Lcc_BKK!P177+Lcc_DMK!P177</f>
        <v>0</v>
      </c>
      <c r="Q177" s="305">
        <f>O177+P177</f>
        <v>1</v>
      </c>
      <c r="R177" s="244"/>
      <c r="S177" s="245"/>
      <c r="T177" s="305"/>
      <c r="U177" s="247"/>
      <c r="V177" s="305"/>
      <c r="W177" s="248"/>
    </row>
    <row r="178" spans="1:27" ht="13.5" thickBot="1">
      <c r="L178" s="227" t="s">
        <v>15</v>
      </c>
      <c r="M178" s="399">
        <f>+Lcc_BKK!M178+Lcc_DMK!M178</f>
        <v>0</v>
      </c>
      <c r="N178" s="400">
        <f>+Lcc_BKK!N178+Lcc_DMK!N178</f>
        <v>4</v>
      </c>
      <c r="O178" s="305">
        <f>M178+N178</f>
        <v>4</v>
      </c>
      <c r="P178" s="402">
        <f>Lcc_BKK!P178+Lcc_DMK!P178</f>
        <v>0</v>
      </c>
      <c r="Q178" s="305">
        <f>O178+P178</f>
        <v>4</v>
      </c>
      <c r="R178" s="244"/>
      <c r="S178" s="245"/>
      <c r="T178" s="305"/>
      <c r="U178" s="247"/>
      <c r="V178" s="305"/>
      <c r="W178" s="248"/>
    </row>
    <row r="179" spans="1:27" ht="14.25" thickTop="1" thickBot="1">
      <c r="L179" s="249" t="s">
        <v>61</v>
      </c>
      <c r="M179" s="250">
        <f>+M175+M177+M178</f>
        <v>0</v>
      </c>
      <c r="N179" s="251">
        <f t="shared" ref="N179:Q179" si="201">+N175+N177+N178</f>
        <v>6</v>
      </c>
      <c r="O179" s="252">
        <f t="shared" si="201"/>
        <v>6</v>
      </c>
      <c r="P179" s="250">
        <f t="shared" si="201"/>
        <v>0</v>
      </c>
      <c r="Q179" s="252">
        <f t="shared" si="201"/>
        <v>6</v>
      </c>
      <c r="R179" s="250"/>
      <c r="S179" s="251"/>
      <c r="T179" s="252"/>
      <c r="U179" s="250"/>
      <c r="V179" s="252"/>
      <c r="W179" s="253"/>
    </row>
    <row r="180" spans="1:27" ht="13.5" thickTop="1">
      <c r="L180" s="227" t="s">
        <v>16</v>
      </c>
      <c r="M180" s="399">
        <f>+Lcc_BKK!M180+Lcc_DMK!M180</f>
        <v>0</v>
      </c>
      <c r="N180" s="400">
        <f>+Lcc_BKK!N180+Lcc_DMK!N180</f>
        <v>0</v>
      </c>
      <c r="O180" s="305">
        <f>SUM(M180:N180)</f>
        <v>0</v>
      </c>
      <c r="P180" s="402">
        <f>Lcc_BKK!P180+Lcc_DMK!P180</f>
        <v>0</v>
      </c>
      <c r="Q180" s="305">
        <f t="shared" ref="Q180" si="202">O180+P180</f>
        <v>0</v>
      </c>
      <c r="R180" s="244"/>
      <c r="S180" s="245"/>
      <c r="T180" s="305"/>
      <c r="U180" s="247"/>
      <c r="V180" s="305"/>
      <c r="W180" s="248"/>
    </row>
    <row r="181" spans="1:27">
      <c r="L181" s="227" t="s">
        <v>17</v>
      </c>
      <c r="M181" s="399">
        <f>+Lcc_BKK!M181+Lcc_DMK!M181</f>
        <v>0</v>
      </c>
      <c r="N181" s="400">
        <f>+Lcc_BKK!N181+Lcc_DMK!N181</f>
        <v>1</v>
      </c>
      <c r="O181" s="305">
        <f>SUM(M181:N181)</f>
        <v>1</v>
      </c>
      <c r="P181" s="402">
        <f>Lcc_BKK!P181+Lcc_DMK!P181</f>
        <v>0</v>
      </c>
      <c r="Q181" s="305">
        <f>O181+P181</f>
        <v>1</v>
      </c>
      <c r="R181" s="244"/>
      <c r="S181" s="245"/>
      <c r="T181" s="305"/>
      <c r="U181" s="247"/>
      <c r="V181" s="305"/>
      <c r="W181" s="248"/>
    </row>
    <row r="182" spans="1:27" ht="13.5" thickBot="1">
      <c r="L182" s="227" t="s">
        <v>18</v>
      </c>
      <c r="M182" s="399">
        <f>+Lcc_BKK!M182+Lcc_DMK!M182</f>
        <v>0</v>
      </c>
      <c r="N182" s="400">
        <f>+Lcc_BKK!N182+Lcc_DMK!N182</f>
        <v>0</v>
      </c>
      <c r="O182" s="306">
        <f>SUM(M182:N182)</f>
        <v>0</v>
      </c>
      <c r="P182" s="255">
        <f>Lcc_BKK!P182+Lcc_DMK!P182</f>
        <v>0</v>
      </c>
      <c r="Q182" s="306">
        <f>O182+P182</f>
        <v>0</v>
      </c>
      <c r="R182" s="244"/>
      <c r="S182" s="245"/>
      <c r="T182" s="306"/>
      <c r="U182" s="255"/>
      <c r="V182" s="306"/>
      <c r="W182" s="248"/>
    </row>
    <row r="183" spans="1:27" ht="14.25" thickTop="1" thickBot="1">
      <c r="L183" s="256" t="s">
        <v>19</v>
      </c>
      <c r="M183" s="257">
        <f>+M180+M181+M182</f>
        <v>0</v>
      </c>
      <c r="N183" s="257">
        <f t="shared" ref="N183" si="203">+N180+N181+N182</f>
        <v>1</v>
      </c>
      <c r="O183" s="258">
        <f t="shared" ref="O183" si="204">+O180+O181+O182</f>
        <v>1</v>
      </c>
      <c r="P183" s="259">
        <f t="shared" ref="P183" si="205">+P180+P181+P182</f>
        <v>0</v>
      </c>
      <c r="Q183" s="258">
        <f t="shared" ref="Q183" si="206">+Q180+Q181+Q182</f>
        <v>1</v>
      </c>
      <c r="R183" s="257"/>
      <c r="S183" s="257"/>
      <c r="T183" s="258"/>
      <c r="U183" s="259"/>
      <c r="V183" s="258"/>
      <c r="W183" s="260"/>
    </row>
    <row r="184" spans="1:27" ht="13.5" thickTop="1">
      <c r="A184" s="355"/>
      <c r="K184" s="355"/>
      <c r="L184" s="227" t="s">
        <v>21</v>
      </c>
      <c r="M184" s="399">
        <f>+Lcc_BKK!M184+Lcc_DMK!M184</f>
        <v>0</v>
      </c>
      <c r="N184" s="400">
        <f>+Lcc_BKK!N184+Lcc_DMK!N184</f>
        <v>0</v>
      </c>
      <c r="O184" s="306">
        <f>SUM(M184:N184)</f>
        <v>0</v>
      </c>
      <c r="P184" s="261">
        <f>Lcc_BKK!P184+Lcc_DMK!P184</f>
        <v>0</v>
      </c>
      <c r="Q184" s="306">
        <f>O184+P184</f>
        <v>0</v>
      </c>
      <c r="R184" s="244"/>
      <c r="S184" s="245"/>
      <c r="T184" s="306"/>
      <c r="U184" s="261"/>
      <c r="V184" s="306"/>
      <c r="W184" s="248"/>
      <c r="X184" s="358"/>
      <c r="Y184" s="355"/>
      <c r="Z184" s="355"/>
      <c r="AA184" s="357"/>
    </row>
    <row r="185" spans="1:27">
      <c r="A185" s="355"/>
      <c r="K185" s="355"/>
      <c r="L185" s="227" t="s">
        <v>22</v>
      </c>
      <c r="M185" s="399">
        <f>+Lcc_BKK!M185+Lcc_DMK!M185</f>
        <v>0</v>
      </c>
      <c r="N185" s="400">
        <f>+Lcc_BKK!N185+Lcc_DMK!N185</f>
        <v>6</v>
      </c>
      <c r="O185" s="306">
        <f>SUM(M185:N185)</f>
        <v>6</v>
      </c>
      <c r="P185" s="402">
        <f>Lcc_BKK!P185+Lcc_DMK!P185</f>
        <v>0</v>
      </c>
      <c r="Q185" s="306">
        <f>O185+P185</f>
        <v>6</v>
      </c>
      <c r="R185" s="399"/>
      <c r="S185" s="400"/>
      <c r="T185" s="306"/>
      <c r="U185" s="402"/>
      <c r="V185" s="306"/>
      <c r="W185" s="248"/>
      <c r="X185" s="358"/>
      <c r="Y185" s="355"/>
      <c r="Z185" s="355"/>
      <c r="AA185" s="357"/>
    </row>
    <row r="186" spans="1:27" ht="13.5" thickBot="1">
      <c r="A186" s="355"/>
      <c r="K186" s="355"/>
      <c r="L186" s="227" t="s">
        <v>23</v>
      </c>
      <c r="M186" s="399">
        <f>+Lcc_BKK!M186+Lcc_DMK!M186</f>
        <v>0</v>
      </c>
      <c r="N186" s="400">
        <f>+Lcc_BKK!N186+Lcc_DMK!N186</f>
        <v>0</v>
      </c>
      <c r="O186" s="306">
        <f>SUM(M186:N186)</f>
        <v>0</v>
      </c>
      <c r="P186" s="402">
        <f>Lcc_BKK!P186+Lcc_DMK!P186</f>
        <v>0</v>
      </c>
      <c r="Q186" s="306">
        <f>O186+P186</f>
        <v>0</v>
      </c>
      <c r="R186" s="244"/>
      <c r="S186" s="245"/>
      <c r="T186" s="306"/>
      <c r="U186" s="247"/>
      <c r="V186" s="306"/>
      <c r="W186" s="248"/>
      <c r="Y186" s="355"/>
      <c r="Z186" s="355"/>
      <c r="AA186" s="357"/>
    </row>
    <row r="187" spans="1:27" ht="14.25" thickTop="1" thickBot="1">
      <c r="L187" s="249" t="s">
        <v>40</v>
      </c>
      <c r="M187" s="250">
        <f>+M184+M185+M186</f>
        <v>0</v>
      </c>
      <c r="N187" s="251">
        <f t="shared" ref="N187:Q187" si="207">+N184+N185+N186</f>
        <v>6</v>
      </c>
      <c r="O187" s="252">
        <f t="shared" si="207"/>
        <v>6</v>
      </c>
      <c r="P187" s="250">
        <f t="shared" si="207"/>
        <v>0</v>
      </c>
      <c r="Q187" s="252">
        <f t="shared" si="207"/>
        <v>6</v>
      </c>
      <c r="R187" s="250"/>
      <c r="S187" s="251"/>
      <c r="T187" s="252"/>
      <c r="U187" s="250"/>
      <c r="V187" s="252"/>
      <c r="W187" s="253"/>
    </row>
    <row r="188" spans="1:27" ht="14.25" thickTop="1" thickBot="1">
      <c r="L188" s="249" t="s">
        <v>62</v>
      </c>
      <c r="M188" s="250">
        <f>M179+M183+M184+M185+M186</f>
        <v>0</v>
      </c>
      <c r="N188" s="251">
        <f t="shared" ref="N188:Q188" si="208">N179+N183+N184+N185+N186</f>
        <v>13</v>
      </c>
      <c r="O188" s="252">
        <f t="shared" si="208"/>
        <v>13</v>
      </c>
      <c r="P188" s="250">
        <f t="shared" si="208"/>
        <v>0</v>
      </c>
      <c r="Q188" s="252">
        <f t="shared" si="208"/>
        <v>13</v>
      </c>
      <c r="R188" s="250"/>
      <c r="S188" s="251"/>
      <c r="T188" s="252"/>
      <c r="U188" s="250"/>
      <c r="V188" s="252"/>
      <c r="W188" s="253"/>
      <c r="X188" s="1"/>
      <c r="Y188" s="1"/>
      <c r="Z188" s="1"/>
      <c r="AA188" s="1"/>
    </row>
    <row r="189" spans="1:27" ht="14.25" thickTop="1" thickBot="1">
      <c r="L189" s="249" t="s">
        <v>63</v>
      </c>
      <c r="M189" s="250">
        <f>+M174+M179+M183+M187</f>
        <v>0</v>
      </c>
      <c r="N189" s="251">
        <f t="shared" ref="N189:Q189" si="209">+N174+N179+N183+N187</f>
        <v>28</v>
      </c>
      <c r="O189" s="252">
        <f t="shared" si="209"/>
        <v>28</v>
      </c>
      <c r="P189" s="250">
        <f t="shared" si="209"/>
        <v>0</v>
      </c>
      <c r="Q189" s="252">
        <f t="shared" si="209"/>
        <v>28</v>
      </c>
      <c r="R189" s="250"/>
      <c r="S189" s="251"/>
      <c r="T189" s="252"/>
      <c r="U189" s="250"/>
      <c r="V189" s="252"/>
      <c r="W189" s="253"/>
    </row>
    <row r="190" spans="1:27" ht="14.25" thickTop="1" thickBot="1">
      <c r="L190" s="262" t="s">
        <v>60</v>
      </c>
      <c r="M190" s="221"/>
      <c r="N190" s="221"/>
      <c r="O190" s="221"/>
      <c r="P190" s="221"/>
      <c r="Q190" s="221"/>
      <c r="R190" s="221"/>
      <c r="S190" s="221"/>
      <c r="T190" s="221"/>
      <c r="U190" s="221"/>
      <c r="V190" s="221"/>
      <c r="W190" s="221"/>
    </row>
    <row r="191" spans="1:27" ht="13.5" thickTop="1">
      <c r="L191" s="681" t="s">
        <v>55</v>
      </c>
      <c r="M191" s="682"/>
      <c r="N191" s="682"/>
      <c r="O191" s="682"/>
      <c r="P191" s="682"/>
      <c r="Q191" s="682"/>
      <c r="R191" s="682"/>
      <c r="S191" s="682"/>
      <c r="T191" s="682"/>
      <c r="U191" s="682"/>
      <c r="V191" s="682"/>
      <c r="W191" s="683"/>
    </row>
    <row r="192" spans="1:27" ht="13.5" thickBot="1">
      <c r="L192" s="684" t="s">
        <v>52</v>
      </c>
      <c r="M192" s="685"/>
      <c r="N192" s="685"/>
      <c r="O192" s="685"/>
      <c r="P192" s="685"/>
      <c r="Q192" s="685"/>
      <c r="R192" s="685"/>
      <c r="S192" s="685"/>
      <c r="T192" s="685"/>
      <c r="U192" s="685"/>
      <c r="V192" s="685"/>
      <c r="W192" s="686"/>
    </row>
    <row r="193" spans="12:23" ht="14.25" thickTop="1" thickBot="1">
      <c r="L193" s="220"/>
      <c r="M193" s="221"/>
      <c r="N193" s="221"/>
      <c r="O193" s="221"/>
      <c r="P193" s="221"/>
      <c r="Q193" s="221"/>
      <c r="R193" s="221"/>
      <c r="S193" s="221"/>
      <c r="T193" s="221"/>
      <c r="U193" s="221"/>
      <c r="V193" s="221"/>
      <c r="W193" s="222" t="s">
        <v>34</v>
      </c>
    </row>
    <row r="194" spans="12:23" ht="14.25" thickTop="1" thickBot="1">
      <c r="L194" s="223"/>
      <c r="M194" s="224" t="s">
        <v>64</v>
      </c>
      <c r="N194" s="224"/>
      <c r="O194" s="224"/>
      <c r="P194" s="224"/>
      <c r="Q194" s="225"/>
      <c r="R194" s="224" t="s">
        <v>65</v>
      </c>
      <c r="S194" s="224"/>
      <c r="T194" s="224"/>
      <c r="U194" s="224"/>
      <c r="V194" s="225"/>
      <c r="W194" s="226" t="s">
        <v>2</v>
      </c>
    </row>
    <row r="195" spans="12:23" ht="13.5" thickTop="1">
      <c r="L195" s="227" t="s">
        <v>3</v>
      </c>
      <c r="M195" s="228"/>
      <c r="N195" s="229"/>
      <c r="O195" s="230"/>
      <c r="P195" s="231"/>
      <c r="Q195" s="230"/>
      <c r="R195" s="228"/>
      <c r="S195" s="229"/>
      <c r="T195" s="230"/>
      <c r="U195" s="231"/>
      <c r="V195" s="230"/>
      <c r="W195" s="232" t="s">
        <v>4</v>
      </c>
    </row>
    <row r="196" spans="12:23" ht="13.5" thickBot="1">
      <c r="L196" s="233"/>
      <c r="M196" s="234" t="s">
        <v>35</v>
      </c>
      <c r="N196" s="235" t="s">
        <v>36</v>
      </c>
      <c r="O196" s="236" t="s">
        <v>37</v>
      </c>
      <c r="P196" s="237" t="s">
        <v>32</v>
      </c>
      <c r="Q196" s="236" t="s">
        <v>7</v>
      </c>
      <c r="R196" s="234" t="s">
        <v>35</v>
      </c>
      <c r="S196" s="235" t="s">
        <v>36</v>
      </c>
      <c r="T196" s="236" t="s">
        <v>37</v>
      </c>
      <c r="U196" s="237" t="s">
        <v>32</v>
      </c>
      <c r="V196" s="236" t="s">
        <v>7</v>
      </c>
      <c r="W196" s="238"/>
    </row>
    <row r="197" spans="12:23" ht="4.5" customHeight="1" thickTop="1">
      <c r="L197" s="227"/>
      <c r="M197" s="239"/>
      <c r="N197" s="240"/>
      <c r="O197" s="304"/>
      <c r="P197" s="242"/>
      <c r="Q197" s="304"/>
      <c r="R197" s="239"/>
      <c r="S197" s="240"/>
      <c r="T197" s="304"/>
      <c r="U197" s="242"/>
      <c r="V197" s="304"/>
      <c r="W197" s="243"/>
    </row>
    <row r="198" spans="12:23">
      <c r="L198" s="227" t="s">
        <v>10</v>
      </c>
      <c r="M198" s="399">
        <f>+Lcc_BKK!M198+Lcc_DMK!M198</f>
        <v>106</v>
      </c>
      <c r="N198" s="400">
        <f>+Lcc_BKK!N198+Lcc_DMK!N198</f>
        <v>866</v>
      </c>
      <c r="O198" s="306">
        <f>SUM(M198:N198)</f>
        <v>972</v>
      </c>
      <c r="P198" s="402">
        <f>+Lcc_BKK!P198+Lcc_DMK!P198</f>
        <v>1</v>
      </c>
      <c r="Q198" s="305">
        <f>O198+P198</f>
        <v>973</v>
      </c>
      <c r="R198" s="244">
        <f>+Lcc_BKK!R198+Lcc_DMK!R198</f>
        <v>0</v>
      </c>
      <c r="S198" s="245">
        <f>+Lcc_BKK!S198+Lcc_DMK!S198</f>
        <v>0</v>
      </c>
      <c r="T198" s="306">
        <f>SUM(R198:S198)</f>
        <v>0</v>
      </c>
      <c r="U198" s="247">
        <f>+Lcc_BKK!U198+Lcc_DMK!U198</f>
        <v>0</v>
      </c>
      <c r="V198" s="305">
        <f>T198+U198</f>
        <v>0</v>
      </c>
      <c r="W198" s="248">
        <f>IF(Q198=0,0,((V198/Q198)-1)*100)</f>
        <v>-100</v>
      </c>
    </row>
    <row r="199" spans="12:23">
      <c r="L199" s="227" t="s">
        <v>11</v>
      </c>
      <c r="M199" s="399">
        <f>+Lcc_BKK!M199+Lcc_DMK!M199</f>
        <v>118</v>
      </c>
      <c r="N199" s="400">
        <f>+Lcc_BKK!N199+Lcc_DMK!N199</f>
        <v>959</v>
      </c>
      <c r="O199" s="306">
        <f t="shared" ref="O199:O200" si="210">SUM(M199:N199)</f>
        <v>1077</v>
      </c>
      <c r="P199" s="402">
        <f>+Lcc_BKK!P199+Lcc_DMK!P199</f>
        <v>0</v>
      </c>
      <c r="Q199" s="305">
        <f>O199+P199</f>
        <v>1077</v>
      </c>
      <c r="R199" s="244">
        <f>+Lcc_BKK!R199+Lcc_DMK!R199</f>
        <v>0</v>
      </c>
      <c r="S199" s="245">
        <f>+Lcc_BKK!S199+Lcc_DMK!S199</f>
        <v>0</v>
      </c>
      <c r="T199" s="306">
        <f t="shared" ref="T199:T200" si="211">SUM(R199:S199)</f>
        <v>0</v>
      </c>
      <c r="U199" s="247">
        <f>+Lcc_BKK!U199+Lcc_DMK!U199</f>
        <v>0</v>
      </c>
      <c r="V199" s="305">
        <f>T199+U199</f>
        <v>0</v>
      </c>
      <c r="W199" s="248">
        <f>IF(Q199=0,0,((V199/Q199)-1)*100)</f>
        <v>-100</v>
      </c>
    </row>
    <row r="200" spans="12:23" ht="13.5" thickBot="1">
      <c r="L200" s="233" t="s">
        <v>12</v>
      </c>
      <c r="M200" s="399">
        <f>+Lcc_BKK!M200+Lcc_DMK!M200</f>
        <v>119</v>
      </c>
      <c r="N200" s="400">
        <f>+Lcc_BKK!N200+Lcc_DMK!N200</f>
        <v>929</v>
      </c>
      <c r="O200" s="306">
        <f t="shared" si="210"/>
        <v>1048</v>
      </c>
      <c r="P200" s="402">
        <f>+Lcc_BKK!P200+Lcc_DMK!P200</f>
        <v>0</v>
      </c>
      <c r="Q200" s="305">
        <f>O200+P200</f>
        <v>1048</v>
      </c>
      <c r="R200" s="244">
        <f>+Lcc_BKK!R200+Lcc_DMK!R200</f>
        <v>0</v>
      </c>
      <c r="S200" s="245">
        <f>+Lcc_BKK!S200+Lcc_DMK!S200</f>
        <v>0</v>
      </c>
      <c r="T200" s="306">
        <f t="shared" si="211"/>
        <v>0</v>
      </c>
      <c r="U200" s="247">
        <f>+Lcc_BKK!U200+Lcc_DMK!U200</f>
        <v>0</v>
      </c>
      <c r="V200" s="305">
        <f>T200+U200</f>
        <v>0</v>
      </c>
      <c r="W200" s="248">
        <f>IF(Q200=0,0,((V200/Q200)-1)*100)</f>
        <v>-100</v>
      </c>
    </row>
    <row r="201" spans="12:23" ht="14.25" thickTop="1" thickBot="1">
      <c r="L201" s="249" t="s">
        <v>38</v>
      </c>
      <c r="M201" s="250">
        <f t="shared" ref="M201:Q201" si="212">+M198+M199+M200</f>
        <v>343</v>
      </c>
      <c r="N201" s="251">
        <f t="shared" si="212"/>
        <v>2754</v>
      </c>
      <c r="O201" s="252">
        <f t="shared" si="212"/>
        <v>3097</v>
      </c>
      <c r="P201" s="250">
        <f t="shared" si="212"/>
        <v>1</v>
      </c>
      <c r="Q201" s="252">
        <f t="shared" si="212"/>
        <v>3098</v>
      </c>
      <c r="R201" s="250">
        <f t="shared" ref="R201:V201" si="213">+R198+R199+R200</f>
        <v>0</v>
      </c>
      <c r="S201" s="251">
        <f t="shared" si="213"/>
        <v>0</v>
      </c>
      <c r="T201" s="252">
        <f t="shared" si="213"/>
        <v>0</v>
      </c>
      <c r="U201" s="250">
        <f t="shared" si="213"/>
        <v>0</v>
      </c>
      <c r="V201" s="252">
        <f t="shared" si="213"/>
        <v>0</v>
      </c>
      <c r="W201" s="253">
        <f t="shared" ref="W201" si="214">IF(Q201=0,0,((V201/Q201)-1)*100)</f>
        <v>-100</v>
      </c>
    </row>
    <row r="202" spans="12:23" ht="14.25" thickTop="1" thickBot="1">
      <c r="L202" s="227" t="s">
        <v>13</v>
      </c>
      <c r="M202" s="399">
        <f>+Lcc_BKK!M202+Lcc_DMK!M202</f>
        <v>132</v>
      </c>
      <c r="N202" s="400">
        <f>+Lcc_BKK!N202+Lcc_DMK!N202</f>
        <v>945</v>
      </c>
      <c r="O202" s="305">
        <f>M202+N202</f>
        <v>1077</v>
      </c>
      <c r="P202" s="402">
        <f>+Lcc_BKK!P202+Lcc_DMK!P202</f>
        <v>0</v>
      </c>
      <c r="Q202" s="305">
        <f>O202+P202</f>
        <v>1077</v>
      </c>
      <c r="R202" s="244">
        <f>+Lcc_BKK!R202+Lcc_DMK!R202</f>
        <v>0</v>
      </c>
      <c r="S202" s="245">
        <f>+Lcc_BKK!S202+Lcc_DMK!S202</f>
        <v>0</v>
      </c>
      <c r="T202" s="305">
        <f>R202+S202</f>
        <v>0</v>
      </c>
      <c r="U202" s="247">
        <f>+Lcc_BKK!U202+Lcc_DMK!U202</f>
        <v>0</v>
      </c>
      <c r="V202" s="305">
        <f>T202+U202</f>
        <v>0</v>
      </c>
      <c r="W202" s="248">
        <f t="shared" ref="W202:W203" si="215">IF(Q202=0,0,((V202/Q202)-1)*100)</f>
        <v>-100</v>
      </c>
    </row>
    <row r="203" spans="12:23" ht="14.25" thickTop="1" thickBot="1">
      <c r="L203" s="249" t="s">
        <v>68</v>
      </c>
      <c r="M203" s="250">
        <f>+M201+M202</f>
        <v>475</v>
      </c>
      <c r="N203" s="251">
        <f t="shared" ref="N203:V203" si="216">+N201+N202</f>
        <v>3699</v>
      </c>
      <c r="O203" s="252">
        <f t="shared" si="216"/>
        <v>4174</v>
      </c>
      <c r="P203" s="250">
        <f t="shared" si="216"/>
        <v>1</v>
      </c>
      <c r="Q203" s="252">
        <f t="shared" si="216"/>
        <v>4175</v>
      </c>
      <c r="R203" s="250">
        <f t="shared" si="216"/>
        <v>0</v>
      </c>
      <c r="S203" s="251">
        <f t="shared" si="216"/>
        <v>0</v>
      </c>
      <c r="T203" s="252">
        <f t="shared" si="216"/>
        <v>0</v>
      </c>
      <c r="U203" s="250">
        <f t="shared" si="216"/>
        <v>0</v>
      </c>
      <c r="V203" s="252">
        <f t="shared" si="216"/>
        <v>0</v>
      </c>
      <c r="W203" s="253">
        <f t="shared" si="215"/>
        <v>-100</v>
      </c>
    </row>
    <row r="204" spans="12:23" ht="13.5" thickTop="1">
      <c r="L204" s="227" t="s">
        <v>14</v>
      </c>
      <c r="M204" s="399">
        <f>+Lcc_BKK!M204+Lcc_DMK!M204</f>
        <v>122</v>
      </c>
      <c r="N204" s="400">
        <f>+Lcc_BKK!N204+Lcc_DMK!N204</f>
        <v>894</v>
      </c>
      <c r="O204" s="305">
        <f>M204+N204</f>
        <v>1016</v>
      </c>
      <c r="P204" s="402">
        <f>+Lcc_BKK!P204+Lcc_DMK!P204</f>
        <v>0</v>
      </c>
      <c r="Q204" s="305">
        <f>O204+P204</f>
        <v>1016</v>
      </c>
      <c r="R204" s="244"/>
      <c r="S204" s="245"/>
      <c r="T204" s="305"/>
      <c r="U204" s="247"/>
      <c r="V204" s="305"/>
      <c r="W204" s="248"/>
    </row>
    <row r="205" spans="12:23" ht="13.5" thickBot="1">
      <c r="L205" s="227" t="s">
        <v>15</v>
      </c>
      <c r="M205" s="399">
        <f>+Lcc_BKK!M205+Lcc_DMK!M205</f>
        <v>144</v>
      </c>
      <c r="N205" s="400">
        <f>+Lcc_BKK!N205+Lcc_DMK!N205</f>
        <v>1006</v>
      </c>
      <c r="O205" s="305">
        <f>M205+N205</f>
        <v>1150</v>
      </c>
      <c r="P205" s="402">
        <f>+Lcc_BKK!P205+Lcc_DMK!P205</f>
        <v>0</v>
      </c>
      <c r="Q205" s="305">
        <f>O205+P205</f>
        <v>1150</v>
      </c>
      <c r="R205" s="244"/>
      <c r="S205" s="245"/>
      <c r="T205" s="305"/>
      <c r="U205" s="247"/>
      <c r="V205" s="305"/>
      <c r="W205" s="248"/>
    </row>
    <row r="206" spans="12:23" ht="14.25" thickTop="1" thickBot="1">
      <c r="L206" s="249" t="s">
        <v>61</v>
      </c>
      <c r="M206" s="250">
        <f>+M202+M204+M205</f>
        <v>398</v>
      </c>
      <c r="N206" s="251">
        <f t="shared" ref="N206" si="217">+N202+N204+N205</f>
        <v>2845</v>
      </c>
      <c r="O206" s="252">
        <f t="shared" ref="O206" si="218">+O202+O204+O205</f>
        <v>3243</v>
      </c>
      <c r="P206" s="250">
        <f t="shared" ref="P206" si="219">+P202+P204+P205</f>
        <v>0</v>
      </c>
      <c r="Q206" s="252">
        <f t="shared" ref="Q206" si="220">+Q202+Q204+Q205</f>
        <v>3243</v>
      </c>
      <c r="R206" s="250"/>
      <c r="S206" s="251"/>
      <c r="T206" s="252"/>
      <c r="U206" s="250"/>
      <c r="V206" s="252"/>
      <c r="W206" s="253"/>
    </row>
    <row r="207" spans="12:23" ht="14.25" thickTop="1" thickBot="1">
      <c r="L207" s="227" t="s">
        <v>16</v>
      </c>
      <c r="M207" s="399">
        <f>+Lcc_BKK!M207+Lcc_DMK!M207</f>
        <v>85</v>
      </c>
      <c r="N207" s="400">
        <f>+Lcc_BKK!N207+Lcc_DMK!N207</f>
        <v>727</v>
      </c>
      <c r="O207" s="305">
        <f>SUM(M207:N207)</f>
        <v>812</v>
      </c>
      <c r="P207" s="402">
        <f>+Lcc_BKK!P207+Lcc_DMK!P207</f>
        <v>0</v>
      </c>
      <c r="Q207" s="305">
        <f>O207+P207</f>
        <v>812</v>
      </c>
      <c r="R207" s="244"/>
      <c r="S207" s="245"/>
      <c r="T207" s="305"/>
      <c r="U207" s="247"/>
      <c r="V207" s="305"/>
      <c r="W207" s="248"/>
    </row>
    <row r="208" spans="12:23" ht="14.25" thickTop="1" thickBot="1">
      <c r="L208" s="249" t="s">
        <v>68</v>
      </c>
      <c r="M208" s="250">
        <f>+M206+M207</f>
        <v>483</v>
      </c>
      <c r="N208" s="251">
        <f t="shared" ref="N208:Q208" si="221">+N206+N207</f>
        <v>3572</v>
      </c>
      <c r="O208" s="252">
        <f t="shared" si="221"/>
        <v>4055</v>
      </c>
      <c r="P208" s="250">
        <f t="shared" si="221"/>
        <v>0</v>
      </c>
      <c r="Q208" s="252">
        <f t="shared" si="221"/>
        <v>4055</v>
      </c>
      <c r="R208" s="250"/>
      <c r="S208" s="251"/>
      <c r="T208" s="252"/>
      <c r="U208" s="250"/>
      <c r="V208" s="252"/>
      <c r="W208" s="253"/>
    </row>
    <row r="209" spans="1:27" ht="13.5" thickTop="1">
      <c r="L209" s="227" t="s">
        <v>17</v>
      </c>
      <c r="M209" s="399">
        <f>+Lcc_BKK!M208+Lcc_DMK!M208</f>
        <v>103</v>
      </c>
      <c r="N209" s="400">
        <f>+Lcc_BKK!N208+Lcc_DMK!N208</f>
        <v>890</v>
      </c>
      <c r="O209" s="305">
        <f>SUM(M209:N209)</f>
        <v>993</v>
      </c>
      <c r="P209" s="402">
        <f>+Lcc_BKK!P208+Lcc_DMK!P208</f>
        <v>0</v>
      </c>
      <c r="Q209" s="305">
        <f>O209+P209</f>
        <v>993</v>
      </c>
      <c r="R209" s="244"/>
      <c r="S209" s="245"/>
      <c r="T209" s="305"/>
      <c r="U209" s="247"/>
      <c r="V209" s="305"/>
      <c r="W209" s="248"/>
    </row>
    <row r="210" spans="1:27" ht="13.5" thickBot="1">
      <c r="L210" s="227" t="s">
        <v>18</v>
      </c>
      <c r="M210" s="399">
        <f>+Lcc_BKK!M209+Lcc_DMK!M209</f>
        <v>94</v>
      </c>
      <c r="N210" s="400">
        <f>+Lcc_BKK!N209+Lcc_DMK!N209</f>
        <v>935</v>
      </c>
      <c r="O210" s="306">
        <f>SUM(M210:N210)</f>
        <v>1029</v>
      </c>
      <c r="P210" s="255">
        <f>+Lcc_BKK!P209+Lcc_DMK!P209</f>
        <v>0</v>
      </c>
      <c r="Q210" s="306">
        <f>O210+P210</f>
        <v>1029</v>
      </c>
      <c r="R210" s="244"/>
      <c r="S210" s="245"/>
      <c r="T210" s="306"/>
      <c r="U210" s="255"/>
      <c r="V210" s="306"/>
      <c r="W210" s="248"/>
    </row>
    <row r="211" spans="1:27" ht="14.25" thickTop="1" thickBot="1">
      <c r="L211" s="256" t="s">
        <v>19</v>
      </c>
      <c r="M211" s="257">
        <f>+M207+M209+M210</f>
        <v>282</v>
      </c>
      <c r="N211" s="257">
        <f t="shared" ref="N211" si="222">+N207+N209+N210</f>
        <v>2552</v>
      </c>
      <c r="O211" s="258">
        <f t="shared" ref="O211" si="223">+O207+O209+O210</f>
        <v>2834</v>
      </c>
      <c r="P211" s="259">
        <f t="shared" ref="P211" si="224">+P207+P209+P210</f>
        <v>0</v>
      </c>
      <c r="Q211" s="258">
        <f t="shared" ref="Q211" si="225">+Q207+Q209+Q210</f>
        <v>2834</v>
      </c>
      <c r="R211" s="257"/>
      <c r="S211" s="257"/>
      <c r="T211" s="258"/>
      <c r="U211" s="259"/>
      <c r="V211" s="258"/>
      <c r="W211" s="260"/>
    </row>
    <row r="212" spans="1:27" ht="13.5" thickTop="1">
      <c r="A212" s="355"/>
      <c r="K212" s="355"/>
      <c r="L212" s="227" t="s">
        <v>21</v>
      </c>
      <c r="M212" s="399">
        <f>+Lcc_BKK!M211+Lcc_DMK!M211</f>
        <v>84</v>
      </c>
      <c r="N212" s="400">
        <f>+Lcc_BKK!N211+Lcc_DMK!N211</f>
        <v>846</v>
      </c>
      <c r="O212" s="306">
        <f>SUM(M212:N212)</f>
        <v>930</v>
      </c>
      <c r="P212" s="261">
        <f>+Lcc_BKK!P211+Lcc_DMK!P211</f>
        <v>0</v>
      </c>
      <c r="Q212" s="306">
        <f>O212+P212</f>
        <v>930</v>
      </c>
      <c r="R212" s="244"/>
      <c r="S212" s="245"/>
      <c r="T212" s="306"/>
      <c r="U212" s="261"/>
      <c r="V212" s="306"/>
      <c r="W212" s="248"/>
      <c r="X212" s="358"/>
      <c r="Y212" s="355"/>
      <c r="Z212" s="355"/>
      <c r="AA212" s="357"/>
    </row>
    <row r="213" spans="1:27">
      <c r="A213" s="355"/>
      <c r="K213" s="355"/>
      <c r="L213" s="227" t="s">
        <v>22</v>
      </c>
      <c r="M213" s="399">
        <f>+Lcc_BKK!M212+Lcc_DMK!M212</f>
        <v>65</v>
      </c>
      <c r="N213" s="400">
        <f>+Lcc_BKK!N212+Lcc_DMK!N212</f>
        <v>988</v>
      </c>
      <c r="O213" s="306">
        <f>SUM(M213:N213)</f>
        <v>1053</v>
      </c>
      <c r="P213" s="402">
        <f>+Lcc_BKK!P212+Lcc_DMK!P212</f>
        <v>0</v>
      </c>
      <c r="Q213" s="306">
        <f>O213+P213</f>
        <v>1053</v>
      </c>
      <c r="R213" s="399"/>
      <c r="S213" s="400"/>
      <c r="T213" s="306"/>
      <c r="U213" s="402"/>
      <c r="V213" s="306"/>
      <c r="W213" s="248"/>
      <c r="X213" s="358"/>
      <c r="Y213" s="355"/>
      <c r="Z213" s="355"/>
      <c r="AA213" s="357"/>
    </row>
    <row r="214" spans="1:27" ht="13.5" thickBot="1">
      <c r="A214" s="355"/>
      <c r="K214" s="355"/>
      <c r="L214" s="227" t="s">
        <v>23</v>
      </c>
      <c r="M214" s="399">
        <f>+Lcc_BKK!M213+Lcc_DMK!M213</f>
        <v>19</v>
      </c>
      <c r="N214" s="400">
        <f>+Lcc_BKK!N213+Lcc_DMK!N213</f>
        <v>254</v>
      </c>
      <c r="O214" s="306">
        <f>SUM(M214:N214)</f>
        <v>273</v>
      </c>
      <c r="P214" s="402">
        <f>+Lcc_BKK!P213+Lcc_DMK!P213</f>
        <v>0</v>
      </c>
      <c r="Q214" s="306">
        <f>O214+P214</f>
        <v>273</v>
      </c>
      <c r="R214" s="244"/>
      <c r="S214" s="245"/>
      <c r="T214" s="306"/>
      <c r="U214" s="247"/>
      <c r="V214" s="306"/>
      <c r="W214" s="248"/>
      <c r="Y214" s="355"/>
      <c r="Z214" s="355"/>
      <c r="AA214" s="357"/>
    </row>
    <row r="215" spans="1:27" ht="14.25" thickTop="1" thickBot="1">
      <c r="L215" s="249" t="s">
        <v>40</v>
      </c>
      <c r="M215" s="250">
        <f>+M212+M213+M214</f>
        <v>168</v>
      </c>
      <c r="N215" s="251">
        <f t="shared" ref="N215" si="226">+N212+N213+N214</f>
        <v>2088</v>
      </c>
      <c r="O215" s="252">
        <f t="shared" ref="O215" si="227">+O212+O213+O214</f>
        <v>2256</v>
      </c>
      <c r="P215" s="250">
        <f t="shared" ref="P215" si="228">+P212+P213+P214</f>
        <v>0</v>
      </c>
      <c r="Q215" s="252">
        <f t="shared" ref="Q215" si="229">+Q212+Q213+Q214</f>
        <v>2256</v>
      </c>
      <c r="R215" s="250"/>
      <c r="S215" s="251"/>
      <c r="T215" s="252"/>
      <c r="U215" s="250"/>
      <c r="V215" s="252"/>
      <c r="W215" s="253"/>
    </row>
    <row r="216" spans="1:27" ht="14.25" thickTop="1" thickBot="1">
      <c r="L216" s="249" t="s">
        <v>62</v>
      </c>
      <c r="M216" s="250">
        <f>M206+M211+M212+M213+M214</f>
        <v>848</v>
      </c>
      <c r="N216" s="251">
        <f t="shared" ref="N216:Q216" si="230">N206+N211+N212+N213+N214</f>
        <v>7485</v>
      </c>
      <c r="O216" s="252">
        <f t="shared" si="230"/>
        <v>8333</v>
      </c>
      <c r="P216" s="250">
        <f t="shared" si="230"/>
        <v>0</v>
      </c>
      <c r="Q216" s="252">
        <f t="shared" si="230"/>
        <v>8333</v>
      </c>
      <c r="R216" s="250"/>
      <c r="S216" s="251"/>
      <c r="T216" s="252"/>
      <c r="U216" s="250"/>
      <c r="V216" s="252"/>
      <c r="W216" s="253"/>
      <c r="X216" s="1"/>
      <c r="Y216" s="1"/>
      <c r="Z216" s="1"/>
      <c r="AA216" s="1"/>
    </row>
    <row r="217" spans="1:27" ht="14.25" thickTop="1" thickBot="1">
      <c r="L217" s="249" t="s">
        <v>63</v>
      </c>
      <c r="M217" s="250">
        <f>+M201+M206+M211+M215</f>
        <v>1191</v>
      </c>
      <c r="N217" s="251">
        <f t="shared" ref="N217:Q217" si="231">+N201+N206+N211+N215</f>
        <v>10239</v>
      </c>
      <c r="O217" s="252">
        <f t="shared" si="231"/>
        <v>11430</v>
      </c>
      <c r="P217" s="250">
        <f t="shared" si="231"/>
        <v>1</v>
      </c>
      <c r="Q217" s="252">
        <f t="shared" si="231"/>
        <v>11431</v>
      </c>
      <c r="R217" s="250"/>
      <c r="S217" s="251"/>
      <c r="T217" s="252"/>
      <c r="U217" s="250"/>
      <c r="V217" s="252"/>
      <c r="W217" s="253"/>
    </row>
    <row r="218" spans="1:27" ht="14.25" thickTop="1" thickBot="1">
      <c r="L218" s="262" t="s">
        <v>60</v>
      </c>
      <c r="M218" s="221"/>
      <c r="N218" s="221"/>
      <c r="O218" s="221"/>
      <c r="P218" s="221"/>
      <c r="Q218" s="221"/>
      <c r="R218" s="221"/>
      <c r="S218" s="221"/>
      <c r="T218" s="221"/>
      <c r="U218" s="221"/>
      <c r="V218" s="221"/>
      <c r="W218" s="221"/>
    </row>
    <row r="219" spans="1:27" ht="13.5" thickTop="1">
      <c r="L219" s="681" t="s">
        <v>56</v>
      </c>
      <c r="M219" s="682"/>
      <c r="N219" s="682"/>
      <c r="O219" s="682"/>
      <c r="P219" s="682"/>
      <c r="Q219" s="682"/>
      <c r="R219" s="682"/>
      <c r="S219" s="682"/>
      <c r="T219" s="682"/>
      <c r="U219" s="682"/>
      <c r="V219" s="682"/>
      <c r="W219" s="683"/>
    </row>
    <row r="220" spans="1:27" ht="13.5" thickBot="1">
      <c r="L220" s="684" t="s">
        <v>53</v>
      </c>
      <c r="M220" s="685"/>
      <c r="N220" s="685"/>
      <c r="O220" s="685"/>
      <c r="P220" s="685"/>
      <c r="Q220" s="685"/>
      <c r="R220" s="685"/>
      <c r="S220" s="685"/>
      <c r="T220" s="685"/>
      <c r="U220" s="685"/>
      <c r="V220" s="685"/>
      <c r="W220" s="686"/>
    </row>
    <row r="221" spans="1:27" ht="14.25" thickTop="1" thickBot="1">
      <c r="L221" s="220"/>
      <c r="M221" s="221"/>
      <c r="N221" s="221"/>
      <c r="O221" s="221"/>
      <c r="P221" s="221"/>
      <c r="Q221" s="221"/>
      <c r="R221" s="221"/>
      <c r="S221" s="221"/>
      <c r="T221" s="221"/>
      <c r="U221" s="221"/>
      <c r="V221" s="221"/>
      <c r="W221" s="222" t="s">
        <v>34</v>
      </c>
    </row>
    <row r="222" spans="1:27" ht="14.25" customHeight="1" thickTop="1" thickBot="1">
      <c r="L222" s="223"/>
      <c r="M222" s="224" t="s">
        <v>64</v>
      </c>
      <c r="N222" s="224"/>
      <c r="O222" s="224"/>
      <c r="P222" s="224"/>
      <c r="Q222" s="225"/>
      <c r="R222" s="224" t="s">
        <v>65</v>
      </c>
      <c r="S222" s="224"/>
      <c r="T222" s="224"/>
      <c r="U222" s="224"/>
      <c r="V222" s="225"/>
      <c r="W222" s="226" t="s">
        <v>2</v>
      </c>
    </row>
    <row r="223" spans="1:27" ht="13.5" thickTop="1">
      <c r="L223" s="227" t="s">
        <v>3</v>
      </c>
      <c r="M223" s="228"/>
      <c r="N223" s="229"/>
      <c r="O223" s="230"/>
      <c r="P223" s="231"/>
      <c r="Q223" s="230"/>
      <c r="R223" s="228"/>
      <c r="S223" s="229"/>
      <c r="T223" s="230"/>
      <c r="U223" s="231"/>
      <c r="V223" s="230"/>
      <c r="W223" s="232" t="s">
        <v>4</v>
      </c>
    </row>
    <row r="224" spans="1:27" ht="13.5" thickBot="1">
      <c r="L224" s="233"/>
      <c r="M224" s="234" t="s">
        <v>35</v>
      </c>
      <c r="N224" s="235" t="s">
        <v>36</v>
      </c>
      <c r="O224" s="236" t="s">
        <v>37</v>
      </c>
      <c r="P224" s="237" t="s">
        <v>32</v>
      </c>
      <c r="Q224" s="236" t="s">
        <v>7</v>
      </c>
      <c r="R224" s="234" t="s">
        <v>35</v>
      </c>
      <c r="S224" s="235" t="s">
        <v>36</v>
      </c>
      <c r="T224" s="236" t="s">
        <v>37</v>
      </c>
      <c r="U224" s="237" t="s">
        <v>32</v>
      </c>
      <c r="V224" s="236" t="s">
        <v>7</v>
      </c>
      <c r="W224" s="238"/>
    </row>
    <row r="225" spans="1:27" ht="4.5" customHeight="1" thickTop="1">
      <c r="L225" s="227"/>
      <c r="M225" s="239"/>
      <c r="N225" s="240"/>
      <c r="O225" s="304"/>
      <c r="P225" s="242"/>
      <c r="Q225" s="307"/>
      <c r="R225" s="239"/>
      <c r="S225" s="240"/>
      <c r="T225" s="304"/>
      <c r="U225" s="242"/>
      <c r="V225" s="307"/>
      <c r="W225" s="243"/>
    </row>
    <row r="226" spans="1:27" ht="12.75" customHeight="1">
      <c r="L226" s="227" t="s">
        <v>10</v>
      </c>
      <c r="M226" s="399">
        <f t="shared" ref="M226:N228" si="232">+M171+M198</f>
        <v>106</v>
      </c>
      <c r="N226" s="400">
        <f t="shared" si="232"/>
        <v>867</v>
      </c>
      <c r="O226" s="305">
        <f>M226+N226</f>
        <v>973</v>
      </c>
      <c r="P226" s="402">
        <f>+P171+P198</f>
        <v>1</v>
      </c>
      <c r="Q226" s="308">
        <f>O226+P226</f>
        <v>974</v>
      </c>
      <c r="R226" s="244">
        <f t="shared" ref="R226:S228" si="233">+R171+R198</f>
        <v>0</v>
      </c>
      <c r="S226" s="245">
        <f t="shared" si="233"/>
        <v>0</v>
      </c>
      <c r="T226" s="305">
        <f>R226+S226</f>
        <v>0</v>
      </c>
      <c r="U226" s="247">
        <f>+U171+U198</f>
        <v>0</v>
      </c>
      <c r="V226" s="308">
        <f>T226+U226</f>
        <v>0</v>
      </c>
      <c r="W226" s="248">
        <f>IF(Q226=0,0,((V226/Q226)-1)*100)</f>
        <v>-100</v>
      </c>
    </row>
    <row r="227" spans="1:27">
      <c r="L227" s="227" t="s">
        <v>11</v>
      </c>
      <c r="M227" s="399">
        <f t="shared" si="232"/>
        <v>118</v>
      </c>
      <c r="N227" s="400">
        <f t="shared" si="232"/>
        <v>973</v>
      </c>
      <c r="O227" s="305">
        <f t="shared" ref="O227:O228" si="234">M227+N227</f>
        <v>1091</v>
      </c>
      <c r="P227" s="402">
        <f>+P172+P199</f>
        <v>0</v>
      </c>
      <c r="Q227" s="308">
        <f>O227+P227</f>
        <v>1091</v>
      </c>
      <c r="R227" s="244">
        <f t="shared" si="233"/>
        <v>0</v>
      </c>
      <c r="S227" s="245">
        <f t="shared" si="233"/>
        <v>0</v>
      </c>
      <c r="T227" s="305">
        <f t="shared" ref="T227:T228" si="235">R227+S227</f>
        <v>0</v>
      </c>
      <c r="U227" s="247">
        <f>+U172+U199</f>
        <v>0</v>
      </c>
      <c r="V227" s="308">
        <f>T227+U227</f>
        <v>0</v>
      </c>
      <c r="W227" s="248">
        <f>IF(Q227=0,0,((V227/Q227)-1)*100)</f>
        <v>-100</v>
      </c>
    </row>
    <row r="228" spans="1:27" ht="13.5" thickBot="1">
      <c r="L228" s="233" t="s">
        <v>12</v>
      </c>
      <c r="M228" s="399">
        <f t="shared" si="232"/>
        <v>119</v>
      </c>
      <c r="N228" s="400">
        <f t="shared" si="232"/>
        <v>929</v>
      </c>
      <c r="O228" s="305">
        <f t="shared" si="234"/>
        <v>1048</v>
      </c>
      <c r="P228" s="402">
        <f>+P173+P200</f>
        <v>0</v>
      </c>
      <c r="Q228" s="308">
        <f>O228+P228</f>
        <v>1048</v>
      </c>
      <c r="R228" s="244">
        <f t="shared" si="233"/>
        <v>0</v>
      </c>
      <c r="S228" s="245">
        <f t="shared" si="233"/>
        <v>0</v>
      </c>
      <c r="T228" s="305">
        <f t="shared" si="235"/>
        <v>0</v>
      </c>
      <c r="U228" s="247">
        <f>+U173+U200</f>
        <v>0</v>
      </c>
      <c r="V228" s="308">
        <f>T228+U228</f>
        <v>0</v>
      </c>
      <c r="W228" s="248">
        <f>IF(Q228=0,0,((V228/Q228)-1)*100)</f>
        <v>-100</v>
      </c>
    </row>
    <row r="229" spans="1:27" ht="14.25" thickTop="1" thickBot="1">
      <c r="L229" s="249" t="s">
        <v>38</v>
      </c>
      <c r="M229" s="250">
        <f t="shared" ref="M229:Q229" si="236">+M226+M227+M228</f>
        <v>343</v>
      </c>
      <c r="N229" s="251">
        <f t="shared" si="236"/>
        <v>2769</v>
      </c>
      <c r="O229" s="252">
        <f t="shared" si="236"/>
        <v>3112</v>
      </c>
      <c r="P229" s="250">
        <f t="shared" si="236"/>
        <v>1</v>
      </c>
      <c r="Q229" s="252">
        <f t="shared" si="236"/>
        <v>3113</v>
      </c>
      <c r="R229" s="250">
        <f t="shared" ref="R229:V229" si="237">+R226+R227+R228</f>
        <v>0</v>
      </c>
      <c r="S229" s="251">
        <f t="shared" si="237"/>
        <v>0</v>
      </c>
      <c r="T229" s="252">
        <f t="shared" si="237"/>
        <v>0</v>
      </c>
      <c r="U229" s="250">
        <f t="shared" si="237"/>
        <v>0</v>
      </c>
      <c r="V229" s="252">
        <f t="shared" si="237"/>
        <v>0</v>
      </c>
      <c r="W229" s="253">
        <f t="shared" ref="W229" si="238">IF(Q229=0,0,((V229/Q229)-1)*100)</f>
        <v>-100</v>
      </c>
    </row>
    <row r="230" spans="1:27" ht="14.25" thickTop="1" thickBot="1">
      <c r="L230" s="227" t="s">
        <v>13</v>
      </c>
      <c r="M230" s="399">
        <f>+M175+M202</f>
        <v>132</v>
      </c>
      <c r="N230" s="400">
        <f>+N175+N202</f>
        <v>946</v>
      </c>
      <c r="O230" s="305">
        <f>M230+N230</f>
        <v>1078</v>
      </c>
      <c r="P230" s="402">
        <f>+P175+P202</f>
        <v>0</v>
      </c>
      <c r="Q230" s="308">
        <f>O230+P230</f>
        <v>1078</v>
      </c>
      <c r="R230" s="244">
        <f>+R175+R202</f>
        <v>0</v>
      </c>
      <c r="S230" s="245">
        <f>+S175+S202</f>
        <v>0</v>
      </c>
      <c r="T230" s="305">
        <f>R230+S230</f>
        <v>0</v>
      </c>
      <c r="U230" s="247">
        <f>+U175+U202</f>
        <v>0</v>
      </c>
      <c r="V230" s="308">
        <f>T230+U230</f>
        <v>0</v>
      </c>
      <c r="W230" s="248">
        <f>IF(Q230=0,0,((V230/Q230)-1)*100)</f>
        <v>-100</v>
      </c>
    </row>
    <row r="231" spans="1:27" ht="14.25" thickTop="1" thickBot="1">
      <c r="L231" s="249" t="s">
        <v>68</v>
      </c>
      <c r="M231" s="250">
        <f>+M229+M230</f>
        <v>475</v>
      </c>
      <c r="N231" s="251">
        <f t="shared" ref="N231:V231" si="239">+N229+N230</f>
        <v>3715</v>
      </c>
      <c r="O231" s="252">
        <f t="shared" si="239"/>
        <v>4190</v>
      </c>
      <c r="P231" s="250">
        <f t="shared" si="239"/>
        <v>1</v>
      </c>
      <c r="Q231" s="252">
        <f t="shared" si="239"/>
        <v>4191</v>
      </c>
      <c r="R231" s="250">
        <f t="shared" si="239"/>
        <v>0</v>
      </c>
      <c r="S231" s="251">
        <f t="shared" si="239"/>
        <v>0</v>
      </c>
      <c r="T231" s="252">
        <f t="shared" si="239"/>
        <v>0</v>
      </c>
      <c r="U231" s="250">
        <f t="shared" si="239"/>
        <v>0</v>
      </c>
      <c r="V231" s="252">
        <f t="shared" si="239"/>
        <v>0</v>
      </c>
      <c r="W231" s="253">
        <f t="shared" ref="W231" si="240">IF(Q231=0,0,((V231/Q231)-1)*100)</f>
        <v>-100</v>
      </c>
    </row>
    <row r="232" spans="1:27" ht="13.5" thickTop="1">
      <c r="L232" s="227" t="s">
        <v>14</v>
      </c>
      <c r="M232" s="399">
        <f>+M177+M204</f>
        <v>122</v>
      </c>
      <c r="N232" s="400">
        <f>+N177+N204</f>
        <v>895</v>
      </c>
      <c r="O232" s="305">
        <f t="shared" ref="O232" si="241">M232+N232</f>
        <v>1017</v>
      </c>
      <c r="P232" s="402">
        <f>+P177+P204</f>
        <v>0</v>
      </c>
      <c r="Q232" s="308">
        <f>O232+P232</f>
        <v>1017</v>
      </c>
      <c r="R232" s="244"/>
      <c r="S232" s="245"/>
      <c r="T232" s="305"/>
      <c r="U232" s="247"/>
      <c r="V232" s="308"/>
      <c r="W232" s="248"/>
    </row>
    <row r="233" spans="1:27" ht="13.5" thickBot="1">
      <c r="L233" s="227" t="s">
        <v>15</v>
      </c>
      <c r="M233" s="399">
        <f>+M178+M205</f>
        <v>144</v>
      </c>
      <c r="N233" s="400">
        <f>+N178+N205</f>
        <v>1010</v>
      </c>
      <c r="O233" s="305">
        <f>M233+N233</f>
        <v>1154</v>
      </c>
      <c r="P233" s="402">
        <f>+P178+P205</f>
        <v>0</v>
      </c>
      <c r="Q233" s="308">
        <f>O233+P233</f>
        <v>1154</v>
      </c>
      <c r="R233" s="244"/>
      <c r="S233" s="245"/>
      <c r="T233" s="305"/>
      <c r="U233" s="247"/>
      <c r="V233" s="308"/>
      <c r="W233" s="248"/>
    </row>
    <row r="234" spans="1:27" ht="14.25" thickTop="1" thickBot="1">
      <c r="L234" s="249" t="s">
        <v>61</v>
      </c>
      <c r="M234" s="250">
        <f>+M230+M232+M233</f>
        <v>398</v>
      </c>
      <c r="N234" s="251">
        <f t="shared" ref="N234" si="242">+N230+N232+N233</f>
        <v>2851</v>
      </c>
      <c r="O234" s="252">
        <f t="shared" ref="O234" si="243">+O230+O232+O233</f>
        <v>3249</v>
      </c>
      <c r="P234" s="250">
        <f t="shared" ref="P234" si="244">+P230+P232+P233</f>
        <v>0</v>
      </c>
      <c r="Q234" s="252">
        <f t="shared" ref="Q234" si="245">+Q230+Q232+Q233</f>
        <v>3249</v>
      </c>
      <c r="R234" s="250"/>
      <c r="S234" s="251"/>
      <c r="T234" s="252"/>
      <c r="U234" s="250"/>
      <c r="V234" s="252"/>
      <c r="W234" s="253"/>
    </row>
    <row r="235" spans="1:27" ht="13.5" thickTop="1">
      <c r="L235" s="227" t="s">
        <v>16</v>
      </c>
      <c r="M235" s="399">
        <f>+M180+M207</f>
        <v>85</v>
      </c>
      <c r="N235" s="400">
        <f>+N180+N207</f>
        <v>727</v>
      </c>
      <c r="O235" s="305">
        <f t="shared" ref="O235" si="246">M235+N235</f>
        <v>812</v>
      </c>
      <c r="P235" s="402">
        <f>+P180+P207</f>
        <v>0</v>
      </c>
      <c r="Q235" s="308">
        <f>O235+P235</f>
        <v>812</v>
      </c>
      <c r="R235" s="244"/>
      <c r="S235" s="245"/>
      <c r="T235" s="305"/>
      <c r="U235" s="247"/>
      <c r="V235" s="308"/>
      <c r="W235" s="248"/>
    </row>
    <row r="236" spans="1:27">
      <c r="L236" s="227" t="s">
        <v>17</v>
      </c>
      <c r="M236" s="399">
        <f>+M181+M209</f>
        <v>103</v>
      </c>
      <c r="N236" s="400">
        <f>+N181+N209</f>
        <v>891</v>
      </c>
      <c r="O236" s="305">
        <f>M236+N236</f>
        <v>994</v>
      </c>
      <c r="P236" s="402">
        <f>+P181+P209</f>
        <v>0</v>
      </c>
      <c r="Q236" s="308">
        <f>O236+P236</f>
        <v>994</v>
      </c>
      <c r="R236" s="244"/>
      <c r="S236" s="245"/>
      <c r="T236" s="305"/>
      <c r="U236" s="247"/>
      <c r="V236" s="308"/>
      <c r="W236" s="248"/>
    </row>
    <row r="237" spans="1:27" ht="13.5" thickBot="1">
      <c r="L237" s="227" t="s">
        <v>18</v>
      </c>
      <c r="M237" s="399">
        <f>+M182+M210</f>
        <v>94</v>
      </c>
      <c r="N237" s="400">
        <f>+N182+N210</f>
        <v>935</v>
      </c>
      <c r="O237" s="306">
        <f>M237+N237</f>
        <v>1029</v>
      </c>
      <c r="P237" s="255">
        <f>+P182+P210</f>
        <v>0</v>
      </c>
      <c r="Q237" s="308">
        <f>O237+P237</f>
        <v>1029</v>
      </c>
      <c r="R237" s="244"/>
      <c r="S237" s="245"/>
      <c r="T237" s="306"/>
      <c r="U237" s="255"/>
      <c r="V237" s="308"/>
      <c r="W237" s="248"/>
    </row>
    <row r="238" spans="1:27" ht="14.25" thickTop="1" thickBot="1">
      <c r="L238" s="256" t="s">
        <v>19</v>
      </c>
      <c r="M238" s="257">
        <f>+M235+M236+M237</f>
        <v>282</v>
      </c>
      <c r="N238" s="257">
        <f t="shared" ref="N238" si="247">+N235+N236+N237</f>
        <v>2553</v>
      </c>
      <c r="O238" s="258">
        <f t="shared" ref="O238" si="248">+O235+O236+O237</f>
        <v>2835</v>
      </c>
      <c r="P238" s="259">
        <f t="shared" ref="P238" si="249">+P235+P236+P237</f>
        <v>0</v>
      </c>
      <c r="Q238" s="258">
        <f t="shared" ref="Q238" si="250">+Q235+Q236+Q237</f>
        <v>2835</v>
      </c>
      <c r="R238" s="257"/>
      <c r="S238" s="257"/>
      <c r="T238" s="258"/>
      <c r="U238" s="259"/>
      <c r="V238" s="258"/>
      <c r="W238" s="260"/>
    </row>
    <row r="239" spans="1:27" ht="13.5" thickTop="1">
      <c r="A239" s="355"/>
      <c r="K239" s="355"/>
      <c r="L239" s="227" t="s">
        <v>21</v>
      </c>
      <c r="M239" s="399">
        <f t="shared" ref="M239:N241" si="251">+M184+M212</f>
        <v>84</v>
      </c>
      <c r="N239" s="400">
        <f t="shared" si="251"/>
        <v>846</v>
      </c>
      <c r="O239" s="306">
        <f>M239+N239</f>
        <v>930</v>
      </c>
      <c r="P239" s="261">
        <f>+P184+P212</f>
        <v>0</v>
      </c>
      <c r="Q239" s="308">
        <f>O239+P239</f>
        <v>930</v>
      </c>
      <c r="R239" s="244"/>
      <c r="S239" s="245"/>
      <c r="T239" s="306"/>
      <c r="U239" s="261"/>
      <c r="V239" s="308"/>
      <c r="W239" s="248"/>
      <c r="X239" s="358"/>
      <c r="Y239" s="355"/>
      <c r="Z239" s="355"/>
      <c r="AA239" s="357"/>
    </row>
    <row r="240" spans="1:27">
      <c r="A240" s="355"/>
      <c r="K240" s="355"/>
      <c r="L240" s="227" t="s">
        <v>22</v>
      </c>
      <c r="M240" s="399">
        <f t="shared" si="251"/>
        <v>65</v>
      </c>
      <c r="N240" s="400">
        <f t="shared" si="251"/>
        <v>994</v>
      </c>
      <c r="O240" s="306">
        <f t="shared" ref="O240" si="252">M240+N240</f>
        <v>1059</v>
      </c>
      <c r="P240" s="402">
        <f>+P185+P213</f>
        <v>0</v>
      </c>
      <c r="Q240" s="308">
        <f>O240+P240</f>
        <v>1059</v>
      </c>
      <c r="R240" s="399"/>
      <c r="S240" s="400"/>
      <c r="T240" s="306"/>
      <c r="U240" s="402"/>
      <c r="V240" s="308"/>
      <c r="W240" s="248"/>
      <c r="X240" s="358"/>
      <c r="Y240" s="355"/>
      <c r="Z240" s="355"/>
      <c r="AA240" s="357"/>
    </row>
    <row r="241" spans="1:27" ht="13.5" thickBot="1">
      <c r="A241" s="355"/>
      <c r="K241" s="355"/>
      <c r="L241" s="227" t="s">
        <v>23</v>
      </c>
      <c r="M241" s="399">
        <f t="shared" si="251"/>
        <v>19</v>
      </c>
      <c r="N241" s="400">
        <f t="shared" si="251"/>
        <v>254</v>
      </c>
      <c r="O241" s="306">
        <f t="shared" ref="O241" si="253">M241+N241</f>
        <v>273</v>
      </c>
      <c r="P241" s="402">
        <f>+P186+P214</f>
        <v>0</v>
      </c>
      <c r="Q241" s="308">
        <f>O241+P241</f>
        <v>273</v>
      </c>
      <c r="R241" s="244"/>
      <c r="S241" s="245"/>
      <c r="T241" s="306"/>
      <c r="U241" s="247"/>
      <c r="V241" s="308"/>
      <c r="W241" s="248"/>
      <c r="Y241" s="355"/>
      <c r="Z241" s="355"/>
      <c r="AA241" s="357"/>
    </row>
    <row r="242" spans="1:27" ht="14.25" thickTop="1" thickBot="1">
      <c r="L242" s="249" t="s">
        <v>40</v>
      </c>
      <c r="M242" s="250">
        <f>+M239+M240+M241</f>
        <v>168</v>
      </c>
      <c r="N242" s="251">
        <f t="shared" ref="N242" si="254">+N239+N240+N241</f>
        <v>2094</v>
      </c>
      <c r="O242" s="252">
        <f t="shared" ref="O242" si="255">+O239+O240+O241</f>
        <v>2262</v>
      </c>
      <c r="P242" s="250">
        <f t="shared" ref="P242" si="256">+P239+P240+P241</f>
        <v>0</v>
      </c>
      <c r="Q242" s="252">
        <f t="shared" ref="Q242" si="257">+Q239+Q240+Q241</f>
        <v>2262</v>
      </c>
      <c r="R242" s="250"/>
      <c r="S242" s="251"/>
      <c r="T242" s="252"/>
      <c r="U242" s="250"/>
      <c r="V242" s="252"/>
      <c r="W242" s="253"/>
    </row>
    <row r="243" spans="1:27" ht="14.25" thickTop="1" thickBot="1">
      <c r="L243" s="249" t="s">
        <v>62</v>
      </c>
      <c r="M243" s="250">
        <f>M234+M238+M239+M240+M241</f>
        <v>848</v>
      </c>
      <c r="N243" s="251">
        <f t="shared" ref="N243:Q243" si="258">N234+N238+N239+N240+N241</f>
        <v>7498</v>
      </c>
      <c r="O243" s="252">
        <f t="shared" si="258"/>
        <v>8346</v>
      </c>
      <c r="P243" s="250">
        <f t="shared" si="258"/>
        <v>0</v>
      </c>
      <c r="Q243" s="252">
        <f t="shared" si="258"/>
        <v>8346</v>
      </c>
      <c r="R243" s="250"/>
      <c r="S243" s="251"/>
      <c r="T243" s="252"/>
      <c r="U243" s="250"/>
      <c r="V243" s="252"/>
      <c r="W243" s="253"/>
      <c r="X243" s="1"/>
      <c r="Y243" s="1"/>
      <c r="Z243" s="1"/>
      <c r="AA243" s="1"/>
    </row>
    <row r="244" spans="1:27" ht="14.25" thickTop="1" thickBot="1">
      <c r="L244" s="249" t="s">
        <v>63</v>
      </c>
      <c r="M244" s="250">
        <f>+M229+M234+M238+M242</f>
        <v>1191</v>
      </c>
      <c r="N244" s="251">
        <f t="shared" ref="N244:Q244" si="259">+N229+N234+N238+N242</f>
        <v>10267</v>
      </c>
      <c r="O244" s="252">
        <f t="shared" si="259"/>
        <v>11458</v>
      </c>
      <c r="P244" s="250">
        <f t="shared" si="259"/>
        <v>1</v>
      </c>
      <c r="Q244" s="252">
        <f t="shared" si="259"/>
        <v>11459</v>
      </c>
      <c r="R244" s="250"/>
      <c r="S244" s="251"/>
      <c r="T244" s="252"/>
      <c r="U244" s="250"/>
      <c r="V244" s="252"/>
      <c r="W244" s="253"/>
    </row>
    <row r="245" spans="1:27" ht="13.5" thickTop="1">
      <c r="L245" s="262" t="s">
        <v>60</v>
      </c>
      <c r="M245" s="221"/>
      <c r="N245" s="221"/>
      <c r="O245" s="221"/>
      <c r="P245" s="221"/>
      <c r="Q245" s="221"/>
      <c r="R245" s="221"/>
      <c r="S245" s="221"/>
      <c r="T245" s="221"/>
      <c r="U245" s="221"/>
      <c r="V245" s="221"/>
      <c r="W245" s="221"/>
    </row>
  </sheetData>
  <sheetProtection password="CF53" sheet="1" objects="1" scenarios="1"/>
  <mergeCells count="36">
    <mergeCell ref="L219:W219"/>
    <mergeCell ref="L220:W220"/>
    <mergeCell ref="L138:W138"/>
    <mergeCell ref="L164:W164"/>
    <mergeCell ref="L165:W165"/>
    <mergeCell ref="L191:W191"/>
    <mergeCell ref="L192:W192"/>
    <mergeCell ref="L83:W83"/>
    <mergeCell ref="L84:W84"/>
    <mergeCell ref="L110:W110"/>
    <mergeCell ref="L111:W111"/>
    <mergeCell ref="L137:W137"/>
    <mergeCell ref="B56:I56"/>
    <mergeCell ref="L56:W56"/>
    <mergeCell ref="B57:I57"/>
    <mergeCell ref="L57:W57"/>
    <mergeCell ref="C59:E59"/>
    <mergeCell ref="F59:H59"/>
    <mergeCell ref="M59:Q59"/>
    <mergeCell ref="R59:V59"/>
    <mergeCell ref="B29:I29"/>
    <mergeCell ref="L29:W29"/>
    <mergeCell ref="B30:I30"/>
    <mergeCell ref="L30:W30"/>
    <mergeCell ref="C32:E32"/>
    <mergeCell ref="F32:H32"/>
    <mergeCell ref="M32:Q32"/>
    <mergeCell ref="R32:V32"/>
    <mergeCell ref="B2:I2"/>
    <mergeCell ref="L2:W2"/>
    <mergeCell ref="B3:I3"/>
    <mergeCell ref="L3:W3"/>
    <mergeCell ref="C5:E5"/>
    <mergeCell ref="F5:H5"/>
    <mergeCell ref="M5:Q5"/>
    <mergeCell ref="R5:V5"/>
  </mergeCells>
  <conditionalFormatting sqref="A33:A40 K33:K40 A60:A67 K60:K67 A45:A47 K45:K47 K72:K74 A72:A74 K1:K13 A1:A13 A49 K49 A76 K76 K126:K130 A126:A130 K153:K157 A153:A157 K207 A207 K235:K239 A235:A239 K27:K31 K24:K25 A27:A31 A24:A25 A55:A58 A51 K55:K58 K51 A82:A94 A78 K82:K94 K78 A108:A121 A105:A106 K108:K121 K105:K106 K136:K148 K132 A136:A148 A132 K163:K175 K159 A163:A175 A159 K189:K202 K186:K187 A189:A202 A186:A187 K218:K230 K214 A218:A230 A214 K245:K1048576 K241 A245:A1048576 A241 A15:A22 K15:K22 K42:K43 A42:A43 K69:K70 A69:A70 K96:K103 A96:A103 K123:K124 A123:A124 A150:A151 K150:K151 A177:A184 K177:K184 A209:A212 K209:K212 A232:A233 K232:K233 A204:A205 K204:K205">
    <cfRule type="containsText" dxfId="424" priority="133" operator="containsText" text="NOT OK">
      <formula>NOT(ISERROR(SEARCH("NOT OK",A1)))</formula>
    </cfRule>
  </conditionalFormatting>
  <conditionalFormatting sqref="A32 K32">
    <cfRule type="containsText" dxfId="423" priority="131" operator="containsText" text="NOT OK">
      <formula>NOT(ISERROR(SEARCH("NOT OK",A32)))</formula>
    </cfRule>
  </conditionalFormatting>
  <conditionalFormatting sqref="A59 K59">
    <cfRule type="containsText" dxfId="422" priority="130" operator="containsText" text="NOT OK">
      <formula>NOT(ISERROR(SEARCH("NOT OK",A59)))</formula>
    </cfRule>
  </conditionalFormatting>
  <conditionalFormatting sqref="K44 A44">
    <cfRule type="containsText" dxfId="421" priority="99" operator="containsText" text="NOT OK">
      <formula>NOT(ISERROR(SEARCH("NOT OK",A44)))</formula>
    </cfRule>
  </conditionalFormatting>
  <conditionalFormatting sqref="K71 A71">
    <cfRule type="containsText" dxfId="420" priority="97" operator="containsText" text="NOT OK">
      <formula>NOT(ISERROR(SEARCH("NOT OK",A71)))</formula>
    </cfRule>
  </conditionalFormatting>
  <conditionalFormatting sqref="K125 A125">
    <cfRule type="containsText" dxfId="419" priority="95" operator="containsText" text="NOT OK">
      <formula>NOT(ISERROR(SEARCH("NOT OK",A125)))</formula>
    </cfRule>
  </conditionalFormatting>
  <conditionalFormatting sqref="K152 A152">
    <cfRule type="containsText" dxfId="418" priority="93" operator="containsText" text="NOT OK">
      <formula>NOT(ISERROR(SEARCH("NOT OK",A152)))</formula>
    </cfRule>
  </conditionalFormatting>
  <conditionalFormatting sqref="A206 K206">
    <cfRule type="containsText" dxfId="417" priority="91" operator="containsText" text="NOT OK">
      <formula>NOT(ISERROR(SEARCH("NOT OK",A206)))</formula>
    </cfRule>
  </conditionalFormatting>
  <conditionalFormatting sqref="A234 K234">
    <cfRule type="containsText" dxfId="416" priority="89" operator="containsText" text="NOT OK">
      <formula>NOT(ISERROR(SEARCH("NOT OK",A234)))</formula>
    </cfRule>
  </conditionalFormatting>
  <conditionalFormatting sqref="K26 A26">
    <cfRule type="containsText" dxfId="415" priority="87" operator="containsText" text="NOT OK">
      <formula>NOT(ISERROR(SEARCH("NOT OK",A26)))</formula>
    </cfRule>
  </conditionalFormatting>
  <conditionalFormatting sqref="K107 A107">
    <cfRule type="containsText" dxfId="414" priority="84" operator="containsText" text="NOT OK">
      <formula>NOT(ISERROR(SEARCH("NOT OK",A107)))</formula>
    </cfRule>
  </conditionalFormatting>
  <conditionalFormatting sqref="K188 A188">
    <cfRule type="containsText" dxfId="413" priority="81" operator="containsText" text="NOT OK">
      <formula>NOT(ISERROR(SEARCH("NOT OK",A188)))</formula>
    </cfRule>
  </conditionalFormatting>
  <conditionalFormatting sqref="K48:K49 A48:A49">
    <cfRule type="containsText" dxfId="412" priority="58" operator="containsText" text="NOT OK">
      <formula>NOT(ISERROR(SEARCH("NOT OK",A48)))</formula>
    </cfRule>
  </conditionalFormatting>
  <conditionalFormatting sqref="K75:K76 A75:A76">
    <cfRule type="containsText" dxfId="411" priority="55" operator="containsText" text="NOT OK">
      <formula>NOT(ISERROR(SEARCH("NOT OK",A75)))</formula>
    </cfRule>
  </conditionalFormatting>
  <conditionalFormatting sqref="K23:K25 A23:A25">
    <cfRule type="containsText" dxfId="410" priority="39" operator="containsText" text="NOT OK">
      <formula>NOT(ISERROR(SEARCH("NOT OK",A23)))</formula>
    </cfRule>
  </conditionalFormatting>
  <conditionalFormatting sqref="A50:A51 K50:K51">
    <cfRule type="containsText" dxfId="409" priority="37" operator="containsText" text="NOT OK">
      <formula>NOT(ISERROR(SEARCH("NOT OK",A50)))</formula>
    </cfRule>
  </conditionalFormatting>
  <conditionalFormatting sqref="A77:A78 K77:K78">
    <cfRule type="containsText" dxfId="408" priority="35" operator="containsText" text="NOT OK">
      <formula>NOT(ISERROR(SEARCH("NOT OK",A77)))</formula>
    </cfRule>
  </conditionalFormatting>
  <conditionalFormatting sqref="A104:A106 K104:K106">
    <cfRule type="containsText" dxfId="407" priority="29" operator="containsText" text="NOT OK">
      <formula>NOT(ISERROR(SEARCH("NOT OK",A104)))</formula>
    </cfRule>
  </conditionalFormatting>
  <conditionalFormatting sqref="K240:K241 A240:A241">
    <cfRule type="containsText" dxfId="406" priority="34" operator="containsText" text="NOT OK">
      <formula>NOT(ISERROR(SEARCH("NOT OK",A240)))</formula>
    </cfRule>
  </conditionalFormatting>
  <conditionalFormatting sqref="K213:K214 A213:A214">
    <cfRule type="containsText" dxfId="405" priority="33" operator="containsText" text="NOT OK">
      <formula>NOT(ISERROR(SEARCH("NOT OK",A213)))</formula>
    </cfRule>
  </conditionalFormatting>
  <conditionalFormatting sqref="K185:K187 A185:A187">
    <cfRule type="containsText" dxfId="404" priority="32" operator="containsText" text="NOT OK">
      <formula>NOT(ISERROR(SEARCH("NOT OK",A185)))</formula>
    </cfRule>
  </conditionalFormatting>
  <conditionalFormatting sqref="K158:K159 A158:A159">
    <cfRule type="containsText" dxfId="403" priority="31" operator="containsText" text="NOT OK">
      <formula>NOT(ISERROR(SEARCH("NOT OK",A158)))</formula>
    </cfRule>
  </conditionalFormatting>
  <conditionalFormatting sqref="K131:K132 A131:A132">
    <cfRule type="containsText" dxfId="402" priority="30" operator="containsText" text="NOT OK">
      <formula>NOT(ISERROR(SEARCH("NOT OK",A131)))</formula>
    </cfRule>
  </conditionalFormatting>
  <conditionalFormatting sqref="K54 K52 A54 A52">
    <cfRule type="containsText" dxfId="401" priority="28" operator="containsText" text="NOT OK">
      <formula>NOT(ISERROR(SEARCH("NOT OK",A52)))</formula>
    </cfRule>
  </conditionalFormatting>
  <conditionalFormatting sqref="K53 A53">
    <cfRule type="containsText" dxfId="400" priority="27" operator="containsText" text="NOT OK">
      <formula>NOT(ISERROR(SEARCH("NOT OK",A53)))</formula>
    </cfRule>
  </conditionalFormatting>
  <conditionalFormatting sqref="K52 A52">
    <cfRule type="containsText" dxfId="399" priority="26" operator="containsText" text="NOT OK">
      <formula>NOT(ISERROR(SEARCH("NOT OK",A52)))</formula>
    </cfRule>
  </conditionalFormatting>
  <conditionalFormatting sqref="K81 K79 A81 A79">
    <cfRule type="containsText" dxfId="398" priority="25" operator="containsText" text="NOT OK">
      <formula>NOT(ISERROR(SEARCH("NOT OK",A79)))</formula>
    </cfRule>
  </conditionalFormatting>
  <conditionalFormatting sqref="K80 A80">
    <cfRule type="containsText" dxfId="397" priority="24" operator="containsText" text="NOT OK">
      <formula>NOT(ISERROR(SEARCH("NOT OK",A80)))</formula>
    </cfRule>
  </conditionalFormatting>
  <conditionalFormatting sqref="K79 A79">
    <cfRule type="containsText" dxfId="396" priority="23" operator="containsText" text="NOT OK">
      <formula>NOT(ISERROR(SEARCH("NOT OK",A79)))</formula>
    </cfRule>
  </conditionalFormatting>
  <conditionalFormatting sqref="A135 A133 K135 K133">
    <cfRule type="containsText" dxfId="395" priority="22" operator="containsText" text="NOT OK">
      <formula>NOT(ISERROR(SEARCH("NOT OK",A133)))</formula>
    </cfRule>
  </conditionalFormatting>
  <conditionalFormatting sqref="K134 A134">
    <cfRule type="containsText" dxfId="394" priority="21" operator="containsText" text="NOT OK">
      <formula>NOT(ISERROR(SEARCH("NOT OK",A134)))</formula>
    </cfRule>
  </conditionalFormatting>
  <conditionalFormatting sqref="A133 K133">
    <cfRule type="containsText" dxfId="393" priority="20" operator="containsText" text="NOT OK">
      <formula>NOT(ISERROR(SEARCH("NOT OK",A133)))</formula>
    </cfRule>
  </conditionalFormatting>
  <conditionalFormatting sqref="A162 A160 K162 K160">
    <cfRule type="containsText" dxfId="392" priority="19" operator="containsText" text="NOT OK">
      <formula>NOT(ISERROR(SEARCH("NOT OK",A160)))</formula>
    </cfRule>
  </conditionalFormatting>
  <conditionalFormatting sqref="K161 A161">
    <cfRule type="containsText" dxfId="391" priority="18" operator="containsText" text="NOT OK">
      <formula>NOT(ISERROR(SEARCH("NOT OK",A161)))</formula>
    </cfRule>
  </conditionalFormatting>
  <conditionalFormatting sqref="A160 K160">
    <cfRule type="containsText" dxfId="390" priority="17" operator="containsText" text="NOT OK">
      <formula>NOT(ISERROR(SEARCH("NOT OK",A160)))</formula>
    </cfRule>
  </conditionalFormatting>
  <conditionalFormatting sqref="K217 K215 A217 A215">
    <cfRule type="containsText" dxfId="389" priority="16" operator="containsText" text="NOT OK">
      <formula>NOT(ISERROR(SEARCH("NOT OK",A215)))</formula>
    </cfRule>
  </conditionalFormatting>
  <conditionalFormatting sqref="K216 A216">
    <cfRule type="containsText" dxfId="388" priority="15" operator="containsText" text="NOT OK">
      <formula>NOT(ISERROR(SEARCH("NOT OK",A216)))</formula>
    </cfRule>
  </conditionalFormatting>
  <conditionalFormatting sqref="K215 A215">
    <cfRule type="containsText" dxfId="387" priority="14" operator="containsText" text="NOT OK">
      <formula>NOT(ISERROR(SEARCH("NOT OK",A215)))</formula>
    </cfRule>
  </conditionalFormatting>
  <conditionalFormatting sqref="K244 K242 A244 A242">
    <cfRule type="containsText" dxfId="386" priority="13" operator="containsText" text="NOT OK">
      <formula>NOT(ISERROR(SEARCH("NOT OK",A242)))</formula>
    </cfRule>
  </conditionalFormatting>
  <conditionalFormatting sqref="K243 A243">
    <cfRule type="containsText" dxfId="385" priority="12" operator="containsText" text="NOT OK">
      <formula>NOT(ISERROR(SEARCH("NOT OK",A243)))</formula>
    </cfRule>
  </conditionalFormatting>
  <conditionalFormatting sqref="K242 A242">
    <cfRule type="containsText" dxfId="384" priority="11" operator="containsText" text="NOT OK">
      <formula>NOT(ISERROR(SEARCH("NOT OK",A242)))</formula>
    </cfRule>
  </conditionalFormatting>
  <conditionalFormatting sqref="A14 K14">
    <cfRule type="containsText" dxfId="383" priority="10" operator="containsText" text="NOT OK">
      <formula>NOT(ISERROR(SEARCH("NOT OK",A14)))</formula>
    </cfRule>
  </conditionalFormatting>
  <conditionalFormatting sqref="A41 K41">
    <cfRule type="containsText" dxfId="382" priority="9" operator="containsText" text="NOT OK">
      <formula>NOT(ISERROR(SEARCH("NOT OK",A41)))</formula>
    </cfRule>
  </conditionalFormatting>
  <conditionalFormatting sqref="A68 K68">
    <cfRule type="containsText" dxfId="381" priority="8" operator="containsText" text="NOT OK">
      <formula>NOT(ISERROR(SEARCH("NOT OK",A68)))</formula>
    </cfRule>
  </conditionalFormatting>
  <conditionalFormatting sqref="K95 A95">
    <cfRule type="containsText" dxfId="380" priority="7" operator="containsText" text="NOT OK">
      <formula>NOT(ISERROR(SEARCH("NOT OK",A95)))</formula>
    </cfRule>
  </conditionalFormatting>
  <conditionalFormatting sqref="K122 A122">
    <cfRule type="containsText" dxfId="379" priority="6" operator="containsText" text="NOT OK">
      <formula>NOT(ISERROR(SEARCH("NOT OK",A122)))</formula>
    </cfRule>
  </conditionalFormatting>
  <conditionalFormatting sqref="K149 A149">
    <cfRule type="containsText" dxfId="378" priority="5" operator="containsText" text="NOT OK">
      <formula>NOT(ISERROR(SEARCH("NOT OK",A149)))</formula>
    </cfRule>
  </conditionalFormatting>
  <conditionalFormatting sqref="A176 K176">
    <cfRule type="containsText" dxfId="377" priority="4" operator="containsText" text="NOT OK">
      <formula>NOT(ISERROR(SEARCH("NOT OK",A176)))</formula>
    </cfRule>
  </conditionalFormatting>
  <conditionalFormatting sqref="A208 K208">
    <cfRule type="containsText" dxfId="376" priority="3" operator="containsText" text="NOT OK">
      <formula>NOT(ISERROR(SEARCH("NOT OK",A208)))</formula>
    </cfRule>
  </conditionalFormatting>
  <conditionalFormatting sqref="A231 K231">
    <cfRule type="containsText" dxfId="375" priority="2" operator="containsText" text="NOT OK">
      <formula>NOT(ISERROR(SEARCH("NOT OK",A231)))</formula>
    </cfRule>
  </conditionalFormatting>
  <conditionalFormatting sqref="A203 K203">
    <cfRule type="containsText" dxfId="374" priority="1" operator="containsText" text="NOT OK">
      <formula>NOT(ISERROR(SEARCH("NOT OK",A203)))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>
    <oddHeader>&amp;LMonthly  Air Transport Statistics : Don Mueang International and Suvarnabhumi Airport</oddHeader>
  </headerFooter>
  <rowBreaks count="2" manualBreakCount="2">
    <brk id="82" min="11" max="22" man="1"/>
    <brk id="163" min="11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C244"/>
  <sheetViews>
    <sheetView topLeftCell="C52" zoomScale="98" zoomScaleNormal="98" workbookViewId="0">
      <selection activeCell="V1" activeCellId="2" sqref="L1:W1048576 L1:W1048576 L1:W1048576"/>
    </sheetView>
  </sheetViews>
  <sheetFormatPr defaultColWidth="9.140625" defaultRowHeight="12.75"/>
  <cols>
    <col min="1" max="1" width="9.140625" style="4"/>
    <col min="2" max="2" width="12.42578125" style="1" customWidth="1"/>
    <col min="3" max="3" width="10.85546875" style="1" customWidth="1"/>
    <col min="4" max="4" width="11.140625" style="1" customWidth="1"/>
    <col min="5" max="5" width="11.2851562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9.140625" style="2" bestFit="1" customWidth="1"/>
    <col min="10" max="10" width="8.7109375" style="1" bestFit="1" customWidth="1"/>
    <col min="11" max="11" width="9.140625" style="4"/>
    <col min="12" max="12" width="13" style="1" customWidth="1"/>
    <col min="13" max="14" width="12.28515625" style="1" customWidth="1"/>
    <col min="15" max="15" width="14.140625" style="1" bestFit="1" customWidth="1"/>
    <col min="16" max="16" width="11" style="1" customWidth="1"/>
    <col min="17" max="19" width="12.28515625" style="1" customWidth="1"/>
    <col min="20" max="20" width="14.140625" style="1" bestFit="1" customWidth="1"/>
    <col min="21" max="21" width="11" style="1" customWidth="1"/>
    <col min="22" max="22" width="12.28515625" style="1" customWidth="1"/>
    <col min="23" max="23" width="12.140625" style="2" bestFit="1" customWidth="1"/>
    <col min="24" max="24" width="9.85546875" style="2" bestFit="1" customWidth="1"/>
    <col min="25" max="25" width="9.85546875" style="1" bestFit="1" customWidth="1"/>
    <col min="26" max="26" width="9.140625" style="1"/>
    <col min="27" max="27" width="9.140625" style="3"/>
    <col min="28" max="28" width="9.140625" style="290"/>
    <col min="29" max="16384" width="9.140625" style="1"/>
  </cols>
  <sheetData>
    <row r="1" spans="1:25" ht="13.5" thickBot="1"/>
    <row r="2" spans="1:25" ht="13.5" thickTop="1">
      <c r="B2" s="657" t="s">
        <v>0</v>
      </c>
      <c r="C2" s="658"/>
      <c r="D2" s="658"/>
      <c r="E2" s="658"/>
      <c r="F2" s="658"/>
      <c r="G2" s="658"/>
      <c r="H2" s="658"/>
      <c r="I2" s="659"/>
      <c r="J2" s="4"/>
      <c r="L2" s="660" t="s">
        <v>1</v>
      </c>
      <c r="M2" s="661"/>
      <c r="N2" s="661"/>
      <c r="O2" s="661"/>
      <c r="P2" s="661"/>
      <c r="Q2" s="661"/>
      <c r="R2" s="661"/>
      <c r="S2" s="661"/>
      <c r="T2" s="661"/>
      <c r="U2" s="661"/>
      <c r="V2" s="661"/>
      <c r="W2" s="662"/>
    </row>
    <row r="3" spans="1:25" ht="13.5" thickBot="1">
      <c r="B3" s="663" t="s">
        <v>46</v>
      </c>
      <c r="C3" s="664"/>
      <c r="D3" s="664"/>
      <c r="E3" s="664"/>
      <c r="F3" s="664"/>
      <c r="G3" s="664"/>
      <c r="H3" s="664"/>
      <c r="I3" s="665"/>
      <c r="J3" s="4"/>
      <c r="L3" s="666" t="s">
        <v>48</v>
      </c>
      <c r="M3" s="667"/>
      <c r="N3" s="667"/>
      <c r="O3" s="667"/>
      <c r="P3" s="667"/>
      <c r="Q3" s="667"/>
      <c r="R3" s="667"/>
      <c r="S3" s="667"/>
      <c r="T3" s="667"/>
      <c r="U3" s="667"/>
      <c r="V3" s="667"/>
      <c r="W3" s="668"/>
    </row>
    <row r="4" spans="1:25" ht="14.25" thickTop="1" thickBot="1">
      <c r="B4" s="104"/>
      <c r="C4" s="105"/>
      <c r="D4" s="105"/>
      <c r="E4" s="105"/>
      <c r="F4" s="105"/>
      <c r="G4" s="105"/>
      <c r="H4" s="105"/>
      <c r="I4" s="106"/>
      <c r="J4" s="4"/>
      <c r="L4" s="5"/>
      <c r="M4" s="4"/>
      <c r="N4" s="4"/>
      <c r="O4" s="4"/>
      <c r="P4" s="4"/>
      <c r="Q4" s="4"/>
      <c r="R4" s="4"/>
      <c r="S4" s="4"/>
      <c r="T4" s="4"/>
      <c r="U4" s="4"/>
      <c r="V4" s="4"/>
      <c r="W4" s="6"/>
    </row>
    <row r="5" spans="1:25" ht="14.25" thickTop="1" thickBot="1">
      <c r="B5" s="107"/>
      <c r="C5" s="669" t="s">
        <v>65</v>
      </c>
      <c r="D5" s="670"/>
      <c r="E5" s="671"/>
      <c r="F5" s="669" t="s">
        <v>66</v>
      </c>
      <c r="G5" s="670"/>
      <c r="H5" s="671"/>
      <c r="I5" s="108" t="s">
        <v>2</v>
      </c>
      <c r="J5" s="4"/>
      <c r="L5" s="12"/>
      <c r="M5" s="672" t="s">
        <v>65</v>
      </c>
      <c r="N5" s="673"/>
      <c r="O5" s="673"/>
      <c r="P5" s="673"/>
      <c r="Q5" s="674"/>
      <c r="R5" s="672" t="s">
        <v>66</v>
      </c>
      <c r="S5" s="673"/>
      <c r="T5" s="673"/>
      <c r="U5" s="673"/>
      <c r="V5" s="674"/>
      <c r="W5" s="13" t="s">
        <v>2</v>
      </c>
    </row>
    <row r="6" spans="1:25" ht="13.5" thickTop="1">
      <c r="B6" s="109" t="s">
        <v>3</v>
      </c>
      <c r="C6" s="110"/>
      <c r="D6" s="111"/>
      <c r="E6" s="112"/>
      <c r="F6" s="110"/>
      <c r="G6" s="111"/>
      <c r="H6" s="112"/>
      <c r="I6" s="113" t="s">
        <v>4</v>
      </c>
      <c r="J6" s="4"/>
      <c r="L6" s="14" t="s">
        <v>3</v>
      </c>
      <c r="M6" s="20"/>
      <c r="N6" s="16"/>
      <c r="O6" s="17"/>
      <c r="P6" s="18"/>
      <c r="Q6" s="21"/>
      <c r="R6" s="20"/>
      <c r="S6" s="16"/>
      <c r="T6" s="17"/>
      <c r="U6" s="18"/>
      <c r="V6" s="21"/>
      <c r="W6" s="22" t="s">
        <v>4</v>
      </c>
    </row>
    <row r="7" spans="1:25" ht="13.5" thickBot="1">
      <c r="B7" s="114"/>
      <c r="C7" s="115" t="s">
        <v>5</v>
      </c>
      <c r="D7" s="116" t="s">
        <v>6</v>
      </c>
      <c r="E7" s="635" t="s">
        <v>7</v>
      </c>
      <c r="F7" s="115" t="s">
        <v>5</v>
      </c>
      <c r="G7" s="116" t="s">
        <v>6</v>
      </c>
      <c r="H7" s="289" t="s">
        <v>7</v>
      </c>
      <c r="I7" s="118"/>
      <c r="J7" s="4"/>
      <c r="L7" s="23"/>
      <c r="M7" s="28" t="s">
        <v>8</v>
      </c>
      <c r="N7" s="25" t="s">
        <v>9</v>
      </c>
      <c r="O7" s="26" t="s">
        <v>31</v>
      </c>
      <c r="P7" s="27" t="s">
        <v>32</v>
      </c>
      <c r="Q7" s="26" t="s">
        <v>7</v>
      </c>
      <c r="R7" s="28" t="s">
        <v>8</v>
      </c>
      <c r="S7" s="25" t="s">
        <v>9</v>
      </c>
      <c r="T7" s="26" t="s">
        <v>31</v>
      </c>
      <c r="U7" s="27" t="s">
        <v>32</v>
      </c>
      <c r="V7" s="26" t="s">
        <v>7</v>
      </c>
      <c r="W7" s="29"/>
    </row>
    <row r="8" spans="1:25" ht="6" customHeight="1" thickTop="1">
      <c r="B8" s="109"/>
      <c r="C8" s="119"/>
      <c r="D8" s="120"/>
      <c r="E8" s="148"/>
      <c r="F8" s="119"/>
      <c r="G8" s="120"/>
      <c r="H8" s="148"/>
      <c r="I8" s="122"/>
      <c r="J8" s="4"/>
      <c r="L8" s="14"/>
      <c r="M8" s="34"/>
      <c r="N8" s="31"/>
      <c r="O8" s="32"/>
      <c r="P8" s="33"/>
      <c r="Q8" s="35"/>
      <c r="R8" s="34"/>
      <c r="S8" s="31"/>
      <c r="T8" s="32"/>
      <c r="U8" s="33"/>
      <c r="V8" s="35"/>
      <c r="W8" s="36"/>
    </row>
    <row r="9" spans="1:25">
      <c r="A9" s="350" t="str">
        <f>IF(ISERROR(F9/G9)," ",IF(F9/G9&gt;0.5,IF(F9/G9&lt;1.5," ","NOT OK"),"NOT OK"))</f>
        <v xml:space="preserve"> </v>
      </c>
      <c r="B9" s="109" t="s">
        <v>10</v>
      </c>
      <c r="C9" s="376">
        <v>1151</v>
      </c>
      <c r="D9" s="377">
        <v>1151</v>
      </c>
      <c r="E9" s="309">
        <f>SUM(C9:D9)</f>
        <v>2302</v>
      </c>
      <c r="F9" s="372">
        <v>1289</v>
      </c>
      <c r="G9" s="373">
        <v>1289</v>
      </c>
      <c r="H9" s="309">
        <f>SUM(F9:G9)</f>
        <v>2578</v>
      </c>
      <c r="I9" s="126">
        <f>IF(E9=0,0,((H9/E9)-1)*100)</f>
        <v>11.989574283231974</v>
      </c>
      <c r="J9" s="4"/>
      <c r="L9" s="14" t="s">
        <v>10</v>
      </c>
      <c r="M9" s="386">
        <v>167045</v>
      </c>
      <c r="N9" s="384">
        <v>172971</v>
      </c>
      <c r="O9" s="314">
        <f>+M9+N9</f>
        <v>340016</v>
      </c>
      <c r="P9" s="383">
        <v>6</v>
      </c>
      <c r="Q9" s="314">
        <f t="shared" ref="Q9" si="0">O9+P9</f>
        <v>340022</v>
      </c>
      <c r="R9" s="382">
        <v>203249</v>
      </c>
      <c r="S9" s="380">
        <v>212242</v>
      </c>
      <c r="T9" s="314">
        <f>+R9+S9</f>
        <v>415491</v>
      </c>
      <c r="U9" s="383">
        <v>0</v>
      </c>
      <c r="V9" s="314">
        <f t="shared" ref="V9:V11" si="1">T9+U9</f>
        <v>415491</v>
      </c>
      <c r="W9" s="41">
        <f>IF(Q9=0,0,((V9/Q9)-1)*100)</f>
        <v>22.195328537565207</v>
      </c>
      <c r="Y9" s="292"/>
    </row>
    <row r="10" spans="1:25">
      <c r="A10" s="350" t="str">
        <f>IF(ISERROR(F10/G10)," ",IF(F10/G10&gt;0.5,IF(F10/G10&lt;1.5," ","NOT OK"),"NOT OK"))</f>
        <v xml:space="preserve"> </v>
      </c>
      <c r="B10" s="109" t="s">
        <v>11</v>
      </c>
      <c r="C10" s="376">
        <v>1089</v>
      </c>
      <c r="D10" s="377">
        <v>1089</v>
      </c>
      <c r="E10" s="309">
        <f>SUM(C10:D10)</f>
        <v>2178</v>
      </c>
      <c r="F10" s="372">
        <v>1291</v>
      </c>
      <c r="G10" s="373">
        <v>1295</v>
      </c>
      <c r="H10" s="309">
        <f>SUM(F10:G10)</f>
        <v>2586</v>
      </c>
      <c r="I10" s="126">
        <f>IF(E10=0,0,((H10/E10)-1)*100)</f>
        <v>18.732782369145994</v>
      </c>
      <c r="J10" s="4"/>
      <c r="K10" s="7"/>
      <c r="L10" s="14" t="s">
        <v>11</v>
      </c>
      <c r="M10" s="386">
        <v>169535</v>
      </c>
      <c r="N10" s="384">
        <v>165120</v>
      </c>
      <c r="O10" s="314">
        <f>+M10+N10</f>
        <v>334655</v>
      </c>
      <c r="P10" s="383">
        <v>0</v>
      </c>
      <c r="Q10" s="314">
        <f>O10+P10</f>
        <v>334655</v>
      </c>
      <c r="R10" s="382">
        <v>216222</v>
      </c>
      <c r="S10" s="380">
        <v>215246</v>
      </c>
      <c r="T10" s="314">
        <f>+R10+S10</f>
        <v>431468</v>
      </c>
      <c r="U10" s="383">
        <v>0</v>
      </c>
      <c r="V10" s="314">
        <f>T10+U10</f>
        <v>431468</v>
      </c>
      <c r="W10" s="41">
        <f>IF(Q10=0,0,((V10/Q10)-1)*100)</f>
        <v>28.929195738895274</v>
      </c>
    </row>
    <row r="11" spans="1:25" ht="13.5" thickBot="1">
      <c r="A11" s="350" t="str">
        <f>IF(ISERROR(F11/G11)," ",IF(F11/G11&gt;0.5,IF(F11/G11&lt;1.5," ","NOT OK"),"NOT OK"))</f>
        <v xml:space="preserve"> </v>
      </c>
      <c r="B11" s="114" t="s">
        <v>12</v>
      </c>
      <c r="C11" s="378">
        <v>1283</v>
      </c>
      <c r="D11" s="379">
        <v>1282</v>
      </c>
      <c r="E11" s="309">
        <f>SUM(C11:D11)</f>
        <v>2565</v>
      </c>
      <c r="F11" s="374">
        <v>1404</v>
      </c>
      <c r="G11" s="375">
        <v>1402</v>
      </c>
      <c r="H11" s="309">
        <f>SUM(F11:G11)</f>
        <v>2806</v>
      </c>
      <c r="I11" s="126">
        <f>IF(E11=0,0,((H11/E11)-1)*100)</f>
        <v>9.3957115009746683</v>
      </c>
      <c r="J11" s="4"/>
      <c r="K11" s="7"/>
      <c r="L11" s="23" t="s">
        <v>12</v>
      </c>
      <c r="M11" s="386">
        <v>212894</v>
      </c>
      <c r="N11" s="384">
        <v>204595</v>
      </c>
      <c r="O11" s="314">
        <f t="shared" ref="O11" si="2">+M11+N11</f>
        <v>417489</v>
      </c>
      <c r="P11" s="385">
        <v>0</v>
      </c>
      <c r="Q11" s="334">
        <f t="shared" ref="Q11" si="3">O11+P11</f>
        <v>417489</v>
      </c>
      <c r="R11" s="382">
        <v>242300</v>
      </c>
      <c r="S11" s="380">
        <v>239015</v>
      </c>
      <c r="T11" s="314">
        <f t="shared" ref="T11:T13" si="4">+R11+S11</f>
        <v>481315</v>
      </c>
      <c r="U11" s="381">
        <v>0</v>
      </c>
      <c r="V11" s="334">
        <f t="shared" si="1"/>
        <v>481315</v>
      </c>
      <c r="W11" s="41">
        <f>IF(Q11=0,0,((V11/Q11)-1)*100)</f>
        <v>15.288067470041122</v>
      </c>
    </row>
    <row r="12" spans="1:25" ht="14.25" thickTop="1" thickBot="1">
      <c r="A12" s="350" t="str">
        <f>IF(ISERROR(F12/G12)," ",IF(F12/G12&gt;0.5,IF(F12/G12&lt;1.5," ","NOT OK"),"NOT OK"))</f>
        <v xml:space="preserve"> </v>
      </c>
      <c r="B12" s="129" t="s">
        <v>57</v>
      </c>
      <c r="C12" s="130">
        <f t="shared" ref="C12:E12" si="5">+C9+C10+C11</f>
        <v>3523</v>
      </c>
      <c r="D12" s="132">
        <f t="shared" si="5"/>
        <v>3522</v>
      </c>
      <c r="E12" s="313">
        <f t="shared" si="5"/>
        <v>7045</v>
      </c>
      <c r="F12" s="130">
        <f t="shared" ref="F12:H12" si="6">+F9+F10+F11</f>
        <v>3984</v>
      </c>
      <c r="G12" s="132">
        <f t="shared" si="6"/>
        <v>3986</v>
      </c>
      <c r="H12" s="313">
        <f t="shared" si="6"/>
        <v>7970</v>
      </c>
      <c r="I12" s="133">
        <f>IF(E12=0,0,((H12/E12)-1)*100)</f>
        <v>13.129879347054651</v>
      </c>
      <c r="J12" s="4"/>
      <c r="L12" s="42" t="s">
        <v>57</v>
      </c>
      <c r="M12" s="46">
        <f>+M9+M10+M11</f>
        <v>549474</v>
      </c>
      <c r="N12" s="44">
        <f>+N9+N10+N11</f>
        <v>542686</v>
      </c>
      <c r="O12" s="315">
        <f>+O9+O10+O11</f>
        <v>1092160</v>
      </c>
      <c r="P12" s="44">
        <f t="shared" ref="P12:Q12" si="7">+P9+P10+P11</f>
        <v>6</v>
      </c>
      <c r="Q12" s="315">
        <f t="shared" si="7"/>
        <v>1092166</v>
      </c>
      <c r="R12" s="46">
        <f>+R9+R10+R11</f>
        <v>661771</v>
      </c>
      <c r="S12" s="44">
        <f>+S9+S10+S11</f>
        <v>666503</v>
      </c>
      <c r="T12" s="315">
        <f>+T9+T10+T11</f>
        <v>1328274</v>
      </c>
      <c r="U12" s="44">
        <f t="shared" ref="U12:V12" si="8">+U9+U10+U11</f>
        <v>0</v>
      </c>
      <c r="V12" s="315">
        <f t="shared" si="8"/>
        <v>1328274</v>
      </c>
      <c r="W12" s="47">
        <f>IF(Q12=0,0,((V12/Q12)-1)*100)</f>
        <v>21.618325419395944</v>
      </c>
    </row>
    <row r="13" spans="1:25" ht="14.25" thickTop="1" thickBot="1">
      <c r="A13" s="350" t="str">
        <f t="shared" ref="A13:A72" si="9">IF(ISERROR(F13/G13)," ",IF(F13/G13&gt;0.5,IF(F13/G13&lt;1.5," ","NOT OK"),"NOT OK"))</f>
        <v xml:space="preserve"> </v>
      </c>
      <c r="B13" s="109" t="s">
        <v>13</v>
      </c>
      <c r="C13" s="376">
        <v>1287</v>
      </c>
      <c r="D13" s="377">
        <v>1289</v>
      </c>
      <c r="E13" s="309">
        <f>SUM(C13:D13)</f>
        <v>2576</v>
      </c>
      <c r="F13" s="123">
        <v>1458</v>
      </c>
      <c r="G13" s="125">
        <v>1457</v>
      </c>
      <c r="H13" s="309">
        <f>SUM(F13:G13)</f>
        <v>2915</v>
      </c>
      <c r="I13" s="126">
        <f t="shared" ref="I13" si="10">IF(E13=0,0,((H13/E13)-1)*100)</f>
        <v>13.159937888198758</v>
      </c>
      <c r="J13" s="4"/>
      <c r="L13" s="14" t="s">
        <v>13</v>
      </c>
      <c r="M13" s="386">
        <v>213537</v>
      </c>
      <c r="N13" s="384">
        <v>207655</v>
      </c>
      <c r="O13" s="314">
        <f t="shared" ref="O13" si="11">+M13+N13</f>
        <v>421192</v>
      </c>
      <c r="P13" s="383">
        <v>0</v>
      </c>
      <c r="Q13" s="314">
        <f>O13+P13</f>
        <v>421192</v>
      </c>
      <c r="R13" s="40">
        <v>249601</v>
      </c>
      <c r="S13" s="38">
        <v>244796</v>
      </c>
      <c r="T13" s="314">
        <f t="shared" si="4"/>
        <v>494397</v>
      </c>
      <c r="U13" s="145">
        <v>0</v>
      </c>
      <c r="V13" s="314">
        <f>T13+U13</f>
        <v>494397</v>
      </c>
      <c r="W13" s="41">
        <f t="shared" ref="W13" si="12">IF(Q13=0,0,((V13/Q13)-1)*100)</f>
        <v>17.380434576155302</v>
      </c>
      <c r="Y13" s="360"/>
    </row>
    <row r="14" spans="1:25" ht="14.25" thickTop="1" thickBot="1">
      <c r="A14" s="350" t="str">
        <f>IF(ISERROR(F14/G14)," ",IF(F14/G14&gt;0.5,IF(F14/G14&lt;1.5," ","NOT OK"),"NOT OK"))</f>
        <v xml:space="preserve"> </v>
      </c>
      <c r="B14" s="129" t="s">
        <v>67</v>
      </c>
      <c r="C14" s="130">
        <f>+C12+C13</f>
        <v>4810</v>
      </c>
      <c r="D14" s="132">
        <f t="shared" ref="D14:H14" si="13">+D12+D13</f>
        <v>4811</v>
      </c>
      <c r="E14" s="641">
        <f t="shared" si="13"/>
        <v>9621</v>
      </c>
      <c r="F14" s="130">
        <f t="shared" si="13"/>
        <v>5442</v>
      </c>
      <c r="G14" s="132">
        <f t="shared" si="13"/>
        <v>5443</v>
      </c>
      <c r="H14" s="641">
        <f t="shared" si="13"/>
        <v>10885</v>
      </c>
      <c r="I14" s="133">
        <f>IF(E14=0,0,((H14/E14)-1)*100)</f>
        <v>13.137927450368991</v>
      </c>
      <c r="J14" s="4"/>
      <c r="L14" s="42" t="s">
        <v>67</v>
      </c>
      <c r="M14" s="46">
        <f>+M12+M13</f>
        <v>763011</v>
      </c>
      <c r="N14" s="44">
        <f t="shared" ref="N14:V14" si="14">+N12+N13</f>
        <v>750341</v>
      </c>
      <c r="O14" s="315">
        <f t="shared" si="14"/>
        <v>1513352</v>
      </c>
      <c r="P14" s="44">
        <f t="shared" si="14"/>
        <v>6</v>
      </c>
      <c r="Q14" s="315">
        <f t="shared" si="14"/>
        <v>1513358</v>
      </c>
      <c r="R14" s="46">
        <f t="shared" si="14"/>
        <v>911372</v>
      </c>
      <c r="S14" s="44">
        <f t="shared" si="14"/>
        <v>911299</v>
      </c>
      <c r="T14" s="315">
        <f t="shared" si="14"/>
        <v>1822671</v>
      </c>
      <c r="U14" s="44">
        <f t="shared" si="14"/>
        <v>0</v>
      </c>
      <c r="V14" s="315">
        <f t="shared" si="14"/>
        <v>1822671</v>
      </c>
      <c r="W14" s="47">
        <f>IF(Q14=0,0,((V14/Q14)-1)*100)</f>
        <v>20.438851877744725</v>
      </c>
    </row>
    <row r="15" spans="1:25" ht="13.5" thickTop="1">
      <c r="A15" s="350" t="str">
        <f>IF(ISERROR(F15/G15)," ",IF(F15/G15&gt;0.5,IF(F15/G15&lt;1.5," ","NOT OK"),"NOT OK"))</f>
        <v xml:space="preserve"> </v>
      </c>
      <c r="B15" s="109" t="s">
        <v>14</v>
      </c>
      <c r="C15" s="376">
        <v>1215</v>
      </c>
      <c r="D15" s="377">
        <v>1213</v>
      </c>
      <c r="E15" s="309">
        <f>SUM(C15:D15)</f>
        <v>2428</v>
      </c>
      <c r="F15" s="123"/>
      <c r="G15" s="125"/>
      <c r="H15" s="309"/>
      <c r="I15" s="126"/>
      <c r="J15" s="4"/>
      <c r="L15" s="14" t="s">
        <v>14</v>
      </c>
      <c r="M15" s="386">
        <v>201335</v>
      </c>
      <c r="N15" s="384">
        <v>211539</v>
      </c>
      <c r="O15" s="314">
        <f>+M15+N15</f>
        <v>412874</v>
      </c>
      <c r="P15" s="383">
        <v>0</v>
      </c>
      <c r="Q15" s="314">
        <f>O15+P15</f>
        <v>412874</v>
      </c>
      <c r="R15" s="40"/>
      <c r="S15" s="38"/>
      <c r="T15" s="314"/>
      <c r="U15" s="145"/>
      <c r="V15" s="314"/>
      <c r="W15" s="41"/>
    </row>
    <row r="16" spans="1:25" ht="13.5" thickBot="1">
      <c r="A16" s="351" t="str">
        <f>IF(ISERROR(F16/G16)," ",IF(F16/G16&gt;0.5,IF(F16/G16&lt;1.5," ","NOT OK"),"NOT OK"))</f>
        <v xml:space="preserve"> </v>
      </c>
      <c r="B16" s="109" t="s">
        <v>15</v>
      </c>
      <c r="C16" s="376">
        <v>1288</v>
      </c>
      <c r="D16" s="377">
        <v>1291</v>
      </c>
      <c r="E16" s="309">
        <f>SUM(C16:D16)</f>
        <v>2579</v>
      </c>
      <c r="F16" s="123"/>
      <c r="G16" s="125"/>
      <c r="H16" s="309"/>
      <c r="I16" s="126"/>
      <c r="J16" s="8"/>
      <c r="L16" s="14" t="s">
        <v>15</v>
      </c>
      <c r="M16" s="386">
        <v>210856</v>
      </c>
      <c r="N16" s="384">
        <v>221583</v>
      </c>
      <c r="O16" s="314">
        <f>+M16+N16</f>
        <v>432439</v>
      </c>
      <c r="P16" s="383">
        <v>0</v>
      </c>
      <c r="Q16" s="314">
        <f>O16+P16</f>
        <v>432439</v>
      </c>
      <c r="R16" s="40"/>
      <c r="S16" s="38"/>
      <c r="T16" s="314"/>
      <c r="U16" s="145"/>
      <c r="V16" s="314"/>
      <c r="W16" s="41"/>
    </row>
    <row r="17" spans="1:28" ht="14.25" thickTop="1" thickBot="1">
      <c r="A17" s="350" t="str">
        <f>IF(ISERROR(F17/G17)," ",IF(F17/G17&gt;0.5,IF(F17/G17&lt;1.5," ","NOT OK"),"NOT OK"))</f>
        <v xml:space="preserve"> </v>
      </c>
      <c r="B17" s="129" t="s">
        <v>61</v>
      </c>
      <c r="C17" s="130">
        <f t="shared" ref="C17:E17" si="15">+C13+C15+C16</f>
        <v>3790</v>
      </c>
      <c r="D17" s="132">
        <f t="shared" si="15"/>
        <v>3793</v>
      </c>
      <c r="E17" s="313">
        <f t="shared" si="15"/>
        <v>7583</v>
      </c>
      <c r="F17" s="130"/>
      <c r="G17" s="132"/>
      <c r="H17" s="313"/>
      <c r="I17" s="133"/>
      <c r="J17" s="4"/>
      <c r="L17" s="42" t="s">
        <v>61</v>
      </c>
      <c r="M17" s="46">
        <f t="shared" ref="M17:Q17" si="16">+M13+M15+M16</f>
        <v>625728</v>
      </c>
      <c r="N17" s="44">
        <f t="shared" si="16"/>
        <v>640777</v>
      </c>
      <c r="O17" s="315">
        <f t="shared" si="16"/>
        <v>1266505</v>
      </c>
      <c r="P17" s="44">
        <f t="shared" si="16"/>
        <v>0</v>
      </c>
      <c r="Q17" s="315">
        <f t="shared" si="16"/>
        <v>1266505</v>
      </c>
      <c r="R17" s="46"/>
      <c r="S17" s="44"/>
      <c r="T17" s="315"/>
      <c r="U17" s="44"/>
      <c r="V17" s="315"/>
      <c r="W17" s="47"/>
    </row>
    <row r="18" spans="1:28" ht="13.5" thickTop="1">
      <c r="A18" s="350" t="str">
        <f t="shared" si="9"/>
        <v xml:space="preserve"> </v>
      </c>
      <c r="B18" s="109" t="s">
        <v>16</v>
      </c>
      <c r="C18" s="135">
        <v>1266</v>
      </c>
      <c r="D18" s="137">
        <v>1263</v>
      </c>
      <c r="E18" s="309">
        <f t="shared" ref="E18" si="17">SUM(C18:D18)</f>
        <v>2529</v>
      </c>
      <c r="F18" s="135"/>
      <c r="G18" s="137"/>
      <c r="H18" s="309"/>
      <c r="I18" s="126"/>
      <c r="J18" s="8"/>
      <c r="L18" s="14" t="s">
        <v>16</v>
      </c>
      <c r="M18" s="386">
        <v>208608</v>
      </c>
      <c r="N18" s="384">
        <v>208712</v>
      </c>
      <c r="O18" s="314">
        <f t="shared" ref="O18:O19" si="18">+M18+N18</f>
        <v>417320</v>
      </c>
      <c r="P18" s="383">
        <v>0</v>
      </c>
      <c r="Q18" s="314">
        <f>O18+P18</f>
        <v>417320</v>
      </c>
      <c r="R18" s="40"/>
      <c r="S18" s="38"/>
      <c r="T18" s="314"/>
      <c r="U18" s="145"/>
      <c r="V18" s="314"/>
      <c r="W18" s="41"/>
    </row>
    <row r="19" spans="1:28">
      <c r="A19" s="350" t="str">
        <f t="shared" ref="A19" si="19">IF(ISERROR(F19/G19)," ",IF(F19/G19&gt;0.5,IF(F19/G19&lt;1.5," ","NOT OK"),"NOT OK"))</f>
        <v xml:space="preserve"> </v>
      </c>
      <c r="B19" s="109" t="s">
        <v>17</v>
      </c>
      <c r="C19" s="135">
        <v>1314</v>
      </c>
      <c r="D19" s="137">
        <v>1313</v>
      </c>
      <c r="E19" s="309">
        <f>SUM(C19:D19)</f>
        <v>2627</v>
      </c>
      <c r="F19" s="135"/>
      <c r="G19" s="137"/>
      <c r="H19" s="309"/>
      <c r="I19" s="126"/>
      <c r="L19" s="14" t="s">
        <v>17</v>
      </c>
      <c r="M19" s="386">
        <v>199582</v>
      </c>
      <c r="N19" s="384">
        <v>201558</v>
      </c>
      <c r="O19" s="314">
        <f t="shared" si="18"/>
        <v>401140</v>
      </c>
      <c r="P19" s="383">
        <v>0</v>
      </c>
      <c r="Q19" s="314">
        <f>O19+P19</f>
        <v>401140</v>
      </c>
      <c r="R19" s="40"/>
      <c r="S19" s="38"/>
      <c r="T19" s="314"/>
      <c r="U19" s="145"/>
      <c r="V19" s="314"/>
      <c r="W19" s="41"/>
      <c r="Y19" s="292"/>
    </row>
    <row r="20" spans="1:28" ht="13.5" thickBot="1">
      <c r="A20" s="352" t="str">
        <f>IF(ISERROR(F20/G20)," ",IF(F20/G20&gt;0.5,IF(F20/G20&lt;1.5," ","NOT OK"),"NOT OK"))</f>
        <v xml:space="preserve"> </v>
      </c>
      <c r="B20" s="109" t="s">
        <v>18</v>
      </c>
      <c r="C20" s="135">
        <v>1237</v>
      </c>
      <c r="D20" s="137">
        <v>1239</v>
      </c>
      <c r="E20" s="309">
        <f>SUM(C20:D20)</f>
        <v>2476</v>
      </c>
      <c r="F20" s="135"/>
      <c r="G20" s="137"/>
      <c r="H20" s="309"/>
      <c r="I20" s="126"/>
      <c r="J20" s="4"/>
      <c r="L20" s="14" t="s">
        <v>18</v>
      </c>
      <c r="M20" s="386">
        <v>207700</v>
      </c>
      <c r="N20" s="384">
        <v>203209</v>
      </c>
      <c r="O20" s="314">
        <f>+M20+N20</f>
        <v>410909</v>
      </c>
      <c r="P20" s="383">
        <v>0</v>
      </c>
      <c r="Q20" s="314">
        <f>O20+P20</f>
        <v>410909</v>
      </c>
      <c r="R20" s="40"/>
      <c r="S20" s="38"/>
      <c r="T20" s="314"/>
      <c r="U20" s="145"/>
      <c r="V20" s="314"/>
      <c r="W20" s="41"/>
    </row>
    <row r="21" spans="1:28" ht="15.75" customHeight="1" thickTop="1" thickBot="1">
      <c r="A21" s="10" t="str">
        <f>IF(ISERROR(F21/G21)," ",IF(F21/G21&gt;0.5,IF(F21/G21&lt;1.5," ","NOT OK"),"NOT OK"))</f>
        <v xml:space="preserve"> </v>
      </c>
      <c r="B21" s="138" t="s">
        <v>19</v>
      </c>
      <c r="C21" s="130">
        <f t="shared" ref="C21:E21" si="20">+C18+C19+C20</f>
        <v>3817</v>
      </c>
      <c r="D21" s="140">
        <f t="shared" si="20"/>
        <v>3815</v>
      </c>
      <c r="E21" s="417">
        <f t="shared" si="20"/>
        <v>7632</v>
      </c>
      <c r="F21" s="130"/>
      <c r="G21" s="140"/>
      <c r="H21" s="417"/>
      <c r="I21" s="133"/>
      <c r="J21" s="4"/>
      <c r="K21" s="11"/>
      <c r="L21" s="48" t="s">
        <v>19</v>
      </c>
      <c r="M21" s="49">
        <f t="shared" ref="M21:Q21" si="21">+M18+M19+M20</f>
        <v>615890</v>
      </c>
      <c r="N21" s="50">
        <f t="shared" si="21"/>
        <v>613479</v>
      </c>
      <c r="O21" s="413">
        <f t="shared" si="21"/>
        <v>1229369</v>
      </c>
      <c r="P21" s="50">
        <f t="shared" si="21"/>
        <v>0</v>
      </c>
      <c r="Q21" s="413">
        <f t="shared" si="21"/>
        <v>1229369</v>
      </c>
      <c r="R21" s="49"/>
      <c r="S21" s="50"/>
      <c r="T21" s="413"/>
      <c r="U21" s="50"/>
      <c r="V21" s="413"/>
      <c r="W21" s="51"/>
    </row>
    <row r="22" spans="1:28" ht="13.5" thickTop="1">
      <c r="A22" s="350" t="str">
        <f>IF(ISERROR(F22/G22)," ",IF(F22/G22&gt;0.5,IF(F22/G22&lt;1.5," ","NOT OK"),"NOT OK"))</f>
        <v xml:space="preserve"> </v>
      </c>
      <c r="B22" s="109" t="s">
        <v>20</v>
      </c>
      <c r="C22" s="376">
        <v>1419</v>
      </c>
      <c r="D22" s="377">
        <v>1420</v>
      </c>
      <c r="E22" s="310">
        <f>SUM(C22:D22)</f>
        <v>2839</v>
      </c>
      <c r="F22" s="123"/>
      <c r="G22" s="125"/>
      <c r="H22" s="310"/>
      <c r="I22" s="126"/>
      <c r="J22" s="291"/>
      <c r="L22" s="14" t="s">
        <v>21</v>
      </c>
      <c r="M22" s="386">
        <v>240351</v>
      </c>
      <c r="N22" s="384">
        <v>231467</v>
      </c>
      <c r="O22" s="314">
        <f>+M22+N22</f>
        <v>471818</v>
      </c>
      <c r="P22" s="383">
        <v>0</v>
      </c>
      <c r="Q22" s="314">
        <f>O22+P22</f>
        <v>471818</v>
      </c>
      <c r="R22" s="40"/>
      <c r="S22" s="38"/>
      <c r="T22" s="314"/>
      <c r="U22" s="145"/>
      <c r="V22" s="314"/>
      <c r="W22" s="41"/>
    </row>
    <row r="23" spans="1:28">
      <c r="A23" s="350" t="str">
        <f t="shared" ref="A23" si="22">IF(ISERROR(F23/G23)," ",IF(F23/G23&gt;0.5,IF(F23/G23&lt;1.5," ","NOT OK"),"NOT OK"))</f>
        <v xml:space="preserve"> </v>
      </c>
      <c r="B23" s="109" t="s">
        <v>22</v>
      </c>
      <c r="C23" s="376">
        <v>1378</v>
      </c>
      <c r="D23" s="377">
        <v>1376</v>
      </c>
      <c r="E23" s="311">
        <f t="shared" ref="E23" si="23">SUM(C23:D23)</f>
        <v>2754</v>
      </c>
      <c r="F23" s="376"/>
      <c r="G23" s="377"/>
      <c r="H23" s="311"/>
      <c r="I23" s="126"/>
      <c r="J23" s="10"/>
      <c r="L23" s="14" t="s">
        <v>22</v>
      </c>
      <c r="M23" s="386">
        <v>227387</v>
      </c>
      <c r="N23" s="384">
        <v>232859</v>
      </c>
      <c r="O23" s="314">
        <f t="shared" ref="O23" si="24">+M23+N23</f>
        <v>460246</v>
      </c>
      <c r="P23" s="383">
        <v>163</v>
      </c>
      <c r="Q23" s="314">
        <f>O23+P23</f>
        <v>460409</v>
      </c>
      <c r="R23" s="386"/>
      <c r="S23" s="384"/>
      <c r="T23" s="314"/>
      <c r="U23" s="383"/>
      <c r="V23" s="314"/>
      <c r="W23" s="41"/>
    </row>
    <row r="24" spans="1:28" ht="13.5" thickBot="1">
      <c r="A24" s="350" t="str">
        <f>IF(ISERROR(F24/G24)," ",IF(F24/G24&gt;0.5,IF(F24/G24&lt;1.5," ","NOT OK"),"NOT OK"))</f>
        <v xml:space="preserve"> </v>
      </c>
      <c r="B24" s="109" t="s">
        <v>23</v>
      </c>
      <c r="C24" s="376">
        <v>1228</v>
      </c>
      <c r="D24" s="141">
        <v>1227</v>
      </c>
      <c r="E24" s="312">
        <f>SUM(C24:D24)</f>
        <v>2455</v>
      </c>
      <c r="F24" s="123"/>
      <c r="G24" s="141"/>
      <c r="H24" s="312"/>
      <c r="I24" s="142"/>
      <c r="J24" s="4"/>
      <c r="L24" s="14" t="s">
        <v>23</v>
      </c>
      <c r="M24" s="386">
        <v>198359</v>
      </c>
      <c r="N24" s="384">
        <v>199667</v>
      </c>
      <c r="O24" s="314">
        <f>+M24+N24</f>
        <v>398026</v>
      </c>
      <c r="P24" s="383">
        <v>0</v>
      </c>
      <c r="Q24" s="314">
        <f>O24+P24</f>
        <v>398026</v>
      </c>
      <c r="R24" s="40"/>
      <c r="S24" s="38"/>
      <c r="T24" s="314"/>
      <c r="U24" s="145"/>
      <c r="V24" s="314"/>
      <c r="W24" s="41"/>
    </row>
    <row r="25" spans="1:28" ht="14.25" thickTop="1" thickBot="1">
      <c r="A25" s="350" t="str">
        <f>IF(ISERROR(F25/G25)," ",IF(F25/G25&gt;0.5,IF(F25/G25&lt;1.5," ","NOT OK"),"NOT OK"))</f>
        <v xml:space="preserve"> </v>
      </c>
      <c r="B25" s="129" t="s">
        <v>40</v>
      </c>
      <c r="C25" s="130">
        <f t="shared" ref="C25:E25" si="25">+C22+C23+C24</f>
        <v>4025</v>
      </c>
      <c r="D25" s="130">
        <f t="shared" si="25"/>
        <v>4023</v>
      </c>
      <c r="E25" s="130">
        <f t="shared" si="25"/>
        <v>8048</v>
      </c>
      <c r="F25" s="130"/>
      <c r="G25" s="130"/>
      <c r="H25" s="130"/>
      <c r="I25" s="133"/>
      <c r="J25" s="4"/>
      <c r="L25" s="418" t="s">
        <v>40</v>
      </c>
      <c r="M25" s="46">
        <f t="shared" ref="M25:Q25" si="26">+M22+M23+M24</f>
        <v>666097</v>
      </c>
      <c r="N25" s="44">
        <f t="shared" si="26"/>
        <v>663993</v>
      </c>
      <c r="O25" s="315">
        <f t="shared" si="26"/>
        <v>1330090</v>
      </c>
      <c r="P25" s="44">
        <f t="shared" si="26"/>
        <v>163</v>
      </c>
      <c r="Q25" s="315">
        <f t="shared" si="26"/>
        <v>1330253</v>
      </c>
      <c r="R25" s="46"/>
      <c r="S25" s="44"/>
      <c r="T25" s="315"/>
      <c r="U25" s="44"/>
      <c r="V25" s="315"/>
      <c r="W25" s="47"/>
    </row>
    <row r="26" spans="1:28" ht="14.25" thickTop="1" thickBot="1">
      <c r="A26" s="350" t="str">
        <f>IF(ISERROR(F26/G26)," ",IF(F26/G26&gt;0.5,IF(F26/G26&lt;1.5," ","NOT OK"),"NOT OK"))</f>
        <v xml:space="preserve"> </v>
      </c>
      <c r="B26" s="129" t="s">
        <v>62</v>
      </c>
      <c r="C26" s="130">
        <f t="shared" ref="C26:E26" si="27">C17+C21+C22+C23+C24</f>
        <v>11632</v>
      </c>
      <c r="D26" s="130">
        <f t="shared" si="27"/>
        <v>11631</v>
      </c>
      <c r="E26" s="130">
        <f t="shared" si="27"/>
        <v>23263</v>
      </c>
      <c r="F26" s="130"/>
      <c r="G26" s="130"/>
      <c r="H26" s="130"/>
      <c r="I26" s="133"/>
      <c r="J26" s="4"/>
      <c r="L26" s="418" t="s">
        <v>62</v>
      </c>
      <c r="M26" s="43">
        <f t="shared" ref="M26:Q26" si="28">M17+M21+M22+M23+M24</f>
        <v>1907715</v>
      </c>
      <c r="N26" s="43">
        <f t="shared" si="28"/>
        <v>1918249</v>
      </c>
      <c r="O26" s="414">
        <f t="shared" si="28"/>
        <v>3825964</v>
      </c>
      <c r="P26" s="43">
        <f t="shared" si="28"/>
        <v>163</v>
      </c>
      <c r="Q26" s="414">
        <f t="shared" si="28"/>
        <v>3826127</v>
      </c>
      <c r="R26" s="43"/>
      <c r="S26" s="43"/>
      <c r="T26" s="414"/>
      <c r="U26" s="43"/>
      <c r="V26" s="414"/>
      <c r="W26" s="47"/>
      <c r="X26" s="1"/>
      <c r="AA26" s="1"/>
      <c r="AB26" s="1"/>
    </row>
    <row r="27" spans="1:28" ht="14.25" thickTop="1" thickBot="1">
      <c r="A27" s="350" t="str">
        <f>IF(ISERROR(F27/G27)," ",IF(F27/G27&gt;0.5,IF(F27/G27&lt;1.5," ","NOT OK"),"NOT OK"))</f>
        <v xml:space="preserve"> </v>
      </c>
      <c r="B27" s="129" t="s">
        <v>63</v>
      </c>
      <c r="C27" s="130">
        <f t="shared" ref="C27:E27" si="29">+C12+C17+C21+C25</f>
        <v>15155</v>
      </c>
      <c r="D27" s="130">
        <f t="shared" si="29"/>
        <v>15153</v>
      </c>
      <c r="E27" s="130">
        <f t="shared" si="29"/>
        <v>30308</v>
      </c>
      <c r="F27" s="130"/>
      <c r="G27" s="130"/>
      <c r="H27" s="130"/>
      <c r="I27" s="133"/>
      <c r="J27" s="4"/>
      <c r="L27" s="418" t="s">
        <v>63</v>
      </c>
      <c r="M27" s="46">
        <f t="shared" ref="M27:Q27" si="30">+M12+M17+M21+M25</f>
        <v>2457189</v>
      </c>
      <c r="N27" s="44">
        <f t="shared" si="30"/>
        <v>2460935</v>
      </c>
      <c r="O27" s="315">
        <f t="shared" si="30"/>
        <v>4918124</v>
      </c>
      <c r="P27" s="44">
        <f t="shared" si="30"/>
        <v>169</v>
      </c>
      <c r="Q27" s="315">
        <f t="shared" si="30"/>
        <v>4918293</v>
      </c>
      <c r="R27" s="46"/>
      <c r="S27" s="44"/>
      <c r="T27" s="315"/>
      <c r="U27" s="44"/>
      <c r="V27" s="315"/>
      <c r="W27" s="47"/>
    </row>
    <row r="28" spans="1:28" ht="14.25" thickTop="1" thickBot="1">
      <c r="B28" s="143" t="s">
        <v>60</v>
      </c>
      <c r="C28" s="105"/>
      <c r="D28" s="105"/>
      <c r="E28" s="105"/>
      <c r="F28" s="105"/>
      <c r="G28" s="105"/>
      <c r="H28" s="105"/>
      <c r="I28" s="106"/>
      <c r="J28" s="4"/>
      <c r="L28" s="55" t="s">
        <v>60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6"/>
    </row>
    <row r="29" spans="1:28" ht="13.5" thickTop="1">
      <c r="B29" s="657" t="s">
        <v>25</v>
      </c>
      <c r="C29" s="658"/>
      <c r="D29" s="658"/>
      <c r="E29" s="658"/>
      <c r="F29" s="658"/>
      <c r="G29" s="658"/>
      <c r="H29" s="658"/>
      <c r="I29" s="659"/>
      <c r="J29" s="4"/>
      <c r="L29" s="660" t="s">
        <v>26</v>
      </c>
      <c r="M29" s="661"/>
      <c r="N29" s="661"/>
      <c r="O29" s="661"/>
      <c r="P29" s="661"/>
      <c r="Q29" s="661"/>
      <c r="R29" s="661"/>
      <c r="S29" s="661"/>
      <c r="T29" s="661"/>
      <c r="U29" s="661"/>
      <c r="V29" s="661"/>
      <c r="W29" s="662"/>
    </row>
    <row r="30" spans="1:28" ht="13.5" thickBot="1">
      <c r="B30" s="663" t="s">
        <v>47</v>
      </c>
      <c r="C30" s="664"/>
      <c r="D30" s="664"/>
      <c r="E30" s="664"/>
      <c r="F30" s="664"/>
      <c r="G30" s="664"/>
      <c r="H30" s="664"/>
      <c r="I30" s="665"/>
      <c r="J30" s="4"/>
      <c r="L30" s="666" t="s">
        <v>49</v>
      </c>
      <c r="M30" s="667"/>
      <c r="N30" s="667"/>
      <c r="O30" s="667"/>
      <c r="P30" s="667"/>
      <c r="Q30" s="667"/>
      <c r="R30" s="667"/>
      <c r="S30" s="667"/>
      <c r="T30" s="667"/>
      <c r="U30" s="667"/>
      <c r="V30" s="667"/>
      <c r="W30" s="668"/>
    </row>
    <row r="31" spans="1:28" ht="14.25" thickTop="1" thickBot="1">
      <c r="B31" s="104"/>
      <c r="C31" s="105"/>
      <c r="D31" s="105"/>
      <c r="E31" s="105"/>
      <c r="F31" s="105"/>
      <c r="G31" s="105"/>
      <c r="H31" s="105"/>
      <c r="I31" s="106"/>
      <c r="J31" s="4"/>
      <c r="L31" s="52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4"/>
    </row>
    <row r="32" spans="1:28" ht="14.25" thickTop="1" thickBot="1">
      <c r="B32" s="107"/>
      <c r="C32" s="669" t="s">
        <v>65</v>
      </c>
      <c r="D32" s="670"/>
      <c r="E32" s="671"/>
      <c r="F32" s="669" t="s">
        <v>66</v>
      </c>
      <c r="G32" s="670"/>
      <c r="H32" s="671"/>
      <c r="I32" s="108" t="s">
        <v>2</v>
      </c>
      <c r="J32" s="4"/>
      <c r="L32" s="12"/>
      <c r="M32" s="672" t="s">
        <v>65</v>
      </c>
      <c r="N32" s="673"/>
      <c r="O32" s="673"/>
      <c r="P32" s="673"/>
      <c r="Q32" s="674"/>
      <c r="R32" s="672" t="s">
        <v>66</v>
      </c>
      <c r="S32" s="673"/>
      <c r="T32" s="673"/>
      <c r="U32" s="673"/>
      <c r="V32" s="674"/>
      <c r="W32" s="13" t="s">
        <v>2</v>
      </c>
    </row>
    <row r="33" spans="1:23" ht="13.5" thickTop="1">
      <c r="B33" s="109" t="s">
        <v>3</v>
      </c>
      <c r="C33" s="110"/>
      <c r="D33" s="111"/>
      <c r="E33" s="112"/>
      <c r="F33" s="110"/>
      <c r="G33" s="111"/>
      <c r="H33" s="112"/>
      <c r="I33" s="113" t="s">
        <v>4</v>
      </c>
      <c r="J33" s="4"/>
      <c r="L33" s="14" t="s">
        <v>3</v>
      </c>
      <c r="M33" s="20"/>
      <c r="N33" s="16"/>
      <c r="O33" s="17"/>
      <c r="P33" s="18"/>
      <c r="Q33" s="21"/>
      <c r="R33" s="20"/>
      <c r="S33" s="16"/>
      <c r="T33" s="17"/>
      <c r="U33" s="18"/>
      <c r="V33" s="21"/>
      <c r="W33" s="22" t="s">
        <v>4</v>
      </c>
    </row>
    <row r="34" spans="1:23" ht="13.5" thickBot="1">
      <c r="B34" s="114"/>
      <c r="C34" s="115" t="s">
        <v>5</v>
      </c>
      <c r="D34" s="116" t="s">
        <v>6</v>
      </c>
      <c r="E34" s="635" t="s">
        <v>7</v>
      </c>
      <c r="F34" s="115" t="s">
        <v>5</v>
      </c>
      <c r="G34" s="116" t="s">
        <v>6</v>
      </c>
      <c r="H34" s="289" t="s">
        <v>7</v>
      </c>
      <c r="I34" s="118"/>
      <c r="J34" s="4"/>
      <c r="L34" s="23"/>
      <c r="M34" s="28" t="s">
        <v>8</v>
      </c>
      <c r="N34" s="25" t="s">
        <v>9</v>
      </c>
      <c r="O34" s="26" t="s">
        <v>31</v>
      </c>
      <c r="P34" s="27" t="s">
        <v>32</v>
      </c>
      <c r="Q34" s="26" t="s">
        <v>7</v>
      </c>
      <c r="R34" s="28" t="s">
        <v>8</v>
      </c>
      <c r="S34" s="25" t="s">
        <v>9</v>
      </c>
      <c r="T34" s="26" t="s">
        <v>31</v>
      </c>
      <c r="U34" s="27" t="s">
        <v>32</v>
      </c>
      <c r="V34" s="26" t="s">
        <v>7</v>
      </c>
      <c r="W34" s="29"/>
    </row>
    <row r="35" spans="1:23" ht="5.25" customHeight="1" thickTop="1">
      <c r="B35" s="109"/>
      <c r="C35" s="119"/>
      <c r="D35" s="120"/>
      <c r="E35" s="121"/>
      <c r="F35" s="119"/>
      <c r="G35" s="120"/>
      <c r="H35" s="121"/>
      <c r="I35" s="122"/>
      <c r="J35" s="4"/>
      <c r="L35" s="14"/>
      <c r="M35" s="34"/>
      <c r="N35" s="31"/>
      <c r="O35" s="32"/>
      <c r="P35" s="33"/>
      <c r="Q35" s="35"/>
      <c r="R35" s="34"/>
      <c r="S35" s="31"/>
      <c r="T35" s="32"/>
      <c r="U35" s="33"/>
      <c r="V35" s="35"/>
      <c r="W35" s="36"/>
    </row>
    <row r="36" spans="1:23">
      <c r="A36" s="4" t="str">
        <f>IF(ISERROR(F36/G36)," ",IF(F36/G36&gt;0.5,IF(F36/G36&lt;1.5," ","NOT OK"),"NOT OK"))</f>
        <v xml:space="preserve"> </v>
      </c>
      <c r="B36" s="109" t="s">
        <v>10</v>
      </c>
      <c r="C36" s="376">
        <v>99</v>
      </c>
      <c r="D36" s="377">
        <v>99</v>
      </c>
      <c r="E36" s="309">
        <f t="shared" ref="E36" si="31">SUM(C36:D36)</f>
        <v>198</v>
      </c>
      <c r="F36" s="376">
        <v>294</v>
      </c>
      <c r="G36" s="377">
        <v>293</v>
      </c>
      <c r="H36" s="309">
        <f t="shared" ref="H36:H38" si="32">SUM(F36:G36)</f>
        <v>587</v>
      </c>
      <c r="I36" s="294">
        <f t="shared" ref="I36:I38" si="33">IF(E36=0,0,((H36/E36)-1)*100)</f>
        <v>196.46464646464645</v>
      </c>
      <c r="J36" s="4"/>
      <c r="K36" s="7"/>
      <c r="L36" s="14" t="s">
        <v>10</v>
      </c>
      <c r="M36" s="386">
        <v>12486</v>
      </c>
      <c r="N36" s="384">
        <v>12657</v>
      </c>
      <c r="O36" s="314">
        <f>+M36+N36</f>
        <v>25143</v>
      </c>
      <c r="P36" s="385">
        <v>0</v>
      </c>
      <c r="Q36" s="316">
        <f>O36+P36</f>
        <v>25143</v>
      </c>
      <c r="R36" s="386">
        <v>42700</v>
      </c>
      <c r="S36" s="384">
        <v>42903</v>
      </c>
      <c r="T36" s="314">
        <f>+R36+S36</f>
        <v>85603</v>
      </c>
      <c r="U36" s="385">
        <v>0</v>
      </c>
      <c r="V36" s="316">
        <f>T36+U36</f>
        <v>85603</v>
      </c>
      <c r="W36" s="295">
        <f t="shared" ref="W36:W38" si="34">IF(Q36=0,0,((V36/Q36)-1)*100)</f>
        <v>240.46454281509764</v>
      </c>
    </row>
    <row r="37" spans="1:23">
      <c r="A37" s="4" t="str">
        <f>IF(ISERROR(F37/G37)," ",IF(F37/G37&gt;0.5,IF(F37/G37&lt;1.5," ","NOT OK"),"NOT OK"))</f>
        <v xml:space="preserve"> </v>
      </c>
      <c r="B37" s="109" t="s">
        <v>11</v>
      </c>
      <c r="C37" s="376">
        <v>150</v>
      </c>
      <c r="D37" s="377">
        <v>150</v>
      </c>
      <c r="E37" s="309">
        <f>SUM(C37:D37)</f>
        <v>300</v>
      </c>
      <c r="F37" s="376">
        <v>331</v>
      </c>
      <c r="G37" s="377">
        <v>331</v>
      </c>
      <c r="H37" s="309">
        <f>SUM(F37:G37)</f>
        <v>662</v>
      </c>
      <c r="I37" s="294">
        <f>IF(E37=0,0,((H37/E37)-1)*100)</f>
        <v>120.66666666666666</v>
      </c>
      <c r="J37" s="4"/>
      <c r="K37" s="7"/>
      <c r="L37" s="14" t="s">
        <v>11</v>
      </c>
      <c r="M37" s="386">
        <v>18542</v>
      </c>
      <c r="N37" s="384">
        <v>18951</v>
      </c>
      <c r="O37" s="314">
        <f t="shared" ref="O37:O38" si="35">+M37+N37</f>
        <v>37493</v>
      </c>
      <c r="P37" s="383">
        <v>0</v>
      </c>
      <c r="Q37" s="314">
        <f>O37+P37</f>
        <v>37493</v>
      </c>
      <c r="R37" s="386">
        <v>47937</v>
      </c>
      <c r="S37" s="384">
        <v>47465</v>
      </c>
      <c r="T37" s="314">
        <f t="shared" ref="T37:T40" si="36">+R37+S37</f>
        <v>95402</v>
      </c>
      <c r="U37" s="383">
        <v>0</v>
      </c>
      <c r="V37" s="314">
        <f>T37+U37</f>
        <v>95402</v>
      </c>
      <c r="W37" s="295">
        <f t="shared" si="34"/>
        <v>154.45283119515642</v>
      </c>
    </row>
    <row r="38" spans="1:23" ht="13.5" thickBot="1">
      <c r="A38" s="4" t="str">
        <f>IF(ISERROR(F38/G38)," ",IF(F38/G38&gt;0.5,IF(F38/G38&lt;1.5," ","NOT OK"),"NOT OK"))</f>
        <v xml:space="preserve"> </v>
      </c>
      <c r="B38" s="114" t="s">
        <v>12</v>
      </c>
      <c r="C38" s="378">
        <v>155</v>
      </c>
      <c r="D38" s="379">
        <v>156</v>
      </c>
      <c r="E38" s="309">
        <f t="shared" ref="E38" si="37">SUM(C38:D38)</f>
        <v>311</v>
      </c>
      <c r="F38" s="378">
        <v>343</v>
      </c>
      <c r="G38" s="379">
        <v>343</v>
      </c>
      <c r="H38" s="309">
        <f t="shared" si="32"/>
        <v>686</v>
      </c>
      <c r="I38" s="294">
        <f t="shared" si="33"/>
        <v>120.57877813504825</v>
      </c>
      <c r="J38" s="4"/>
      <c r="K38" s="7"/>
      <c r="L38" s="23" t="s">
        <v>12</v>
      </c>
      <c r="M38" s="386">
        <v>20847</v>
      </c>
      <c r="N38" s="384">
        <v>22561</v>
      </c>
      <c r="O38" s="314">
        <f t="shared" si="35"/>
        <v>43408</v>
      </c>
      <c r="P38" s="383">
        <v>0</v>
      </c>
      <c r="Q38" s="314">
        <f>O38+P38</f>
        <v>43408</v>
      </c>
      <c r="R38" s="386">
        <v>49620</v>
      </c>
      <c r="S38" s="384">
        <v>52602</v>
      </c>
      <c r="T38" s="314">
        <f t="shared" si="36"/>
        <v>102222</v>
      </c>
      <c r="U38" s="383">
        <v>0</v>
      </c>
      <c r="V38" s="314">
        <f>T38+U38</f>
        <v>102222</v>
      </c>
      <c r="W38" s="295">
        <f t="shared" si="34"/>
        <v>135.49115370438628</v>
      </c>
    </row>
    <row r="39" spans="1:23" ht="14.25" thickTop="1" thickBot="1">
      <c r="A39" s="4" t="str">
        <f>IF(ISERROR(F39/G39)," ",IF(F39/G39&gt;0.5,IF(F39/G39&lt;1.5," ","NOT OK"),"NOT OK"))</f>
        <v xml:space="preserve"> </v>
      </c>
      <c r="B39" s="129" t="s">
        <v>57</v>
      </c>
      <c r="C39" s="130">
        <f t="shared" ref="C39:E39" si="38">+C36+C37+C38</f>
        <v>404</v>
      </c>
      <c r="D39" s="132">
        <f t="shared" si="38"/>
        <v>405</v>
      </c>
      <c r="E39" s="313">
        <f t="shared" si="38"/>
        <v>809</v>
      </c>
      <c r="F39" s="130">
        <f t="shared" ref="F39:H39" si="39">+F36+F37+F38</f>
        <v>968</v>
      </c>
      <c r="G39" s="132">
        <f t="shared" si="39"/>
        <v>967</v>
      </c>
      <c r="H39" s="313">
        <f t="shared" si="39"/>
        <v>1935</v>
      </c>
      <c r="I39" s="336">
        <f>IF(E39=0,0,((H39/E39)-1)*100)</f>
        <v>139.1841779975278</v>
      </c>
      <c r="J39" s="4"/>
      <c r="L39" s="42" t="s">
        <v>57</v>
      </c>
      <c r="M39" s="46">
        <f t="shared" ref="M39:N39" si="40">+M36+M37+M38</f>
        <v>51875</v>
      </c>
      <c r="N39" s="44">
        <f t="shared" si="40"/>
        <v>54169</v>
      </c>
      <c r="O39" s="315">
        <f>+O36+O37+O38</f>
        <v>106044</v>
      </c>
      <c r="P39" s="44">
        <f t="shared" ref="P39:Q39" si="41">+P36+P37+P38</f>
        <v>0</v>
      </c>
      <c r="Q39" s="315">
        <f t="shared" si="41"/>
        <v>106044</v>
      </c>
      <c r="R39" s="46">
        <f t="shared" ref="R39:V39" si="42">+R36+R37+R38</f>
        <v>140257</v>
      </c>
      <c r="S39" s="44">
        <f t="shared" si="42"/>
        <v>142970</v>
      </c>
      <c r="T39" s="315">
        <f>+T36+T37+T38</f>
        <v>283227</v>
      </c>
      <c r="U39" s="44">
        <f t="shared" si="42"/>
        <v>0</v>
      </c>
      <c r="V39" s="315">
        <f t="shared" si="42"/>
        <v>283227</v>
      </c>
      <c r="W39" s="349">
        <f>IF(Q39=0,0,((V39/Q39)-1)*100)</f>
        <v>167.08441778884239</v>
      </c>
    </row>
    <row r="40" spans="1:23" ht="14.25" thickTop="1" thickBot="1">
      <c r="A40" s="4" t="str">
        <f t="shared" si="9"/>
        <v xml:space="preserve"> </v>
      </c>
      <c r="B40" s="109" t="s">
        <v>13</v>
      </c>
      <c r="C40" s="376">
        <v>161</v>
      </c>
      <c r="D40" s="377">
        <v>160</v>
      </c>
      <c r="E40" s="309">
        <f t="shared" ref="E40" si="43">SUM(C40:D40)</f>
        <v>321</v>
      </c>
      <c r="F40" s="123">
        <v>447</v>
      </c>
      <c r="G40" s="125">
        <v>447</v>
      </c>
      <c r="H40" s="309">
        <f t="shared" ref="H40" si="44">SUM(F40:G40)</f>
        <v>894</v>
      </c>
      <c r="I40" s="335">
        <f t="shared" ref="I40" si="45">IF(E40=0,0,((H40/E40)-1)*100)</f>
        <v>178.50467289719626</v>
      </c>
      <c r="L40" s="14" t="s">
        <v>13</v>
      </c>
      <c r="M40" s="386">
        <v>22984</v>
      </c>
      <c r="N40" s="386">
        <v>22602</v>
      </c>
      <c r="O40" s="314">
        <f t="shared" ref="O40" si="46">+M40+N40</f>
        <v>45586</v>
      </c>
      <c r="P40" s="384">
        <v>0</v>
      </c>
      <c r="Q40" s="314">
        <f>O40+P40</f>
        <v>45586</v>
      </c>
      <c r="R40" s="386">
        <v>68798</v>
      </c>
      <c r="S40" s="386">
        <v>65938</v>
      </c>
      <c r="T40" s="314">
        <f t="shared" si="36"/>
        <v>134736</v>
      </c>
      <c r="U40" s="384">
        <v>0</v>
      </c>
      <c r="V40" s="314">
        <f>T40+U40</f>
        <v>134736</v>
      </c>
      <c r="W40" s="648">
        <f t="shared" ref="W40" si="47">IF(Q40=0,0,((V40/Q40)-1)*100)</f>
        <v>195.56442767516344</v>
      </c>
    </row>
    <row r="41" spans="1:23" ht="14.25" thickTop="1" thickBot="1">
      <c r="A41" s="350" t="str">
        <f>IF(ISERROR(F41/G41)," ",IF(F41/G41&gt;0.5,IF(F41/G41&lt;1.5," ","NOT OK"),"NOT OK"))</f>
        <v xml:space="preserve"> </v>
      </c>
      <c r="B41" s="129" t="s">
        <v>67</v>
      </c>
      <c r="C41" s="130">
        <f>+C39+C40</f>
        <v>565</v>
      </c>
      <c r="D41" s="132">
        <f t="shared" ref="D41:H41" si="48">+D39+D40</f>
        <v>565</v>
      </c>
      <c r="E41" s="641">
        <f t="shared" si="48"/>
        <v>1130</v>
      </c>
      <c r="F41" s="130">
        <f t="shared" si="48"/>
        <v>1415</v>
      </c>
      <c r="G41" s="132">
        <f t="shared" si="48"/>
        <v>1414</v>
      </c>
      <c r="H41" s="641">
        <f t="shared" si="48"/>
        <v>2829</v>
      </c>
      <c r="I41" s="133">
        <f>IF(E41=0,0,((H41/E41)-1)*100)</f>
        <v>150.35398230088495</v>
      </c>
      <c r="J41" s="4"/>
      <c r="L41" s="42" t="s">
        <v>67</v>
      </c>
      <c r="M41" s="46">
        <f>+M39+M40</f>
        <v>74859</v>
      </c>
      <c r="N41" s="44">
        <f t="shared" ref="N41:V41" si="49">+N39+N40</f>
        <v>76771</v>
      </c>
      <c r="O41" s="315">
        <f t="shared" si="49"/>
        <v>151630</v>
      </c>
      <c r="P41" s="44">
        <f t="shared" si="49"/>
        <v>0</v>
      </c>
      <c r="Q41" s="315">
        <f t="shared" si="49"/>
        <v>151630</v>
      </c>
      <c r="R41" s="46">
        <f t="shared" si="49"/>
        <v>209055</v>
      </c>
      <c r="S41" s="44">
        <f t="shared" si="49"/>
        <v>208908</v>
      </c>
      <c r="T41" s="315">
        <f t="shared" si="49"/>
        <v>417963</v>
      </c>
      <c r="U41" s="44">
        <f t="shared" si="49"/>
        <v>0</v>
      </c>
      <c r="V41" s="315">
        <f t="shared" si="49"/>
        <v>417963</v>
      </c>
      <c r="W41" s="47">
        <f>IF(Q41=0,0,((V41/Q41)-1)*100)</f>
        <v>175.64663984699598</v>
      </c>
    </row>
    <row r="42" spans="1:23" ht="13.5" thickTop="1">
      <c r="A42" s="4" t="str">
        <f>IF(ISERROR(F42/G42)," ",IF(F42/G42&gt;0.5,IF(F42/G42&lt;1.5," ","NOT OK"),"NOT OK"))</f>
        <v xml:space="preserve"> </v>
      </c>
      <c r="B42" s="109" t="s">
        <v>14</v>
      </c>
      <c r="C42" s="376">
        <v>141</v>
      </c>
      <c r="D42" s="377">
        <v>141</v>
      </c>
      <c r="E42" s="309">
        <f>SUM(C42:D42)</f>
        <v>282</v>
      </c>
      <c r="F42" s="123"/>
      <c r="G42" s="125"/>
      <c r="H42" s="309"/>
      <c r="I42" s="335"/>
      <c r="J42" s="4"/>
      <c r="L42" s="14" t="s">
        <v>14</v>
      </c>
      <c r="M42" s="386">
        <v>20245</v>
      </c>
      <c r="N42" s="384">
        <v>19890</v>
      </c>
      <c r="O42" s="314">
        <f>+M42+N42</f>
        <v>40135</v>
      </c>
      <c r="P42" s="383">
        <v>0</v>
      </c>
      <c r="Q42" s="314">
        <f>O42+P42</f>
        <v>40135</v>
      </c>
      <c r="R42" s="40"/>
      <c r="S42" s="38"/>
      <c r="T42" s="314"/>
      <c r="U42" s="383"/>
      <c r="V42" s="314"/>
      <c r="W42" s="340"/>
    </row>
    <row r="43" spans="1:23" ht="13.5" thickBot="1">
      <c r="A43" s="4" t="str">
        <f>IF(ISERROR(F43/G43)," ",IF(F43/G43&gt;0.5,IF(F43/G43&lt;1.5," ","NOT OK"),"NOT OK"))</f>
        <v xml:space="preserve"> </v>
      </c>
      <c r="B43" s="109" t="s">
        <v>15</v>
      </c>
      <c r="C43" s="376">
        <v>155</v>
      </c>
      <c r="D43" s="377">
        <v>155</v>
      </c>
      <c r="E43" s="309">
        <f>SUM(C43:D43)</f>
        <v>310</v>
      </c>
      <c r="F43" s="123"/>
      <c r="G43" s="125"/>
      <c r="H43" s="309"/>
      <c r="I43" s="335"/>
      <c r="J43" s="4"/>
      <c r="L43" s="14" t="s">
        <v>15</v>
      </c>
      <c r="M43" s="386">
        <v>22145</v>
      </c>
      <c r="N43" s="384">
        <v>21358</v>
      </c>
      <c r="O43" s="314">
        <f>+M43+N43</f>
        <v>43503</v>
      </c>
      <c r="P43" s="383">
        <v>0</v>
      </c>
      <c r="Q43" s="314">
        <f>O43+P43</f>
        <v>43503</v>
      </c>
      <c r="R43" s="40"/>
      <c r="S43" s="38"/>
      <c r="T43" s="314"/>
      <c r="U43" s="383"/>
      <c r="V43" s="314"/>
      <c r="W43" s="340"/>
    </row>
    <row r="44" spans="1:23" ht="14.25" thickTop="1" thickBot="1">
      <c r="A44" s="350" t="str">
        <f>IF(ISERROR(F44/G44)," ",IF(F44/G44&gt;0.5,IF(F44/G44&lt;1.5," ","NOT OK"),"NOT OK"))</f>
        <v xml:space="preserve"> </v>
      </c>
      <c r="B44" s="129" t="s">
        <v>61</v>
      </c>
      <c r="C44" s="130">
        <f t="shared" ref="C44:E44" si="50">+C40+C42+C43</f>
        <v>457</v>
      </c>
      <c r="D44" s="132">
        <f t="shared" si="50"/>
        <v>456</v>
      </c>
      <c r="E44" s="313">
        <f t="shared" si="50"/>
        <v>913</v>
      </c>
      <c r="F44" s="130"/>
      <c r="G44" s="132"/>
      <c r="H44" s="313"/>
      <c r="I44" s="133"/>
      <c r="J44" s="4"/>
      <c r="L44" s="42" t="s">
        <v>61</v>
      </c>
      <c r="M44" s="46">
        <f t="shared" ref="M44:Q44" si="51">+M40+M42+M43</f>
        <v>65374</v>
      </c>
      <c r="N44" s="44">
        <f t="shared" si="51"/>
        <v>63850</v>
      </c>
      <c r="O44" s="315">
        <f t="shared" si="51"/>
        <v>129224</v>
      </c>
      <c r="P44" s="44">
        <f t="shared" si="51"/>
        <v>0</v>
      </c>
      <c r="Q44" s="315">
        <f t="shared" si="51"/>
        <v>129224</v>
      </c>
      <c r="R44" s="46"/>
      <c r="S44" s="44"/>
      <c r="T44" s="315"/>
      <c r="U44" s="44"/>
      <c r="V44" s="315"/>
      <c r="W44" s="47"/>
    </row>
    <row r="45" spans="1:23" ht="13.5" thickTop="1">
      <c r="A45" s="4" t="str">
        <f t="shared" si="9"/>
        <v xml:space="preserve"> </v>
      </c>
      <c r="B45" s="109" t="s">
        <v>16</v>
      </c>
      <c r="C45" s="135">
        <v>200</v>
      </c>
      <c r="D45" s="137">
        <v>200</v>
      </c>
      <c r="E45" s="309">
        <f t="shared" ref="E45" si="52">SUM(C45:D45)</f>
        <v>400</v>
      </c>
      <c r="F45" s="135"/>
      <c r="G45" s="137"/>
      <c r="H45" s="309"/>
      <c r="I45" s="335"/>
      <c r="J45" s="8"/>
      <c r="L45" s="14" t="s">
        <v>16</v>
      </c>
      <c r="M45" s="386">
        <v>28322</v>
      </c>
      <c r="N45" s="384">
        <v>27224</v>
      </c>
      <c r="O45" s="314">
        <f t="shared" ref="O45:O46" si="53">+M45+N45</f>
        <v>55546</v>
      </c>
      <c r="P45" s="383">
        <v>0</v>
      </c>
      <c r="Q45" s="416">
        <f>O45+P45</f>
        <v>55546</v>
      </c>
      <c r="R45" s="40"/>
      <c r="S45" s="38"/>
      <c r="T45" s="314"/>
      <c r="U45" s="145"/>
      <c r="V45" s="416"/>
      <c r="W45" s="295"/>
    </row>
    <row r="46" spans="1:23">
      <c r="A46" s="4" t="str">
        <f t="shared" ref="A46" si="54">IF(ISERROR(F46/G46)," ",IF(F46/G46&gt;0.5,IF(F46/G46&lt;1.5," ","NOT OK"),"NOT OK"))</f>
        <v xml:space="preserve"> </v>
      </c>
      <c r="B46" s="109" t="s">
        <v>17</v>
      </c>
      <c r="C46" s="135">
        <v>218</v>
      </c>
      <c r="D46" s="137">
        <v>218</v>
      </c>
      <c r="E46" s="309">
        <f>SUM(C46:D46)</f>
        <v>436</v>
      </c>
      <c r="F46" s="135"/>
      <c r="G46" s="137"/>
      <c r="H46" s="309"/>
      <c r="I46" s="335"/>
      <c r="J46" s="4"/>
      <c r="L46" s="14" t="s">
        <v>17</v>
      </c>
      <c r="M46" s="386">
        <v>32152</v>
      </c>
      <c r="N46" s="384">
        <v>31839</v>
      </c>
      <c r="O46" s="314">
        <f t="shared" si="53"/>
        <v>63991</v>
      </c>
      <c r="P46" s="383">
        <v>0</v>
      </c>
      <c r="Q46" s="314">
        <f>O46+P46</f>
        <v>63991</v>
      </c>
      <c r="R46" s="40"/>
      <c r="S46" s="38"/>
      <c r="T46" s="314"/>
      <c r="U46" s="145"/>
      <c r="V46" s="314"/>
      <c r="W46" s="340"/>
    </row>
    <row r="47" spans="1:23" ht="13.5" thickBot="1">
      <c r="A47" s="4" t="str">
        <f>IF(ISERROR(F47/G47)," ",IF(F47/G47&gt;0.5,IF(F47/G47&lt;1.5," ","NOT OK"),"NOT OK"))</f>
        <v xml:space="preserve"> </v>
      </c>
      <c r="B47" s="109" t="s">
        <v>18</v>
      </c>
      <c r="C47" s="135">
        <v>212</v>
      </c>
      <c r="D47" s="137">
        <v>212</v>
      </c>
      <c r="E47" s="309">
        <f>SUM(C47:D47)</f>
        <v>424</v>
      </c>
      <c r="F47" s="135"/>
      <c r="G47" s="137"/>
      <c r="H47" s="309"/>
      <c r="I47" s="335"/>
      <c r="J47" s="4"/>
      <c r="L47" s="14" t="s">
        <v>18</v>
      </c>
      <c r="M47" s="386">
        <v>31309</v>
      </c>
      <c r="N47" s="384">
        <v>30585</v>
      </c>
      <c r="O47" s="314">
        <f>+M47+N47</f>
        <v>61894</v>
      </c>
      <c r="P47" s="383">
        <v>0</v>
      </c>
      <c r="Q47" s="314">
        <f>O47+P47</f>
        <v>61894</v>
      </c>
      <c r="R47" s="40"/>
      <c r="S47" s="38"/>
      <c r="T47" s="314"/>
      <c r="U47" s="145"/>
      <c r="V47" s="314"/>
      <c r="W47" s="340"/>
    </row>
    <row r="48" spans="1:23" ht="15.75" customHeight="1" thickTop="1" thickBot="1">
      <c r="A48" s="10" t="str">
        <f>IF(ISERROR(F48/G48)," ",IF(F48/G48&gt;0.5,IF(F48/G48&lt;1.5," ","NOT OK"),"NOT OK"))</f>
        <v xml:space="preserve"> </v>
      </c>
      <c r="B48" s="138" t="s">
        <v>19</v>
      </c>
      <c r="C48" s="130">
        <f t="shared" ref="C48:E48" si="55">+C45+C46+C47</f>
        <v>630</v>
      </c>
      <c r="D48" s="140">
        <f t="shared" si="55"/>
        <v>630</v>
      </c>
      <c r="E48" s="417">
        <f t="shared" si="55"/>
        <v>1260</v>
      </c>
      <c r="F48" s="130"/>
      <c r="G48" s="140"/>
      <c r="H48" s="417"/>
      <c r="I48" s="133"/>
      <c r="J48" s="4"/>
      <c r="K48" s="11"/>
      <c r="L48" s="48" t="s">
        <v>19</v>
      </c>
      <c r="M48" s="49">
        <f t="shared" ref="M48:Q48" si="56">+M45+M46+M47</f>
        <v>91783</v>
      </c>
      <c r="N48" s="50">
        <f t="shared" si="56"/>
        <v>89648</v>
      </c>
      <c r="O48" s="413">
        <f t="shared" si="56"/>
        <v>181431</v>
      </c>
      <c r="P48" s="50">
        <f t="shared" si="56"/>
        <v>0</v>
      </c>
      <c r="Q48" s="413">
        <f t="shared" si="56"/>
        <v>181431</v>
      </c>
      <c r="R48" s="49"/>
      <c r="S48" s="50"/>
      <c r="T48" s="413"/>
      <c r="U48" s="50"/>
      <c r="V48" s="413"/>
      <c r="W48" s="51"/>
    </row>
    <row r="49" spans="1:28" ht="13.5" thickTop="1">
      <c r="A49" s="4" t="str">
        <f>IF(ISERROR(F49/G49)," ",IF(F49/G49&gt;0.5,IF(F49/G49&lt;1.5," ","NOT OK"),"NOT OK"))</f>
        <v xml:space="preserve"> </v>
      </c>
      <c r="B49" s="109" t="s">
        <v>20</v>
      </c>
      <c r="C49" s="376">
        <v>217</v>
      </c>
      <c r="D49" s="377">
        <v>217</v>
      </c>
      <c r="E49" s="310">
        <f>SUM(C49:D49)</f>
        <v>434</v>
      </c>
      <c r="F49" s="123"/>
      <c r="G49" s="125"/>
      <c r="H49" s="310"/>
      <c r="I49" s="335"/>
      <c r="J49" s="4"/>
      <c r="L49" s="14" t="s">
        <v>21</v>
      </c>
      <c r="M49" s="386">
        <v>32500</v>
      </c>
      <c r="N49" s="384">
        <v>32201</v>
      </c>
      <c r="O49" s="314">
        <f>+M49+N49</f>
        <v>64701</v>
      </c>
      <c r="P49" s="383">
        <v>0</v>
      </c>
      <c r="Q49" s="314">
        <f>O49+P49</f>
        <v>64701</v>
      </c>
      <c r="R49" s="40"/>
      <c r="S49" s="38"/>
      <c r="T49" s="314"/>
      <c r="U49" s="145"/>
      <c r="V49" s="314"/>
      <c r="W49" s="340"/>
    </row>
    <row r="50" spans="1:28">
      <c r="A50" s="4" t="str">
        <f t="shared" ref="A50" si="57">IF(ISERROR(F50/G50)," ",IF(F50/G50&gt;0.5,IF(F50/G50&lt;1.5," ","NOT OK"),"NOT OK"))</f>
        <v xml:space="preserve"> </v>
      </c>
      <c r="B50" s="109" t="s">
        <v>22</v>
      </c>
      <c r="C50" s="376">
        <v>206</v>
      </c>
      <c r="D50" s="377">
        <v>207</v>
      </c>
      <c r="E50" s="311">
        <f t="shared" ref="E50:E51" si="58">SUM(C50:D50)</f>
        <v>413</v>
      </c>
      <c r="F50" s="376"/>
      <c r="G50" s="377"/>
      <c r="H50" s="311"/>
      <c r="I50" s="335"/>
      <c r="J50" s="10"/>
      <c r="L50" s="14" t="s">
        <v>22</v>
      </c>
      <c r="M50" s="386">
        <v>30614</v>
      </c>
      <c r="N50" s="384">
        <v>28079</v>
      </c>
      <c r="O50" s="314">
        <f t="shared" ref="O50" si="59">+M50+N50</f>
        <v>58693</v>
      </c>
      <c r="P50" s="383">
        <v>0</v>
      </c>
      <c r="Q50" s="314">
        <f>O50+P50</f>
        <v>58693</v>
      </c>
      <c r="R50" s="386"/>
      <c r="S50" s="384"/>
      <c r="T50" s="314"/>
      <c r="U50" s="383"/>
      <c r="V50" s="314"/>
      <c r="W50" s="340"/>
    </row>
    <row r="51" spans="1:28" ht="13.5" thickBot="1">
      <c r="A51" s="4" t="str">
        <f>IF(ISERROR(F51/G51)," ",IF(F51/G51&gt;0.5,IF(F51/G51&lt;1.5," ","NOT OK"),"NOT OK"))</f>
        <v xml:space="preserve"> </v>
      </c>
      <c r="B51" s="109" t="s">
        <v>23</v>
      </c>
      <c r="C51" s="376">
        <v>216</v>
      </c>
      <c r="D51" s="141">
        <v>216</v>
      </c>
      <c r="E51" s="312">
        <f t="shared" si="58"/>
        <v>432</v>
      </c>
      <c r="F51" s="123"/>
      <c r="G51" s="141"/>
      <c r="H51" s="312"/>
      <c r="I51" s="337"/>
      <c r="J51" s="4"/>
      <c r="L51" s="14" t="s">
        <v>23</v>
      </c>
      <c r="M51" s="386">
        <v>30487</v>
      </c>
      <c r="N51" s="384">
        <v>31166</v>
      </c>
      <c r="O51" s="314">
        <f>+M51+N51</f>
        <v>61653</v>
      </c>
      <c r="P51" s="383">
        <v>0</v>
      </c>
      <c r="Q51" s="314">
        <f>O51+P51</f>
        <v>61653</v>
      </c>
      <c r="R51" s="40"/>
      <c r="S51" s="38"/>
      <c r="T51" s="314"/>
      <c r="U51" s="145"/>
      <c r="V51" s="314"/>
      <c r="W51" s="340"/>
    </row>
    <row r="52" spans="1:28" ht="14.25" thickTop="1" thickBot="1">
      <c r="A52" s="350" t="str">
        <f>IF(ISERROR(F52/G52)," ",IF(F52/G52&gt;0.5,IF(F52/G52&lt;1.5," ","NOT OK"),"NOT OK"))</f>
        <v xml:space="preserve"> </v>
      </c>
      <c r="B52" s="129" t="s">
        <v>40</v>
      </c>
      <c r="C52" s="130">
        <f t="shared" ref="C52:E52" si="60">+C49+C50+C51</f>
        <v>639</v>
      </c>
      <c r="D52" s="130">
        <f t="shared" si="60"/>
        <v>640</v>
      </c>
      <c r="E52" s="130">
        <f t="shared" si="60"/>
        <v>1279</v>
      </c>
      <c r="F52" s="130"/>
      <c r="G52" s="130"/>
      <c r="H52" s="130"/>
      <c r="I52" s="133"/>
      <c r="J52" s="4"/>
      <c r="L52" s="418" t="s">
        <v>40</v>
      </c>
      <c r="M52" s="46">
        <f t="shared" ref="M52:Q52" si="61">+M49+M50+M51</f>
        <v>93601</v>
      </c>
      <c r="N52" s="44">
        <f t="shared" si="61"/>
        <v>91446</v>
      </c>
      <c r="O52" s="315">
        <f t="shared" si="61"/>
        <v>185047</v>
      </c>
      <c r="P52" s="44">
        <f t="shared" si="61"/>
        <v>0</v>
      </c>
      <c r="Q52" s="315">
        <f t="shared" si="61"/>
        <v>185047</v>
      </c>
      <c r="R52" s="46"/>
      <c r="S52" s="44"/>
      <c r="T52" s="315"/>
      <c r="U52" s="44"/>
      <c r="V52" s="315"/>
      <c r="W52" s="47"/>
    </row>
    <row r="53" spans="1:28" ht="14.25" thickTop="1" thickBot="1">
      <c r="A53" s="350" t="str">
        <f>IF(ISERROR(F53/G53)," ",IF(F53/G53&gt;0.5,IF(F53/G53&lt;1.5," ","NOT OK"),"NOT OK"))</f>
        <v xml:space="preserve"> </v>
      </c>
      <c r="B53" s="129" t="s">
        <v>62</v>
      </c>
      <c r="C53" s="130">
        <f t="shared" ref="C53:E53" si="62">C44+C48+C49+C50+C51</f>
        <v>1726</v>
      </c>
      <c r="D53" s="130">
        <f t="shared" si="62"/>
        <v>1726</v>
      </c>
      <c r="E53" s="130">
        <f t="shared" si="62"/>
        <v>3452</v>
      </c>
      <c r="F53" s="130"/>
      <c r="G53" s="130"/>
      <c r="H53" s="130"/>
      <c r="I53" s="133"/>
      <c r="J53" s="4"/>
      <c r="L53" s="418" t="s">
        <v>62</v>
      </c>
      <c r="M53" s="43">
        <f t="shared" ref="M53:Q53" si="63">M44+M48+M49+M50+M51</f>
        <v>250758</v>
      </c>
      <c r="N53" s="43">
        <f t="shared" si="63"/>
        <v>244944</v>
      </c>
      <c r="O53" s="414">
        <f t="shared" si="63"/>
        <v>495702</v>
      </c>
      <c r="P53" s="43">
        <f t="shared" si="63"/>
        <v>0</v>
      </c>
      <c r="Q53" s="414">
        <f t="shared" si="63"/>
        <v>495702</v>
      </c>
      <c r="R53" s="43"/>
      <c r="S53" s="43"/>
      <c r="T53" s="414"/>
      <c r="U53" s="43"/>
      <c r="V53" s="414"/>
      <c r="W53" s="47"/>
      <c r="X53" s="1"/>
      <c r="AA53" s="1"/>
      <c r="AB53" s="1"/>
    </row>
    <row r="54" spans="1:28" ht="14.25" thickTop="1" thickBot="1">
      <c r="A54" s="350" t="str">
        <f>IF(ISERROR(F54/G54)," ",IF(F54/G54&gt;0.5,IF(F54/G54&lt;1.5," ","NOT OK"),"NOT OK"))</f>
        <v xml:space="preserve"> </v>
      </c>
      <c r="B54" s="129" t="s">
        <v>63</v>
      </c>
      <c r="C54" s="130">
        <f t="shared" ref="C54:E54" si="64">+C39+C44+C48+C52</f>
        <v>2130</v>
      </c>
      <c r="D54" s="130">
        <f t="shared" si="64"/>
        <v>2131</v>
      </c>
      <c r="E54" s="130">
        <f t="shared" si="64"/>
        <v>4261</v>
      </c>
      <c r="F54" s="130"/>
      <c r="G54" s="130"/>
      <c r="H54" s="130"/>
      <c r="I54" s="133"/>
      <c r="J54" s="4"/>
      <c r="L54" s="418" t="s">
        <v>63</v>
      </c>
      <c r="M54" s="46">
        <f t="shared" ref="M54:Q54" si="65">+M39+M44+M48+M52</f>
        <v>302633</v>
      </c>
      <c r="N54" s="44">
        <f t="shared" si="65"/>
        <v>299113</v>
      </c>
      <c r="O54" s="315">
        <f t="shared" si="65"/>
        <v>601746</v>
      </c>
      <c r="P54" s="44">
        <f t="shared" si="65"/>
        <v>0</v>
      </c>
      <c r="Q54" s="315">
        <f t="shared" si="65"/>
        <v>601746</v>
      </c>
      <c r="R54" s="46"/>
      <c r="S54" s="44"/>
      <c r="T54" s="315"/>
      <c r="U54" s="44"/>
      <c r="V54" s="315"/>
      <c r="W54" s="47"/>
    </row>
    <row r="55" spans="1:28" ht="14.25" thickTop="1" thickBot="1">
      <c r="B55" s="143" t="s">
        <v>60</v>
      </c>
      <c r="C55" s="105"/>
      <c r="D55" s="105"/>
      <c r="E55" s="105"/>
      <c r="F55" s="105"/>
      <c r="G55" s="105"/>
      <c r="H55" s="105"/>
      <c r="I55" s="106"/>
      <c r="J55" s="4"/>
      <c r="L55" s="55" t="s">
        <v>60</v>
      </c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4"/>
    </row>
    <row r="56" spans="1:28" ht="13.5" thickTop="1">
      <c r="B56" s="657" t="s">
        <v>27</v>
      </c>
      <c r="C56" s="658"/>
      <c r="D56" s="658"/>
      <c r="E56" s="658"/>
      <c r="F56" s="658"/>
      <c r="G56" s="658"/>
      <c r="H56" s="658"/>
      <c r="I56" s="659"/>
      <c r="J56" s="4"/>
      <c r="L56" s="660" t="s">
        <v>28</v>
      </c>
      <c r="M56" s="661"/>
      <c r="N56" s="661"/>
      <c r="O56" s="661"/>
      <c r="P56" s="661"/>
      <c r="Q56" s="661"/>
      <c r="R56" s="661"/>
      <c r="S56" s="661"/>
      <c r="T56" s="661"/>
      <c r="U56" s="661"/>
      <c r="V56" s="661"/>
      <c r="W56" s="662"/>
    </row>
    <row r="57" spans="1:28" ht="13.5" thickBot="1">
      <c r="B57" s="663" t="s">
        <v>30</v>
      </c>
      <c r="C57" s="664"/>
      <c r="D57" s="664"/>
      <c r="E57" s="664"/>
      <c r="F57" s="664"/>
      <c r="G57" s="664"/>
      <c r="H57" s="664"/>
      <c r="I57" s="665"/>
      <c r="J57" s="4"/>
      <c r="L57" s="666" t="s">
        <v>50</v>
      </c>
      <c r="M57" s="667"/>
      <c r="N57" s="667"/>
      <c r="O57" s="667"/>
      <c r="P57" s="667"/>
      <c r="Q57" s="667"/>
      <c r="R57" s="667"/>
      <c r="S57" s="667"/>
      <c r="T57" s="667"/>
      <c r="U57" s="667"/>
      <c r="V57" s="667"/>
      <c r="W57" s="668"/>
    </row>
    <row r="58" spans="1:28" ht="14.25" thickTop="1" thickBot="1">
      <c r="B58" s="104"/>
      <c r="C58" s="105"/>
      <c r="D58" s="105"/>
      <c r="E58" s="105"/>
      <c r="F58" s="105"/>
      <c r="G58" s="105"/>
      <c r="H58" s="105"/>
      <c r="I58" s="106"/>
      <c r="J58" s="4"/>
      <c r="L58" s="52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4"/>
    </row>
    <row r="59" spans="1:28" ht="14.25" thickTop="1" thickBot="1">
      <c r="B59" s="107"/>
      <c r="C59" s="669" t="s">
        <v>65</v>
      </c>
      <c r="D59" s="670"/>
      <c r="E59" s="671"/>
      <c r="F59" s="669" t="s">
        <v>66</v>
      </c>
      <c r="G59" s="670"/>
      <c r="H59" s="671"/>
      <c r="I59" s="108" t="s">
        <v>2</v>
      </c>
      <c r="J59" s="4"/>
      <c r="L59" s="12"/>
      <c r="M59" s="672" t="s">
        <v>65</v>
      </c>
      <c r="N59" s="673"/>
      <c r="O59" s="673"/>
      <c r="P59" s="673"/>
      <c r="Q59" s="674"/>
      <c r="R59" s="672" t="s">
        <v>66</v>
      </c>
      <c r="S59" s="673"/>
      <c r="T59" s="673"/>
      <c r="U59" s="673"/>
      <c r="V59" s="674"/>
      <c r="W59" s="13" t="s">
        <v>2</v>
      </c>
    </row>
    <row r="60" spans="1:28" ht="13.5" thickTop="1">
      <c r="B60" s="109" t="s">
        <v>3</v>
      </c>
      <c r="C60" s="110"/>
      <c r="D60" s="111"/>
      <c r="E60" s="112"/>
      <c r="F60" s="110"/>
      <c r="G60" s="111"/>
      <c r="H60" s="112"/>
      <c r="I60" s="113" t="s">
        <v>4</v>
      </c>
      <c r="J60" s="4"/>
      <c r="L60" s="14" t="s">
        <v>3</v>
      </c>
      <c r="M60" s="20"/>
      <c r="N60" s="16"/>
      <c r="O60" s="17"/>
      <c r="P60" s="18"/>
      <c r="Q60" s="21"/>
      <c r="R60" s="20"/>
      <c r="S60" s="16"/>
      <c r="T60" s="17"/>
      <c r="U60" s="18"/>
      <c r="V60" s="21"/>
      <c r="W60" s="22" t="s">
        <v>4</v>
      </c>
    </row>
    <row r="61" spans="1:28" ht="13.5" thickBot="1">
      <c r="B61" s="114" t="s">
        <v>29</v>
      </c>
      <c r="C61" s="115" t="s">
        <v>5</v>
      </c>
      <c r="D61" s="116" t="s">
        <v>6</v>
      </c>
      <c r="E61" s="635" t="s">
        <v>7</v>
      </c>
      <c r="F61" s="115" t="s">
        <v>5</v>
      </c>
      <c r="G61" s="116" t="s">
        <v>6</v>
      </c>
      <c r="H61" s="289" t="s">
        <v>7</v>
      </c>
      <c r="I61" s="118"/>
      <c r="J61" s="4"/>
      <c r="L61" s="23"/>
      <c r="M61" s="28" t="s">
        <v>8</v>
      </c>
      <c r="N61" s="25" t="s">
        <v>9</v>
      </c>
      <c r="O61" s="26" t="s">
        <v>31</v>
      </c>
      <c r="P61" s="27" t="s">
        <v>32</v>
      </c>
      <c r="Q61" s="26" t="s">
        <v>7</v>
      </c>
      <c r="R61" s="28" t="s">
        <v>8</v>
      </c>
      <c r="S61" s="25" t="s">
        <v>9</v>
      </c>
      <c r="T61" s="26" t="s">
        <v>31</v>
      </c>
      <c r="U61" s="27" t="s">
        <v>32</v>
      </c>
      <c r="V61" s="26" t="s">
        <v>7</v>
      </c>
      <c r="W61" s="29"/>
    </row>
    <row r="62" spans="1:28" ht="5.25" customHeight="1" thickTop="1">
      <c r="B62" s="109"/>
      <c r="C62" s="119"/>
      <c r="D62" s="120"/>
      <c r="E62" s="121"/>
      <c r="F62" s="119"/>
      <c r="G62" s="120"/>
      <c r="H62" s="121"/>
      <c r="I62" s="122"/>
      <c r="J62" s="4"/>
      <c r="L62" s="14"/>
      <c r="M62" s="34"/>
      <c r="N62" s="31"/>
      <c r="O62" s="32"/>
      <c r="P62" s="33"/>
      <c r="Q62" s="35"/>
      <c r="R62" s="34"/>
      <c r="S62" s="31"/>
      <c r="T62" s="32"/>
      <c r="U62" s="33"/>
      <c r="V62" s="35"/>
      <c r="W62" s="36"/>
    </row>
    <row r="63" spans="1:28">
      <c r="A63" s="4" t="str">
        <f>IF(ISERROR(F63/G63)," ",IF(F63/G63&gt;0.5,IF(F63/G63&lt;1.5," ","NOT OK"),"NOT OK"))</f>
        <v xml:space="preserve"> </v>
      </c>
      <c r="B63" s="109" t="s">
        <v>10</v>
      </c>
      <c r="C63" s="376">
        <f t="shared" ref="C63:E63" si="66">+C9+C36</f>
        <v>1250</v>
      </c>
      <c r="D63" s="377">
        <f t="shared" si="66"/>
        <v>1250</v>
      </c>
      <c r="E63" s="309">
        <f t="shared" si="66"/>
        <v>2500</v>
      </c>
      <c r="F63" s="123">
        <f t="shared" ref="F63:H65" si="67">+F9+F36</f>
        <v>1583</v>
      </c>
      <c r="G63" s="125">
        <f t="shared" si="67"/>
        <v>1582</v>
      </c>
      <c r="H63" s="309">
        <f t="shared" si="67"/>
        <v>3165</v>
      </c>
      <c r="I63" s="126">
        <f t="shared" ref="I63:I65" si="68">IF(E63=0,0,((H63/E63)-1)*100)</f>
        <v>26.6</v>
      </c>
      <c r="J63" s="4"/>
      <c r="K63" s="7"/>
      <c r="L63" s="14" t="s">
        <v>10</v>
      </c>
      <c r="M63" s="386">
        <f t="shared" ref="M63:N63" si="69">+M9+M36</f>
        <v>179531</v>
      </c>
      <c r="N63" s="384">
        <f t="shared" si="69"/>
        <v>185628</v>
      </c>
      <c r="O63" s="314">
        <f>SUM(M63:N63)</f>
        <v>365159</v>
      </c>
      <c r="P63" s="385">
        <f>P9+P36</f>
        <v>6</v>
      </c>
      <c r="Q63" s="316">
        <f>+O63+P63</f>
        <v>365165</v>
      </c>
      <c r="R63" s="40">
        <f t="shared" ref="R63:S65" si="70">+R9+R36</f>
        <v>245949</v>
      </c>
      <c r="S63" s="38">
        <f t="shared" si="70"/>
        <v>255145</v>
      </c>
      <c r="T63" s="314">
        <f>SUM(R63:S63)</f>
        <v>501094</v>
      </c>
      <c r="U63" s="39">
        <f>U9+U36</f>
        <v>0</v>
      </c>
      <c r="V63" s="316">
        <f>+T63+U63</f>
        <v>501094</v>
      </c>
      <c r="W63" s="41">
        <f t="shared" ref="W63:W65" si="71">IF(Q63=0,0,((V63/Q63)-1)*100)</f>
        <v>37.223994632563361</v>
      </c>
    </row>
    <row r="64" spans="1:28">
      <c r="A64" s="4" t="str">
        <f>IF(ISERROR(F64/G64)," ",IF(F64/G64&gt;0.5,IF(F64/G64&lt;1.5," ","NOT OK"),"NOT OK"))</f>
        <v xml:space="preserve"> </v>
      </c>
      <c r="B64" s="109" t="s">
        <v>11</v>
      </c>
      <c r="C64" s="376">
        <f t="shared" ref="C64:E64" si="72">+C10+C37</f>
        <v>1239</v>
      </c>
      <c r="D64" s="377">
        <f t="shared" si="72"/>
        <v>1239</v>
      </c>
      <c r="E64" s="309">
        <f t="shared" si="72"/>
        <v>2478</v>
      </c>
      <c r="F64" s="123">
        <f t="shared" si="67"/>
        <v>1622</v>
      </c>
      <c r="G64" s="125">
        <f t="shared" si="67"/>
        <v>1626</v>
      </c>
      <c r="H64" s="309">
        <f t="shared" si="67"/>
        <v>3248</v>
      </c>
      <c r="I64" s="126">
        <f t="shared" si="68"/>
        <v>31.073446327683605</v>
      </c>
      <c r="J64" s="4"/>
      <c r="K64" s="7"/>
      <c r="L64" s="14" t="s">
        <v>11</v>
      </c>
      <c r="M64" s="386">
        <f t="shared" ref="M64:N64" si="73">+M10+M37</f>
        <v>188077</v>
      </c>
      <c r="N64" s="384">
        <f t="shared" si="73"/>
        <v>184071</v>
      </c>
      <c r="O64" s="314">
        <f t="shared" ref="O64:O65" si="74">SUM(M64:N64)</f>
        <v>372148</v>
      </c>
      <c r="P64" s="385">
        <f>P10+P37</f>
        <v>0</v>
      </c>
      <c r="Q64" s="316">
        <f>+O64+P64</f>
        <v>372148</v>
      </c>
      <c r="R64" s="40">
        <f t="shared" si="70"/>
        <v>264159</v>
      </c>
      <c r="S64" s="38">
        <f t="shared" si="70"/>
        <v>262711</v>
      </c>
      <c r="T64" s="314">
        <f t="shared" ref="T64:T65" si="75">SUM(R64:S64)</f>
        <v>526870</v>
      </c>
      <c r="U64" s="39">
        <f>U10+U37</f>
        <v>0</v>
      </c>
      <c r="V64" s="316">
        <f>+T64+U64</f>
        <v>526870</v>
      </c>
      <c r="W64" s="41">
        <f t="shared" si="71"/>
        <v>41.575394735427842</v>
      </c>
    </row>
    <row r="65" spans="1:28" ht="13.5" thickBot="1">
      <c r="A65" s="4" t="str">
        <f>IF(ISERROR(F65/G65)," ",IF(F65/G65&gt;0.5,IF(F65/G65&lt;1.5," ","NOT OK"),"NOT OK"))</f>
        <v xml:space="preserve"> </v>
      </c>
      <c r="B65" s="114" t="s">
        <v>12</v>
      </c>
      <c r="C65" s="378">
        <f t="shared" ref="C65:E65" si="76">+C11+C38</f>
        <v>1438</v>
      </c>
      <c r="D65" s="379">
        <f t="shared" si="76"/>
        <v>1438</v>
      </c>
      <c r="E65" s="309">
        <f t="shared" si="76"/>
        <v>2876</v>
      </c>
      <c r="F65" s="127">
        <f t="shared" si="67"/>
        <v>1747</v>
      </c>
      <c r="G65" s="128">
        <f t="shared" si="67"/>
        <v>1745</v>
      </c>
      <c r="H65" s="309">
        <f t="shared" si="67"/>
        <v>3492</v>
      </c>
      <c r="I65" s="126">
        <f t="shared" si="68"/>
        <v>21.418636995827534</v>
      </c>
      <c r="J65" s="4"/>
      <c r="K65" s="7"/>
      <c r="L65" s="23" t="s">
        <v>12</v>
      </c>
      <c r="M65" s="386">
        <f t="shared" ref="M65:N65" si="77">+M11+M38</f>
        <v>233741</v>
      </c>
      <c r="N65" s="384">
        <f t="shared" si="77"/>
        <v>227156</v>
      </c>
      <c r="O65" s="314">
        <f t="shared" si="74"/>
        <v>460897</v>
      </c>
      <c r="P65" s="385">
        <f>P11+P38</f>
        <v>0</v>
      </c>
      <c r="Q65" s="316">
        <f>+O65+P65</f>
        <v>460897</v>
      </c>
      <c r="R65" s="40">
        <f t="shared" si="70"/>
        <v>291920</v>
      </c>
      <c r="S65" s="38">
        <f t="shared" si="70"/>
        <v>291617</v>
      </c>
      <c r="T65" s="314">
        <f t="shared" si="75"/>
        <v>583537</v>
      </c>
      <c r="U65" s="39">
        <f>U11+U38</f>
        <v>0</v>
      </c>
      <c r="V65" s="316">
        <f>+T65+U65</f>
        <v>583537</v>
      </c>
      <c r="W65" s="41">
        <f t="shared" si="71"/>
        <v>26.608982050219467</v>
      </c>
    </row>
    <row r="66" spans="1:28" ht="14.25" thickTop="1" thickBot="1">
      <c r="A66" s="4" t="str">
        <f>IF(ISERROR(F66/G66)," ",IF(F66/G66&gt;0.5,IF(F66/G66&lt;1.5," ","NOT OK"),"NOT OK"))</f>
        <v xml:space="preserve"> </v>
      </c>
      <c r="B66" s="129" t="s">
        <v>57</v>
      </c>
      <c r="C66" s="130">
        <f t="shared" ref="C66:E66" si="78">+C63+C64+C65</f>
        <v>3927</v>
      </c>
      <c r="D66" s="132">
        <f t="shared" si="78"/>
        <v>3927</v>
      </c>
      <c r="E66" s="313">
        <f t="shared" si="78"/>
        <v>7854</v>
      </c>
      <c r="F66" s="130">
        <f t="shared" ref="F66:H66" si="79">+F63+F64+F65</f>
        <v>4952</v>
      </c>
      <c r="G66" s="132">
        <f t="shared" si="79"/>
        <v>4953</v>
      </c>
      <c r="H66" s="313">
        <f t="shared" si="79"/>
        <v>9905</v>
      </c>
      <c r="I66" s="133">
        <f>IF(E66=0,0,((H66/E66)-1)*100)</f>
        <v>26.114081996434948</v>
      </c>
      <c r="J66" s="4"/>
      <c r="L66" s="42" t="s">
        <v>57</v>
      </c>
      <c r="M66" s="46">
        <f t="shared" ref="M66:Q66" si="80">+M63+M64+M65</f>
        <v>601349</v>
      </c>
      <c r="N66" s="44">
        <f t="shared" si="80"/>
        <v>596855</v>
      </c>
      <c r="O66" s="315">
        <f t="shared" si="80"/>
        <v>1198204</v>
      </c>
      <c r="P66" s="44">
        <f t="shared" si="80"/>
        <v>6</v>
      </c>
      <c r="Q66" s="315">
        <f t="shared" si="80"/>
        <v>1198210</v>
      </c>
      <c r="R66" s="46">
        <f t="shared" ref="R66:V66" si="81">+R63+R64+R65</f>
        <v>802028</v>
      </c>
      <c r="S66" s="44">
        <f t="shared" si="81"/>
        <v>809473</v>
      </c>
      <c r="T66" s="315">
        <f t="shared" si="81"/>
        <v>1611501</v>
      </c>
      <c r="U66" s="44">
        <f t="shared" si="81"/>
        <v>0</v>
      </c>
      <c r="V66" s="315">
        <f t="shared" si="81"/>
        <v>1611501</v>
      </c>
      <c r="W66" s="47">
        <f>IF(Q66=0,0,((V66/Q66)-1)*100)</f>
        <v>34.492367781941404</v>
      </c>
    </row>
    <row r="67" spans="1:28" ht="14.25" thickTop="1" thickBot="1">
      <c r="A67" s="4" t="str">
        <f t="shared" si="9"/>
        <v xml:space="preserve"> </v>
      </c>
      <c r="B67" s="109" t="s">
        <v>13</v>
      </c>
      <c r="C67" s="376">
        <f t="shared" ref="C67:E67" si="82">+C13+C40</f>
        <v>1448</v>
      </c>
      <c r="D67" s="377">
        <f t="shared" si="82"/>
        <v>1449</v>
      </c>
      <c r="E67" s="309">
        <f t="shared" si="82"/>
        <v>2897</v>
      </c>
      <c r="F67" s="123">
        <f>+F13+F40</f>
        <v>1905</v>
      </c>
      <c r="G67" s="125">
        <f>+G13+G40</f>
        <v>1904</v>
      </c>
      <c r="H67" s="309">
        <f>+H13+H40</f>
        <v>3809</v>
      </c>
      <c r="I67" s="126">
        <f t="shared" ref="I67" si="83">IF(E67=0,0,((H67/E67)-1)*100)</f>
        <v>31.480842250604081</v>
      </c>
      <c r="J67" s="4"/>
      <c r="L67" s="14" t="s">
        <v>13</v>
      </c>
      <c r="M67" s="386">
        <f t="shared" ref="M67:N67" si="84">+M13+M40</f>
        <v>236521</v>
      </c>
      <c r="N67" s="384">
        <f t="shared" si="84"/>
        <v>230257</v>
      </c>
      <c r="O67" s="314">
        <f t="shared" ref="O67" si="85">SUM(M67:N67)</f>
        <v>466778</v>
      </c>
      <c r="P67" s="385">
        <f>P13+P40</f>
        <v>0</v>
      </c>
      <c r="Q67" s="316">
        <f>+O67+P67</f>
        <v>466778</v>
      </c>
      <c r="R67" s="40">
        <f>+R13+R40</f>
        <v>318399</v>
      </c>
      <c r="S67" s="38">
        <f>+S13+S40</f>
        <v>310734</v>
      </c>
      <c r="T67" s="314">
        <f t="shared" ref="T67" si="86">SUM(R67:S67)</f>
        <v>629133</v>
      </c>
      <c r="U67" s="39">
        <f>U13+U40</f>
        <v>0</v>
      </c>
      <c r="V67" s="316">
        <f>+T67+U67</f>
        <v>629133</v>
      </c>
      <c r="W67" s="41">
        <f t="shared" ref="W67" si="87">IF(Q67=0,0,((V67/Q67)-1)*100)</f>
        <v>34.78205913732009</v>
      </c>
    </row>
    <row r="68" spans="1:28" ht="14.25" thickTop="1" thickBot="1">
      <c r="A68" s="350" t="str">
        <f>IF(ISERROR(F68/G68)," ",IF(F68/G68&gt;0.5,IF(F68/G68&lt;1.5," ","NOT OK"),"NOT OK"))</f>
        <v xml:space="preserve"> </v>
      </c>
      <c r="B68" s="129" t="s">
        <v>67</v>
      </c>
      <c r="C68" s="130">
        <f>+C66+C67</f>
        <v>5375</v>
      </c>
      <c r="D68" s="132">
        <f t="shared" ref="D68:H68" si="88">+D66+D67</f>
        <v>5376</v>
      </c>
      <c r="E68" s="641">
        <f t="shared" si="88"/>
        <v>10751</v>
      </c>
      <c r="F68" s="130">
        <f t="shared" si="88"/>
        <v>6857</v>
      </c>
      <c r="G68" s="132">
        <f t="shared" si="88"/>
        <v>6857</v>
      </c>
      <c r="H68" s="641">
        <f t="shared" si="88"/>
        <v>13714</v>
      </c>
      <c r="I68" s="133">
        <f>IF(E68=0,0,((H68/E68)-1)*100)</f>
        <v>27.560226955632029</v>
      </c>
      <c r="J68" s="4"/>
      <c r="L68" s="42" t="s">
        <v>67</v>
      </c>
      <c r="M68" s="46">
        <f>+M66+M67</f>
        <v>837870</v>
      </c>
      <c r="N68" s="44">
        <f t="shared" ref="N68:V68" si="89">+N66+N67</f>
        <v>827112</v>
      </c>
      <c r="O68" s="315">
        <f t="shared" si="89"/>
        <v>1664982</v>
      </c>
      <c r="P68" s="44">
        <f t="shared" si="89"/>
        <v>6</v>
      </c>
      <c r="Q68" s="315">
        <f t="shared" si="89"/>
        <v>1664988</v>
      </c>
      <c r="R68" s="46">
        <f t="shared" si="89"/>
        <v>1120427</v>
      </c>
      <c r="S68" s="44">
        <f t="shared" si="89"/>
        <v>1120207</v>
      </c>
      <c r="T68" s="315">
        <f t="shared" si="89"/>
        <v>2240634</v>
      </c>
      <c r="U68" s="44">
        <f t="shared" si="89"/>
        <v>0</v>
      </c>
      <c r="V68" s="315">
        <f t="shared" si="89"/>
        <v>2240634</v>
      </c>
      <c r="W68" s="47">
        <f>IF(Q68=0,0,((V68/Q68)-1)*100)</f>
        <v>34.573582512306402</v>
      </c>
    </row>
    <row r="69" spans="1:28" ht="13.5" thickTop="1">
      <c r="A69" s="4" t="str">
        <f>IF(ISERROR(F69/G69)," ",IF(F69/G69&gt;0.5,IF(F69/G69&lt;1.5," ","NOT OK"),"NOT OK"))</f>
        <v xml:space="preserve"> </v>
      </c>
      <c r="B69" s="109" t="s">
        <v>14</v>
      </c>
      <c r="C69" s="376">
        <f t="shared" ref="C69:E69" si="90">+C15+C42</f>
        <v>1356</v>
      </c>
      <c r="D69" s="377">
        <f t="shared" si="90"/>
        <v>1354</v>
      </c>
      <c r="E69" s="309">
        <f t="shared" si="90"/>
        <v>2710</v>
      </c>
      <c r="F69" s="123"/>
      <c r="G69" s="125"/>
      <c r="H69" s="309"/>
      <c r="I69" s="126"/>
      <c r="J69" s="4"/>
      <c r="L69" s="14" t="s">
        <v>14</v>
      </c>
      <c r="M69" s="386">
        <f t="shared" ref="M69:N69" si="91">+M15+M42</f>
        <v>221580</v>
      </c>
      <c r="N69" s="384">
        <f t="shared" si="91"/>
        <v>231429</v>
      </c>
      <c r="O69" s="314">
        <f>SUM(M69:N69)</f>
        <v>453009</v>
      </c>
      <c r="P69" s="385">
        <f>P15+P42</f>
        <v>0</v>
      </c>
      <c r="Q69" s="316">
        <f>+O69+P69</f>
        <v>453009</v>
      </c>
      <c r="R69" s="40"/>
      <c r="S69" s="38"/>
      <c r="T69" s="314"/>
      <c r="U69" s="39"/>
      <c r="V69" s="316"/>
      <c r="W69" s="41"/>
    </row>
    <row r="70" spans="1:28" ht="13.5" thickBot="1">
      <c r="A70" s="4" t="str">
        <f>IF(ISERROR(F70/G70)," ",IF(F70/G70&gt;0.5,IF(F70/G70&lt;1.5," ","NOT OK"),"NOT OK"))</f>
        <v xml:space="preserve"> </v>
      </c>
      <c r="B70" s="109" t="s">
        <v>15</v>
      </c>
      <c r="C70" s="376">
        <f t="shared" ref="C70:E70" si="92">+C16+C43</f>
        <v>1443</v>
      </c>
      <c r="D70" s="377">
        <f t="shared" si="92"/>
        <v>1446</v>
      </c>
      <c r="E70" s="309">
        <f t="shared" si="92"/>
        <v>2889</v>
      </c>
      <c r="F70" s="123"/>
      <c r="G70" s="125"/>
      <c r="H70" s="309"/>
      <c r="I70" s="126"/>
      <c r="J70" s="4"/>
      <c r="L70" s="14" t="s">
        <v>15</v>
      </c>
      <c r="M70" s="386">
        <f t="shared" ref="M70:N70" si="93">+M16+M43</f>
        <v>233001</v>
      </c>
      <c r="N70" s="384">
        <f t="shared" si="93"/>
        <v>242941</v>
      </c>
      <c r="O70" s="314">
        <f>SUM(M70:N70)</f>
        <v>475942</v>
      </c>
      <c r="P70" s="385">
        <f>P16+P43</f>
        <v>0</v>
      </c>
      <c r="Q70" s="316">
        <f>+O70+P70</f>
        <v>475942</v>
      </c>
      <c r="R70" s="40"/>
      <c r="S70" s="38"/>
      <c r="T70" s="314"/>
      <c r="U70" s="39"/>
      <c r="V70" s="316"/>
      <c r="W70" s="41"/>
    </row>
    <row r="71" spans="1:28" ht="14.25" thickTop="1" thickBot="1">
      <c r="A71" s="350" t="str">
        <f>IF(ISERROR(F71/G71)," ",IF(F71/G71&gt;0.5,IF(F71/G71&lt;1.5," ","NOT OK"),"NOT OK"))</f>
        <v xml:space="preserve"> </v>
      </c>
      <c r="B71" s="129" t="s">
        <v>61</v>
      </c>
      <c r="C71" s="130">
        <f t="shared" ref="C71:E71" si="94">+C67+C69+C70</f>
        <v>4247</v>
      </c>
      <c r="D71" s="132">
        <f t="shared" si="94"/>
        <v>4249</v>
      </c>
      <c r="E71" s="313">
        <f t="shared" si="94"/>
        <v>8496</v>
      </c>
      <c r="F71" s="130"/>
      <c r="G71" s="132"/>
      <c r="H71" s="313"/>
      <c r="I71" s="133"/>
      <c r="J71" s="4"/>
      <c r="L71" s="42" t="s">
        <v>61</v>
      </c>
      <c r="M71" s="46">
        <f t="shared" ref="M71:Q71" si="95">+M67+M69+M70</f>
        <v>691102</v>
      </c>
      <c r="N71" s="44">
        <f t="shared" si="95"/>
        <v>704627</v>
      </c>
      <c r="O71" s="315">
        <f t="shared" si="95"/>
        <v>1395729</v>
      </c>
      <c r="P71" s="44">
        <f t="shared" si="95"/>
        <v>0</v>
      </c>
      <c r="Q71" s="315">
        <f t="shared" si="95"/>
        <v>1395729</v>
      </c>
      <c r="R71" s="46"/>
      <c r="S71" s="44"/>
      <c r="T71" s="315"/>
      <c r="U71" s="44"/>
      <c r="V71" s="315"/>
      <c r="W71" s="47"/>
    </row>
    <row r="72" spans="1:28" ht="13.5" thickTop="1">
      <c r="A72" s="4" t="str">
        <f t="shared" si="9"/>
        <v xml:space="preserve"> </v>
      </c>
      <c r="B72" s="109" t="s">
        <v>16</v>
      </c>
      <c r="C72" s="135">
        <f t="shared" ref="C72:E72" si="96">+C18+C45</f>
        <v>1466</v>
      </c>
      <c r="D72" s="137">
        <f t="shared" si="96"/>
        <v>1463</v>
      </c>
      <c r="E72" s="309">
        <f t="shared" si="96"/>
        <v>2929</v>
      </c>
      <c r="F72" s="135"/>
      <c r="G72" s="137"/>
      <c r="H72" s="309"/>
      <c r="I72" s="126"/>
      <c r="J72" s="8"/>
      <c r="L72" s="14" t="s">
        <v>16</v>
      </c>
      <c r="M72" s="386">
        <f t="shared" ref="M72:N72" si="97">+M18+M45</f>
        <v>236930</v>
      </c>
      <c r="N72" s="384">
        <f t="shared" si="97"/>
        <v>235936</v>
      </c>
      <c r="O72" s="314">
        <f t="shared" ref="O72" si="98">SUM(M72:N72)</f>
        <v>472866</v>
      </c>
      <c r="P72" s="385">
        <f>P18+P45</f>
        <v>0</v>
      </c>
      <c r="Q72" s="316">
        <f>+O72+P72</f>
        <v>472866</v>
      </c>
      <c r="R72" s="40"/>
      <c r="S72" s="38"/>
      <c r="T72" s="314"/>
      <c r="U72" s="39"/>
      <c r="V72" s="316"/>
      <c r="W72" s="41"/>
    </row>
    <row r="73" spans="1:28">
      <c r="A73" s="4" t="str">
        <f t="shared" ref="A73" si="99">IF(ISERROR(F73/G73)," ",IF(F73/G73&gt;0.5,IF(F73/G73&lt;1.5," ","NOT OK"),"NOT OK"))</f>
        <v xml:space="preserve"> </v>
      </c>
      <c r="B73" s="109" t="s">
        <v>17</v>
      </c>
      <c r="C73" s="135">
        <f t="shared" ref="C73:E73" si="100">+C19+C46</f>
        <v>1532</v>
      </c>
      <c r="D73" s="137">
        <f t="shared" si="100"/>
        <v>1531</v>
      </c>
      <c r="E73" s="309">
        <f t="shared" si="100"/>
        <v>3063</v>
      </c>
      <c r="F73" s="135"/>
      <c r="G73" s="137"/>
      <c r="H73" s="309"/>
      <c r="I73" s="126"/>
      <c r="J73" s="4"/>
      <c r="L73" s="14" t="s">
        <v>17</v>
      </c>
      <c r="M73" s="386">
        <f t="shared" ref="M73:N73" si="101">+M19+M46</f>
        <v>231734</v>
      </c>
      <c r="N73" s="384">
        <f t="shared" si="101"/>
        <v>233397</v>
      </c>
      <c r="O73" s="314">
        <f>SUM(M73:N73)</f>
        <v>465131</v>
      </c>
      <c r="P73" s="383">
        <f>P19+P46</f>
        <v>0</v>
      </c>
      <c r="Q73" s="314">
        <f>+O73+P73</f>
        <v>465131</v>
      </c>
      <c r="R73" s="40"/>
      <c r="S73" s="38"/>
      <c r="T73" s="314"/>
      <c r="U73" s="145"/>
      <c r="V73" s="314"/>
      <c r="W73" s="41"/>
    </row>
    <row r="74" spans="1:28" ht="13.5" thickBot="1">
      <c r="A74" s="4" t="str">
        <f>IF(ISERROR(F74/G74)," ",IF(F74/G74&gt;0.5,IF(F74/G74&lt;1.5," ","NOT OK"),"NOT OK"))</f>
        <v xml:space="preserve"> </v>
      </c>
      <c r="B74" s="109" t="s">
        <v>18</v>
      </c>
      <c r="C74" s="135">
        <f t="shared" ref="C74:E74" si="102">+C20+C47</f>
        <v>1449</v>
      </c>
      <c r="D74" s="137">
        <f t="shared" si="102"/>
        <v>1451</v>
      </c>
      <c r="E74" s="309">
        <f t="shared" si="102"/>
        <v>2900</v>
      </c>
      <c r="F74" s="135"/>
      <c r="G74" s="137"/>
      <c r="H74" s="309"/>
      <c r="I74" s="126"/>
      <c r="J74" s="4"/>
      <c r="L74" s="14" t="s">
        <v>18</v>
      </c>
      <c r="M74" s="386">
        <f t="shared" ref="M74:N74" si="103">+M20+M47</f>
        <v>239009</v>
      </c>
      <c r="N74" s="384">
        <f t="shared" si="103"/>
        <v>233794</v>
      </c>
      <c r="O74" s="314">
        <f>SUM(M74:N74)</f>
        <v>472803</v>
      </c>
      <c r="P74" s="383">
        <f>P20+P47</f>
        <v>0</v>
      </c>
      <c r="Q74" s="314">
        <f>+O74+P74</f>
        <v>472803</v>
      </c>
      <c r="R74" s="40"/>
      <c r="S74" s="38"/>
      <c r="T74" s="314"/>
      <c r="U74" s="145"/>
      <c r="V74" s="314"/>
      <c r="W74" s="41"/>
      <c r="Y74" s="292"/>
    </row>
    <row r="75" spans="1:28" ht="15.75" customHeight="1" thickTop="1" thickBot="1">
      <c r="A75" s="10" t="str">
        <f>IF(ISERROR(F75/G75)," ",IF(F75/G75&gt;0.5,IF(F75/G75&lt;1.5," ","NOT OK"),"NOT OK"))</f>
        <v xml:space="preserve"> </v>
      </c>
      <c r="B75" s="138" t="s">
        <v>19</v>
      </c>
      <c r="C75" s="130">
        <f t="shared" ref="C75:E75" si="104">+C72+C73+C74</f>
        <v>4447</v>
      </c>
      <c r="D75" s="140">
        <f t="shared" si="104"/>
        <v>4445</v>
      </c>
      <c r="E75" s="417">
        <f t="shared" si="104"/>
        <v>8892</v>
      </c>
      <c r="F75" s="130"/>
      <c r="G75" s="140"/>
      <c r="H75" s="417"/>
      <c r="I75" s="133"/>
      <c r="J75" s="4"/>
      <c r="K75" s="11"/>
      <c r="L75" s="48" t="s">
        <v>19</v>
      </c>
      <c r="M75" s="49">
        <f t="shared" ref="M75:Q75" si="105">+M72+M73+M74</f>
        <v>707673</v>
      </c>
      <c r="N75" s="50">
        <f t="shared" si="105"/>
        <v>703127</v>
      </c>
      <c r="O75" s="413">
        <f t="shared" si="105"/>
        <v>1410800</v>
      </c>
      <c r="P75" s="50">
        <f t="shared" si="105"/>
        <v>0</v>
      </c>
      <c r="Q75" s="413">
        <f t="shared" si="105"/>
        <v>1410800</v>
      </c>
      <c r="R75" s="49"/>
      <c r="S75" s="50"/>
      <c r="T75" s="413"/>
      <c r="U75" s="50"/>
      <c r="V75" s="413"/>
      <c r="W75" s="51"/>
    </row>
    <row r="76" spans="1:28" ht="13.5" thickTop="1">
      <c r="A76" s="4" t="str">
        <f>IF(ISERROR(F76/G76)," ",IF(F76/G76&gt;0.5,IF(F76/G76&lt;1.5," ","NOT OK"),"NOT OK"))</f>
        <v xml:space="preserve"> </v>
      </c>
      <c r="B76" s="109" t="s">
        <v>21</v>
      </c>
      <c r="C76" s="376">
        <f t="shared" ref="C76:E76" si="106">+C22+C49</f>
        <v>1636</v>
      </c>
      <c r="D76" s="377">
        <f t="shared" si="106"/>
        <v>1637</v>
      </c>
      <c r="E76" s="310">
        <f t="shared" si="106"/>
        <v>3273</v>
      </c>
      <c r="F76" s="123"/>
      <c r="G76" s="125"/>
      <c r="H76" s="310"/>
      <c r="I76" s="126"/>
      <c r="J76" s="4"/>
      <c r="L76" s="14" t="s">
        <v>21</v>
      </c>
      <c r="M76" s="386">
        <f t="shared" ref="M76:N76" si="107">+M22+M49</f>
        <v>272851</v>
      </c>
      <c r="N76" s="384">
        <f t="shared" si="107"/>
        <v>263668</v>
      </c>
      <c r="O76" s="314">
        <f>SUM(M76:N76)</f>
        <v>536519</v>
      </c>
      <c r="P76" s="383">
        <f>P22+P49</f>
        <v>0</v>
      </c>
      <c r="Q76" s="314">
        <f>+O76+P76</f>
        <v>536519</v>
      </c>
      <c r="R76" s="40"/>
      <c r="S76" s="38"/>
      <c r="T76" s="314"/>
      <c r="U76" s="145"/>
      <c r="V76" s="314"/>
      <c r="W76" s="41"/>
    </row>
    <row r="77" spans="1:28">
      <c r="A77" s="4" t="str">
        <f t="shared" ref="A77" si="108">IF(ISERROR(F77/G77)," ",IF(F77/G77&gt;0.5,IF(F77/G77&lt;1.5," ","NOT OK"),"NOT OK"))</f>
        <v xml:space="preserve"> </v>
      </c>
      <c r="B77" s="109" t="s">
        <v>22</v>
      </c>
      <c r="C77" s="376">
        <f t="shared" ref="C77:E77" si="109">+C23+C50</f>
        <v>1584</v>
      </c>
      <c r="D77" s="377">
        <f t="shared" si="109"/>
        <v>1583</v>
      </c>
      <c r="E77" s="311">
        <f t="shared" si="109"/>
        <v>3167</v>
      </c>
      <c r="F77" s="376"/>
      <c r="G77" s="377"/>
      <c r="H77" s="311"/>
      <c r="I77" s="126"/>
      <c r="J77" s="10"/>
      <c r="L77" s="14" t="s">
        <v>22</v>
      </c>
      <c r="M77" s="386">
        <f t="shared" ref="M77:N77" si="110">+M23+M50</f>
        <v>258001</v>
      </c>
      <c r="N77" s="384">
        <f t="shared" si="110"/>
        <v>260938</v>
      </c>
      <c r="O77" s="314">
        <f t="shared" ref="O77:O78" si="111">SUM(M77:N77)</f>
        <v>518939</v>
      </c>
      <c r="P77" s="383">
        <f>P23+P50</f>
        <v>163</v>
      </c>
      <c r="Q77" s="314">
        <f>+O77+P77</f>
        <v>519102</v>
      </c>
      <c r="R77" s="386"/>
      <c r="S77" s="384"/>
      <c r="T77" s="314"/>
      <c r="U77" s="383"/>
      <c r="V77" s="314"/>
      <c r="W77" s="41"/>
    </row>
    <row r="78" spans="1:28" ht="13.5" thickBot="1">
      <c r="A78" s="4" t="str">
        <f t="shared" ref="A78" si="112">IF(ISERROR(F78/G78)," ",IF(F78/G78&gt;0.5,IF(F78/G78&lt;1.5," ","NOT OK"),"NOT OK"))</f>
        <v xml:space="preserve"> </v>
      </c>
      <c r="B78" s="109" t="s">
        <v>23</v>
      </c>
      <c r="C78" s="376">
        <f t="shared" ref="C78:E78" si="113">+C24+C51</f>
        <v>1444</v>
      </c>
      <c r="D78" s="141">
        <f t="shared" si="113"/>
        <v>1443</v>
      </c>
      <c r="E78" s="312">
        <f t="shared" si="113"/>
        <v>2887</v>
      </c>
      <c r="F78" s="123"/>
      <c r="G78" s="141"/>
      <c r="H78" s="312"/>
      <c r="I78" s="142"/>
      <c r="J78" s="4"/>
      <c r="L78" s="14" t="s">
        <v>23</v>
      </c>
      <c r="M78" s="386">
        <f t="shared" ref="M78:N78" si="114">+M24+M51</f>
        <v>228846</v>
      </c>
      <c r="N78" s="384">
        <f t="shared" si="114"/>
        <v>230833</v>
      </c>
      <c r="O78" s="314">
        <f t="shared" si="111"/>
        <v>459679</v>
      </c>
      <c r="P78" s="385">
        <f>P24+P51</f>
        <v>0</v>
      </c>
      <c r="Q78" s="316">
        <f>+O78+P78</f>
        <v>459679</v>
      </c>
      <c r="R78" s="40"/>
      <c r="S78" s="38"/>
      <c r="T78" s="314"/>
      <c r="U78" s="39"/>
      <c r="V78" s="316"/>
      <c r="W78" s="41"/>
    </row>
    <row r="79" spans="1:28" ht="14.25" thickTop="1" thickBot="1">
      <c r="A79" s="350" t="str">
        <f>IF(ISERROR(F79/G79)," ",IF(F79/G79&gt;0.5,IF(F79/G79&lt;1.5," ","NOT OK"),"NOT OK"))</f>
        <v xml:space="preserve"> </v>
      </c>
      <c r="B79" s="129" t="s">
        <v>40</v>
      </c>
      <c r="C79" s="130">
        <f t="shared" ref="C79:E79" si="115">+C76+C77+C78</f>
        <v>4664</v>
      </c>
      <c r="D79" s="130">
        <f t="shared" si="115"/>
        <v>4663</v>
      </c>
      <c r="E79" s="130">
        <f t="shared" si="115"/>
        <v>9327</v>
      </c>
      <c r="F79" s="130"/>
      <c r="G79" s="130"/>
      <c r="H79" s="130"/>
      <c r="I79" s="133"/>
      <c r="J79" s="4"/>
      <c r="L79" s="418" t="s">
        <v>40</v>
      </c>
      <c r="M79" s="46">
        <f t="shared" ref="M79:Q79" si="116">+M76+M77+M78</f>
        <v>759698</v>
      </c>
      <c r="N79" s="44">
        <f t="shared" si="116"/>
        <v>755439</v>
      </c>
      <c r="O79" s="315">
        <f t="shared" si="116"/>
        <v>1515137</v>
      </c>
      <c r="P79" s="44">
        <f t="shared" si="116"/>
        <v>163</v>
      </c>
      <c r="Q79" s="315">
        <f t="shared" si="116"/>
        <v>1515300</v>
      </c>
      <c r="R79" s="46"/>
      <c r="S79" s="44"/>
      <c r="T79" s="315"/>
      <c r="U79" s="44"/>
      <c r="V79" s="315"/>
      <c r="W79" s="47"/>
    </row>
    <row r="80" spans="1:28" ht="14.25" thickTop="1" thickBot="1">
      <c r="A80" s="350" t="str">
        <f>IF(ISERROR(F80/G80)," ",IF(F80/G80&gt;0.5,IF(F80/G80&lt;1.5," ","NOT OK"),"NOT OK"))</f>
        <v xml:space="preserve"> </v>
      </c>
      <c r="B80" s="129" t="s">
        <v>62</v>
      </c>
      <c r="C80" s="130">
        <f t="shared" ref="C80:E80" si="117">C71+C75+C76+C77+C78</f>
        <v>13358</v>
      </c>
      <c r="D80" s="130">
        <f t="shared" si="117"/>
        <v>13357</v>
      </c>
      <c r="E80" s="130">
        <f t="shared" si="117"/>
        <v>26715</v>
      </c>
      <c r="F80" s="130"/>
      <c r="G80" s="130"/>
      <c r="H80" s="130"/>
      <c r="I80" s="133"/>
      <c r="J80" s="4"/>
      <c r="L80" s="418" t="s">
        <v>62</v>
      </c>
      <c r="M80" s="43">
        <f t="shared" ref="M80:Q80" si="118">M71+M75+M76+M77+M78</f>
        <v>2158473</v>
      </c>
      <c r="N80" s="43">
        <f t="shared" si="118"/>
        <v>2163193</v>
      </c>
      <c r="O80" s="414">
        <f t="shared" si="118"/>
        <v>4321666</v>
      </c>
      <c r="P80" s="43">
        <f t="shared" si="118"/>
        <v>163</v>
      </c>
      <c r="Q80" s="414">
        <f t="shared" si="118"/>
        <v>4321829</v>
      </c>
      <c r="R80" s="43"/>
      <c r="S80" s="43"/>
      <c r="T80" s="414"/>
      <c r="U80" s="43"/>
      <c r="V80" s="414"/>
      <c r="W80" s="47"/>
      <c r="X80" s="1"/>
      <c r="AA80" s="1"/>
      <c r="AB80" s="1"/>
    </row>
    <row r="81" spans="1:27" ht="14.25" thickTop="1" thickBot="1">
      <c r="A81" s="350" t="str">
        <f>IF(ISERROR(F81/G81)," ",IF(F81/G81&gt;0.5,IF(F81/G81&lt;1.5," ","NOT OK"),"NOT OK"))</f>
        <v xml:space="preserve"> </v>
      </c>
      <c r="B81" s="129" t="s">
        <v>63</v>
      </c>
      <c r="C81" s="130">
        <f t="shared" ref="C81:E81" si="119">+C66+C71+C75+C79</f>
        <v>17285</v>
      </c>
      <c r="D81" s="130">
        <f t="shared" si="119"/>
        <v>17284</v>
      </c>
      <c r="E81" s="130">
        <f t="shared" si="119"/>
        <v>34569</v>
      </c>
      <c r="F81" s="130"/>
      <c r="G81" s="130"/>
      <c r="H81" s="130"/>
      <c r="I81" s="133"/>
      <c r="J81" s="4"/>
      <c r="L81" s="418" t="s">
        <v>63</v>
      </c>
      <c r="M81" s="46">
        <f t="shared" ref="M81:Q81" si="120">+M66+M71+M75+M79</f>
        <v>2759822</v>
      </c>
      <c r="N81" s="44">
        <f t="shared" si="120"/>
        <v>2760048</v>
      </c>
      <c r="O81" s="315">
        <f t="shared" si="120"/>
        <v>5519870</v>
      </c>
      <c r="P81" s="44">
        <f t="shared" si="120"/>
        <v>169</v>
      </c>
      <c r="Q81" s="315">
        <f t="shared" si="120"/>
        <v>5520039</v>
      </c>
      <c r="R81" s="46"/>
      <c r="S81" s="44"/>
      <c r="T81" s="315"/>
      <c r="U81" s="44"/>
      <c r="V81" s="315"/>
      <c r="W81" s="47"/>
    </row>
    <row r="82" spans="1:27" ht="14.25" thickTop="1" thickBot="1">
      <c r="B82" s="143" t="s">
        <v>60</v>
      </c>
      <c r="C82" s="105"/>
      <c r="D82" s="105"/>
      <c r="E82" s="105"/>
      <c r="F82" s="105"/>
      <c r="G82" s="105"/>
      <c r="H82" s="105"/>
      <c r="I82" s="106"/>
      <c r="J82" s="4"/>
      <c r="L82" s="55" t="s">
        <v>60</v>
      </c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4"/>
    </row>
    <row r="83" spans="1:27" ht="13.5" customHeight="1" thickTop="1">
      <c r="J83" s="4"/>
      <c r="L83" s="675" t="s">
        <v>33</v>
      </c>
      <c r="M83" s="676"/>
      <c r="N83" s="676"/>
      <c r="O83" s="676"/>
      <c r="P83" s="676"/>
      <c r="Q83" s="676"/>
      <c r="R83" s="676"/>
      <c r="S83" s="676"/>
      <c r="T83" s="676"/>
      <c r="U83" s="676"/>
      <c r="V83" s="676"/>
      <c r="W83" s="677"/>
    </row>
    <row r="84" spans="1:27" ht="13.5" customHeight="1" thickBot="1">
      <c r="J84" s="4"/>
      <c r="L84" s="678" t="s">
        <v>43</v>
      </c>
      <c r="M84" s="679"/>
      <c r="N84" s="679"/>
      <c r="O84" s="679"/>
      <c r="P84" s="679"/>
      <c r="Q84" s="679"/>
      <c r="R84" s="679"/>
      <c r="S84" s="679"/>
      <c r="T84" s="679"/>
      <c r="U84" s="679"/>
      <c r="V84" s="679"/>
      <c r="W84" s="680"/>
    </row>
    <row r="85" spans="1:27" ht="13.5" customHeight="1" thickTop="1" thickBot="1">
      <c r="L85" s="56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8" t="s">
        <v>34</v>
      </c>
    </row>
    <row r="86" spans="1:27" ht="13.5" customHeight="1" thickTop="1" thickBot="1">
      <c r="L86" s="59"/>
      <c r="M86" s="196" t="s">
        <v>65</v>
      </c>
      <c r="N86" s="196"/>
      <c r="O86" s="196"/>
      <c r="P86" s="196"/>
      <c r="Q86" s="197"/>
      <c r="R86" s="196" t="s">
        <v>66</v>
      </c>
      <c r="S86" s="196"/>
      <c r="T86" s="196"/>
      <c r="U86" s="196"/>
      <c r="V86" s="197"/>
      <c r="W86" s="60" t="s">
        <v>2</v>
      </c>
    </row>
    <row r="87" spans="1:27" ht="13.5" thickTop="1">
      <c r="L87" s="61" t="s">
        <v>3</v>
      </c>
      <c r="M87" s="62"/>
      <c r="N87" s="63"/>
      <c r="O87" s="64"/>
      <c r="P87" s="65"/>
      <c r="Q87" s="64"/>
      <c r="R87" s="62"/>
      <c r="S87" s="63"/>
      <c r="T87" s="64"/>
      <c r="U87" s="65"/>
      <c r="V87" s="64"/>
      <c r="W87" s="66" t="s">
        <v>4</v>
      </c>
    </row>
    <row r="88" spans="1:27" ht="13.5" thickBot="1">
      <c r="L88" s="67"/>
      <c r="M88" s="68" t="s">
        <v>35</v>
      </c>
      <c r="N88" s="69" t="s">
        <v>36</v>
      </c>
      <c r="O88" s="70" t="s">
        <v>37</v>
      </c>
      <c r="P88" s="71" t="s">
        <v>32</v>
      </c>
      <c r="Q88" s="70" t="s">
        <v>7</v>
      </c>
      <c r="R88" s="68" t="s">
        <v>35</v>
      </c>
      <c r="S88" s="69" t="s">
        <v>36</v>
      </c>
      <c r="T88" s="70" t="s">
        <v>37</v>
      </c>
      <c r="U88" s="71" t="s">
        <v>32</v>
      </c>
      <c r="V88" s="70" t="s">
        <v>7</v>
      </c>
      <c r="W88" s="72"/>
    </row>
    <row r="89" spans="1:27" ht="6.75" customHeight="1" thickTop="1">
      <c r="L89" s="61"/>
      <c r="M89" s="73"/>
      <c r="N89" s="74"/>
      <c r="O89" s="75"/>
      <c r="P89" s="76"/>
      <c r="Q89" s="75"/>
      <c r="R89" s="73"/>
      <c r="S89" s="74"/>
      <c r="T89" s="75"/>
      <c r="U89" s="76"/>
      <c r="V89" s="75"/>
      <c r="W89" s="77"/>
    </row>
    <row r="90" spans="1:27">
      <c r="A90" s="353"/>
      <c r="L90" s="61" t="s">
        <v>10</v>
      </c>
      <c r="M90" s="391">
        <v>1028</v>
      </c>
      <c r="N90" s="392">
        <v>874</v>
      </c>
      <c r="O90" s="394">
        <f>+M90+N90</f>
        <v>1902</v>
      </c>
      <c r="P90" s="389">
        <v>0</v>
      </c>
      <c r="Q90" s="394">
        <f t="shared" ref="Q90" si="121">O90+P90</f>
        <v>1902</v>
      </c>
      <c r="R90" s="387">
        <v>1046</v>
      </c>
      <c r="S90" s="388">
        <v>1007</v>
      </c>
      <c r="T90" s="390">
        <f>+R90+S90</f>
        <v>2053</v>
      </c>
      <c r="U90" s="389">
        <v>0</v>
      </c>
      <c r="V90" s="179">
        <f t="shared" ref="V90:V92" si="122">T90+U90</f>
        <v>2053</v>
      </c>
      <c r="W90" s="81">
        <f>IF(Q90=0,0,((V90/Q90)-1)*100)</f>
        <v>7.9390115667718142</v>
      </c>
      <c r="Y90" s="361"/>
      <c r="Z90" s="361"/>
      <c r="AA90" s="359"/>
    </row>
    <row r="91" spans="1:27">
      <c r="A91" s="353"/>
      <c r="L91" s="61" t="s">
        <v>11</v>
      </c>
      <c r="M91" s="391">
        <v>999</v>
      </c>
      <c r="N91" s="392">
        <v>1012</v>
      </c>
      <c r="O91" s="394">
        <f t="shared" ref="O91:O94" si="123">+M91+N91</f>
        <v>2011</v>
      </c>
      <c r="P91" s="389">
        <v>0</v>
      </c>
      <c r="Q91" s="394">
        <f>O91+P91</f>
        <v>2011</v>
      </c>
      <c r="R91" s="387">
        <v>1235</v>
      </c>
      <c r="S91" s="388">
        <v>1238</v>
      </c>
      <c r="T91" s="390">
        <f t="shared" ref="T91:T94" si="124">+R91+S91</f>
        <v>2473</v>
      </c>
      <c r="U91" s="389">
        <v>0</v>
      </c>
      <c r="V91" s="179">
        <f>T91+U91</f>
        <v>2473</v>
      </c>
      <c r="W91" s="81">
        <f>IF(Q91=0,0,((V91/Q91)-1)*100)</f>
        <v>22.97364495275982</v>
      </c>
      <c r="X91" s="296"/>
      <c r="Y91" s="297"/>
      <c r="Z91" s="297"/>
      <c r="AA91" s="359"/>
    </row>
    <row r="92" spans="1:27" ht="13.5" thickBot="1">
      <c r="A92" s="353"/>
      <c r="L92" s="67" t="s">
        <v>12</v>
      </c>
      <c r="M92" s="391">
        <v>967</v>
      </c>
      <c r="N92" s="392">
        <v>852</v>
      </c>
      <c r="O92" s="394">
        <f t="shared" si="123"/>
        <v>1819</v>
      </c>
      <c r="P92" s="389">
        <v>0</v>
      </c>
      <c r="Q92" s="394">
        <f t="shared" ref="Q92" si="125">O92+P92</f>
        <v>1819</v>
      </c>
      <c r="R92" s="387">
        <v>1217</v>
      </c>
      <c r="S92" s="388">
        <v>1343</v>
      </c>
      <c r="T92" s="390">
        <f t="shared" si="124"/>
        <v>2560</v>
      </c>
      <c r="U92" s="389">
        <v>0</v>
      </c>
      <c r="V92" s="179">
        <f t="shared" si="122"/>
        <v>2560</v>
      </c>
      <c r="W92" s="81">
        <f>IF(Q92=0,0,((V92/Q92)-1)*100)</f>
        <v>40.736668499175366</v>
      </c>
      <c r="X92" s="296"/>
      <c r="Y92" s="297"/>
      <c r="Z92" s="297"/>
      <c r="AA92" s="359"/>
    </row>
    <row r="93" spans="1:27" ht="14.25" thickTop="1" thickBot="1">
      <c r="A93" s="353"/>
      <c r="L93" s="82" t="s">
        <v>57</v>
      </c>
      <c r="M93" s="83">
        <f t="shared" ref="M93:N93" si="126">+M90+M91+M92</f>
        <v>2994</v>
      </c>
      <c r="N93" s="84">
        <f t="shared" si="126"/>
        <v>2738</v>
      </c>
      <c r="O93" s="180">
        <f t="shared" si="123"/>
        <v>5732</v>
      </c>
      <c r="P93" s="83">
        <v>0</v>
      </c>
      <c r="Q93" s="180">
        <f t="shared" ref="Q93" si="127">+Q90+Q91+Q92</f>
        <v>5732</v>
      </c>
      <c r="R93" s="83">
        <f t="shared" ref="R93:V93" si="128">+R90+R91+R92</f>
        <v>3498</v>
      </c>
      <c r="S93" s="84">
        <f t="shared" si="128"/>
        <v>3588</v>
      </c>
      <c r="T93" s="180">
        <f t="shared" si="124"/>
        <v>7086</v>
      </c>
      <c r="U93" s="83">
        <v>0</v>
      </c>
      <c r="V93" s="180">
        <f t="shared" si="128"/>
        <v>7086</v>
      </c>
      <c r="W93" s="85">
        <f t="shared" ref="W93" si="129">IF(Q93=0,0,((V93/Q93)-1)*100)</f>
        <v>23.621772505233785</v>
      </c>
      <c r="Y93" s="292"/>
      <c r="Z93" s="292"/>
    </row>
    <row r="94" spans="1:27" ht="14.25" thickTop="1" thickBot="1">
      <c r="A94" s="353"/>
      <c r="L94" s="61" t="s">
        <v>13</v>
      </c>
      <c r="M94" s="391">
        <v>918</v>
      </c>
      <c r="N94" s="392">
        <v>822</v>
      </c>
      <c r="O94" s="394">
        <f t="shared" si="123"/>
        <v>1740</v>
      </c>
      <c r="P94" s="389">
        <v>0</v>
      </c>
      <c r="Q94" s="394">
        <f>O94+P94</f>
        <v>1740</v>
      </c>
      <c r="R94" s="78">
        <v>1226</v>
      </c>
      <c r="S94" s="79">
        <v>1185</v>
      </c>
      <c r="T94" s="179">
        <f t="shared" si="124"/>
        <v>2411</v>
      </c>
      <c r="U94" s="80">
        <v>0</v>
      </c>
      <c r="V94" s="179">
        <f>T94+U94</f>
        <v>2411</v>
      </c>
      <c r="W94" s="81">
        <f t="shared" ref="W94:W95" si="130">IF(Q94=0,0,((V94/Q94)-1)*100)</f>
        <v>38.563218390804586</v>
      </c>
      <c r="X94" s="645"/>
      <c r="Y94" s="646"/>
      <c r="Z94" s="646"/>
      <c r="AA94" s="647"/>
    </row>
    <row r="95" spans="1:27" ht="14.25" thickTop="1" thickBot="1">
      <c r="A95" s="353"/>
      <c r="L95" s="82" t="s">
        <v>67</v>
      </c>
      <c r="M95" s="83">
        <f>+M93+M94</f>
        <v>3912</v>
      </c>
      <c r="N95" s="84">
        <f t="shared" ref="N95:V95" si="131">+N93+N94</f>
        <v>3560</v>
      </c>
      <c r="O95" s="180">
        <f t="shared" si="131"/>
        <v>7472</v>
      </c>
      <c r="P95" s="83">
        <f t="shared" si="131"/>
        <v>0</v>
      </c>
      <c r="Q95" s="180">
        <f t="shared" si="131"/>
        <v>7472</v>
      </c>
      <c r="R95" s="83">
        <f t="shared" si="131"/>
        <v>4724</v>
      </c>
      <c r="S95" s="84">
        <f t="shared" si="131"/>
        <v>4773</v>
      </c>
      <c r="T95" s="180">
        <f t="shared" si="131"/>
        <v>9497</v>
      </c>
      <c r="U95" s="83">
        <f t="shared" si="131"/>
        <v>0</v>
      </c>
      <c r="V95" s="180">
        <f t="shared" si="131"/>
        <v>9497</v>
      </c>
      <c r="W95" s="85">
        <f t="shared" si="130"/>
        <v>27.101177730192717</v>
      </c>
      <c r="X95" s="645"/>
      <c r="Y95" s="646"/>
      <c r="Z95" s="646"/>
      <c r="AA95" s="647"/>
    </row>
    <row r="96" spans="1:27" ht="13.5" thickTop="1">
      <c r="A96" s="353"/>
      <c r="L96" s="61" t="s">
        <v>14</v>
      </c>
      <c r="M96" s="391">
        <v>951</v>
      </c>
      <c r="N96" s="392">
        <v>849</v>
      </c>
      <c r="O96" s="394">
        <f>+M96+N96</f>
        <v>1800</v>
      </c>
      <c r="P96" s="389">
        <v>0</v>
      </c>
      <c r="Q96" s="394">
        <f>O96+P96</f>
        <v>1800</v>
      </c>
      <c r="R96" s="78"/>
      <c r="S96" s="79"/>
      <c r="T96" s="179"/>
      <c r="U96" s="80"/>
      <c r="V96" s="179"/>
      <c r="W96" s="81"/>
      <c r="Y96" s="292"/>
      <c r="Z96" s="292"/>
    </row>
    <row r="97" spans="1:28" ht="13.5" thickBot="1">
      <c r="A97" s="353"/>
      <c r="L97" s="61" t="s">
        <v>15</v>
      </c>
      <c r="M97" s="391">
        <v>1200</v>
      </c>
      <c r="N97" s="392">
        <v>1159</v>
      </c>
      <c r="O97" s="394">
        <f>+M97+N97</f>
        <v>2359</v>
      </c>
      <c r="P97" s="389">
        <v>0</v>
      </c>
      <c r="Q97" s="394">
        <f>O97+P97</f>
        <v>2359</v>
      </c>
      <c r="R97" s="78"/>
      <c r="S97" s="79"/>
      <c r="T97" s="179"/>
      <c r="U97" s="80"/>
      <c r="V97" s="179"/>
      <c r="W97" s="81"/>
      <c r="Y97" s="292"/>
      <c r="Z97" s="292"/>
    </row>
    <row r="98" spans="1:28" ht="14.25" thickTop="1" thickBot="1">
      <c r="A98" s="353"/>
      <c r="L98" s="82" t="s">
        <v>61</v>
      </c>
      <c r="M98" s="83">
        <f t="shared" ref="M98:Q98" si="132">+M94+M96+M97</f>
        <v>3069</v>
      </c>
      <c r="N98" s="84">
        <f t="shared" si="132"/>
        <v>2830</v>
      </c>
      <c r="O98" s="180">
        <f t="shared" si="132"/>
        <v>5899</v>
      </c>
      <c r="P98" s="83">
        <f t="shared" si="132"/>
        <v>0</v>
      </c>
      <c r="Q98" s="180">
        <f t="shared" si="132"/>
        <v>5899</v>
      </c>
      <c r="R98" s="83"/>
      <c r="S98" s="84"/>
      <c r="T98" s="180"/>
      <c r="U98" s="83"/>
      <c r="V98" s="180"/>
      <c r="W98" s="85"/>
      <c r="Y98" s="292"/>
      <c r="Z98" s="292"/>
    </row>
    <row r="99" spans="1:28" ht="13.5" thickTop="1">
      <c r="A99" s="353"/>
      <c r="L99" s="61" t="s">
        <v>16</v>
      </c>
      <c r="M99" s="391">
        <v>1073</v>
      </c>
      <c r="N99" s="392">
        <v>1115</v>
      </c>
      <c r="O99" s="394">
        <f t="shared" ref="O99:O100" si="133">+M99+N99</f>
        <v>2188</v>
      </c>
      <c r="P99" s="389">
        <v>0</v>
      </c>
      <c r="Q99" s="394">
        <f>O99+P99</f>
        <v>2188</v>
      </c>
      <c r="R99" s="78"/>
      <c r="S99" s="79"/>
      <c r="T99" s="179"/>
      <c r="U99" s="80"/>
      <c r="V99" s="179"/>
      <c r="W99" s="81"/>
      <c r="Y99" s="361"/>
      <c r="Z99" s="361"/>
      <c r="AA99" s="359"/>
    </row>
    <row r="100" spans="1:28">
      <c r="A100" s="353"/>
      <c r="L100" s="61" t="s">
        <v>17</v>
      </c>
      <c r="M100" s="391">
        <v>965</v>
      </c>
      <c r="N100" s="392">
        <v>1050</v>
      </c>
      <c r="O100" s="394">
        <f t="shared" si="133"/>
        <v>2015</v>
      </c>
      <c r="P100" s="389">
        <v>0</v>
      </c>
      <c r="Q100" s="394">
        <f>O100+P100</f>
        <v>2015</v>
      </c>
      <c r="R100" s="78"/>
      <c r="S100" s="79"/>
      <c r="T100" s="179"/>
      <c r="U100" s="80"/>
      <c r="V100" s="179"/>
      <c r="W100" s="81"/>
      <c r="Y100" s="361"/>
      <c r="Z100" s="361"/>
      <c r="AA100" s="359"/>
    </row>
    <row r="101" spans="1:28" ht="13.5" thickBot="1">
      <c r="A101" s="353"/>
      <c r="L101" s="61" t="s">
        <v>18</v>
      </c>
      <c r="M101" s="391">
        <v>1069</v>
      </c>
      <c r="N101" s="392">
        <v>985</v>
      </c>
      <c r="O101" s="181">
        <f>+M101+N101</f>
        <v>2054</v>
      </c>
      <c r="P101" s="86">
        <v>0</v>
      </c>
      <c r="Q101" s="181">
        <f>O101+P101</f>
        <v>2054</v>
      </c>
      <c r="R101" s="78"/>
      <c r="S101" s="79"/>
      <c r="T101" s="181"/>
      <c r="U101" s="86"/>
      <c r="V101" s="181"/>
      <c r="W101" s="81"/>
      <c r="Y101" s="361"/>
      <c r="Z101" s="361"/>
      <c r="AA101" s="359"/>
    </row>
    <row r="102" spans="1:28" ht="14.25" thickTop="1" thickBot="1">
      <c r="A102" s="353" t="str">
        <f>IF(ISERROR(F102/G102)," ",IF(F102/G102&gt;0.5,IF(F102/G102&lt;1.5," ","NOT OK"),"NOT OK"))</f>
        <v xml:space="preserve"> </v>
      </c>
      <c r="L102" s="87" t="s">
        <v>19</v>
      </c>
      <c r="M102" s="88">
        <f t="shared" ref="M102:Q102" si="134">+M99+M100+M101</f>
        <v>3107</v>
      </c>
      <c r="N102" s="88">
        <f t="shared" si="134"/>
        <v>3150</v>
      </c>
      <c r="O102" s="182">
        <f t="shared" si="134"/>
        <v>6257</v>
      </c>
      <c r="P102" s="89">
        <f t="shared" si="134"/>
        <v>0</v>
      </c>
      <c r="Q102" s="182">
        <f t="shared" si="134"/>
        <v>6257</v>
      </c>
      <c r="R102" s="88"/>
      <c r="S102" s="88"/>
      <c r="T102" s="182"/>
      <c r="U102" s="89"/>
      <c r="V102" s="182"/>
      <c r="W102" s="90"/>
      <c r="Y102" s="361"/>
      <c r="Z102" s="361"/>
      <c r="AA102" s="359"/>
    </row>
    <row r="103" spans="1:28" ht="13.5" thickTop="1">
      <c r="A103" s="353"/>
      <c r="L103" s="61" t="s">
        <v>21</v>
      </c>
      <c r="M103" s="391">
        <v>1138</v>
      </c>
      <c r="N103" s="392">
        <v>827</v>
      </c>
      <c r="O103" s="181">
        <f>+M103+N103</f>
        <v>1965</v>
      </c>
      <c r="P103" s="91">
        <v>0</v>
      </c>
      <c r="Q103" s="181">
        <f>O103+P103</f>
        <v>1965</v>
      </c>
      <c r="R103" s="78"/>
      <c r="S103" s="79"/>
      <c r="T103" s="181"/>
      <c r="U103" s="91"/>
      <c r="V103" s="181"/>
      <c r="W103" s="81"/>
    </row>
    <row r="104" spans="1:28">
      <c r="A104" s="353"/>
      <c r="L104" s="61" t="s">
        <v>22</v>
      </c>
      <c r="M104" s="391">
        <v>1106</v>
      </c>
      <c r="N104" s="392">
        <v>798</v>
      </c>
      <c r="O104" s="181">
        <f t="shared" ref="O104" si="135">+M104+N104</f>
        <v>1904</v>
      </c>
      <c r="P104" s="389">
        <v>0</v>
      </c>
      <c r="Q104" s="181">
        <f>O104+P104</f>
        <v>1904</v>
      </c>
      <c r="R104" s="391"/>
      <c r="S104" s="392"/>
      <c r="T104" s="181"/>
      <c r="U104" s="389"/>
      <c r="V104" s="181"/>
      <c r="W104" s="81"/>
    </row>
    <row r="105" spans="1:28" ht="13.5" thickBot="1">
      <c r="A105" s="354"/>
      <c r="L105" s="61" t="s">
        <v>23</v>
      </c>
      <c r="M105" s="391">
        <v>1067</v>
      </c>
      <c r="N105" s="392">
        <v>911</v>
      </c>
      <c r="O105" s="181">
        <f>+M105+N105</f>
        <v>1978</v>
      </c>
      <c r="P105" s="389">
        <v>0</v>
      </c>
      <c r="Q105" s="181">
        <f>O105+P105</f>
        <v>1978</v>
      </c>
      <c r="R105" s="78"/>
      <c r="S105" s="79"/>
      <c r="T105" s="181"/>
      <c r="U105" s="80"/>
      <c r="V105" s="181"/>
      <c r="W105" s="81"/>
    </row>
    <row r="106" spans="1:28" ht="14.25" thickTop="1" thickBot="1">
      <c r="A106" s="353"/>
      <c r="L106" s="82" t="s">
        <v>40</v>
      </c>
      <c r="M106" s="83">
        <f t="shared" ref="M106:Q106" si="136">+M103+M104+M105</f>
        <v>3311</v>
      </c>
      <c r="N106" s="84">
        <f t="shared" si="136"/>
        <v>2536</v>
      </c>
      <c r="O106" s="180">
        <f t="shared" si="136"/>
        <v>5847</v>
      </c>
      <c r="P106" s="83">
        <f t="shared" si="136"/>
        <v>0</v>
      </c>
      <c r="Q106" s="180">
        <f t="shared" si="136"/>
        <v>5847</v>
      </c>
      <c r="R106" s="83"/>
      <c r="S106" s="84"/>
      <c r="T106" s="180"/>
      <c r="U106" s="83"/>
      <c r="V106" s="180"/>
      <c r="W106" s="85"/>
    </row>
    <row r="107" spans="1:28" ht="14.25" thickTop="1" thickBot="1">
      <c r="A107" s="353" t="str">
        <f>IF(ISERROR(F107/G107)," ",IF(F107/G107&gt;0.5,IF(F107/G107&lt;1.5," ","NOT OK"),"NOT OK"))</f>
        <v xml:space="preserve"> </v>
      </c>
      <c r="L107" s="82" t="s">
        <v>62</v>
      </c>
      <c r="M107" s="83">
        <f t="shared" ref="M107:Q107" si="137">M98+M102+M103+M104+M105</f>
        <v>9487</v>
      </c>
      <c r="N107" s="84">
        <f t="shared" si="137"/>
        <v>8516</v>
      </c>
      <c r="O107" s="180">
        <f t="shared" si="137"/>
        <v>18003</v>
      </c>
      <c r="P107" s="83">
        <f t="shared" si="137"/>
        <v>0</v>
      </c>
      <c r="Q107" s="180">
        <f t="shared" si="137"/>
        <v>18003</v>
      </c>
      <c r="R107" s="83"/>
      <c r="S107" s="84"/>
      <c r="T107" s="180"/>
      <c r="U107" s="83"/>
      <c r="V107" s="180"/>
      <c r="W107" s="85"/>
      <c r="Y107" s="361"/>
      <c r="Z107" s="361"/>
      <c r="AA107" s="359"/>
      <c r="AB107" s="1"/>
    </row>
    <row r="108" spans="1:28" ht="14.25" thickTop="1" thickBot="1">
      <c r="A108" s="353"/>
      <c r="L108" s="82" t="s">
        <v>63</v>
      </c>
      <c r="M108" s="83">
        <f t="shared" ref="M108:Q108" si="138">+M93+M98+M102+M106</f>
        <v>12481</v>
      </c>
      <c r="N108" s="84">
        <f t="shared" si="138"/>
        <v>11254</v>
      </c>
      <c r="O108" s="180">
        <f t="shared" si="138"/>
        <v>23735</v>
      </c>
      <c r="P108" s="83">
        <f t="shared" si="138"/>
        <v>0</v>
      </c>
      <c r="Q108" s="180">
        <f t="shared" si="138"/>
        <v>23735</v>
      </c>
      <c r="R108" s="83"/>
      <c r="S108" s="84"/>
      <c r="T108" s="180"/>
      <c r="U108" s="83"/>
      <c r="V108" s="180"/>
      <c r="W108" s="85"/>
      <c r="Y108" s="292"/>
      <c r="Z108" s="292"/>
    </row>
    <row r="109" spans="1:28" ht="14.25" thickTop="1" thickBot="1">
      <c r="A109" s="353"/>
      <c r="L109" s="92" t="s">
        <v>60</v>
      </c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</row>
    <row r="110" spans="1:28" ht="13.5" customHeight="1" thickTop="1">
      <c r="L110" s="675" t="s">
        <v>41</v>
      </c>
      <c r="M110" s="676"/>
      <c r="N110" s="676"/>
      <c r="O110" s="676"/>
      <c r="P110" s="676"/>
      <c r="Q110" s="676"/>
      <c r="R110" s="676"/>
      <c r="S110" s="676"/>
      <c r="T110" s="676"/>
      <c r="U110" s="676"/>
      <c r="V110" s="676"/>
      <c r="W110" s="677"/>
    </row>
    <row r="111" spans="1:28" ht="13.5" customHeight="1" thickBot="1">
      <c r="L111" s="678" t="s">
        <v>44</v>
      </c>
      <c r="M111" s="679"/>
      <c r="N111" s="679"/>
      <c r="O111" s="679"/>
      <c r="P111" s="679"/>
      <c r="Q111" s="679"/>
      <c r="R111" s="679"/>
      <c r="S111" s="679"/>
      <c r="T111" s="679"/>
      <c r="U111" s="679"/>
      <c r="V111" s="679"/>
      <c r="W111" s="680"/>
    </row>
    <row r="112" spans="1:28" ht="13.5" customHeight="1" thickTop="1" thickBot="1">
      <c r="L112" s="56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8" t="s">
        <v>34</v>
      </c>
    </row>
    <row r="113" spans="1:27" ht="13.5" customHeight="1" thickTop="1" thickBot="1">
      <c r="L113" s="59"/>
      <c r="M113" s="196" t="s">
        <v>65</v>
      </c>
      <c r="N113" s="196"/>
      <c r="O113" s="196"/>
      <c r="P113" s="196"/>
      <c r="Q113" s="197"/>
      <c r="R113" s="196" t="s">
        <v>66</v>
      </c>
      <c r="S113" s="196"/>
      <c r="T113" s="196"/>
      <c r="U113" s="196"/>
      <c r="V113" s="197"/>
      <c r="W113" s="60" t="s">
        <v>2</v>
      </c>
    </row>
    <row r="114" spans="1:27" ht="13.5" thickTop="1">
      <c r="L114" s="61" t="s">
        <v>3</v>
      </c>
      <c r="M114" s="62"/>
      <c r="N114" s="63"/>
      <c r="O114" s="64"/>
      <c r="P114" s="93"/>
      <c r="Q114" s="64"/>
      <c r="R114" s="62"/>
      <c r="S114" s="63"/>
      <c r="T114" s="64"/>
      <c r="U114" s="93"/>
      <c r="V114" s="64"/>
      <c r="W114" s="66" t="s">
        <v>4</v>
      </c>
    </row>
    <row r="115" spans="1:27" ht="13.5" thickBot="1">
      <c r="L115" s="67"/>
      <c r="M115" s="68" t="s">
        <v>35</v>
      </c>
      <c r="N115" s="69" t="s">
        <v>36</v>
      </c>
      <c r="O115" s="70" t="s">
        <v>37</v>
      </c>
      <c r="P115" s="94" t="s">
        <v>32</v>
      </c>
      <c r="Q115" s="70" t="s">
        <v>7</v>
      </c>
      <c r="R115" s="68" t="s">
        <v>35</v>
      </c>
      <c r="S115" s="69" t="s">
        <v>36</v>
      </c>
      <c r="T115" s="70" t="s">
        <v>37</v>
      </c>
      <c r="U115" s="94" t="s">
        <v>32</v>
      </c>
      <c r="V115" s="70" t="s">
        <v>7</v>
      </c>
      <c r="W115" s="72"/>
    </row>
    <row r="116" spans="1:27" ht="5.25" customHeight="1" thickTop="1">
      <c r="L116" s="61"/>
      <c r="M116" s="73"/>
      <c r="N116" s="74"/>
      <c r="O116" s="75"/>
      <c r="P116" s="95"/>
      <c r="Q116" s="75"/>
      <c r="R116" s="73"/>
      <c r="S116" s="74"/>
      <c r="T116" s="75"/>
      <c r="U116" s="95"/>
      <c r="V116" s="75"/>
      <c r="W116" s="96"/>
    </row>
    <row r="117" spans="1:27">
      <c r="L117" s="61" t="s">
        <v>10</v>
      </c>
      <c r="M117" s="391">
        <v>0</v>
      </c>
      <c r="N117" s="392">
        <v>0</v>
      </c>
      <c r="O117" s="394">
        <f>+M117+N117</f>
        <v>0</v>
      </c>
      <c r="P117" s="393">
        <v>0</v>
      </c>
      <c r="Q117" s="394">
        <f>O117+P117</f>
        <v>0</v>
      </c>
      <c r="R117" s="391">
        <v>0</v>
      </c>
      <c r="S117" s="392">
        <v>0</v>
      </c>
      <c r="T117" s="394">
        <f>+R117+S117</f>
        <v>0</v>
      </c>
      <c r="U117" s="393">
        <v>0</v>
      </c>
      <c r="V117" s="179">
        <f>T117+U117</f>
        <v>0</v>
      </c>
      <c r="W117" s="210">
        <f>IF(Q117=0,0,((V117/Q117)-1)*100)</f>
        <v>0</v>
      </c>
    </row>
    <row r="118" spans="1:27">
      <c r="L118" s="61" t="s">
        <v>11</v>
      </c>
      <c r="M118" s="391">
        <v>0</v>
      </c>
      <c r="N118" s="392">
        <v>0</v>
      </c>
      <c r="O118" s="394">
        <f t="shared" ref="O118" si="139">+M118+N118</f>
        <v>0</v>
      </c>
      <c r="P118" s="393">
        <v>0</v>
      </c>
      <c r="Q118" s="394">
        <f>O118+P118</f>
        <v>0</v>
      </c>
      <c r="R118" s="391">
        <v>0</v>
      </c>
      <c r="S118" s="392">
        <v>0</v>
      </c>
      <c r="T118" s="394">
        <f t="shared" ref="T118" si="140">+R118+S118</f>
        <v>0</v>
      </c>
      <c r="U118" s="393">
        <v>0</v>
      </c>
      <c r="V118" s="179">
        <f>T118+U118</f>
        <v>0</v>
      </c>
      <c r="W118" s="210">
        <f>IF(Q118=0,0,((V118/Q118)-1)*100)</f>
        <v>0</v>
      </c>
      <c r="Y118" s="292"/>
    </row>
    <row r="119" spans="1:27" ht="13.5" thickBot="1">
      <c r="L119" s="67" t="s">
        <v>12</v>
      </c>
      <c r="M119" s="391">
        <v>0</v>
      </c>
      <c r="N119" s="392">
        <v>0</v>
      </c>
      <c r="O119" s="394">
        <v>0</v>
      </c>
      <c r="P119" s="393">
        <v>0</v>
      </c>
      <c r="Q119" s="394">
        <f>O119+P119</f>
        <v>0</v>
      </c>
      <c r="R119" s="391">
        <v>0</v>
      </c>
      <c r="S119" s="392">
        <v>0</v>
      </c>
      <c r="T119" s="394">
        <v>0</v>
      </c>
      <c r="U119" s="393">
        <v>0</v>
      </c>
      <c r="V119" s="179">
        <f>T119+U119</f>
        <v>0</v>
      </c>
      <c r="W119" s="210">
        <f>IF(Q119=0,0,((V119/Q119)-1)*100)</f>
        <v>0</v>
      </c>
      <c r="Y119" s="292"/>
    </row>
    <row r="120" spans="1:27" ht="14.25" thickTop="1" thickBot="1">
      <c r="L120" s="82" t="s">
        <v>38</v>
      </c>
      <c r="M120" s="83">
        <f t="shared" ref="M120:Q120" si="141">+M117+M118+M119</f>
        <v>0</v>
      </c>
      <c r="N120" s="84">
        <f t="shared" si="141"/>
        <v>0</v>
      </c>
      <c r="O120" s="180">
        <f t="shared" si="141"/>
        <v>0</v>
      </c>
      <c r="P120" s="83">
        <f t="shared" si="141"/>
        <v>0</v>
      </c>
      <c r="Q120" s="180">
        <f t="shared" si="141"/>
        <v>0</v>
      </c>
      <c r="R120" s="83">
        <f t="shared" ref="R120:V120" si="142">+R117+R118+R119</f>
        <v>0</v>
      </c>
      <c r="S120" s="84">
        <f t="shared" si="142"/>
        <v>0</v>
      </c>
      <c r="T120" s="180">
        <f t="shared" si="142"/>
        <v>0</v>
      </c>
      <c r="U120" s="83">
        <f t="shared" si="142"/>
        <v>0</v>
      </c>
      <c r="V120" s="180">
        <f t="shared" si="142"/>
        <v>0</v>
      </c>
      <c r="W120" s="341">
        <f t="shared" ref="W120" si="143">IF(Q120=0,0,((V120/Q120)-1)*100)</f>
        <v>0</v>
      </c>
      <c r="Y120" s="292"/>
      <c r="Z120" s="292"/>
    </row>
    <row r="121" spans="1:27" ht="14.25" thickTop="1" thickBot="1">
      <c r="L121" s="61" t="s">
        <v>13</v>
      </c>
      <c r="M121" s="391">
        <v>0</v>
      </c>
      <c r="N121" s="392">
        <v>0</v>
      </c>
      <c r="O121" s="394">
        <f>M121+N121</f>
        <v>0</v>
      </c>
      <c r="P121" s="393"/>
      <c r="Q121" s="394">
        <f>O121+P121</f>
        <v>0</v>
      </c>
      <c r="R121" s="78">
        <v>0</v>
      </c>
      <c r="S121" s="79">
        <v>0</v>
      </c>
      <c r="T121" s="179">
        <f>R121+S121</f>
        <v>0</v>
      </c>
      <c r="U121" s="97">
        <v>0</v>
      </c>
      <c r="V121" s="179">
        <f>T121+U121</f>
        <v>0</v>
      </c>
      <c r="W121" s="210">
        <f t="shared" ref="W121:W122" si="144">IF(Q121=0,0,((V121/Q121)-1)*100)</f>
        <v>0</v>
      </c>
      <c r="X121" s="645"/>
      <c r="Y121" s="646"/>
      <c r="Z121" s="646"/>
      <c r="AA121" s="647"/>
    </row>
    <row r="122" spans="1:27" ht="14.25" thickTop="1" thickBot="1">
      <c r="A122" s="353"/>
      <c r="L122" s="82" t="s">
        <v>67</v>
      </c>
      <c r="M122" s="83">
        <f>+M120+M121</f>
        <v>0</v>
      </c>
      <c r="N122" s="84">
        <f t="shared" ref="N122:V122" si="145">+N120+N121</f>
        <v>0</v>
      </c>
      <c r="O122" s="180">
        <f t="shared" si="145"/>
        <v>0</v>
      </c>
      <c r="P122" s="83">
        <f t="shared" si="145"/>
        <v>0</v>
      </c>
      <c r="Q122" s="180">
        <f t="shared" si="145"/>
        <v>0</v>
      </c>
      <c r="R122" s="83">
        <f t="shared" si="145"/>
        <v>0</v>
      </c>
      <c r="S122" s="84">
        <f t="shared" si="145"/>
        <v>0</v>
      </c>
      <c r="T122" s="180">
        <f t="shared" si="145"/>
        <v>0</v>
      </c>
      <c r="U122" s="83">
        <f t="shared" si="145"/>
        <v>0</v>
      </c>
      <c r="V122" s="180">
        <f t="shared" si="145"/>
        <v>0</v>
      </c>
      <c r="W122" s="650">
        <f t="shared" si="144"/>
        <v>0</v>
      </c>
      <c r="X122" s="645"/>
      <c r="Y122" s="646"/>
      <c r="Z122" s="646"/>
      <c r="AA122" s="647"/>
    </row>
    <row r="123" spans="1:27" ht="13.5" thickTop="1">
      <c r="L123" s="61" t="s">
        <v>14</v>
      </c>
      <c r="M123" s="391">
        <v>0</v>
      </c>
      <c r="N123" s="392">
        <v>0</v>
      </c>
      <c r="O123" s="394">
        <f>M123+N123</f>
        <v>0</v>
      </c>
      <c r="P123" s="393">
        <v>0</v>
      </c>
      <c r="Q123" s="394">
        <f>O123+P123</f>
        <v>0</v>
      </c>
      <c r="R123" s="78"/>
      <c r="S123" s="79"/>
      <c r="T123" s="179"/>
      <c r="U123" s="97"/>
      <c r="V123" s="179"/>
      <c r="W123" s="210"/>
      <c r="Y123" s="292"/>
      <c r="Z123" s="292"/>
    </row>
    <row r="124" spans="1:27" ht="13.5" thickBot="1">
      <c r="L124" s="61" t="s">
        <v>15</v>
      </c>
      <c r="M124" s="391">
        <v>0</v>
      </c>
      <c r="N124" s="392">
        <v>0</v>
      </c>
      <c r="O124" s="394">
        <f>M124+N124</f>
        <v>0</v>
      </c>
      <c r="P124" s="393">
        <v>0</v>
      </c>
      <c r="Q124" s="394">
        <f>O124+P124</f>
        <v>0</v>
      </c>
      <c r="R124" s="78"/>
      <c r="S124" s="79"/>
      <c r="T124" s="179"/>
      <c r="U124" s="97"/>
      <c r="V124" s="179"/>
      <c r="W124" s="210"/>
      <c r="Y124" s="292"/>
      <c r="Z124" s="292"/>
    </row>
    <row r="125" spans="1:27" ht="14.25" thickTop="1" thickBot="1">
      <c r="A125" s="353"/>
      <c r="L125" s="82" t="s">
        <v>61</v>
      </c>
      <c r="M125" s="83">
        <f t="shared" ref="M125:Q125" si="146">+M121+M123+M124</f>
        <v>0</v>
      </c>
      <c r="N125" s="84">
        <f t="shared" si="146"/>
        <v>0</v>
      </c>
      <c r="O125" s="180">
        <f t="shared" si="146"/>
        <v>0</v>
      </c>
      <c r="P125" s="83">
        <f t="shared" si="146"/>
        <v>0</v>
      </c>
      <c r="Q125" s="180">
        <f t="shared" si="146"/>
        <v>0</v>
      </c>
      <c r="R125" s="83"/>
      <c r="S125" s="84"/>
      <c r="T125" s="180"/>
      <c r="U125" s="83"/>
      <c r="V125" s="180"/>
      <c r="W125" s="85"/>
      <c r="Y125" s="292"/>
      <c r="Z125" s="292"/>
    </row>
    <row r="126" spans="1:27" ht="13.5" thickTop="1">
      <c r="L126" s="61" t="s">
        <v>16</v>
      </c>
      <c r="M126" s="391">
        <v>0</v>
      </c>
      <c r="N126" s="392">
        <v>0</v>
      </c>
      <c r="O126" s="394">
        <f>SUM(M126:N126)</f>
        <v>0</v>
      </c>
      <c r="P126" s="393">
        <v>0</v>
      </c>
      <c r="Q126" s="394">
        <f>O126+P126</f>
        <v>0</v>
      </c>
      <c r="R126" s="78"/>
      <c r="S126" s="79"/>
      <c r="T126" s="179"/>
      <c r="U126" s="97"/>
      <c r="V126" s="179"/>
      <c r="W126" s="210"/>
      <c r="Y126" s="361"/>
      <c r="Z126" s="361"/>
      <c r="AA126" s="359"/>
    </row>
    <row r="127" spans="1:27">
      <c r="L127" s="61" t="s">
        <v>17</v>
      </c>
      <c r="M127" s="391">
        <v>0</v>
      </c>
      <c r="N127" s="392">
        <v>0</v>
      </c>
      <c r="O127" s="394">
        <f>SUM(M127:N127)</f>
        <v>0</v>
      </c>
      <c r="P127" s="393">
        <v>0</v>
      </c>
      <c r="Q127" s="394">
        <f>O127+P127</f>
        <v>0</v>
      </c>
      <c r="R127" s="78"/>
      <c r="S127" s="79"/>
      <c r="T127" s="179"/>
      <c r="U127" s="97"/>
      <c r="V127" s="179"/>
      <c r="W127" s="210"/>
      <c r="Y127" s="361"/>
      <c r="Z127" s="361"/>
      <c r="AA127" s="359"/>
    </row>
    <row r="128" spans="1:27" ht="13.5" thickBot="1">
      <c r="L128" s="61" t="s">
        <v>18</v>
      </c>
      <c r="M128" s="391">
        <v>0</v>
      </c>
      <c r="N128" s="392">
        <v>0</v>
      </c>
      <c r="O128" s="181">
        <f>SUM(M128:N128)</f>
        <v>0</v>
      </c>
      <c r="P128" s="99">
        <v>0</v>
      </c>
      <c r="Q128" s="394">
        <f>O128+P128</f>
        <v>0</v>
      </c>
      <c r="R128" s="78"/>
      <c r="S128" s="79"/>
      <c r="T128" s="181"/>
      <c r="U128" s="99"/>
      <c r="V128" s="179"/>
      <c r="W128" s="210"/>
      <c r="Y128" s="361"/>
      <c r="Z128" s="361"/>
      <c r="AA128" s="359"/>
    </row>
    <row r="129" spans="1:28" ht="14.25" thickTop="1" thickBot="1">
      <c r="A129" s="353"/>
      <c r="L129" s="87" t="s">
        <v>19</v>
      </c>
      <c r="M129" s="88">
        <f t="shared" ref="M129:Q129" si="147">+M126+M127+M128</f>
        <v>0</v>
      </c>
      <c r="N129" s="88">
        <f t="shared" si="147"/>
        <v>0</v>
      </c>
      <c r="O129" s="182">
        <f t="shared" si="147"/>
        <v>0</v>
      </c>
      <c r="P129" s="89">
        <f t="shared" si="147"/>
        <v>0</v>
      </c>
      <c r="Q129" s="182">
        <f t="shared" si="147"/>
        <v>0</v>
      </c>
      <c r="R129" s="88"/>
      <c r="S129" s="88"/>
      <c r="T129" s="182"/>
      <c r="U129" s="89"/>
      <c r="V129" s="182"/>
      <c r="W129" s="405"/>
      <c r="Y129" s="361"/>
      <c r="Z129" s="361"/>
      <c r="AA129" s="359"/>
    </row>
    <row r="130" spans="1:28" ht="13.5" thickTop="1">
      <c r="A130" s="355"/>
      <c r="K130" s="355"/>
      <c r="L130" s="61" t="s">
        <v>21</v>
      </c>
      <c r="M130" s="391">
        <v>0</v>
      </c>
      <c r="N130" s="392">
        <v>0</v>
      </c>
      <c r="O130" s="181">
        <f>SUM(M130:N130)</f>
        <v>0</v>
      </c>
      <c r="P130" s="100">
        <v>0</v>
      </c>
      <c r="Q130" s="394">
        <f>O130+P130</f>
        <v>0</v>
      </c>
      <c r="R130" s="78"/>
      <c r="S130" s="79"/>
      <c r="T130" s="181"/>
      <c r="U130" s="100"/>
      <c r="V130" s="179"/>
      <c r="W130" s="210"/>
      <c r="X130" s="296"/>
      <c r="Y130" s="292"/>
      <c r="Z130" s="297"/>
      <c r="AA130" s="359"/>
    </row>
    <row r="131" spans="1:28">
      <c r="A131" s="355"/>
      <c r="K131" s="355"/>
      <c r="L131" s="61" t="s">
        <v>22</v>
      </c>
      <c r="M131" s="391">
        <v>0</v>
      </c>
      <c r="N131" s="392">
        <v>0</v>
      </c>
      <c r="O131" s="181">
        <f>SUM(M131:N131)</f>
        <v>0</v>
      </c>
      <c r="P131" s="393">
        <v>0</v>
      </c>
      <c r="Q131" s="394">
        <f>O131+P131</f>
        <v>0</v>
      </c>
      <c r="R131" s="391"/>
      <c r="S131" s="392"/>
      <c r="T131" s="181"/>
      <c r="U131" s="393"/>
      <c r="V131" s="394"/>
      <c r="W131" s="210"/>
      <c r="X131" s="296"/>
      <c r="Y131" s="292"/>
      <c r="Z131" s="297"/>
      <c r="AA131" s="359"/>
    </row>
    <row r="132" spans="1:28" ht="13.5" thickBot="1">
      <c r="A132" s="355"/>
      <c r="K132" s="355"/>
      <c r="L132" s="61" t="s">
        <v>23</v>
      </c>
      <c r="M132" s="391">
        <v>0</v>
      </c>
      <c r="N132" s="392">
        <v>0</v>
      </c>
      <c r="O132" s="181">
        <f>SUM(M132:N132)</f>
        <v>0</v>
      </c>
      <c r="P132" s="393">
        <v>0</v>
      </c>
      <c r="Q132" s="394">
        <f>O132+P132</f>
        <v>0</v>
      </c>
      <c r="R132" s="78"/>
      <c r="S132" s="79"/>
      <c r="T132" s="181"/>
      <c r="U132" s="97"/>
      <c r="V132" s="179"/>
      <c r="W132" s="210"/>
      <c r="X132" s="296"/>
      <c r="Y132" s="292"/>
      <c r="Z132" s="297"/>
      <c r="AA132" s="359"/>
    </row>
    <row r="133" spans="1:28" ht="14.25" thickTop="1" thickBot="1">
      <c r="A133" s="353"/>
      <c r="L133" s="82" t="s">
        <v>40</v>
      </c>
      <c r="M133" s="83">
        <f t="shared" ref="M133:Q133" si="148">+M130+M131+M132</f>
        <v>0</v>
      </c>
      <c r="N133" s="84">
        <f t="shared" si="148"/>
        <v>0</v>
      </c>
      <c r="O133" s="180">
        <f t="shared" si="148"/>
        <v>0</v>
      </c>
      <c r="P133" s="83">
        <f t="shared" si="148"/>
        <v>0</v>
      </c>
      <c r="Q133" s="180">
        <f t="shared" si="148"/>
        <v>0</v>
      </c>
      <c r="R133" s="83"/>
      <c r="S133" s="84"/>
      <c r="T133" s="180"/>
      <c r="U133" s="83"/>
      <c r="V133" s="180"/>
      <c r="W133" s="85"/>
    </row>
    <row r="134" spans="1:28" ht="14.25" thickTop="1" thickBot="1">
      <c r="A134" s="353" t="str">
        <f>IF(ISERROR(F134/G134)," ",IF(F134/G134&gt;0.5,IF(F134/G134&lt;1.5," ","NOT OK"),"NOT OK"))</f>
        <v xml:space="preserve"> </v>
      </c>
      <c r="L134" s="82" t="s">
        <v>62</v>
      </c>
      <c r="M134" s="83">
        <f t="shared" ref="M134:Q134" si="149">M125+M129+M130+M131+M132</f>
        <v>0</v>
      </c>
      <c r="N134" s="84">
        <f t="shared" si="149"/>
        <v>0</v>
      </c>
      <c r="O134" s="180">
        <f t="shared" si="149"/>
        <v>0</v>
      </c>
      <c r="P134" s="83">
        <f t="shared" si="149"/>
        <v>0</v>
      </c>
      <c r="Q134" s="180">
        <f t="shared" si="149"/>
        <v>0</v>
      </c>
      <c r="R134" s="83"/>
      <c r="S134" s="84"/>
      <c r="T134" s="180"/>
      <c r="U134" s="83"/>
      <c r="V134" s="180"/>
      <c r="W134" s="85"/>
      <c r="Y134" s="361"/>
      <c r="Z134" s="361"/>
      <c r="AA134" s="359"/>
      <c r="AB134" s="1"/>
    </row>
    <row r="135" spans="1:28" ht="14.25" thickTop="1" thickBot="1">
      <c r="A135" s="353"/>
      <c r="L135" s="82" t="s">
        <v>63</v>
      </c>
      <c r="M135" s="83">
        <f t="shared" ref="M135:Q135" si="150">+M120+M125+M129+M133</f>
        <v>0</v>
      </c>
      <c r="N135" s="84">
        <f t="shared" si="150"/>
        <v>0</v>
      </c>
      <c r="O135" s="180">
        <f t="shared" si="150"/>
        <v>0</v>
      </c>
      <c r="P135" s="83">
        <f t="shared" si="150"/>
        <v>0</v>
      </c>
      <c r="Q135" s="180">
        <f t="shared" si="150"/>
        <v>0</v>
      </c>
      <c r="R135" s="83"/>
      <c r="S135" s="84"/>
      <c r="T135" s="180"/>
      <c r="U135" s="83"/>
      <c r="V135" s="180"/>
      <c r="W135" s="85"/>
      <c r="Y135" s="292"/>
      <c r="Z135" s="292"/>
    </row>
    <row r="136" spans="1:28" ht="12.75" customHeight="1" thickTop="1" thickBot="1">
      <c r="L136" s="92" t="s">
        <v>60</v>
      </c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</row>
    <row r="137" spans="1:28" ht="12.75" customHeight="1" thickTop="1">
      <c r="L137" s="675" t="s">
        <v>42</v>
      </c>
      <c r="M137" s="676"/>
      <c r="N137" s="676"/>
      <c r="O137" s="676"/>
      <c r="P137" s="676"/>
      <c r="Q137" s="676"/>
      <c r="R137" s="676"/>
      <c r="S137" s="676"/>
      <c r="T137" s="676"/>
      <c r="U137" s="676"/>
      <c r="V137" s="676"/>
      <c r="W137" s="677"/>
    </row>
    <row r="138" spans="1:28" ht="13.5" thickBot="1">
      <c r="L138" s="678" t="s">
        <v>45</v>
      </c>
      <c r="M138" s="679"/>
      <c r="N138" s="679"/>
      <c r="O138" s="679"/>
      <c r="P138" s="679"/>
      <c r="Q138" s="679"/>
      <c r="R138" s="679"/>
      <c r="S138" s="679"/>
      <c r="T138" s="679"/>
      <c r="U138" s="679"/>
      <c r="V138" s="679"/>
      <c r="W138" s="680"/>
    </row>
    <row r="139" spans="1:28" ht="13.5" customHeight="1" thickTop="1" thickBot="1">
      <c r="L139" s="56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8" t="s">
        <v>34</v>
      </c>
    </row>
    <row r="140" spans="1:28" ht="13.5" customHeight="1" thickTop="1" thickBot="1">
      <c r="L140" s="59"/>
      <c r="M140" s="196" t="s">
        <v>65</v>
      </c>
      <c r="N140" s="196"/>
      <c r="O140" s="196"/>
      <c r="P140" s="196"/>
      <c r="Q140" s="197"/>
      <c r="R140" s="196" t="s">
        <v>66</v>
      </c>
      <c r="S140" s="196"/>
      <c r="T140" s="196"/>
      <c r="U140" s="196"/>
      <c r="V140" s="197"/>
      <c r="W140" s="60" t="s">
        <v>2</v>
      </c>
    </row>
    <row r="141" spans="1:28" ht="13.5" thickTop="1">
      <c r="L141" s="61" t="s">
        <v>3</v>
      </c>
      <c r="M141" s="62"/>
      <c r="N141" s="63"/>
      <c r="O141" s="64"/>
      <c r="P141" s="93"/>
      <c r="Q141" s="64"/>
      <c r="R141" s="62"/>
      <c r="S141" s="63"/>
      <c r="T141" s="64"/>
      <c r="U141" s="93"/>
      <c r="V141" s="64"/>
      <c r="W141" s="66" t="s">
        <v>4</v>
      </c>
    </row>
    <row r="142" spans="1:28" ht="13.5" thickBot="1">
      <c r="L142" s="67"/>
      <c r="M142" s="68" t="s">
        <v>35</v>
      </c>
      <c r="N142" s="69" t="s">
        <v>36</v>
      </c>
      <c r="O142" s="70" t="s">
        <v>37</v>
      </c>
      <c r="P142" s="94" t="s">
        <v>32</v>
      </c>
      <c r="Q142" s="70" t="s">
        <v>7</v>
      </c>
      <c r="R142" s="68" t="s">
        <v>35</v>
      </c>
      <c r="S142" s="69" t="s">
        <v>36</v>
      </c>
      <c r="T142" s="70" t="s">
        <v>37</v>
      </c>
      <c r="U142" s="94" t="s">
        <v>32</v>
      </c>
      <c r="V142" s="70" t="s">
        <v>7</v>
      </c>
      <c r="W142" s="72"/>
    </row>
    <row r="143" spans="1:28" ht="5.25" customHeight="1" thickTop="1">
      <c r="L143" s="61"/>
      <c r="M143" s="73"/>
      <c r="N143" s="74"/>
      <c r="O143" s="75"/>
      <c r="P143" s="95"/>
      <c r="Q143" s="75"/>
      <c r="R143" s="73"/>
      <c r="S143" s="74"/>
      <c r="T143" s="75"/>
      <c r="U143" s="95"/>
      <c r="V143" s="75"/>
      <c r="W143" s="96"/>
    </row>
    <row r="144" spans="1:28">
      <c r="L144" s="61" t="s">
        <v>10</v>
      </c>
      <c r="M144" s="391">
        <f t="shared" ref="M144:N144" si="151">+M90+M117</f>
        <v>1028</v>
      </c>
      <c r="N144" s="392">
        <f t="shared" si="151"/>
        <v>874</v>
      </c>
      <c r="O144" s="394">
        <f>M144+N144</f>
        <v>1902</v>
      </c>
      <c r="P144" s="393">
        <f>+P90+P117</f>
        <v>0</v>
      </c>
      <c r="Q144" s="394">
        <f>O144+P144</f>
        <v>1902</v>
      </c>
      <c r="R144" s="78">
        <f t="shared" ref="R144:S146" si="152">+R90+R117</f>
        <v>1046</v>
      </c>
      <c r="S144" s="79">
        <f t="shared" si="152"/>
        <v>1007</v>
      </c>
      <c r="T144" s="179">
        <f>R144+S144</f>
        <v>2053</v>
      </c>
      <c r="U144" s="97">
        <f>+U90+U117</f>
        <v>0</v>
      </c>
      <c r="V144" s="179">
        <f>T144+U144</f>
        <v>2053</v>
      </c>
      <c r="W144" s="98">
        <f>IF(Q144=0,0,((V144/Q144)-1)*100)</f>
        <v>7.9390115667718142</v>
      </c>
      <c r="Y144" s="292"/>
    </row>
    <row r="145" spans="1:29">
      <c r="L145" s="61" t="s">
        <v>11</v>
      </c>
      <c r="M145" s="391">
        <f t="shared" ref="M145:N145" si="153">+M91+M118</f>
        <v>999</v>
      </c>
      <c r="N145" s="392">
        <f t="shared" si="153"/>
        <v>1012</v>
      </c>
      <c r="O145" s="394">
        <f>M145+N145</f>
        <v>2011</v>
      </c>
      <c r="P145" s="393">
        <f>+P91+P118</f>
        <v>0</v>
      </c>
      <c r="Q145" s="394">
        <f>O145+P145</f>
        <v>2011</v>
      </c>
      <c r="R145" s="78">
        <f t="shared" si="152"/>
        <v>1235</v>
      </c>
      <c r="S145" s="79">
        <f t="shared" si="152"/>
        <v>1238</v>
      </c>
      <c r="T145" s="179">
        <f>R145+S145</f>
        <v>2473</v>
      </c>
      <c r="U145" s="97">
        <f>+U91+U118</f>
        <v>0</v>
      </c>
      <c r="V145" s="179">
        <f>T145+U145</f>
        <v>2473</v>
      </c>
      <c r="W145" s="98">
        <f>IF(Q145=0,0,((V145/Q145)-1)*100)</f>
        <v>22.97364495275982</v>
      </c>
      <c r="Y145" s="292"/>
      <c r="Z145" s="292"/>
    </row>
    <row r="146" spans="1:29" ht="13.5" thickBot="1">
      <c r="L146" s="67" t="s">
        <v>12</v>
      </c>
      <c r="M146" s="391">
        <f t="shared" ref="M146:N146" si="154">+M92+M119</f>
        <v>967</v>
      </c>
      <c r="N146" s="392">
        <f t="shared" si="154"/>
        <v>852</v>
      </c>
      <c r="O146" s="394">
        <f>M146+N146</f>
        <v>1819</v>
      </c>
      <c r="P146" s="393">
        <f>+P92+P119</f>
        <v>0</v>
      </c>
      <c r="Q146" s="394">
        <f>O146+P146</f>
        <v>1819</v>
      </c>
      <c r="R146" s="78">
        <f t="shared" si="152"/>
        <v>1217</v>
      </c>
      <c r="S146" s="79">
        <f t="shared" si="152"/>
        <v>1343</v>
      </c>
      <c r="T146" s="179">
        <f>R146+S146</f>
        <v>2560</v>
      </c>
      <c r="U146" s="97">
        <f>+U92+U119</f>
        <v>0</v>
      </c>
      <c r="V146" s="179">
        <f>T146+U146</f>
        <v>2560</v>
      </c>
      <c r="W146" s="98">
        <f>IF(Q146=0,0,((V146/Q146)-1)*100)</f>
        <v>40.736668499175366</v>
      </c>
      <c r="Y146" s="292"/>
      <c r="Z146" s="292"/>
    </row>
    <row r="147" spans="1:29" ht="14.25" thickTop="1" thickBot="1">
      <c r="L147" s="82" t="s">
        <v>38</v>
      </c>
      <c r="M147" s="83">
        <f t="shared" ref="M147:Q147" si="155">+M144+M145+M146</f>
        <v>2994</v>
      </c>
      <c r="N147" s="84">
        <f t="shared" si="155"/>
        <v>2738</v>
      </c>
      <c r="O147" s="180">
        <f t="shared" si="155"/>
        <v>5732</v>
      </c>
      <c r="P147" s="83">
        <f t="shared" si="155"/>
        <v>0</v>
      </c>
      <c r="Q147" s="180">
        <f t="shared" si="155"/>
        <v>5732</v>
      </c>
      <c r="R147" s="83">
        <f t="shared" ref="R147:V147" si="156">+R144+R145+R146</f>
        <v>3498</v>
      </c>
      <c r="S147" s="84">
        <f t="shared" si="156"/>
        <v>3588</v>
      </c>
      <c r="T147" s="180">
        <f t="shared" si="156"/>
        <v>7086</v>
      </c>
      <c r="U147" s="83">
        <f t="shared" si="156"/>
        <v>0</v>
      </c>
      <c r="V147" s="180">
        <f t="shared" si="156"/>
        <v>7086</v>
      </c>
      <c r="W147" s="85">
        <f t="shared" ref="W147" si="157">IF(Q147=0,0,((V147/Q147)-1)*100)</f>
        <v>23.621772505233785</v>
      </c>
      <c r="Y147" s="292"/>
      <c r="Z147" s="292"/>
    </row>
    <row r="148" spans="1:29" ht="14.25" thickTop="1" thickBot="1">
      <c r="L148" s="61" t="s">
        <v>13</v>
      </c>
      <c r="M148" s="391">
        <f t="shared" ref="M148:N148" si="158">+M94+M121</f>
        <v>918</v>
      </c>
      <c r="N148" s="392">
        <f t="shared" si="158"/>
        <v>822</v>
      </c>
      <c r="O148" s="394">
        <f t="shared" ref="O148" si="159">M148+N148</f>
        <v>1740</v>
      </c>
      <c r="P148" s="393">
        <f>+P94+P121</f>
        <v>0</v>
      </c>
      <c r="Q148" s="394">
        <f>O148+P148</f>
        <v>1740</v>
      </c>
      <c r="R148" s="78">
        <f>+R94+R121</f>
        <v>1226</v>
      </c>
      <c r="S148" s="79">
        <f>+S94+S121</f>
        <v>1185</v>
      </c>
      <c r="T148" s="179">
        <f t="shared" ref="T148" si="160">R148+S148</f>
        <v>2411</v>
      </c>
      <c r="U148" s="97">
        <f>+U94+U121</f>
        <v>0</v>
      </c>
      <c r="V148" s="179">
        <f>T148+U148</f>
        <v>2411</v>
      </c>
      <c r="W148" s="98">
        <f>IF(Q148=0,0,((V148/Q148)-1)*100)</f>
        <v>38.563218390804586</v>
      </c>
      <c r="X148" s="645"/>
      <c r="Y148" s="646"/>
      <c r="Z148" s="646"/>
      <c r="AA148" s="647"/>
    </row>
    <row r="149" spans="1:29" ht="14.25" thickTop="1" thickBot="1">
      <c r="A149" s="353"/>
      <c r="L149" s="82" t="s">
        <v>67</v>
      </c>
      <c r="M149" s="83">
        <f>+M147+M148</f>
        <v>3912</v>
      </c>
      <c r="N149" s="84">
        <f t="shared" ref="N149:V149" si="161">+N147+N148</f>
        <v>3560</v>
      </c>
      <c r="O149" s="180">
        <f t="shared" si="161"/>
        <v>7472</v>
      </c>
      <c r="P149" s="83">
        <f t="shared" si="161"/>
        <v>0</v>
      </c>
      <c r="Q149" s="180">
        <f t="shared" si="161"/>
        <v>7472</v>
      </c>
      <c r="R149" s="83">
        <f t="shared" si="161"/>
        <v>4724</v>
      </c>
      <c r="S149" s="84">
        <f t="shared" si="161"/>
        <v>4773</v>
      </c>
      <c r="T149" s="180">
        <f t="shared" si="161"/>
        <v>9497</v>
      </c>
      <c r="U149" s="83">
        <f t="shared" si="161"/>
        <v>0</v>
      </c>
      <c r="V149" s="180">
        <f t="shared" si="161"/>
        <v>9497</v>
      </c>
      <c r="W149" s="85">
        <f t="shared" ref="W149" si="162">IF(Q149=0,0,((V149/Q149)-1)*100)</f>
        <v>27.101177730192717</v>
      </c>
      <c r="X149" s="645"/>
      <c r="Y149" s="646"/>
      <c r="Z149" s="646"/>
      <c r="AA149" s="647"/>
    </row>
    <row r="150" spans="1:29" ht="13.5" thickTop="1">
      <c r="L150" s="61" t="s">
        <v>14</v>
      </c>
      <c r="M150" s="391">
        <f t="shared" ref="M150:N150" si="163">+M96+M123</f>
        <v>951</v>
      </c>
      <c r="N150" s="392">
        <f t="shared" si="163"/>
        <v>849</v>
      </c>
      <c r="O150" s="394">
        <f>M150+N150</f>
        <v>1800</v>
      </c>
      <c r="P150" s="393">
        <f>+P96+P123</f>
        <v>0</v>
      </c>
      <c r="Q150" s="394">
        <f>O150+P150</f>
        <v>1800</v>
      </c>
      <c r="R150" s="78"/>
      <c r="S150" s="79"/>
      <c r="T150" s="179"/>
      <c r="U150" s="97"/>
      <c r="V150" s="179"/>
      <c r="W150" s="98"/>
      <c r="Y150" s="292"/>
      <c r="Z150" s="292"/>
      <c r="AC150" s="290"/>
    </row>
    <row r="151" spans="1:29" ht="13.5" thickBot="1">
      <c r="L151" s="61" t="s">
        <v>15</v>
      </c>
      <c r="M151" s="391">
        <f t="shared" ref="M151:N151" si="164">+M97+M124</f>
        <v>1200</v>
      </c>
      <c r="N151" s="392">
        <f t="shared" si="164"/>
        <v>1159</v>
      </c>
      <c r="O151" s="394">
        <f>M151+N151</f>
        <v>2359</v>
      </c>
      <c r="P151" s="393">
        <f>+P97+P124</f>
        <v>0</v>
      </c>
      <c r="Q151" s="394">
        <f>O151+P151</f>
        <v>2359</v>
      </c>
      <c r="R151" s="78"/>
      <c r="S151" s="79"/>
      <c r="T151" s="179"/>
      <c r="U151" s="97"/>
      <c r="V151" s="179"/>
      <c r="W151" s="98"/>
      <c r="Y151" s="292"/>
      <c r="Z151" s="292"/>
    </row>
    <row r="152" spans="1:29" ht="14.25" thickTop="1" thickBot="1">
      <c r="A152" s="353"/>
      <c r="L152" s="82" t="s">
        <v>61</v>
      </c>
      <c r="M152" s="83">
        <f t="shared" ref="M152:Q152" si="165">+M148+M150+M151</f>
        <v>3069</v>
      </c>
      <c r="N152" s="84">
        <f t="shared" si="165"/>
        <v>2830</v>
      </c>
      <c r="O152" s="180">
        <f t="shared" si="165"/>
        <v>5899</v>
      </c>
      <c r="P152" s="83">
        <f t="shared" si="165"/>
        <v>0</v>
      </c>
      <c r="Q152" s="180">
        <f t="shared" si="165"/>
        <v>5899</v>
      </c>
      <c r="R152" s="83"/>
      <c r="S152" s="84"/>
      <c r="T152" s="180"/>
      <c r="U152" s="83"/>
      <c r="V152" s="180"/>
      <c r="W152" s="85"/>
      <c r="Y152" s="292"/>
      <c r="Z152" s="292"/>
    </row>
    <row r="153" spans="1:29" ht="13.5" thickTop="1">
      <c r="L153" s="61" t="s">
        <v>16</v>
      </c>
      <c r="M153" s="391">
        <f t="shared" ref="M153:N153" si="166">+M99+M126</f>
        <v>1073</v>
      </c>
      <c r="N153" s="392">
        <f t="shared" si="166"/>
        <v>1115</v>
      </c>
      <c r="O153" s="394">
        <f t="shared" ref="O153" si="167">M153+N153</f>
        <v>2188</v>
      </c>
      <c r="P153" s="393">
        <f>+P99+P126</f>
        <v>0</v>
      </c>
      <c r="Q153" s="394">
        <f>O153+P153</f>
        <v>2188</v>
      </c>
      <c r="R153" s="78"/>
      <c r="S153" s="79"/>
      <c r="T153" s="179"/>
      <c r="U153" s="97"/>
      <c r="V153" s="179"/>
      <c r="W153" s="98"/>
      <c r="Y153" s="361"/>
      <c r="Z153" s="361"/>
      <c r="AA153" s="359"/>
    </row>
    <row r="154" spans="1:29">
      <c r="L154" s="61" t="s">
        <v>17</v>
      </c>
      <c r="M154" s="391">
        <f t="shared" ref="M154:N154" si="168">+M100+M127</f>
        <v>965</v>
      </c>
      <c r="N154" s="392">
        <f t="shared" si="168"/>
        <v>1050</v>
      </c>
      <c r="O154" s="394">
        <f>M154+N154</f>
        <v>2015</v>
      </c>
      <c r="P154" s="393">
        <f>+P100+P127</f>
        <v>0</v>
      </c>
      <c r="Q154" s="394">
        <f>O154+P154</f>
        <v>2015</v>
      </c>
      <c r="R154" s="78"/>
      <c r="S154" s="79"/>
      <c r="T154" s="179"/>
      <c r="U154" s="97"/>
      <c r="V154" s="179"/>
      <c r="W154" s="98"/>
      <c r="Y154" s="361"/>
      <c r="Z154" s="361"/>
      <c r="AA154" s="359"/>
    </row>
    <row r="155" spans="1:29" ht="13.5" thickBot="1">
      <c r="L155" s="61" t="s">
        <v>18</v>
      </c>
      <c r="M155" s="391">
        <f t="shared" ref="M155:N155" si="169">+M101+M128</f>
        <v>1069</v>
      </c>
      <c r="N155" s="392">
        <f t="shared" si="169"/>
        <v>985</v>
      </c>
      <c r="O155" s="181">
        <f>M155+N155</f>
        <v>2054</v>
      </c>
      <c r="P155" s="99">
        <f>+P101+P128</f>
        <v>0</v>
      </c>
      <c r="Q155" s="394">
        <f>O155+P155</f>
        <v>2054</v>
      </c>
      <c r="R155" s="78"/>
      <c r="S155" s="79"/>
      <c r="T155" s="181"/>
      <c r="U155" s="99"/>
      <c r="V155" s="179"/>
      <c r="W155" s="98"/>
      <c r="Y155" s="361"/>
      <c r="Z155" s="361"/>
      <c r="AA155" s="359"/>
    </row>
    <row r="156" spans="1:29" ht="14.25" thickTop="1" thickBot="1">
      <c r="A156" s="353"/>
      <c r="L156" s="87" t="s">
        <v>19</v>
      </c>
      <c r="M156" s="88">
        <f t="shared" ref="M156:Q156" si="170">+M153+M154+M155</f>
        <v>3107</v>
      </c>
      <c r="N156" s="88">
        <f t="shared" si="170"/>
        <v>3150</v>
      </c>
      <c r="O156" s="182">
        <f t="shared" si="170"/>
        <v>6257</v>
      </c>
      <c r="P156" s="89">
        <f t="shared" si="170"/>
        <v>0</v>
      </c>
      <c r="Q156" s="182">
        <f t="shared" si="170"/>
        <v>6257</v>
      </c>
      <c r="R156" s="88"/>
      <c r="S156" s="88"/>
      <c r="T156" s="182"/>
      <c r="U156" s="89"/>
      <c r="V156" s="182"/>
      <c r="W156" s="90"/>
      <c r="Y156" s="361"/>
      <c r="Z156" s="361"/>
      <c r="AA156" s="359"/>
    </row>
    <row r="157" spans="1:29" ht="13.5" thickTop="1">
      <c r="A157" s="353"/>
      <c r="L157" s="61" t="s">
        <v>21</v>
      </c>
      <c r="M157" s="391">
        <f t="shared" ref="M157:N157" si="171">+M103+M130</f>
        <v>1138</v>
      </c>
      <c r="N157" s="392">
        <f t="shared" si="171"/>
        <v>827</v>
      </c>
      <c r="O157" s="181">
        <f>M157+N157</f>
        <v>1965</v>
      </c>
      <c r="P157" s="100">
        <f>+P103+P130</f>
        <v>0</v>
      </c>
      <c r="Q157" s="394">
        <f>O157+P157</f>
        <v>1965</v>
      </c>
      <c r="R157" s="78"/>
      <c r="S157" s="79"/>
      <c r="T157" s="181"/>
      <c r="U157" s="100"/>
      <c r="V157" s="179"/>
      <c r="W157" s="98"/>
      <c r="Y157" s="292"/>
    </row>
    <row r="158" spans="1:29">
      <c r="A158" s="353"/>
      <c r="L158" s="61" t="s">
        <v>22</v>
      </c>
      <c r="M158" s="391">
        <f t="shared" ref="M158:N158" si="172">+M104+M131</f>
        <v>1106</v>
      </c>
      <c r="N158" s="392">
        <f t="shared" si="172"/>
        <v>798</v>
      </c>
      <c r="O158" s="181">
        <f t="shared" ref="O158" si="173">M158+N158</f>
        <v>1904</v>
      </c>
      <c r="P158" s="393">
        <f>+P104+P131</f>
        <v>0</v>
      </c>
      <c r="Q158" s="394">
        <f>O158+P158</f>
        <v>1904</v>
      </c>
      <c r="R158" s="391"/>
      <c r="S158" s="392"/>
      <c r="T158" s="181"/>
      <c r="U158" s="393"/>
      <c r="V158" s="394"/>
      <c r="W158" s="98"/>
    </row>
    <row r="159" spans="1:29" ht="13.5" thickBot="1">
      <c r="A159" s="355"/>
      <c r="K159" s="355"/>
      <c r="L159" s="61" t="s">
        <v>23</v>
      </c>
      <c r="M159" s="391">
        <f t="shared" ref="M159:N159" si="174">+M105+M132</f>
        <v>1067</v>
      </c>
      <c r="N159" s="392">
        <f t="shared" si="174"/>
        <v>911</v>
      </c>
      <c r="O159" s="181">
        <f>M159+N159</f>
        <v>1978</v>
      </c>
      <c r="P159" s="393">
        <f>+P105+P132</f>
        <v>0</v>
      </c>
      <c r="Q159" s="394">
        <f>O159+P159</f>
        <v>1978</v>
      </c>
      <c r="R159" s="78"/>
      <c r="S159" s="79"/>
      <c r="T159" s="181"/>
      <c r="U159" s="97"/>
      <c r="V159" s="179"/>
      <c r="W159" s="98"/>
      <c r="X159" s="296"/>
      <c r="Y159" s="292"/>
      <c r="Z159" s="297"/>
      <c r="AA159" s="359"/>
    </row>
    <row r="160" spans="1:29" ht="14.25" thickTop="1" thickBot="1">
      <c r="A160" s="353"/>
      <c r="L160" s="82" t="s">
        <v>40</v>
      </c>
      <c r="M160" s="83">
        <f t="shared" ref="M160:Q160" si="175">+M157+M158+M159</f>
        <v>3311</v>
      </c>
      <c r="N160" s="84">
        <f t="shared" si="175"/>
        <v>2536</v>
      </c>
      <c r="O160" s="180">
        <f t="shared" si="175"/>
        <v>5847</v>
      </c>
      <c r="P160" s="83">
        <f t="shared" si="175"/>
        <v>0</v>
      </c>
      <c r="Q160" s="180">
        <f t="shared" si="175"/>
        <v>5847</v>
      </c>
      <c r="R160" s="83"/>
      <c r="S160" s="84"/>
      <c r="T160" s="180"/>
      <c r="U160" s="83"/>
      <c r="V160" s="180"/>
      <c r="W160" s="85"/>
    </row>
    <row r="161" spans="1:28" ht="14.25" thickTop="1" thickBot="1">
      <c r="A161" s="353" t="str">
        <f>IF(ISERROR(F161/G161)," ",IF(F161/G161&gt;0.5,IF(F161/G161&lt;1.5," ","NOT OK"),"NOT OK"))</f>
        <v xml:space="preserve"> </v>
      </c>
      <c r="L161" s="82" t="s">
        <v>62</v>
      </c>
      <c r="M161" s="83">
        <f t="shared" ref="M161:Q161" si="176">M152+M156+M157+M158+M159</f>
        <v>9487</v>
      </c>
      <c r="N161" s="84">
        <f t="shared" si="176"/>
        <v>8516</v>
      </c>
      <c r="O161" s="180">
        <f t="shared" si="176"/>
        <v>18003</v>
      </c>
      <c r="P161" s="83">
        <f t="shared" si="176"/>
        <v>0</v>
      </c>
      <c r="Q161" s="180">
        <f t="shared" si="176"/>
        <v>18003</v>
      </c>
      <c r="R161" s="83"/>
      <c r="S161" s="84"/>
      <c r="T161" s="180"/>
      <c r="U161" s="83"/>
      <c r="V161" s="180"/>
      <c r="W161" s="85"/>
      <c r="Y161" s="361"/>
      <c r="Z161" s="361"/>
      <c r="AA161" s="359"/>
      <c r="AB161" s="1"/>
    </row>
    <row r="162" spans="1:28" ht="14.25" thickTop="1" thickBot="1">
      <c r="A162" s="353"/>
      <c r="L162" s="82" t="s">
        <v>63</v>
      </c>
      <c r="M162" s="83">
        <f t="shared" ref="M162:Q162" si="177">+M147+M152+M156+M160</f>
        <v>12481</v>
      </c>
      <c r="N162" s="84">
        <f t="shared" si="177"/>
        <v>11254</v>
      </c>
      <c r="O162" s="180">
        <f t="shared" si="177"/>
        <v>23735</v>
      </c>
      <c r="P162" s="83">
        <f t="shared" si="177"/>
        <v>0</v>
      </c>
      <c r="Q162" s="180">
        <f t="shared" si="177"/>
        <v>23735</v>
      </c>
      <c r="R162" s="83"/>
      <c r="S162" s="84"/>
      <c r="T162" s="180"/>
      <c r="U162" s="83"/>
      <c r="V162" s="180"/>
      <c r="W162" s="85"/>
      <c r="Y162" s="292"/>
      <c r="Z162" s="292"/>
    </row>
    <row r="163" spans="1:28" ht="13.5" customHeight="1" thickTop="1" thickBot="1">
      <c r="L163" s="92" t="s">
        <v>60</v>
      </c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</row>
    <row r="164" spans="1:28" ht="13.5" customHeight="1" thickTop="1">
      <c r="L164" s="687" t="s">
        <v>54</v>
      </c>
      <c r="M164" s="688"/>
      <c r="N164" s="688"/>
      <c r="O164" s="688"/>
      <c r="P164" s="688"/>
      <c r="Q164" s="688"/>
      <c r="R164" s="688"/>
      <c r="S164" s="688"/>
      <c r="T164" s="688"/>
      <c r="U164" s="688"/>
      <c r="V164" s="688"/>
      <c r="W164" s="689"/>
    </row>
    <row r="165" spans="1:28" ht="13.5" customHeight="1" thickBot="1">
      <c r="L165" s="690" t="s">
        <v>51</v>
      </c>
      <c r="M165" s="691"/>
      <c r="N165" s="691"/>
      <c r="O165" s="691"/>
      <c r="P165" s="691"/>
      <c r="Q165" s="691"/>
      <c r="R165" s="691"/>
      <c r="S165" s="691"/>
      <c r="T165" s="691"/>
      <c r="U165" s="691"/>
      <c r="V165" s="691"/>
      <c r="W165" s="692"/>
    </row>
    <row r="166" spans="1:28" ht="14.25" thickTop="1" thickBot="1">
      <c r="L166" s="220"/>
      <c r="M166" s="221"/>
      <c r="N166" s="221"/>
      <c r="O166" s="221"/>
      <c r="P166" s="221"/>
      <c r="Q166" s="221"/>
      <c r="R166" s="221"/>
      <c r="S166" s="221"/>
      <c r="T166" s="221"/>
      <c r="U166" s="221"/>
      <c r="V166" s="221"/>
      <c r="W166" s="222" t="s">
        <v>34</v>
      </c>
    </row>
    <row r="167" spans="1:28" ht="14.25" thickTop="1" thickBot="1">
      <c r="L167" s="223"/>
      <c r="M167" s="224" t="s">
        <v>65</v>
      </c>
      <c r="N167" s="224"/>
      <c r="O167" s="224"/>
      <c r="P167" s="224"/>
      <c r="Q167" s="225"/>
      <c r="R167" s="224" t="s">
        <v>66</v>
      </c>
      <c r="S167" s="224"/>
      <c r="T167" s="224"/>
      <c r="U167" s="224"/>
      <c r="V167" s="225"/>
      <c r="W167" s="226" t="s">
        <v>2</v>
      </c>
    </row>
    <row r="168" spans="1:28" ht="13.5" thickTop="1">
      <c r="L168" s="227" t="s">
        <v>3</v>
      </c>
      <c r="M168" s="228"/>
      <c r="N168" s="229"/>
      <c r="O168" s="230"/>
      <c r="P168" s="231"/>
      <c r="Q168" s="230"/>
      <c r="R168" s="228"/>
      <c r="S168" s="229"/>
      <c r="T168" s="230"/>
      <c r="U168" s="231"/>
      <c r="V168" s="230"/>
      <c r="W168" s="232" t="s">
        <v>4</v>
      </c>
    </row>
    <row r="169" spans="1:28" ht="13.5" thickBot="1">
      <c r="L169" s="233"/>
      <c r="M169" s="234" t="s">
        <v>35</v>
      </c>
      <c r="N169" s="235" t="s">
        <v>36</v>
      </c>
      <c r="O169" s="236" t="s">
        <v>37</v>
      </c>
      <c r="P169" s="237" t="s">
        <v>32</v>
      </c>
      <c r="Q169" s="236" t="s">
        <v>7</v>
      </c>
      <c r="R169" s="234" t="s">
        <v>35</v>
      </c>
      <c r="S169" s="235" t="s">
        <v>36</v>
      </c>
      <c r="T169" s="236" t="s">
        <v>37</v>
      </c>
      <c r="U169" s="237" t="s">
        <v>32</v>
      </c>
      <c r="V169" s="236" t="s">
        <v>7</v>
      </c>
      <c r="W169" s="238"/>
    </row>
    <row r="170" spans="1:28" ht="5.25" customHeight="1" thickTop="1">
      <c r="L170" s="227"/>
      <c r="M170" s="239"/>
      <c r="N170" s="240"/>
      <c r="O170" s="241"/>
      <c r="P170" s="242"/>
      <c r="Q170" s="241"/>
      <c r="R170" s="239"/>
      <c r="S170" s="240"/>
      <c r="T170" s="241"/>
      <c r="U170" s="242"/>
      <c r="V170" s="241"/>
      <c r="W170" s="243"/>
    </row>
    <row r="171" spans="1:28">
      <c r="L171" s="227" t="s">
        <v>10</v>
      </c>
      <c r="M171" s="399">
        <v>0</v>
      </c>
      <c r="N171" s="400">
        <v>0</v>
      </c>
      <c r="O171" s="401">
        <f>+M171+N171</f>
        <v>0</v>
      </c>
      <c r="P171" s="402">
        <v>0</v>
      </c>
      <c r="Q171" s="401">
        <f>O171+P171</f>
        <v>0</v>
      </c>
      <c r="R171" s="395">
        <v>0</v>
      </c>
      <c r="S171" s="396">
        <v>0</v>
      </c>
      <c r="T171" s="397">
        <f>+R171+S171</f>
        <v>0</v>
      </c>
      <c r="U171" s="398">
        <v>0</v>
      </c>
      <c r="V171" s="246">
        <f>T171+U171</f>
        <v>0</v>
      </c>
      <c r="W171" s="247">
        <f>IF(Q171=0,0,((V171/Q171)-1)*100)</f>
        <v>0</v>
      </c>
    </row>
    <row r="172" spans="1:28">
      <c r="L172" s="227" t="s">
        <v>11</v>
      </c>
      <c r="M172" s="399">
        <v>0</v>
      </c>
      <c r="N172" s="400">
        <v>0</v>
      </c>
      <c r="O172" s="401">
        <f t="shared" ref="O172:O173" si="178">+M172+N172</f>
        <v>0</v>
      </c>
      <c r="P172" s="402">
        <v>0</v>
      </c>
      <c r="Q172" s="401">
        <f>O172+P172</f>
        <v>0</v>
      </c>
      <c r="R172" s="395">
        <v>0</v>
      </c>
      <c r="S172" s="396">
        <v>0</v>
      </c>
      <c r="T172" s="397">
        <f t="shared" ref="T172:T173" si="179">+R172+S172</f>
        <v>0</v>
      </c>
      <c r="U172" s="398">
        <v>0</v>
      </c>
      <c r="V172" s="246">
        <f>T172+U172</f>
        <v>0</v>
      </c>
      <c r="W172" s="247">
        <f>IF(Q172=0,0,((V172/Q172)-1)*100)</f>
        <v>0</v>
      </c>
    </row>
    <row r="173" spans="1:28" ht="13.5" thickBot="1">
      <c r="L173" s="233" t="s">
        <v>12</v>
      </c>
      <c r="M173" s="399">
        <v>0</v>
      </c>
      <c r="N173" s="400">
        <v>0</v>
      </c>
      <c r="O173" s="401">
        <f t="shared" si="178"/>
        <v>0</v>
      </c>
      <c r="P173" s="402">
        <v>0</v>
      </c>
      <c r="Q173" s="401">
        <f>O173+P173</f>
        <v>0</v>
      </c>
      <c r="R173" s="395">
        <v>0</v>
      </c>
      <c r="S173" s="396">
        <v>0</v>
      </c>
      <c r="T173" s="397">
        <f t="shared" si="179"/>
        <v>0</v>
      </c>
      <c r="U173" s="398">
        <v>0</v>
      </c>
      <c r="V173" s="246">
        <f>T173+U173</f>
        <v>0</v>
      </c>
      <c r="W173" s="247">
        <f>IF(Q173=0,0,((V173/Q173)-1)*100)</f>
        <v>0</v>
      </c>
    </row>
    <row r="174" spans="1:28" ht="14.25" thickTop="1" thickBot="1">
      <c r="L174" s="249" t="s">
        <v>57</v>
      </c>
      <c r="M174" s="250">
        <f t="shared" ref="M174:Q174" si="180">+M171+M172+M173</f>
        <v>0</v>
      </c>
      <c r="N174" s="251">
        <f t="shared" si="180"/>
        <v>0</v>
      </c>
      <c r="O174" s="252">
        <f t="shared" si="180"/>
        <v>0</v>
      </c>
      <c r="P174" s="250">
        <f t="shared" si="180"/>
        <v>0</v>
      </c>
      <c r="Q174" s="252">
        <f t="shared" si="180"/>
        <v>0</v>
      </c>
      <c r="R174" s="250">
        <f t="shared" ref="R174:V174" si="181">+R171+R172+R173</f>
        <v>0</v>
      </c>
      <c r="S174" s="251">
        <f t="shared" si="181"/>
        <v>0</v>
      </c>
      <c r="T174" s="252">
        <f t="shared" si="181"/>
        <v>0</v>
      </c>
      <c r="U174" s="250">
        <f t="shared" si="181"/>
        <v>0</v>
      </c>
      <c r="V174" s="252">
        <f t="shared" si="181"/>
        <v>0</v>
      </c>
      <c r="W174" s="342">
        <f t="shared" ref="W174" si="182">IF(Q174=0,0,((V174/Q174)-1)*100)</f>
        <v>0</v>
      </c>
    </row>
    <row r="175" spans="1:28" ht="14.25" thickTop="1" thickBot="1">
      <c r="L175" s="227" t="s">
        <v>13</v>
      </c>
      <c r="M175" s="399">
        <v>0</v>
      </c>
      <c r="N175" s="400">
        <v>0</v>
      </c>
      <c r="O175" s="401">
        <f>M175+N175</f>
        <v>0</v>
      </c>
      <c r="P175" s="402">
        <v>0</v>
      </c>
      <c r="Q175" s="401">
        <f>O175+P175</f>
        <v>0</v>
      </c>
      <c r="R175" s="244">
        <v>0</v>
      </c>
      <c r="S175" s="245">
        <v>0</v>
      </c>
      <c r="T175" s="246">
        <f>R175+S175</f>
        <v>0</v>
      </c>
      <c r="U175" s="247">
        <v>0</v>
      </c>
      <c r="V175" s="246">
        <f>T175+U175</f>
        <v>0</v>
      </c>
      <c r="W175" s="247">
        <f t="shared" ref="W175:W176" si="183">IF(Q175=0,0,((V175/Q175)-1)*100)</f>
        <v>0</v>
      </c>
    </row>
    <row r="176" spans="1:28" ht="14.25" thickTop="1" thickBot="1">
      <c r="L176" s="249" t="s">
        <v>68</v>
      </c>
      <c r="M176" s="250">
        <f>+M174+M175</f>
        <v>0</v>
      </c>
      <c r="N176" s="251">
        <f t="shared" ref="N176:V176" si="184">+N174+N175</f>
        <v>0</v>
      </c>
      <c r="O176" s="252">
        <f t="shared" si="184"/>
        <v>0</v>
      </c>
      <c r="P176" s="250">
        <f t="shared" si="184"/>
        <v>0</v>
      </c>
      <c r="Q176" s="252">
        <f t="shared" si="184"/>
        <v>0</v>
      </c>
      <c r="R176" s="250">
        <f t="shared" si="184"/>
        <v>0</v>
      </c>
      <c r="S176" s="251">
        <f t="shared" si="184"/>
        <v>0</v>
      </c>
      <c r="T176" s="252">
        <f t="shared" si="184"/>
        <v>0</v>
      </c>
      <c r="U176" s="250">
        <f t="shared" si="184"/>
        <v>0</v>
      </c>
      <c r="V176" s="252">
        <f t="shared" si="184"/>
        <v>0</v>
      </c>
      <c r="W176" s="342">
        <f t="shared" si="183"/>
        <v>0</v>
      </c>
    </row>
    <row r="177" spans="1:28" ht="13.5" thickTop="1">
      <c r="L177" s="227" t="s">
        <v>14</v>
      </c>
      <c r="M177" s="399">
        <v>0</v>
      </c>
      <c r="N177" s="400">
        <v>0</v>
      </c>
      <c r="O177" s="401">
        <f>M177+N177</f>
        <v>0</v>
      </c>
      <c r="P177" s="402">
        <v>0</v>
      </c>
      <c r="Q177" s="401">
        <f>O177+P177</f>
        <v>0</v>
      </c>
      <c r="R177" s="244"/>
      <c r="S177" s="245"/>
      <c r="T177" s="246"/>
      <c r="U177" s="247"/>
      <c r="V177" s="246"/>
      <c r="W177" s="247"/>
    </row>
    <row r="178" spans="1:28" ht="13.5" thickBot="1">
      <c r="L178" s="227" t="s">
        <v>15</v>
      </c>
      <c r="M178" s="399">
        <v>0</v>
      </c>
      <c r="N178" s="400">
        <v>0</v>
      </c>
      <c r="O178" s="401">
        <f>M178+N178</f>
        <v>0</v>
      </c>
      <c r="P178" s="402">
        <v>0</v>
      </c>
      <c r="Q178" s="401">
        <f>O178+P178</f>
        <v>0</v>
      </c>
      <c r="R178" s="244"/>
      <c r="S178" s="245"/>
      <c r="T178" s="246"/>
      <c r="U178" s="247"/>
      <c r="V178" s="246"/>
      <c r="W178" s="247"/>
    </row>
    <row r="179" spans="1:28" ht="14.25" thickTop="1" thickBot="1">
      <c r="L179" s="249" t="s">
        <v>61</v>
      </c>
      <c r="M179" s="250">
        <f t="shared" ref="M179:Q179" si="185">+M175+M177+M178</f>
        <v>0</v>
      </c>
      <c r="N179" s="251">
        <f t="shared" si="185"/>
        <v>0</v>
      </c>
      <c r="O179" s="252">
        <f t="shared" si="185"/>
        <v>0</v>
      </c>
      <c r="P179" s="250">
        <f t="shared" si="185"/>
        <v>0</v>
      </c>
      <c r="Q179" s="252">
        <f t="shared" si="185"/>
        <v>0</v>
      </c>
      <c r="R179" s="250"/>
      <c r="S179" s="251"/>
      <c r="T179" s="252"/>
      <c r="U179" s="250"/>
      <c r="V179" s="252"/>
      <c r="W179" s="342"/>
    </row>
    <row r="180" spans="1:28" ht="13.5" thickTop="1">
      <c r="L180" s="227" t="s">
        <v>16</v>
      </c>
      <c r="M180" s="399">
        <v>0</v>
      </c>
      <c r="N180" s="400">
        <v>0</v>
      </c>
      <c r="O180" s="401">
        <f>SUM(M180:N180)</f>
        <v>0</v>
      </c>
      <c r="P180" s="402">
        <v>0</v>
      </c>
      <c r="Q180" s="401">
        <f t="shared" ref="Q180" si="186">O180+P180</f>
        <v>0</v>
      </c>
      <c r="R180" s="244"/>
      <c r="S180" s="245"/>
      <c r="T180" s="246"/>
      <c r="U180" s="247"/>
      <c r="V180" s="246"/>
      <c r="W180" s="247"/>
    </row>
    <row r="181" spans="1:28">
      <c r="L181" s="227" t="s">
        <v>17</v>
      </c>
      <c r="M181" s="399">
        <v>0</v>
      </c>
      <c r="N181" s="400">
        <v>0</v>
      </c>
      <c r="O181" s="401">
        <f>SUM(M181:N181)</f>
        <v>0</v>
      </c>
      <c r="P181" s="402">
        <v>0</v>
      </c>
      <c r="Q181" s="401">
        <f>O181+P181</f>
        <v>0</v>
      </c>
      <c r="R181" s="244"/>
      <c r="S181" s="245"/>
      <c r="T181" s="246"/>
      <c r="U181" s="247"/>
      <c r="V181" s="246"/>
      <c r="W181" s="247"/>
    </row>
    <row r="182" spans="1:28" ht="13.5" thickBot="1">
      <c r="L182" s="227" t="s">
        <v>18</v>
      </c>
      <c r="M182" s="399">
        <v>0</v>
      </c>
      <c r="N182" s="400">
        <v>0</v>
      </c>
      <c r="O182" s="254">
        <f>SUM(M182:N182)</f>
        <v>0</v>
      </c>
      <c r="P182" s="255">
        <v>0</v>
      </c>
      <c r="Q182" s="254">
        <f>O182+P182</f>
        <v>0</v>
      </c>
      <c r="R182" s="244"/>
      <c r="S182" s="245"/>
      <c r="T182" s="254"/>
      <c r="U182" s="255"/>
      <c r="V182" s="254"/>
      <c r="W182" s="247"/>
    </row>
    <row r="183" spans="1:28" ht="14.25" thickTop="1" thickBot="1">
      <c r="L183" s="256" t="s">
        <v>19</v>
      </c>
      <c r="M183" s="257">
        <f t="shared" ref="M183:Q183" si="187">+M180+M181+M182</f>
        <v>0</v>
      </c>
      <c r="N183" s="257">
        <f t="shared" si="187"/>
        <v>0</v>
      </c>
      <c r="O183" s="258">
        <f t="shared" si="187"/>
        <v>0</v>
      </c>
      <c r="P183" s="259">
        <f t="shared" si="187"/>
        <v>0</v>
      </c>
      <c r="Q183" s="258">
        <f t="shared" si="187"/>
        <v>0</v>
      </c>
      <c r="R183" s="257"/>
      <c r="S183" s="257"/>
      <c r="T183" s="258"/>
      <c r="U183" s="259"/>
      <c r="V183" s="258"/>
      <c r="W183" s="343"/>
    </row>
    <row r="184" spans="1:28" ht="13.5" thickTop="1">
      <c r="A184" s="355"/>
      <c r="K184" s="355"/>
      <c r="L184" s="227" t="s">
        <v>21</v>
      </c>
      <c r="M184" s="399">
        <v>0</v>
      </c>
      <c r="N184" s="400">
        <v>0</v>
      </c>
      <c r="O184" s="254">
        <f>SUM(M184:N184)</f>
        <v>0</v>
      </c>
      <c r="P184" s="261">
        <v>0</v>
      </c>
      <c r="Q184" s="254">
        <f>O184+P184</f>
        <v>0</v>
      </c>
      <c r="R184" s="244"/>
      <c r="S184" s="245"/>
      <c r="T184" s="254"/>
      <c r="U184" s="261"/>
      <c r="V184" s="254"/>
      <c r="W184" s="247"/>
      <c r="X184" s="296"/>
      <c r="Y184" s="297"/>
      <c r="Z184" s="297"/>
      <c r="AA184" s="359"/>
    </row>
    <row r="185" spans="1:28">
      <c r="A185" s="355"/>
      <c r="K185" s="355"/>
      <c r="L185" s="227" t="s">
        <v>22</v>
      </c>
      <c r="M185" s="399">
        <v>0</v>
      </c>
      <c r="N185" s="400">
        <v>0</v>
      </c>
      <c r="O185" s="254">
        <f>SUM(M185:N185)</f>
        <v>0</v>
      </c>
      <c r="P185" s="402">
        <v>0</v>
      </c>
      <c r="Q185" s="254">
        <f>O185+P185</f>
        <v>0</v>
      </c>
      <c r="R185" s="399"/>
      <c r="S185" s="400"/>
      <c r="T185" s="254"/>
      <c r="U185" s="402"/>
      <c r="V185" s="254"/>
      <c r="W185" s="402"/>
      <c r="X185" s="296"/>
      <c r="Y185" s="297"/>
      <c r="Z185" s="297"/>
      <c r="AA185" s="359"/>
    </row>
    <row r="186" spans="1:28" ht="13.5" thickBot="1">
      <c r="A186" s="355"/>
      <c r="K186" s="355"/>
      <c r="L186" s="227" t="s">
        <v>23</v>
      </c>
      <c r="M186" s="399">
        <v>0</v>
      </c>
      <c r="N186" s="400">
        <v>0</v>
      </c>
      <c r="O186" s="254">
        <f>SUM(M186:N186)</f>
        <v>0</v>
      </c>
      <c r="P186" s="402">
        <v>0</v>
      </c>
      <c r="Q186" s="254">
        <f>O186+P186</f>
        <v>0</v>
      </c>
      <c r="R186" s="244"/>
      <c r="S186" s="245"/>
      <c r="T186" s="254"/>
      <c r="U186" s="247"/>
      <c r="V186" s="254"/>
      <c r="W186" s="247"/>
      <c r="X186" s="296"/>
      <c r="Y186" s="297"/>
      <c r="Z186" s="297"/>
      <c r="AA186" s="359"/>
    </row>
    <row r="187" spans="1:28" ht="13.5" customHeight="1" thickTop="1" thickBot="1">
      <c r="L187" s="249" t="s">
        <v>40</v>
      </c>
      <c r="M187" s="250">
        <f t="shared" ref="M187:Q187" si="188">+M184+M185+M186</f>
        <v>0</v>
      </c>
      <c r="N187" s="251">
        <f t="shared" si="188"/>
        <v>0</v>
      </c>
      <c r="O187" s="252">
        <f t="shared" si="188"/>
        <v>0</v>
      </c>
      <c r="P187" s="250">
        <f t="shared" si="188"/>
        <v>0</v>
      </c>
      <c r="Q187" s="252">
        <f t="shared" si="188"/>
        <v>0</v>
      </c>
      <c r="R187" s="250"/>
      <c r="S187" s="251"/>
      <c r="T187" s="252"/>
      <c r="U187" s="250"/>
      <c r="V187" s="252"/>
      <c r="W187" s="342"/>
    </row>
    <row r="188" spans="1:28" ht="14.25" thickTop="1" thickBot="1">
      <c r="L188" s="249" t="s">
        <v>62</v>
      </c>
      <c r="M188" s="250">
        <f t="shared" ref="M188:Q188" si="189">M179+M183+M184+M185+M186</f>
        <v>0</v>
      </c>
      <c r="N188" s="251">
        <f t="shared" si="189"/>
        <v>0</v>
      </c>
      <c r="O188" s="252">
        <f t="shared" si="189"/>
        <v>0</v>
      </c>
      <c r="P188" s="250">
        <f t="shared" si="189"/>
        <v>0</v>
      </c>
      <c r="Q188" s="252">
        <f t="shared" si="189"/>
        <v>0</v>
      </c>
      <c r="R188" s="250"/>
      <c r="S188" s="251"/>
      <c r="T188" s="252"/>
      <c r="U188" s="250"/>
      <c r="V188" s="252"/>
      <c r="W188" s="253"/>
      <c r="X188" s="1"/>
      <c r="AA188" s="1"/>
      <c r="AB188" s="1"/>
    </row>
    <row r="189" spans="1:28" ht="14.25" thickTop="1" thickBot="1">
      <c r="L189" s="249" t="s">
        <v>63</v>
      </c>
      <c r="M189" s="250">
        <f t="shared" ref="M189:Q189" si="190">+M174+M179+M183+M187</f>
        <v>0</v>
      </c>
      <c r="N189" s="251">
        <f t="shared" si="190"/>
        <v>0</v>
      </c>
      <c r="O189" s="252">
        <f t="shared" si="190"/>
        <v>0</v>
      </c>
      <c r="P189" s="250">
        <f t="shared" si="190"/>
        <v>0</v>
      </c>
      <c r="Q189" s="252">
        <f t="shared" si="190"/>
        <v>0</v>
      </c>
      <c r="R189" s="250"/>
      <c r="S189" s="251"/>
      <c r="T189" s="252"/>
      <c r="U189" s="250"/>
      <c r="V189" s="252"/>
      <c r="W189" s="342"/>
    </row>
    <row r="190" spans="1:28" ht="13.5" customHeight="1" thickTop="1" thickBot="1">
      <c r="L190" s="262" t="s">
        <v>60</v>
      </c>
      <c r="M190" s="221"/>
      <c r="N190" s="221"/>
      <c r="O190" s="221"/>
      <c r="P190" s="221"/>
      <c r="Q190" s="221"/>
      <c r="R190" s="221"/>
      <c r="S190" s="221"/>
      <c r="T190" s="221"/>
      <c r="U190" s="221"/>
      <c r="V190" s="221"/>
      <c r="W190" s="221"/>
    </row>
    <row r="191" spans="1:28" ht="13.5" customHeight="1" thickTop="1">
      <c r="L191" s="687" t="s">
        <v>55</v>
      </c>
      <c r="M191" s="688"/>
      <c r="N191" s="688"/>
      <c r="O191" s="688"/>
      <c r="P191" s="688"/>
      <c r="Q191" s="688"/>
      <c r="R191" s="688"/>
      <c r="S191" s="688"/>
      <c r="T191" s="688"/>
      <c r="U191" s="688"/>
      <c r="V191" s="688"/>
      <c r="W191" s="689"/>
    </row>
    <row r="192" spans="1:28" ht="13.5" thickBot="1">
      <c r="L192" s="690" t="s">
        <v>52</v>
      </c>
      <c r="M192" s="691"/>
      <c r="N192" s="691"/>
      <c r="O192" s="691"/>
      <c r="P192" s="691"/>
      <c r="Q192" s="691"/>
      <c r="R192" s="691"/>
      <c r="S192" s="691"/>
      <c r="T192" s="691"/>
      <c r="U192" s="691"/>
      <c r="V192" s="691"/>
      <c r="W192" s="692"/>
    </row>
    <row r="193" spans="12:23" ht="14.25" thickTop="1" thickBot="1">
      <c r="L193" s="220"/>
      <c r="M193" s="221"/>
      <c r="N193" s="221"/>
      <c r="O193" s="221"/>
      <c r="P193" s="221"/>
      <c r="Q193" s="221"/>
      <c r="R193" s="221"/>
      <c r="S193" s="221"/>
      <c r="T193" s="221"/>
      <c r="U193" s="221"/>
      <c r="V193" s="221"/>
      <c r="W193" s="222" t="s">
        <v>34</v>
      </c>
    </row>
    <row r="194" spans="12:23" ht="14.25" thickTop="1" thickBot="1">
      <c r="L194" s="223"/>
      <c r="M194" s="224" t="s">
        <v>65</v>
      </c>
      <c r="N194" s="224"/>
      <c r="O194" s="224"/>
      <c r="P194" s="224"/>
      <c r="Q194" s="225"/>
      <c r="R194" s="224" t="s">
        <v>66</v>
      </c>
      <c r="S194" s="224"/>
      <c r="T194" s="224"/>
      <c r="U194" s="224"/>
      <c r="V194" s="225"/>
      <c r="W194" s="226" t="s">
        <v>2</v>
      </c>
    </row>
    <row r="195" spans="12:23" ht="13.5" thickTop="1">
      <c r="L195" s="227" t="s">
        <v>3</v>
      </c>
      <c r="M195" s="228"/>
      <c r="N195" s="229"/>
      <c r="O195" s="230"/>
      <c r="P195" s="264"/>
      <c r="Q195" s="230"/>
      <c r="R195" s="228"/>
      <c r="S195" s="229"/>
      <c r="T195" s="230"/>
      <c r="U195" s="264"/>
      <c r="V195" s="230"/>
      <c r="W195" s="232" t="s">
        <v>4</v>
      </c>
    </row>
    <row r="196" spans="12:23" ht="13.5" thickBot="1">
      <c r="L196" s="233"/>
      <c r="M196" s="234" t="s">
        <v>35</v>
      </c>
      <c r="N196" s="235" t="s">
        <v>36</v>
      </c>
      <c r="O196" s="236" t="s">
        <v>37</v>
      </c>
      <c r="P196" s="265" t="s">
        <v>32</v>
      </c>
      <c r="Q196" s="236" t="s">
        <v>7</v>
      </c>
      <c r="R196" s="234" t="s">
        <v>35</v>
      </c>
      <c r="S196" s="235" t="s">
        <v>36</v>
      </c>
      <c r="T196" s="236" t="s">
        <v>37</v>
      </c>
      <c r="U196" s="265" t="s">
        <v>32</v>
      </c>
      <c r="V196" s="236" t="s">
        <v>7</v>
      </c>
      <c r="W196" s="238"/>
    </row>
    <row r="197" spans="12:23" ht="6" customHeight="1" thickTop="1">
      <c r="L197" s="227"/>
      <c r="M197" s="239"/>
      <c r="N197" s="240"/>
      <c r="O197" s="241"/>
      <c r="P197" s="266"/>
      <c r="Q197" s="241"/>
      <c r="R197" s="239"/>
      <c r="S197" s="240"/>
      <c r="T197" s="241"/>
      <c r="U197" s="266"/>
      <c r="V197" s="241"/>
      <c r="W197" s="267"/>
    </row>
    <row r="198" spans="12:23">
      <c r="L198" s="227" t="s">
        <v>10</v>
      </c>
      <c r="M198" s="399">
        <v>0</v>
      </c>
      <c r="N198" s="400">
        <v>0</v>
      </c>
      <c r="O198" s="401">
        <f>+M198+N198</f>
        <v>0</v>
      </c>
      <c r="P198" s="402">
        <v>0</v>
      </c>
      <c r="Q198" s="401">
        <f>O198+P198</f>
        <v>0</v>
      </c>
      <c r="R198" s="399">
        <v>0</v>
      </c>
      <c r="S198" s="400">
        <v>0</v>
      </c>
      <c r="T198" s="401">
        <f>+R198+S198</f>
        <v>0</v>
      </c>
      <c r="U198" s="402">
        <v>0</v>
      </c>
      <c r="V198" s="246">
        <f>T198+U198</f>
        <v>0</v>
      </c>
      <c r="W198" s="284">
        <f>IF(Q198=0,0,((V198/Q198)-1)*100)</f>
        <v>0</v>
      </c>
    </row>
    <row r="199" spans="12:23">
      <c r="L199" s="227" t="s">
        <v>11</v>
      </c>
      <c r="M199" s="399">
        <v>0</v>
      </c>
      <c r="N199" s="400">
        <v>0</v>
      </c>
      <c r="O199" s="401">
        <f t="shared" ref="O199:O200" si="191">+M199+N199</f>
        <v>0</v>
      </c>
      <c r="P199" s="402">
        <v>0</v>
      </c>
      <c r="Q199" s="401">
        <f>O199+P199</f>
        <v>0</v>
      </c>
      <c r="R199" s="399">
        <v>0</v>
      </c>
      <c r="S199" s="400">
        <v>0</v>
      </c>
      <c r="T199" s="401">
        <f t="shared" ref="T199:T200" si="192">+R199+S199</f>
        <v>0</v>
      </c>
      <c r="U199" s="402">
        <v>0</v>
      </c>
      <c r="V199" s="246">
        <f>T199+U199</f>
        <v>0</v>
      </c>
      <c r="W199" s="284">
        <f>IF(Q199=0,0,((V199/Q199)-1)*100)</f>
        <v>0</v>
      </c>
    </row>
    <row r="200" spans="12:23" ht="13.5" thickBot="1">
      <c r="L200" s="233" t="s">
        <v>12</v>
      </c>
      <c r="M200" s="399">
        <v>0</v>
      </c>
      <c r="N200" s="400">
        <v>0</v>
      </c>
      <c r="O200" s="401">
        <f t="shared" si="191"/>
        <v>0</v>
      </c>
      <c r="P200" s="402">
        <v>0</v>
      </c>
      <c r="Q200" s="401">
        <f>O200+P200</f>
        <v>0</v>
      </c>
      <c r="R200" s="399">
        <v>0</v>
      </c>
      <c r="S200" s="400">
        <v>0</v>
      </c>
      <c r="T200" s="401">
        <f t="shared" si="192"/>
        <v>0</v>
      </c>
      <c r="U200" s="402">
        <v>0</v>
      </c>
      <c r="V200" s="246">
        <f>T200+U200</f>
        <v>0</v>
      </c>
      <c r="W200" s="284">
        <f>IF(Q200=0,0,((V200/Q200)-1)*100)</f>
        <v>0</v>
      </c>
    </row>
    <row r="201" spans="12:23" ht="14.25" thickTop="1" thickBot="1">
      <c r="L201" s="249" t="s">
        <v>38</v>
      </c>
      <c r="M201" s="250">
        <f t="shared" ref="M201:Q201" si="193">+M198+M199+M200</f>
        <v>0</v>
      </c>
      <c r="N201" s="251">
        <f t="shared" si="193"/>
        <v>0</v>
      </c>
      <c r="O201" s="252">
        <f t="shared" si="193"/>
        <v>0</v>
      </c>
      <c r="P201" s="250">
        <f t="shared" si="193"/>
        <v>0</v>
      </c>
      <c r="Q201" s="252">
        <f t="shared" si="193"/>
        <v>0</v>
      </c>
      <c r="R201" s="250">
        <f t="shared" ref="R201:V201" si="194">+R198+R199+R200</f>
        <v>0</v>
      </c>
      <c r="S201" s="251">
        <f t="shared" si="194"/>
        <v>0</v>
      </c>
      <c r="T201" s="252">
        <f t="shared" si="194"/>
        <v>0</v>
      </c>
      <c r="U201" s="250">
        <f t="shared" si="194"/>
        <v>0</v>
      </c>
      <c r="V201" s="252">
        <f t="shared" si="194"/>
        <v>0</v>
      </c>
      <c r="W201" s="342">
        <f t="shared" ref="W201" si="195">IF(Q201=0,0,((V201/Q201)-1)*100)</f>
        <v>0</v>
      </c>
    </row>
    <row r="202" spans="12:23" ht="14.25" thickTop="1" thickBot="1">
      <c r="L202" s="227" t="s">
        <v>13</v>
      </c>
      <c r="M202" s="399">
        <v>0</v>
      </c>
      <c r="N202" s="400">
        <v>0</v>
      </c>
      <c r="O202" s="401">
        <f>M202+N202</f>
        <v>0</v>
      </c>
      <c r="P202" s="402">
        <v>0</v>
      </c>
      <c r="Q202" s="401">
        <f>O202+P202</f>
        <v>0</v>
      </c>
      <c r="R202" s="244">
        <v>0</v>
      </c>
      <c r="S202" s="245">
        <v>0</v>
      </c>
      <c r="T202" s="401">
        <f>R202+S202</f>
        <v>0</v>
      </c>
      <c r="U202" s="247">
        <v>0</v>
      </c>
      <c r="V202" s="246">
        <f>T202+U202</f>
        <v>0</v>
      </c>
      <c r="W202" s="284">
        <f t="shared" ref="W202:W203" si="196">IF(Q202=0,0,((V202/Q202)-1)*100)</f>
        <v>0</v>
      </c>
    </row>
    <row r="203" spans="12:23" ht="14.25" thickTop="1" thickBot="1">
      <c r="L203" s="249" t="s">
        <v>68</v>
      </c>
      <c r="M203" s="250">
        <f>+M201+M202</f>
        <v>0</v>
      </c>
      <c r="N203" s="251">
        <f t="shared" ref="N203:V203" si="197">+N201+N202</f>
        <v>0</v>
      </c>
      <c r="O203" s="252">
        <f t="shared" si="197"/>
        <v>0</v>
      </c>
      <c r="P203" s="250">
        <f t="shared" si="197"/>
        <v>0</v>
      </c>
      <c r="Q203" s="252">
        <f t="shared" si="197"/>
        <v>0</v>
      </c>
      <c r="R203" s="250">
        <f t="shared" si="197"/>
        <v>0</v>
      </c>
      <c r="S203" s="251">
        <f t="shared" si="197"/>
        <v>0</v>
      </c>
      <c r="T203" s="252">
        <f t="shared" si="197"/>
        <v>0</v>
      </c>
      <c r="U203" s="250">
        <f t="shared" si="197"/>
        <v>0</v>
      </c>
      <c r="V203" s="252">
        <f t="shared" si="197"/>
        <v>0</v>
      </c>
      <c r="W203" s="342">
        <f t="shared" si="196"/>
        <v>0</v>
      </c>
    </row>
    <row r="204" spans="12:23" ht="13.5" thickTop="1">
      <c r="L204" s="227" t="s">
        <v>14</v>
      </c>
      <c r="M204" s="399">
        <v>0</v>
      </c>
      <c r="N204" s="400">
        <v>0</v>
      </c>
      <c r="O204" s="401">
        <f>M204+N204</f>
        <v>0</v>
      </c>
      <c r="P204" s="402">
        <v>0</v>
      </c>
      <c r="Q204" s="401">
        <f>O204+P204</f>
        <v>0</v>
      </c>
      <c r="R204" s="244"/>
      <c r="S204" s="245"/>
      <c r="T204" s="401"/>
      <c r="U204" s="247"/>
      <c r="V204" s="246"/>
      <c r="W204" s="284"/>
    </row>
    <row r="205" spans="12:23" ht="13.5" thickBot="1">
      <c r="L205" s="227" t="s">
        <v>15</v>
      </c>
      <c r="M205" s="399">
        <v>0</v>
      </c>
      <c r="N205" s="400">
        <v>0</v>
      </c>
      <c r="O205" s="401">
        <f>M205+N205</f>
        <v>0</v>
      </c>
      <c r="P205" s="402">
        <v>0</v>
      </c>
      <c r="Q205" s="401">
        <f>O205+P205</f>
        <v>0</v>
      </c>
      <c r="R205" s="244"/>
      <c r="S205" s="245"/>
      <c r="T205" s="401"/>
      <c r="U205" s="247"/>
      <c r="V205" s="246"/>
      <c r="W205" s="284"/>
    </row>
    <row r="206" spans="12:23" ht="14.25" thickTop="1" thickBot="1">
      <c r="L206" s="249" t="s">
        <v>61</v>
      </c>
      <c r="M206" s="250">
        <f t="shared" ref="M206:Q206" si="198">+M202+M204+M205</f>
        <v>0</v>
      </c>
      <c r="N206" s="251">
        <f t="shared" si="198"/>
        <v>0</v>
      </c>
      <c r="O206" s="252">
        <f t="shared" si="198"/>
        <v>0</v>
      </c>
      <c r="P206" s="250">
        <f t="shared" si="198"/>
        <v>0</v>
      </c>
      <c r="Q206" s="252">
        <f t="shared" si="198"/>
        <v>0</v>
      </c>
      <c r="R206" s="250"/>
      <c r="S206" s="251"/>
      <c r="T206" s="252"/>
      <c r="U206" s="250"/>
      <c r="V206" s="252"/>
      <c r="W206" s="342"/>
    </row>
    <row r="207" spans="12:23" ht="13.5" thickTop="1">
      <c r="L207" s="227" t="s">
        <v>16</v>
      </c>
      <c r="M207" s="399">
        <v>0</v>
      </c>
      <c r="N207" s="400">
        <v>0</v>
      </c>
      <c r="O207" s="401">
        <f>SUM(M207:N207)</f>
        <v>0</v>
      </c>
      <c r="P207" s="402">
        <v>0</v>
      </c>
      <c r="Q207" s="401">
        <f>O207+P207</f>
        <v>0</v>
      </c>
      <c r="R207" s="244"/>
      <c r="S207" s="245"/>
      <c r="T207" s="401"/>
      <c r="U207" s="247"/>
      <c r="V207" s="246"/>
      <c r="W207" s="284"/>
    </row>
    <row r="208" spans="12:23">
      <c r="L208" s="227" t="s">
        <v>17</v>
      </c>
      <c r="M208" s="399">
        <v>0</v>
      </c>
      <c r="N208" s="400">
        <v>0</v>
      </c>
      <c r="O208" s="401">
        <f>SUM(M208:N208)</f>
        <v>0</v>
      </c>
      <c r="P208" s="402">
        <v>0</v>
      </c>
      <c r="Q208" s="401">
        <f>O208+P208</f>
        <v>0</v>
      </c>
      <c r="R208" s="244"/>
      <c r="S208" s="245"/>
      <c r="T208" s="401"/>
      <c r="U208" s="247"/>
      <c r="V208" s="246"/>
      <c r="W208" s="284"/>
    </row>
    <row r="209" spans="1:28" ht="13.5" thickBot="1">
      <c r="L209" s="227" t="s">
        <v>18</v>
      </c>
      <c r="M209" s="399">
        <v>0</v>
      </c>
      <c r="N209" s="400">
        <v>0</v>
      </c>
      <c r="O209" s="254">
        <f>SUM(M209:N209)</f>
        <v>0</v>
      </c>
      <c r="P209" s="255">
        <v>0</v>
      </c>
      <c r="Q209" s="401">
        <f>O209+P209</f>
        <v>0</v>
      </c>
      <c r="R209" s="244"/>
      <c r="S209" s="245"/>
      <c r="T209" s="254"/>
      <c r="U209" s="255"/>
      <c r="V209" s="246"/>
      <c r="W209" s="284"/>
    </row>
    <row r="210" spans="1:28" ht="14.25" thickTop="1" thickBot="1">
      <c r="L210" s="256" t="s">
        <v>19</v>
      </c>
      <c r="M210" s="257">
        <f t="shared" ref="M210:Q210" si="199">+M207+M208+M209</f>
        <v>0</v>
      </c>
      <c r="N210" s="257">
        <f t="shared" si="199"/>
        <v>0</v>
      </c>
      <c r="O210" s="258">
        <f t="shared" si="199"/>
        <v>0</v>
      </c>
      <c r="P210" s="259">
        <f t="shared" si="199"/>
        <v>0</v>
      </c>
      <c r="Q210" s="258">
        <f t="shared" si="199"/>
        <v>0</v>
      </c>
      <c r="R210" s="257"/>
      <c r="S210" s="257"/>
      <c r="T210" s="258"/>
      <c r="U210" s="259"/>
      <c r="V210" s="258"/>
      <c r="W210" s="343"/>
    </row>
    <row r="211" spans="1:28" ht="13.5" thickTop="1">
      <c r="A211" s="355"/>
      <c r="K211" s="355"/>
      <c r="L211" s="227" t="s">
        <v>21</v>
      </c>
      <c r="M211" s="399">
        <v>0</v>
      </c>
      <c r="N211" s="400">
        <v>0</v>
      </c>
      <c r="O211" s="254">
        <f>SUM(M211:N211)</f>
        <v>0</v>
      </c>
      <c r="P211" s="261">
        <v>0</v>
      </c>
      <c r="Q211" s="401">
        <f>O211+P211</f>
        <v>0</v>
      </c>
      <c r="R211" s="244"/>
      <c r="S211" s="245"/>
      <c r="T211" s="254"/>
      <c r="U211" s="261"/>
      <c r="V211" s="246"/>
      <c r="W211" s="284"/>
      <c r="X211" s="296"/>
      <c r="Y211" s="297"/>
      <c r="Z211" s="297"/>
      <c r="AA211" s="359"/>
    </row>
    <row r="212" spans="1:28">
      <c r="A212" s="355"/>
      <c r="K212" s="355"/>
      <c r="L212" s="227" t="s">
        <v>22</v>
      </c>
      <c r="M212" s="399">
        <v>0</v>
      </c>
      <c r="N212" s="400">
        <v>0</v>
      </c>
      <c r="O212" s="254">
        <f>SUM(M212:N212)</f>
        <v>0</v>
      </c>
      <c r="P212" s="402">
        <v>0</v>
      </c>
      <c r="Q212" s="401">
        <f>O212+P212</f>
        <v>0</v>
      </c>
      <c r="R212" s="399"/>
      <c r="S212" s="400"/>
      <c r="T212" s="254"/>
      <c r="U212" s="402"/>
      <c r="V212" s="401"/>
      <c r="W212" s="284"/>
      <c r="X212" s="296"/>
      <c r="Y212" s="297"/>
      <c r="Z212" s="297"/>
      <c r="AA212" s="359"/>
    </row>
    <row r="213" spans="1:28" ht="12.75" customHeight="1" thickBot="1">
      <c r="A213" s="355"/>
      <c r="K213" s="355"/>
      <c r="L213" s="227" t="s">
        <v>23</v>
      </c>
      <c r="M213" s="399">
        <v>0</v>
      </c>
      <c r="N213" s="400">
        <v>0</v>
      </c>
      <c r="O213" s="254">
        <f>SUM(M213:N213)</f>
        <v>0</v>
      </c>
      <c r="P213" s="402">
        <v>0</v>
      </c>
      <c r="Q213" s="401">
        <f>O213+P213</f>
        <v>0</v>
      </c>
      <c r="R213" s="244"/>
      <c r="S213" s="245"/>
      <c r="T213" s="254"/>
      <c r="U213" s="247"/>
      <c r="V213" s="246"/>
      <c r="W213" s="284"/>
      <c r="X213" s="296"/>
      <c r="Y213" s="297"/>
      <c r="Z213" s="297"/>
      <c r="AA213" s="359"/>
    </row>
    <row r="214" spans="1:28" ht="13.5" customHeight="1" thickTop="1" thickBot="1">
      <c r="L214" s="249" t="s">
        <v>40</v>
      </c>
      <c r="M214" s="250">
        <f t="shared" ref="M214:Q214" si="200">+M211+M212+M213</f>
        <v>0</v>
      </c>
      <c r="N214" s="251">
        <f t="shared" si="200"/>
        <v>0</v>
      </c>
      <c r="O214" s="252">
        <f t="shared" si="200"/>
        <v>0</v>
      </c>
      <c r="P214" s="250">
        <f t="shared" si="200"/>
        <v>0</v>
      </c>
      <c r="Q214" s="252">
        <f t="shared" si="200"/>
        <v>0</v>
      </c>
      <c r="R214" s="250"/>
      <c r="S214" s="251"/>
      <c r="T214" s="252"/>
      <c r="U214" s="250"/>
      <c r="V214" s="252"/>
      <c r="W214" s="342"/>
    </row>
    <row r="215" spans="1:28" ht="14.25" thickTop="1" thickBot="1">
      <c r="L215" s="249" t="s">
        <v>62</v>
      </c>
      <c r="M215" s="250">
        <f t="shared" ref="M215:Q215" si="201">M206+M210+M211+M212+M213</f>
        <v>0</v>
      </c>
      <c r="N215" s="251">
        <f t="shared" si="201"/>
        <v>0</v>
      </c>
      <c r="O215" s="252">
        <f t="shared" si="201"/>
        <v>0</v>
      </c>
      <c r="P215" s="250">
        <f t="shared" si="201"/>
        <v>0</v>
      </c>
      <c r="Q215" s="252">
        <f t="shared" si="201"/>
        <v>0</v>
      </c>
      <c r="R215" s="250"/>
      <c r="S215" s="251"/>
      <c r="T215" s="252"/>
      <c r="U215" s="250"/>
      <c r="V215" s="252"/>
      <c r="W215" s="253"/>
      <c r="X215" s="1"/>
      <c r="AA215" s="1"/>
      <c r="AB215" s="1"/>
    </row>
    <row r="216" spans="1:28" ht="14.25" thickTop="1" thickBot="1">
      <c r="L216" s="249" t="s">
        <v>63</v>
      </c>
      <c r="M216" s="250">
        <f t="shared" ref="M216:Q216" si="202">+M201+M206+M210+M214</f>
        <v>0</v>
      </c>
      <c r="N216" s="251">
        <f t="shared" si="202"/>
        <v>0</v>
      </c>
      <c r="O216" s="252">
        <f t="shared" si="202"/>
        <v>0</v>
      </c>
      <c r="P216" s="250">
        <f t="shared" si="202"/>
        <v>0</v>
      </c>
      <c r="Q216" s="252">
        <f t="shared" si="202"/>
        <v>0</v>
      </c>
      <c r="R216" s="250"/>
      <c r="S216" s="251"/>
      <c r="T216" s="252"/>
      <c r="U216" s="250"/>
      <c r="V216" s="252"/>
      <c r="W216" s="342"/>
    </row>
    <row r="217" spans="1:28" ht="13.5" customHeight="1" thickTop="1" thickBot="1">
      <c r="L217" s="262" t="s">
        <v>60</v>
      </c>
      <c r="M217" s="221"/>
      <c r="N217" s="221"/>
      <c r="O217" s="221"/>
      <c r="P217" s="221"/>
      <c r="Q217" s="221"/>
      <c r="R217" s="221"/>
      <c r="S217" s="221"/>
      <c r="T217" s="221"/>
      <c r="U217" s="221"/>
      <c r="V217" s="221"/>
      <c r="W217" s="221"/>
    </row>
    <row r="218" spans="1:28" ht="13.5" thickTop="1">
      <c r="L218" s="681" t="s">
        <v>56</v>
      </c>
      <c r="M218" s="682"/>
      <c r="N218" s="682"/>
      <c r="O218" s="682"/>
      <c r="P218" s="682"/>
      <c r="Q218" s="682"/>
      <c r="R218" s="682"/>
      <c r="S218" s="682"/>
      <c r="T218" s="682"/>
      <c r="U218" s="682"/>
      <c r="V218" s="682"/>
      <c r="W218" s="683"/>
    </row>
    <row r="219" spans="1:28" ht="13.5" thickBot="1">
      <c r="L219" s="684" t="s">
        <v>53</v>
      </c>
      <c r="M219" s="685"/>
      <c r="N219" s="685"/>
      <c r="O219" s="685"/>
      <c r="P219" s="685"/>
      <c r="Q219" s="685"/>
      <c r="R219" s="685"/>
      <c r="S219" s="685"/>
      <c r="T219" s="685"/>
      <c r="U219" s="685"/>
      <c r="V219" s="685"/>
      <c r="W219" s="686"/>
    </row>
    <row r="220" spans="1:28" ht="14.25" thickTop="1" thickBot="1">
      <c r="L220" s="220"/>
      <c r="M220" s="221"/>
      <c r="N220" s="221"/>
      <c r="O220" s="221"/>
      <c r="P220" s="221"/>
      <c r="Q220" s="221"/>
      <c r="R220" s="221"/>
      <c r="S220" s="221"/>
      <c r="T220" s="221"/>
      <c r="U220" s="221"/>
      <c r="V220" s="221"/>
      <c r="W220" s="222" t="s">
        <v>34</v>
      </c>
    </row>
    <row r="221" spans="1:28" ht="14.25" thickTop="1" thickBot="1">
      <c r="L221" s="223"/>
      <c r="M221" s="224" t="s">
        <v>65</v>
      </c>
      <c r="N221" s="224"/>
      <c r="O221" s="224"/>
      <c r="P221" s="224"/>
      <c r="Q221" s="225"/>
      <c r="R221" s="224" t="s">
        <v>66</v>
      </c>
      <c r="S221" s="224"/>
      <c r="T221" s="224"/>
      <c r="U221" s="224"/>
      <c r="V221" s="225"/>
      <c r="W221" s="226" t="s">
        <v>2</v>
      </c>
    </row>
    <row r="222" spans="1:28" ht="13.5" thickTop="1">
      <c r="L222" s="227" t="s">
        <v>3</v>
      </c>
      <c r="M222" s="228"/>
      <c r="N222" s="229"/>
      <c r="O222" s="230"/>
      <c r="P222" s="264"/>
      <c r="Q222" s="230"/>
      <c r="R222" s="228"/>
      <c r="S222" s="229"/>
      <c r="T222" s="230"/>
      <c r="U222" s="264"/>
      <c r="V222" s="230"/>
      <c r="W222" s="232" t="s">
        <v>4</v>
      </c>
    </row>
    <row r="223" spans="1:28" ht="13.5" thickBot="1">
      <c r="L223" s="233"/>
      <c r="M223" s="234" t="s">
        <v>35</v>
      </c>
      <c r="N223" s="235" t="s">
        <v>36</v>
      </c>
      <c r="O223" s="236" t="s">
        <v>37</v>
      </c>
      <c r="P223" s="265" t="s">
        <v>32</v>
      </c>
      <c r="Q223" s="236" t="s">
        <v>7</v>
      </c>
      <c r="R223" s="234" t="s">
        <v>35</v>
      </c>
      <c r="S223" s="235" t="s">
        <v>36</v>
      </c>
      <c r="T223" s="236" t="s">
        <v>37</v>
      </c>
      <c r="U223" s="265" t="s">
        <v>32</v>
      </c>
      <c r="V223" s="236" t="s">
        <v>7</v>
      </c>
      <c r="W223" s="238"/>
    </row>
    <row r="224" spans="1:28" ht="4.5" customHeight="1" thickTop="1">
      <c r="L224" s="227"/>
      <c r="M224" s="239"/>
      <c r="N224" s="240"/>
      <c r="O224" s="241"/>
      <c r="P224" s="266"/>
      <c r="Q224" s="241"/>
      <c r="R224" s="239"/>
      <c r="S224" s="240"/>
      <c r="T224" s="241"/>
      <c r="U224" s="266"/>
      <c r="V224" s="241"/>
      <c r="W224" s="267"/>
    </row>
    <row r="225" spans="1:27">
      <c r="L225" s="227" t="s">
        <v>10</v>
      </c>
      <c r="M225" s="399">
        <f t="shared" ref="M225:N225" si="203">+M171+M198</f>
        <v>0</v>
      </c>
      <c r="N225" s="400">
        <f t="shared" si="203"/>
        <v>0</v>
      </c>
      <c r="O225" s="401">
        <f>M225+N225</f>
        <v>0</v>
      </c>
      <c r="P225" s="268">
        <f>+P171+P198</f>
        <v>0</v>
      </c>
      <c r="Q225" s="401">
        <f>O225+P225</f>
        <v>0</v>
      </c>
      <c r="R225" s="244">
        <f t="shared" ref="R225:S227" si="204">+R171+R198</f>
        <v>0</v>
      </c>
      <c r="S225" s="245">
        <f t="shared" si="204"/>
        <v>0</v>
      </c>
      <c r="T225" s="246">
        <f>R225+S225</f>
        <v>0</v>
      </c>
      <c r="U225" s="268">
        <f>+U171+U198</f>
        <v>0</v>
      </c>
      <c r="V225" s="246">
        <f>T225+U225</f>
        <v>0</v>
      </c>
      <c r="W225" s="284">
        <f>IF(Q225=0,0,((V225/Q225)-1)*100)</f>
        <v>0</v>
      </c>
    </row>
    <row r="226" spans="1:27">
      <c r="L226" s="227" t="s">
        <v>11</v>
      </c>
      <c r="M226" s="399">
        <f t="shared" ref="M226:N226" si="205">+M172+M199</f>
        <v>0</v>
      </c>
      <c r="N226" s="400">
        <f t="shared" si="205"/>
        <v>0</v>
      </c>
      <c r="O226" s="401">
        <f t="shared" ref="O226:O227" si="206">M226+N226</f>
        <v>0</v>
      </c>
      <c r="P226" s="268">
        <f>+P172+P199</f>
        <v>0</v>
      </c>
      <c r="Q226" s="401">
        <f>O226+P226</f>
        <v>0</v>
      </c>
      <c r="R226" s="244">
        <f t="shared" si="204"/>
        <v>0</v>
      </c>
      <c r="S226" s="245">
        <f t="shared" si="204"/>
        <v>0</v>
      </c>
      <c r="T226" s="246">
        <f t="shared" ref="T226:T227" si="207">R226+S226</f>
        <v>0</v>
      </c>
      <c r="U226" s="268">
        <f>+U172+U199</f>
        <v>0</v>
      </c>
      <c r="V226" s="246">
        <f>T226+U226</f>
        <v>0</v>
      </c>
      <c r="W226" s="284">
        <f>IF(Q226=0,0,((V226/Q226)-1)*100)</f>
        <v>0</v>
      </c>
    </row>
    <row r="227" spans="1:27" ht="13.5" thickBot="1">
      <c r="L227" s="233" t="s">
        <v>12</v>
      </c>
      <c r="M227" s="399">
        <f t="shared" ref="M227:N227" si="208">+M173+M200</f>
        <v>0</v>
      </c>
      <c r="N227" s="400">
        <f t="shared" si="208"/>
        <v>0</v>
      </c>
      <c r="O227" s="401">
        <f t="shared" si="206"/>
        <v>0</v>
      </c>
      <c r="P227" s="268">
        <f>+P173+P200</f>
        <v>0</v>
      </c>
      <c r="Q227" s="401">
        <f>O227+P227</f>
        <v>0</v>
      </c>
      <c r="R227" s="244">
        <f t="shared" si="204"/>
        <v>0</v>
      </c>
      <c r="S227" s="245">
        <f t="shared" si="204"/>
        <v>0</v>
      </c>
      <c r="T227" s="246">
        <f t="shared" si="207"/>
        <v>0</v>
      </c>
      <c r="U227" s="268">
        <f>+U173+U200</f>
        <v>0</v>
      </c>
      <c r="V227" s="246">
        <f>T227+U227</f>
        <v>0</v>
      </c>
      <c r="W227" s="284">
        <f>IF(Q227=0,0,((V227/Q227)-1)*100)</f>
        <v>0</v>
      </c>
    </row>
    <row r="228" spans="1:27" ht="14.25" thickTop="1" thickBot="1">
      <c r="L228" s="249" t="s">
        <v>38</v>
      </c>
      <c r="M228" s="250">
        <f t="shared" ref="M228:Q228" si="209">+M225+M226+M227</f>
        <v>0</v>
      </c>
      <c r="N228" s="251">
        <f t="shared" si="209"/>
        <v>0</v>
      </c>
      <c r="O228" s="252">
        <f t="shared" si="209"/>
        <v>0</v>
      </c>
      <c r="P228" s="250">
        <f t="shared" si="209"/>
        <v>0</v>
      </c>
      <c r="Q228" s="252">
        <f t="shared" si="209"/>
        <v>0</v>
      </c>
      <c r="R228" s="250">
        <f t="shared" ref="R228:V228" si="210">+R225+R226+R227</f>
        <v>0</v>
      </c>
      <c r="S228" s="251">
        <f t="shared" si="210"/>
        <v>0</v>
      </c>
      <c r="T228" s="252">
        <f t="shared" si="210"/>
        <v>0</v>
      </c>
      <c r="U228" s="250">
        <f t="shared" si="210"/>
        <v>0</v>
      </c>
      <c r="V228" s="252">
        <f t="shared" si="210"/>
        <v>0</v>
      </c>
      <c r="W228" s="342">
        <f t="shared" ref="W228" si="211">IF(Q228=0,0,((V228/Q228)-1)*100)</f>
        <v>0</v>
      </c>
    </row>
    <row r="229" spans="1:27" ht="14.25" thickTop="1" thickBot="1">
      <c r="L229" s="227" t="s">
        <v>13</v>
      </c>
      <c r="M229" s="399">
        <f t="shared" ref="M229:N229" si="212">+M175+M202</f>
        <v>0</v>
      </c>
      <c r="N229" s="400">
        <f t="shared" si="212"/>
        <v>0</v>
      </c>
      <c r="O229" s="401">
        <f t="shared" ref="O229" si="213">M229+N229</f>
        <v>0</v>
      </c>
      <c r="P229" s="268">
        <f>+P175+P202</f>
        <v>0</v>
      </c>
      <c r="Q229" s="401">
        <f>O229+P229</f>
        <v>0</v>
      </c>
      <c r="R229" s="244">
        <f>+R175+R202</f>
        <v>0</v>
      </c>
      <c r="S229" s="245">
        <f>+S175+S202</f>
        <v>0</v>
      </c>
      <c r="T229" s="246">
        <f t="shared" ref="T229" si="214">R229+S229</f>
        <v>0</v>
      </c>
      <c r="U229" s="268">
        <f>+U175+U202</f>
        <v>0</v>
      </c>
      <c r="V229" s="246">
        <f>T229+U229</f>
        <v>0</v>
      </c>
      <c r="W229" s="284">
        <f>IF(Q229=0,0,((V229/Q229)-1)*100)</f>
        <v>0</v>
      </c>
    </row>
    <row r="230" spans="1:27" ht="14.25" thickTop="1" thickBot="1">
      <c r="L230" s="249" t="s">
        <v>68</v>
      </c>
      <c r="M230" s="250">
        <f>+M228+M229</f>
        <v>0</v>
      </c>
      <c r="N230" s="251">
        <f t="shared" ref="N230:V230" si="215">+N228+N229</f>
        <v>0</v>
      </c>
      <c r="O230" s="252">
        <f t="shared" si="215"/>
        <v>0</v>
      </c>
      <c r="P230" s="250">
        <f t="shared" si="215"/>
        <v>0</v>
      </c>
      <c r="Q230" s="252">
        <f t="shared" si="215"/>
        <v>0</v>
      </c>
      <c r="R230" s="250">
        <f t="shared" si="215"/>
        <v>0</v>
      </c>
      <c r="S230" s="251">
        <f t="shared" si="215"/>
        <v>0</v>
      </c>
      <c r="T230" s="252">
        <f t="shared" si="215"/>
        <v>0</v>
      </c>
      <c r="U230" s="250">
        <f t="shared" si="215"/>
        <v>0</v>
      </c>
      <c r="V230" s="252">
        <f t="shared" si="215"/>
        <v>0</v>
      </c>
      <c r="W230" s="342">
        <f t="shared" ref="W230" si="216">IF(Q230=0,0,((V230/Q230)-1)*100)</f>
        <v>0</v>
      </c>
    </row>
    <row r="231" spans="1:27" ht="13.5" thickTop="1">
      <c r="L231" s="227" t="s">
        <v>14</v>
      </c>
      <c r="M231" s="399">
        <f t="shared" ref="M231:N231" si="217">+M177+M204</f>
        <v>0</v>
      </c>
      <c r="N231" s="400">
        <f t="shared" si="217"/>
        <v>0</v>
      </c>
      <c r="O231" s="401">
        <f>M231+N231</f>
        <v>0</v>
      </c>
      <c r="P231" s="268">
        <f>+P177+P204</f>
        <v>0</v>
      </c>
      <c r="Q231" s="401">
        <f>O231+P231</f>
        <v>0</v>
      </c>
      <c r="R231" s="244"/>
      <c r="S231" s="245"/>
      <c r="T231" s="246"/>
      <c r="U231" s="268"/>
      <c r="V231" s="246"/>
      <c r="W231" s="284"/>
    </row>
    <row r="232" spans="1:27" ht="13.5" thickBot="1">
      <c r="L232" s="227" t="s">
        <v>15</v>
      </c>
      <c r="M232" s="399">
        <f t="shared" ref="M232:N232" si="218">+M178+M205</f>
        <v>0</v>
      </c>
      <c r="N232" s="400">
        <f t="shared" si="218"/>
        <v>0</v>
      </c>
      <c r="O232" s="401">
        <f>M232+N232</f>
        <v>0</v>
      </c>
      <c r="P232" s="268">
        <f>+P178+P205</f>
        <v>0</v>
      </c>
      <c r="Q232" s="401">
        <f>O232+P232</f>
        <v>0</v>
      </c>
      <c r="R232" s="244"/>
      <c r="S232" s="245"/>
      <c r="T232" s="246"/>
      <c r="U232" s="268"/>
      <c r="V232" s="246"/>
      <c r="W232" s="284"/>
    </row>
    <row r="233" spans="1:27" ht="14.25" thickTop="1" thickBot="1">
      <c r="L233" s="249" t="s">
        <v>61</v>
      </c>
      <c r="M233" s="250">
        <f t="shared" ref="M233:Q233" si="219">+M229+M231+M232</f>
        <v>0</v>
      </c>
      <c r="N233" s="251">
        <f t="shared" si="219"/>
        <v>0</v>
      </c>
      <c r="O233" s="252">
        <f t="shared" si="219"/>
        <v>0</v>
      </c>
      <c r="P233" s="250">
        <f t="shared" si="219"/>
        <v>0</v>
      </c>
      <c r="Q233" s="252">
        <f t="shared" si="219"/>
        <v>0</v>
      </c>
      <c r="R233" s="250"/>
      <c r="S233" s="251"/>
      <c r="T233" s="252"/>
      <c r="U233" s="250"/>
      <c r="V233" s="252"/>
      <c r="W233" s="342"/>
    </row>
    <row r="234" spans="1:27" ht="13.5" thickTop="1">
      <c r="L234" s="227" t="s">
        <v>16</v>
      </c>
      <c r="M234" s="399">
        <f t="shared" ref="M234:N234" si="220">+M180+M207</f>
        <v>0</v>
      </c>
      <c r="N234" s="400">
        <f t="shared" si="220"/>
        <v>0</v>
      </c>
      <c r="O234" s="401">
        <f t="shared" ref="O234" si="221">M234+N234</f>
        <v>0</v>
      </c>
      <c r="P234" s="268">
        <f>+P180+P207</f>
        <v>0</v>
      </c>
      <c r="Q234" s="401">
        <f>O234+P234</f>
        <v>0</v>
      </c>
      <c r="R234" s="244"/>
      <c r="S234" s="245"/>
      <c r="T234" s="246"/>
      <c r="U234" s="268"/>
      <c r="V234" s="246"/>
      <c r="W234" s="284"/>
    </row>
    <row r="235" spans="1:27">
      <c r="L235" s="227" t="s">
        <v>17</v>
      </c>
      <c r="M235" s="399">
        <f t="shared" ref="M235:N235" si="222">+M181+M208</f>
        <v>0</v>
      </c>
      <c r="N235" s="400">
        <f t="shared" si="222"/>
        <v>0</v>
      </c>
      <c r="O235" s="401">
        <f>M235+N235</f>
        <v>0</v>
      </c>
      <c r="P235" s="268">
        <f>+P181+P208</f>
        <v>0</v>
      </c>
      <c r="Q235" s="401">
        <f>O235+P235</f>
        <v>0</v>
      </c>
      <c r="R235" s="244"/>
      <c r="S235" s="245"/>
      <c r="T235" s="246"/>
      <c r="U235" s="268"/>
      <c r="V235" s="246"/>
      <c r="W235" s="284"/>
    </row>
    <row r="236" spans="1:27" ht="13.5" thickBot="1">
      <c r="L236" s="227" t="s">
        <v>18</v>
      </c>
      <c r="M236" s="399">
        <f t="shared" ref="M236:N236" si="223">+M182+M209</f>
        <v>0</v>
      </c>
      <c r="N236" s="400">
        <f t="shared" si="223"/>
        <v>0</v>
      </c>
      <c r="O236" s="254">
        <f>M236+N236</f>
        <v>0</v>
      </c>
      <c r="P236" s="269">
        <f>+P182+P209</f>
        <v>0</v>
      </c>
      <c r="Q236" s="401">
        <f>O236+P236</f>
        <v>0</v>
      </c>
      <c r="R236" s="244"/>
      <c r="S236" s="245"/>
      <c r="T236" s="254"/>
      <c r="U236" s="269"/>
      <c r="V236" s="246"/>
      <c r="W236" s="284"/>
    </row>
    <row r="237" spans="1:27" ht="14.25" thickTop="1" thickBot="1">
      <c r="L237" s="256" t="s">
        <v>19</v>
      </c>
      <c r="M237" s="257">
        <f t="shared" ref="M237:Q237" si="224">+M234+M235+M236</f>
        <v>0</v>
      </c>
      <c r="N237" s="257">
        <f t="shared" si="224"/>
        <v>0</v>
      </c>
      <c r="O237" s="258">
        <f t="shared" si="224"/>
        <v>0</v>
      </c>
      <c r="P237" s="259">
        <f t="shared" si="224"/>
        <v>0</v>
      </c>
      <c r="Q237" s="258">
        <f t="shared" si="224"/>
        <v>0</v>
      </c>
      <c r="R237" s="257"/>
      <c r="S237" s="257"/>
      <c r="T237" s="258"/>
      <c r="U237" s="259"/>
      <c r="V237" s="258"/>
      <c r="W237" s="343"/>
    </row>
    <row r="238" spans="1:27" ht="13.5" thickTop="1">
      <c r="A238" s="355"/>
      <c r="K238" s="355"/>
      <c r="L238" s="227" t="s">
        <v>21</v>
      </c>
      <c r="M238" s="399">
        <f t="shared" ref="M238:N238" si="225">+M184+M211</f>
        <v>0</v>
      </c>
      <c r="N238" s="400">
        <f t="shared" si="225"/>
        <v>0</v>
      </c>
      <c r="O238" s="254">
        <f>M238+N238</f>
        <v>0</v>
      </c>
      <c r="P238" s="270">
        <f>+P184+P211</f>
        <v>0</v>
      </c>
      <c r="Q238" s="401">
        <f>O238+P238</f>
        <v>0</v>
      </c>
      <c r="R238" s="244"/>
      <c r="S238" s="245"/>
      <c r="T238" s="254"/>
      <c r="U238" s="270"/>
      <c r="V238" s="246"/>
      <c r="W238" s="284"/>
      <c r="X238" s="296"/>
      <c r="Y238" s="297"/>
      <c r="Z238" s="297"/>
      <c r="AA238" s="359"/>
    </row>
    <row r="239" spans="1:27">
      <c r="A239" s="355"/>
      <c r="K239" s="355"/>
      <c r="L239" s="227" t="s">
        <v>22</v>
      </c>
      <c r="M239" s="399">
        <f t="shared" ref="M239:N239" si="226">+M185+M212</f>
        <v>0</v>
      </c>
      <c r="N239" s="400">
        <f t="shared" si="226"/>
        <v>0</v>
      </c>
      <c r="O239" s="254">
        <f t="shared" ref="O239:O240" si="227">M239+N239</f>
        <v>0</v>
      </c>
      <c r="P239" s="268">
        <f>+P185+P212</f>
        <v>0</v>
      </c>
      <c r="Q239" s="401">
        <f>O239+P239</f>
        <v>0</v>
      </c>
      <c r="R239" s="399"/>
      <c r="S239" s="400"/>
      <c r="T239" s="254"/>
      <c r="U239" s="268"/>
      <c r="V239" s="401"/>
      <c r="W239" s="284"/>
      <c r="X239" s="296"/>
      <c r="Y239" s="297"/>
      <c r="Z239" s="297"/>
      <c r="AA239" s="359"/>
    </row>
    <row r="240" spans="1:27" ht="13.5" thickBot="1">
      <c r="A240" s="355"/>
      <c r="K240" s="355"/>
      <c r="L240" s="227" t="s">
        <v>23</v>
      </c>
      <c r="M240" s="399">
        <f t="shared" ref="M240:N240" si="228">+M186+M213</f>
        <v>0</v>
      </c>
      <c r="N240" s="400">
        <f t="shared" si="228"/>
        <v>0</v>
      </c>
      <c r="O240" s="254">
        <f t="shared" si="227"/>
        <v>0</v>
      </c>
      <c r="P240" s="268">
        <f>+P186+P213</f>
        <v>0</v>
      </c>
      <c r="Q240" s="401">
        <f>O240+P240</f>
        <v>0</v>
      </c>
      <c r="R240" s="244"/>
      <c r="S240" s="245"/>
      <c r="T240" s="254"/>
      <c r="U240" s="268"/>
      <c r="V240" s="246"/>
      <c r="W240" s="284"/>
      <c r="X240" s="296"/>
      <c r="Y240" s="297"/>
      <c r="Z240" s="297"/>
      <c r="AA240" s="359"/>
    </row>
    <row r="241" spans="12:28" ht="13.5" customHeight="1" thickTop="1" thickBot="1">
      <c r="L241" s="249" t="s">
        <v>40</v>
      </c>
      <c r="M241" s="250">
        <f t="shared" ref="M241:Q241" si="229">+M238+M239+M240</f>
        <v>0</v>
      </c>
      <c r="N241" s="251">
        <f t="shared" si="229"/>
        <v>0</v>
      </c>
      <c r="O241" s="252">
        <f t="shared" si="229"/>
        <v>0</v>
      </c>
      <c r="P241" s="250">
        <f t="shared" si="229"/>
        <v>0</v>
      </c>
      <c r="Q241" s="252">
        <f t="shared" si="229"/>
        <v>0</v>
      </c>
      <c r="R241" s="250"/>
      <c r="S241" s="251"/>
      <c r="T241" s="252"/>
      <c r="U241" s="250"/>
      <c r="V241" s="252"/>
      <c r="W241" s="342"/>
    </row>
    <row r="242" spans="12:28" ht="14.25" thickTop="1" thickBot="1">
      <c r="L242" s="249" t="s">
        <v>62</v>
      </c>
      <c r="M242" s="250">
        <f t="shared" ref="M242:Q242" si="230">M233+M237+M238+M239+M240</f>
        <v>0</v>
      </c>
      <c r="N242" s="251">
        <f t="shared" si="230"/>
        <v>0</v>
      </c>
      <c r="O242" s="252">
        <f t="shared" si="230"/>
        <v>0</v>
      </c>
      <c r="P242" s="250">
        <f t="shared" si="230"/>
        <v>0</v>
      </c>
      <c r="Q242" s="252">
        <f t="shared" si="230"/>
        <v>0</v>
      </c>
      <c r="R242" s="250"/>
      <c r="S242" s="251"/>
      <c r="T242" s="252"/>
      <c r="U242" s="250"/>
      <c r="V242" s="252"/>
      <c r="W242" s="253"/>
      <c r="X242" s="1"/>
      <c r="AA242" s="1"/>
      <c r="AB242" s="1"/>
    </row>
    <row r="243" spans="12:28" ht="14.25" thickTop="1" thickBot="1">
      <c r="L243" s="249" t="s">
        <v>63</v>
      </c>
      <c r="M243" s="250">
        <f t="shared" ref="M243:Q243" si="231">+M228+M233+M237+M241</f>
        <v>0</v>
      </c>
      <c r="N243" s="251">
        <f t="shared" si="231"/>
        <v>0</v>
      </c>
      <c r="O243" s="252">
        <f t="shared" si="231"/>
        <v>0</v>
      </c>
      <c r="P243" s="250">
        <f t="shared" si="231"/>
        <v>0</v>
      </c>
      <c r="Q243" s="252">
        <f t="shared" si="231"/>
        <v>0</v>
      </c>
      <c r="R243" s="250"/>
      <c r="S243" s="251"/>
      <c r="T243" s="252"/>
      <c r="U243" s="250"/>
      <c r="V243" s="252"/>
      <c r="W243" s="342"/>
    </row>
    <row r="244" spans="12:28" ht="13.5" thickTop="1">
      <c r="L244" s="262" t="s">
        <v>60</v>
      </c>
      <c r="M244" s="221"/>
      <c r="N244" s="221"/>
      <c r="O244" s="221"/>
      <c r="P244" s="221"/>
      <c r="Q244" s="221"/>
      <c r="R244" s="221"/>
      <c r="S244" s="221"/>
      <c r="T244" s="221"/>
      <c r="U244" s="221"/>
      <c r="V244" s="221"/>
      <c r="W244" s="221"/>
    </row>
  </sheetData>
  <sheetProtection password="CF53" sheet="1" objects="1" scenarios="1"/>
  <mergeCells count="36">
    <mergeCell ref="L218:W218"/>
    <mergeCell ref="L219:W219"/>
    <mergeCell ref="L164:W164"/>
    <mergeCell ref="L165:W165"/>
    <mergeCell ref="L191:W191"/>
    <mergeCell ref="L192:W192"/>
    <mergeCell ref="L111:W111"/>
    <mergeCell ref="L137:W137"/>
    <mergeCell ref="L138:W138"/>
    <mergeCell ref="B56:I56"/>
    <mergeCell ref="B57:I57"/>
    <mergeCell ref="C59:E59"/>
    <mergeCell ref="F59:H59"/>
    <mergeCell ref="L56:W56"/>
    <mergeCell ref="L57:W57"/>
    <mergeCell ref="M59:Q59"/>
    <mergeCell ref="R59:V59"/>
    <mergeCell ref="L83:W83"/>
    <mergeCell ref="L84:W84"/>
    <mergeCell ref="L110:W110"/>
    <mergeCell ref="B29:I29"/>
    <mergeCell ref="B30:I30"/>
    <mergeCell ref="C32:E32"/>
    <mergeCell ref="F32:H32"/>
    <mergeCell ref="L29:W29"/>
    <mergeCell ref="L30:W30"/>
    <mergeCell ref="M32:Q32"/>
    <mergeCell ref="R32:V32"/>
    <mergeCell ref="B2:I2"/>
    <mergeCell ref="B3:I3"/>
    <mergeCell ref="C5:E5"/>
    <mergeCell ref="F5:H5"/>
    <mergeCell ref="L2:W2"/>
    <mergeCell ref="L3:W3"/>
    <mergeCell ref="M5:Q5"/>
    <mergeCell ref="R5:V5"/>
  </mergeCells>
  <conditionalFormatting sqref="A33:A40 K33:K40 A60:A67 K60:K67 A45:A47 K45:K47 K72:K74 A72:A74 K1:K13 A1:A13 A49 K49 A76 K76 K126:K130 A126:A130 K153:K157 A153:A157 K207:K211 A207:A211 K234:K238 A234:A238 K27:K31 K24:K25 A27:A31 A24:A25 A55:A58 A51 K55:K58 K51 A82:A94 A78 K82:K94 K78 A108:A112 A105:A106 K108:K112 K105:K106 K136:K139 K132 A136:A139 A132 K163:K175 K159 A163:A175 A159 K189:K193 K186:K187 A189:A193 A186:A187 K217:K220 K213 A217:A220 A213 K244:K1048576 K240 A244:A1048576 A240 K114:K121 A114:A121 A141:A148 K141:K148 A195:A202 K195:K202 A222:A229 K222:K229 A15:A22 K15:K22 K42:K43 A42:A43 K69:K70 A69:A70 K96:K103 A96:A103 A123:A124 K123:K124 K150:K151 A150:A151 A177:A184 K177:K184 K204:K205 A204:A205 K231:K232 A231:A232">
    <cfRule type="containsText" dxfId="373" priority="138" operator="containsText" text="NOT OK">
      <formula>NOT(ISERROR(SEARCH("NOT OK",A1)))</formula>
    </cfRule>
  </conditionalFormatting>
  <conditionalFormatting sqref="K44 A44">
    <cfRule type="containsText" dxfId="372" priority="104" operator="containsText" text="NOT OK">
      <formula>NOT(ISERROR(SEARCH("NOT OK",A44)))</formula>
    </cfRule>
  </conditionalFormatting>
  <conditionalFormatting sqref="K71 A71">
    <cfRule type="containsText" dxfId="371" priority="102" operator="containsText" text="NOT OK">
      <formula>NOT(ISERROR(SEARCH("NOT OK",A71)))</formula>
    </cfRule>
  </conditionalFormatting>
  <conditionalFormatting sqref="K125 A125">
    <cfRule type="containsText" dxfId="370" priority="100" operator="containsText" text="NOT OK">
      <formula>NOT(ISERROR(SEARCH("NOT OK",A125)))</formula>
    </cfRule>
  </conditionalFormatting>
  <conditionalFormatting sqref="K152 A152">
    <cfRule type="containsText" dxfId="369" priority="98" operator="containsText" text="NOT OK">
      <formula>NOT(ISERROR(SEARCH("NOT OK",A152)))</formula>
    </cfRule>
  </conditionalFormatting>
  <conditionalFormatting sqref="A206 K206">
    <cfRule type="containsText" dxfId="368" priority="96" operator="containsText" text="NOT OK">
      <formula>NOT(ISERROR(SEARCH("NOT OK",A206)))</formula>
    </cfRule>
  </conditionalFormatting>
  <conditionalFormatting sqref="A233 K233">
    <cfRule type="containsText" dxfId="367" priority="94" operator="containsText" text="NOT OK">
      <formula>NOT(ISERROR(SEARCH("NOT OK",A233)))</formula>
    </cfRule>
  </conditionalFormatting>
  <conditionalFormatting sqref="K26 A26">
    <cfRule type="containsText" dxfId="366" priority="92" operator="containsText" text="NOT OK">
      <formula>NOT(ISERROR(SEARCH("NOT OK",A26)))</formula>
    </cfRule>
  </conditionalFormatting>
  <conditionalFormatting sqref="K107 A107">
    <cfRule type="containsText" dxfId="365" priority="89" operator="containsText" text="NOT OK">
      <formula>NOT(ISERROR(SEARCH("NOT OK",A107)))</formula>
    </cfRule>
  </conditionalFormatting>
  <conditionalFormatting sqref="K188 A188">
    <cfRule type="containsText" dxfId="364" priority="86" operator="containsText" text="NOT OK">
      <formula>NOT(ISERROR(SEARCH("NOT OK",A188)))</formula>
    </cfRule>
  </conditionalFormatting>
  <conditionalFormatting sqref="K48:K49 A48:A49">
    <cfRule type="containsText" dxfId="363" priority="63" operator="containsText" text="NOT OK">
      <formula>NOT(ISERROR(SEARCH("NOT OK",A48)))</formula>
    </cfRule>
  </conditionalFormatting>
  <conditionalFormatting sqref="K75:K76 A75:A76">
    <cfRule type="containsText" dxfId="362" priority="60" operator="containsText" text="NOT OK">
      <formula>NOT(ISERROR(SEARCH("NOT OK",A75)))</formula>
    </cfRule>
  </conditionalFormatting>
  <conditionalFormatting sqref="K23:K25 A23:A25">
    <cfRule type="containsText" dxfId="361" priority="44" operator="containsText" text="NOT OK">
      <formula>NOT(ISERROR(SEARCH("NOT OK",A23)))</formula>
    </cfRule>
  </conditionalFormatting>
  <conditionalFormatting sqref="A50:A51 K50:K51">
    <cfRule type="containsText" dxfId="360" priority="42" operator="containsText" text="NOT OK">
      <formula>NOT(ISERROR(SEARCH("NOT OK",A50)))</formula>
    </cfRule>
  </conditionalFormatting>
  <conditionalFormatting sqref="A77:A78 K77:K78">
    <cfRule type="containsText" dxfId="359" priority="40" operator="containsText" text="NOT OK">
      <formula>NOT(ISERROR(SEARCH("NOT OK",A77)))</formula>
    </cfRule>
  </conditionalFormatting>
  <conditionalFormatting sqref="A104:A106 K104:K106">
    <cfRule type="containsText" dxfId="358" priority="34" operator="containsText" text="NOT OK">
      <formula>NOT(ISERROR(SEARCH("NOT OK",A104)))</formula>
    </cfRule>
  </conditionalFormatting>
  <conditionalFormatting sqref="K239:K240 A239:A240">
    <cfRule type="containsText" dxfId="357" priority="39" operator="containsText" text="NOT OK">
      <formula>NOT(ISERROR(SEARCH("NOT OK",A239)))</formula>
    </cfRule>
  </conditionalFormatting>
  <conditionalFormatting sqref="K212:K213 A212:A213">
    <cfRule type="containsText" dxfId="356" priority="38" operator="containsText" text="NOT OK">
      <formula>NOT(ISERROR(SEARCH("NOT OK",A212)))</formula>
    </cfRule>
  </conditionalFormatting>
  <conditionalFormatting sqref="K185:K187 A185:A187">
    <cfRule type="containsText" dxfId="355" priority="37" operator="containsText" text="NOT OK">
      <formula>NOT(ISERROR(SEARCH("NOT OK",A185)))</formula>
    </cfRule>
  </conditionalFormatting>
  <conditionalFormatting sqref="K158:K159 A158:A159">
    <cfRule type="containsText" dxfId="354" priority="36" operator="containsText" text="NOT OK">
      <formula>NOT(ISERROR(SEARCH("NOT OK",A158)))</formula>
    </cfRule>
  </conditionalFormatting>
  <conditionalFormatting sqref="K131:K132 A131:A132">
    <cfRule type="containsText" dxfId="353" priority="35" operator="containsText" text="NOT OK">
      <formula>NOT(ISERROR(SEARCH("NOT OK",A131)))</formula>
    </cfRule>
  </conditionalFormatting>
  <conditionalFormatting sqref="K54 K52 A54 A52">
    <cfRule type="containsText" dxfId="352" priority="33" operator="containsText" text="NOT OK">
      <formula>NOT(ISERROR(SEARCH("NOT OK",A52)))</formula>
    </cfRule>
  </conditionalFormatting>
  <conditionalFormatting sqref="K53 A53">
    <cfRule type="containsText" dxfId="351" priority="32" operator="containsText" text="NOT OK">
      <formula>NOT(ISERROR(SEARCH("NOT OK",A53)))</formula>
    </cfRule>
  </conditionalFormatting>
  <conditionalFormatting sqref="K52 A52">
    <cfRule type="containsText" dxfId="350" priority="31" operator="containsText" text="NOT OK">
      <formula>NOT(ISERROR(SEARCH("NOT OK",A52)))</formula>
    </cfRule>
  </conditionalFormatting>
  <conditionalFormatting sqref="K81 K79 A81 A79">
    <cfRule type="containsText" dxfId="349" priority="30" operator="containsText" text="NOT OK">
      <formula>NOT(ISERROR(SEARCH("NOT OK",A79)))</formula>
    </cfRule>
  </conditionalFormatting>
  <conditionalFormatting sqref="K80 A80">
    <cfRule type="containsText" dxfId="348" priority="29" operator="containsText" text="NOT OK">
      <formula>NOT(ISERROR(SEARCH("NOT OK",A80)))</formula>
    </cfRule>
  </conditionalFormatting>
  <conditionalFormatting sqref="K79 A79">
    <cfRule type="containsText" dxfId="347" priority="28" operator="containsText" text="NOT OK">
      <formula>NOT(ISERROR(SEARCH("NOT OK",A79)))</formula>
    </cfRule>
  </conditionalFormatting>
  <conditionalFormatting sqref="A135 A133 K135 K133">
    <cfRule type="containsText" dxfId="346" priority="27" operator="containsText" text="NOT OK">
      <formula>NOT(ISERROR(SEARCH("NOT OK",A133)))</formula>
    </cfRule>
  </conditionalFormatting>
  <conditionalFormatting sqref="K134 A134">
    <cfRule type="containsText" dxfId="345" priority="26" operator="containsText" text="NOT OK">
      <formula>NOT(ISERROR(SEARCH("NOT OK",A134)))</formula>
    </cfRule>
  </conditionalFormatting>
  <conditionalFormatting sqref="A133 K133">
    <cfRule type="containsText" dxfId="344" priority="25" operator="containsText" text="NOT OK">
      <formula>NOT(ISERROR(SEARCH("NOT OK",A133)))</formula>
    </cfRule>
  </conditionalFormatting>
  <conditionalFormatting sqref="A162 A160 K162 K160">
    <cfRule type="containsText" dxfId="343" priority="24" operator="containsText" text="NOT OK">
      <formula>NOT(ISERROR(SEARCH("NOT OK",A160)))</formula>
    </cfRule>
  </conditionalFormatting>
  <conditionalFormatting sqref="K161 A161">
    <cfRule type="containsText" dxfId="342" priority="23" operator="containsText" text="NOT OK">
      <formula>NOT(ISERROR(SEARCH("NOT OK",A161)))</formula>
    </cfRule>
  </conditionalFormatting>
  <conditionalFormatting sqref="A160 K160">
    <cfRule type="containsText" dxfId="341" priority="22" operator="containsText" text="NOT OK">
      <formula>NOT(ISERROR(SEARCH("NOT OK",A160)))</formula>
    </cfRule>
  </conditionalFormatting>
  <conditionalFormatting sqref="K216 K214 A216 A214">
    <cfRule type="containsText" dxfId="340" priority="21" operator="containsText" text="NOT OK">
      <formula>NOT(ISERROR(SEARCH("NOT OK",A214)))</formula>
    </cfRule>
  </conditionalFormatting>
  <conditionalFormatting sqref="K215 A215">
    <cfRule type="containsText" dxfId="339" priority="20" operator="containsText" text="NOT OK">
      <formula>NOT(ISERROR(SEARCH("NOT OK",A215)))</formula>
    </cfRule>
  </conditionalFormatting>
  <conditionalFormatting sqref="K214 A214">
    <cfRule type="containsText" dxfId="338" priority="19" operator="containsText" text="NOT OK">
      <formula>NOT(ISERROR(SEARCH("NOT OK",A214)))</formula>
    </cfRule>
  </conditionalFormatting>
  <conditionalFormatting sqref="K243 K241 A243 A241">
    <cfRule type="containsText" dxfId="337" priority="18" operator="containsText" text="NOT OK">
      <formula>NOT(ISERROR(SEARCH("NOT OK",A241)))</formula>
    </cfRule>
  </conditionalFormatting>
  <conditionalFormatting sqref="K242 A242">
    <cfRule type="containsText" dxfId="336" priority="17" operator="containsText" text="NOT OK">
      <formula>NOT(ISERROR(SEARCH("NOT OK",A242)))</formula>
    </cfRule>
  </conditionalFormatting>
  <conditionalFormatting sqref="K241 A241">
    <cfRule type="containsText" dxfId="335" priority="16" operator="containsText" text="NOT OK">
      <formula>NOT(ISERROR(SEARCH("NOT OK",A241)))</formula>
    </cfRule>
  </conditionalFormatting>
  <conditionalFormatting sqref="K32 A32">
    <cfRule type="containsText" dxfId="334" priority="15" operator="containsText" text="NOT OK">
      <formula>NOT(ISERROR(SEARCH("NOT OK",A32)))</formula>
    </cfRule>
  </conditionalFormatting>
  <conditionalFormatting sqref="K59 A59">
    <cfRule type="containsText" dxfId="333" priority="14" operator="containsText" text="NOT OK">
      <formula>NOT(ISERROR(SEARCH("NOT OK",A59)))</formula>
    </cfRule>
  </conditionalFormatting>
  <conditionalFormatting sqref="A113 K113">
    <cfRule type="containsText" dxfId="332" priority="13" operator="containsText" text="NOT OK">
      <formula>NOT(ISERROR(SEARCH("NOT OK",A113)))</formula>
    </cfRule>
  </conditionalFormatting>
  <conditionalFormatting sqref="A140 K140">
    <cfRule type="containsText" dxfId="331" priority="12" operator="containsText" text="NOT OK">
      <formula>NOT(ISERROR(SEARCH("NOT OK",A140)))</formula>
    </cfRule>
  </conditionalFormatting>
  <conditionalFormatting sqref="K194 A194">
    <cfRule type="containsText" dxfId="330" priority="11" operator="containsText" text="NOT OK">
      <formula>NOT(ISERROR(SEARCH("NOT OK",A194)))</formula>
    </cfRule>
  </conditionalFormatting>
  <conditionalFormatting sqref="K221 A221">
    <cfRule type="containsText" dxfId="329" priority="10" operator="containsText" text="NOT OK">
      <formula>NOT(ISERROR(SEARCH("NOT OK",A221)))</formula>
    </cfRule>
  </conditionalFormatting>
  <conditionalFormatting sqref="A14 K14">
    <cfRule type="containsText" dxfId="328" priority="9" operator="containsText" text="NOT OK">
      <formula>NOT(ISERROR(SEARCH("NOT OK",A14)))</formula>
    </cfRule>
  </conditionalFormatting>
  <conditionalFormatting sqref="A41 K41">
    <cfRule type="containsText" dxfId="327" priority="8" operator="containsText" text="NOT OK">
      <formula>NOT(ISERROR(SEARCH("NOT OK",A41)))</formula>
    </cfRule>
  </conditionalFormatting>
  <conditionalFormatting sqref="A68 K68">
    <cfRule type="containsText" dxfId="326" priority="7" operator="containsText" text="NOT OK">
      <formula>NOT(ISERROR(SEARCH("NOT OK",A68)))</formula>
    </cfRule>
  </conditionalFormatting>
  <conditionalFormatting sqref="K95 A95">
    <cfRule type="containsText" dxfId="325" priority="6" operator="containsText" text="NOT OK">
      <formula>NOT(ISERROR(SEARCH("NOT OK",A95)))</formula>
    </cfRule>
  </conditionalFormatting>
  <conditionalFormatting sqref="K122 A122">
    <cfRule type="containsText" dxfId="324" priority="5" operator="containsText" text="NOT OK">
      <formula>NOT(ISERROR(SEARCH("NOT OK",A122)))</formula>
    </cfRule>
  </conditionalFormatting>
  <conditionalFormatting sqref="K149 A149">
    <cfRule type="containsText" dxfId="323" priority="4" operator="containsText" text="NOT OK">
      <formula>NOT(ISERROR(SEARCH("NOT OK",A149)))</formula>
    </cfRule>
  </conditionalFormatting>
  <conditionalFormatting sqref="A176 K176">
    <cfRule type="containsText" dxfId="322" priority="3" operator="containsText" text="NOT OK">
      <formula>NOT(ISERROR(SEARCH("NOT OK",A176)))</formula>
    </cfRule>
  </conditionalFormatting>
  <conditionalFormatting sqref="A203 K203">
    <cfRule type="containsText" dxfId="321" priority="2" operator="containsText" text="NOT OK">
      <formula>NOT(ISERROR(SEARCH("NOT OK",A203)))</formula>
    </cfRule>
  </conditionalFormatting>
  <conditionalFormatting sqref="A230 K230">
    <cfRule type="containsText" dxfId="320" priority="1" operator="containsText" text="NOT OK">
      <formula>NOT(ISERROR(SEARCH("NOT OK",A230)))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Suvarnabhumi Airport</oddHeader>
  </headerFooter>
  <rowBreaks count="2" manualBreakCount="2">
    <brk id="82" min="11" max="22" man="1"/>
    <brk id="163" min="11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B244"/>
  <sheetViews>
    <sheetView topLeftCell="F37" zoomScale="98" zoomScaleNormal="98" workbookViewId="0">
      <selection activeCell="U26" sqref="U26"/>
    </sheetView>
  </sheetViews>
  <sheetFormatPr defaultColWidth="9.140625" defaultRowHeight="12.75"/>
  <cols>
    <col min="1" max="1" width="9.140625" style="4"/>
    <col min="2" max="2" width="12.42578125" style="1" customWidth="1"/>
    <col min="3" max="3" width="10.85546875" style="1" customWidth="1"/>
    <col min="4" max="4" width="11.140625" style="1" customWidth="1"/>
    <col min="5" max="5" width="11.85546875" style="1" customWidth="1"/>
    <col min="6" max="6" width="10.85546875" style="1" customWidth="1"/>
    <col min="7" max="7" width="11.140625" style="1" customWidth="1"/>
    <col min="8" max="8" width="11.85546875" style="1" customWidth="1"/>
    <col min="9" max="9" width="10.5703125" style="2" customWidth="1"/>
    <col min="10" max="10" width="7" style="1" customWidth="1"/>
    <col min="11" max="11" width="9.140625" style="4"/>
    <col min="12" max="12" width="13" style="1" customWidth="1"/>
    <col min="13" max="14" width="12.28515625" style="1" customWidth="1"/>
    <col min="15" max="15" width="14.140625" style="1" bestFit="1" customWidth="1"/>
    <col min="16" max="16" width="11" style="1" customWidth="1"/>
    <col min="17" max="17" width="12.7109375" style="1" customWidth="1"/>
    <col min="18" max="19" width="12.28515625" style="1" customWidth="1"/>
    <col min="20" max="20" width="14.140625" style="1" bestFit="1" customWidth="1"/>
    <col min="21" max="21" width="11" style="1" customWidth="1"/>
    <col min="22" max="22" width="12.7109375" style="1" customWidth="1"/>
    <col min="23" max="23" width="12.140625" style="2" bestFit="1" customWidth="1"/>
    <col min="24" max="24" width="11.140625" style="2" bestFit="1" customWidth="1"/>
    <col min="25" max="25" width="7.7109375" style="1" bestFit="1" customWidth="1"/>
    <col min="26" max="26" width="9.140625" style="1"/>
    <col min="27" max="27" width="9.140625" style="3"/>
    <col min="28" max="16384" width="9.140625" style="1"/>
  </cols>
  <sheetData>
    <row r="1" spans="1:28" ht="13.5" thickBot="1"/>
    <row r="2" spans="1:28" ht="13.5" thickTop="1">
      <c r="B2" s="657" t="s">
        <v>0</v>
      </c>
      <c r="C2" s="658"/>
      <c r="D2" s="658"/>
      <c r="E2" s="658"/>
      <c r="F2" s="658"/>
      <c r="G2" s="658"/>
      <c r="H2" s="658"/>
      <c r="I2" s="659"/>
      <c r="J2" s="4"/>
      <c r="L2" s="660" t="s">
        <v>1</v>
      </c>
      <c r="M2" s="661"/>
      <c r="N2" s="661"/>
      <c r="O2" s="661"/>
      <c r="P2" s="661"/>
      <c r="Q2" s="661"/>
      <c r="R2" s="661"/>
      <c r="S2" s="661"/>
      <c r="T2" s="661"/>
      <c r="U2" s="661"/>
      <c r="V2" s="661"/>
      <c r="W2" s="662"/>
    </row>
    <row r="3" spans="1:28" ht="13.5" thickBot="1">
      <c r="B3" s="663" t="s">
        <v>46</v>
      </c>
      <c r="C3" s="664"/>
      <c r="D3" s="664"/>
      <c r="E3" s="664"/>
      <c r="F3" s="664"/>
      <c r="G3" s="664"/>
      <c r="H3" s="664"/>
      <c r="I3" s="665"/>
      <c r="J3" s="4"/>
      <c r="L3" s="666" t="s">
        <v>48</v>
      </c>
      <c r="M3" s="667"/>
      <c r="N3" s="667"/>
      <c r="O3" s="667"/>
      <c r="P3" s="667"/>
      <c r="Q3" s="667"/>
      <c r="R3" s="667"/>
      <c r="S3" s="667"/>
      <c r="T3" s="667"/>
      <c r="U3" s="667"/>
      <c r="V3" s="667"/>
      <c r="W3" s="668"/>
    </row>
    <row r="4" spans="1:28" ht="14.25" thickTop="1" thickBot="1">
      <c r="B4" s="104"/>
      <c r="C4" s="105"/>
      <c r="D4" s="105"/>
      <c r="E4" s="105"/>
      <c r="F4" s="105"/>
      <c r="G4" s="105"/>
      <c r="H4" s="105"/>
      <c r="I4" s="106"/>
      <c r="J4" s="4"/>
      <c r="L4" s="52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</row>
    <row r="5" spans="1:28" ht="14.25" thickTop="1" thickBot="1">
      <c r="B5" s="107"/>
      <c r="C5" s="669" t="s">
        <v>65</v>
      </c>
      <c r="D5" s="670"/>
      <c r="E5" s="671"/>
      <c r="F5" s="669" t="s">
        <v>66</v>
      </c>
      <c r="G5" s="670"/>
      <c r="H5" s="671"/>
      <c r="I5" s="108" t="s">
        <v>2</v>
      </c>
      <c r="J5" s="4"/>
      <c r="L5" s="12"/>
      <c r="M5" s="672" t="s">
        <v>65</v>
      </c>
      <c r="N5" s="673"/>
      <c r="O5" s="673"/>
      <c r="P5" s="673"/>
      <c r="Q5" s="674"/>
      <c r="R5" s="672" t="s">
        <v>66</v>
      </c>
      <c r="S5" s="673"/>
      <c r="T5" s="673"/>
      <c r="U5" s="673"/>
      <c r="V5" s="674"/>
      <c r="W5" s="13" t="s">
        <v>2</v>
      </c>
    </row>
    <row r="6" spans="1:28" ht="13.5" thickTop="1">
      <c r="B6" s="109" t="s">
        <v>3</v>
      </c>
      <c r="C6" s="110"/>
      <c r="D6" s="111"/>
      <c r="E6" s="112"/>
      <c r="F6" s="110"/>
      <c r="G6" s="111"/>
      <c r="H6" s="112"/>
      <c r="I6" s="113" t="s">
        <v>4</v>
      </c>
      <c r="J6" s="4"/>
      <c r="L6" s="14" t="s">
        <v>3</v>
      </c>
      <c r="M6" s="20"/>
      <c r="N6" s="16"/>
      <c r="O6" s="17"/>
      <c r="P6" s="18"/>
      <c r="Q6" s="21"/>
      <c r="R6" s="20"/>
      <c r="S6" s="16"/>
      <c r="T6" s="17"/>
      <c r="U6" s="18"/>
      <c r="V6" s="21"/>
      <c r="W6" s="22" t="s">
        <v>4</v>
      </c>
    </row>
    <row r="7" spans="1:28" ht="13.5" thickBot="1">
      <c r="B7" s="114"/>
      <c r="C7" s="115" t="s">
        <v>5</v>
      </c>
      <c r="D7" s="116" t="s">
        <v>6</v>
      </c>
      <c r="E7" s="635" t="s">
        <v>7</v>
      </c>
      <c r="F7" s="115" t="s">
        <v>5</v>
      </c>
      <c r="G7" s="116" t="s">
        <v>6</v>
      </c>
      <c r="H7" s="419" t="s">
        <v>7</v>
      </c>
      <c r="I7" s="118"/>
      <c r="J7" s="4"/>
      <c r="L7" s="23"/>
      <c r="M7" s="28" t="s">
        <v>8</v>
      </c>
      <c r="N7" s="25" t="s">
        <v>9</v>
      </c>
      <c r="O7" s="26" t="s">
        <v>31</v>
      </c>
      <c r="P7" s="27" t="s">
        <v>32</v>
      </c>
      <c r="Q7" s="26" t="s">
        <v>7</v>
      </c>
      <c r="R7" s="28" t="s">
        <v>8</v>
      </c>
      <c r="S7" s="25" t="s">
        <v>9</v>
      </c>
      <c r="T7" s="26" t="s">
        <v>31</v>
      </c>
      <c r="U7" s="27" t="s">
        <v>32</v>
      </c>
      <c r="V7" s="26" t="s">
        <v>7</v>
      </c>
      <c r="W7" s="29"/>
    </row>
    <row r="8" spans="1:28" ht="6" customHeight="1" thickTop="1">
      <c r="B8" s="109"/>
      <c r="C8" s="119"/>
      <c r="D8" s="120"/>
      <c r="E8" s="162"/>
      <c r="F8" s="119"/>
      <c r="G8" s="120"/>
      <c r="H8" s="162"/>
      <c r="I8" s="122"/>
      <c r="J8" s="4"/>
      <c r="L8" s="14"/>
      <c r="M8" s="34"/>
      <c r="N8" s="31"/>
      <c r="O8" s="32"/>
      <c r="P8" s="33"/>
      <c r="Q8" s="35"/>
      <c r="R8" s="34"/>
      <c r="S8" s="31"/>
      <c r="T8" s="32"/>
      <c r="U8" s="33"/>
      <c r="V8" s="35"/>
      <c r="W8" s="36"/>
    </row>
    <row r="9" spans="1:28">
      <c r="A9" s="350" t="str">
        <f>IF(ISERROR(F9/G9)," ",IF(F9/G9&gt;0.5,IF(F9/G9&lt;1.5," ","NOT OK"),"NOT OK"))</f>
        <v xml:space="preserve"> </v>
      </c>
      <c r="B9" s="109" t="s">
        <v>10</v>
      </c>
      <c r="C9" s="376">
        <v>2799</v>
      </c>
      <c r="D9" s="377">
        <v>2793</v>
      </c>
      <c r="E9" s="163">
        <f>SUM(C9:D9)</f>
        <v>5592</v>
      </c>
      <c r="F9" s="376">
        <v>3562</v>
      </c>
      <c r="G9" s="377">
        <v>3552</v>
      </c>
      <c r="H9" s="163">
        <f>SUM(F9:G9)</f>
        <v>7114</v>
      </c>
      <c r="I9" s="126">
        <f>IF(E9=0,0,((H9/E9)-1)*100)</f>
        <v>27.21745350500715</v>
      </c>
      <c r="J9" s="4"/>
      <c r="L9" s="14" t="s">
        <v>10</v>
      </c>
      <c r="M9" s="386">
        <v>412746</v>
      </c>
      <c r="N9" s="384">
        <v>430747</v>
      </c>
      <c r="O9" s="174">
        <f>+M9+N9</f>
        <v>843493</v>
      </c>
      <c r="P9" s="383">
        <v>1556</v>
      </c>
      <c r="Q9" s="174">
        <f>O9+P9</f>
        <v>845049</v>
      </c>
      <c r="R9" s="386">
        <v>570028</v>
      </c>
      <c r="S9" s="384">
        <v>589312</v>
      </c>
      <c r="T9" s="174">
        <f>+R9+S9</f>
        <v>1159340</v>
      </c>
      <c r="U9" s="383">
        <v>1612</v>
      </c>
      <c r="V9" s="174">
        <f>T9+U9</f>
        <v>1160952</v>
      </c>
      <c r="W9" s="41">
        <f>IF(Q9=0,0,((V9/Q9)-1)*100)</f>
        <v>37.382802654047275</v>
      </c>
    </row>
    <row r="10" spans="1:28">
      <c r="A10" s="350" t="str">
        <f>IF(ISERROR(F10/G10)," ",IF(F10/G10&gt;0.5,IF(F10/G10&lt;1.5," ","NOT OK"),"NOT OK"))</f>
        <v xml:space="preserve"> </v>
      </c>
      <c r="B10" s="109" t="s">
        <v>11</v>
      </c>
      <c r="C10" s="376">
        <v>2712</v>
      </c>
      <c r="D10" s="377">
        <v>2712</v>
      </c>
      <c r="E10" s="163">
        <f>SUM(C10:D10)</f>
        <v>5424</v>
      </c>
      <c r="F10" s="376">
        <v>3420</v>
      </c>
      <c r="G10" s="377">
        <v>3415</v>
      </c>
      <c r="H10" s="163">
        <f>SUM(F10:G10)</f>
        <v>6835</v>
      </c>
      <c r="I10" s="126">
        <f>IF(E10=0,0,((H10/E10)-1)*100)</f>
        <v>26.014011799410032</v>
      </c>
      <c r="J10" s="4"/>
      <c r="K10" s="7"/>
      <c r="L10" s="14" t="s">
        <v>11</v>
      </c>
      <c r="M10" s="386">
        <v>421990</v>
      </c>
      <c r="N10" s="384">
        <v>413457</v>
      </c>
      <c r="O10" s="174">
        <f t="shared" ref="O10:O11" si="0">+M10+N10</f>
        <v>835447</v>
      </c>
      <c r="P10" s="383">
        <v>2224</v>
      </c>
      <c r="Q10" s="174">
        <f>O10+P10</f>
        <v>837671</v>
      </c>
      <c r="R10" s="386">
        <v>591022</v>
      </c>
      <c r="S10" s="384">
        <v>590860</v>
      </c>
      <c r="T10" s="174">
        <f t="shared" ref="T10:T13" si="1">+R10+S10</f>
        <v>1181882</v>
      </c>
      <c r="U10" s="383">
        <v>2096</v>
      </c>
      <c r="V10" s="174">
        <f>T10+U10</f>
        <v>1183978</v>
      </c>
      <c r="W10" s="41">
        <f>IF(Q10=0,0,((V10/Q10)-1)*100)</f>
        <v>41.34164845148036</v>
      </c>
    </row>
    <row r="11" spans="1:28" ht="13.5" thickBot="1">
      <c r="A11" s="350" t="str">
        <f>IF(ISERROR(F11/G11)," ",IF(F11/G11&gt;0.5,IF(F11/G11&lt;1.5," ","NOT OK"),"NOT OK"))</f>
        <v xml:space="preserve"> </v>
      </c>
      <c r="B11" s="114" t="s">
        <v>12</v>
      </c>
      <c r="C11" s="378">
        <v>2842</v>
      </c>
      <c r="D11" s="379">
        <v>2839</v>
      </c>
      <c r="E11" s="163">
        <f>SUM(C11:D11)</f>
        <v>5681</v>
      </c>
      <c r="F11" s="378">
        <v>3626</v>
      </c>
      <c r="G11" s="379">
        <v>3628</v>
      </c>
      <c r="H11" s="163">
        <f>SUM(F11:G11)</f>
        <v>7254</v>
      </c>
      <c r="I11" s="126">
        <f>IF(E11=0,0,((H11/E11)-1)*100)</f>
        <v>27.688787185354702</v>
      </c>
      <c r="J11" s="4"/>
      <c r="K11" s="7"/>
      <c r="L11" s="23" t="s">
        <v>12</v>
      </c>
      <c r="M11" s="386">
        <v>476997</v>
      </c>
      <c r="N11" s="384">
        <v>465615</v>
      </c>
      <c r="O11" s="174">
        <f t="shared" si="0"/>
        <v>942612</v>
      </c>
      <c r="P11" s="385">
        <v>4940</v>
      </c>
      <c r="Q11" s="277">
        <f t="shared" ref="Q11" si="2">O11+P11</f>
        <v>947552</v>
      </c>
      <c r="R11" s="386">
        <v>631695</v>
      </c>
      <c r="S11" s="384">
        <v>637981</v>
      </c>
      <c r="T11" s="174">
        <f t="shared" si="1"/>
        <v>1269676</v>
      </c>
      <c r="U11" s="385">
        <v>5044</v>
      </c>
      <c r="V11" s="277">
        <f t="shared" ref="V11" si="3">T11+U11</f>
        <v>1274720</v>
      </c>
      <c r="W11" s="41">
        <f>IF(Q11=0,0,((V11/Q11)-1)*100)</f>
        <v>34.527709297220625</v>
      </c>
    </row>
    <row r="12" spans="1:28" ht="14.25" thickTop="1" thickBot="1">
      <c r="A12" s="350" t="str">
        <f>IF(ISERROR(F12/G12)," ",IF(F12/G12&gt;0.5,IF(F12/G12&lt;1.5," ","NOT OK"),"NOT OK"))</f>
        <v xml:space="preserve"> </v>
      </c>
      <c r="B12" s="129" t="s">
        <v>57</v>
      </c>
      <c r="C12" s="130">
        <f t="shared" ref="C12:E12" si="4">+C9+C10+C11</f>
        <v>8353</v>
      </c>
      <c r="D12" s="132">
        <f t="shared" si="4"/>
        <v>8344</v>
      </c>
      <c r="E12" s="167">
        <f t="shared" si="4"/>
        <v>16697</v>
      </c>
      <c r="F12" s="130">
        <f t="shared" ref="F12:H12" si="5">+F9+F10+F11</f>
        <v>10608</v>
      </c>
      <c r="G12" s="132">
        <f t="shared" si="5"/>
        <v>10595</v>
      </c>
      <c r="H12" s="167">
        <f t="shared" si="5"/>
        <v>21203</v>
      </c>
      <c r="I12" s="133">
        <f>IF(E12=0,0,((H12/E12)-1)*100)</f>
        <v>26.986883871354127</v>
      </c>
      <c r="J12" s="4"/>
      <c r="L12" s="42" t="s">
        <v>57</v>
      </c>
      <c r="M12" s="46">
        <f t="shared" ref="M12:N12" si="6">+M9+M10+M11</f>
        <v>1311733</v>
      </c>
      <c r="N12" s="44">
        <f t="shared" si="6"/>
        <v>1309819</v>
      </c>
      <c r="O12" s="315">
        <f>+O9+O10+O11</f>
        <v>2621552</v>
      </c>
      <c r="P12" s="44">
        <f t="shared" ref="P12:Q12" si="7">+P9+P10+P11</f>
        <v>8720</v>
      </c>
      <c r="Q12" s="175">
        <f t="shared" si="7"/>
        <v>2630272</v>
      </c>
      <c r="R12" s="46">
        <f t="shared" ref="R12:V12" si="8">+R9+R10+R11</f>
        <v>1792745</v>
      </c>
      <c r="S12" s="44">
        <f t="shared" si="8"/>
        <v>1818153</v>
      </c>
      <c r="T12" s="175">
        <f>+T9+T10+T11</f>
        <v>3610898</v>
      </c>
      <c r="U12" s="44">
        <f t="shared" si="8"/>
        <v>8752</v>
      </c>
      <c r="V12" s="175">
        <f t="shared" si="8"/>
        <v>3619650</v>
      </c>
      <c r="W12" s="47">
        <f>IF(Q12=0,0,((V12/Q12)-1)*100)</f>
        <v>37.615045136016349</v>
      </c>
    </row>
    <row r="13" spans="1:28" ht="14.25" thickTop="1" thickBot="1">
      <c r="A13" s="350" t="str">
        <f t="shared" ref="A13:A73" si="9">IF(ISERROR(F13/G13)," ",IF(F13/G13&gt;0.5,IF(F13/G13&lt;1.5," ","NOT OK"),"NOT OK"))</f>
        <v xml:space="preserve"> </v>
      </c>
      <c r="B13" s="109" t="s">
        <v>13</v>
      </c>
      <c r="C13" s="376">
        <v>2943</v>
      </c>
      <c r="D13" s="377">
        <v>2936</v>
      </c>
      <c r="E13" s="163">
        <f>SUM(C13:D13)</f>
        <v>5879</v>
      </c>
      <c r="F13" s="376">
        <v>3658</v>
      </c>
      <c r="G13" s="377">
        <v>3649</v>
      </c>
      <c r="H13" s="163">
        <f>SUM(F13:G13)</f>
        <v>7307</v>
      </c>
      <c r="I13" s="126">
        <f t="shared" ref="I13" si="10">IF(E13=0,0,((H13/E13)-1)*100)</f>
        <v>24.289845211770711</v>
      </c>
      <c r="J13" s="8"/>
      <c r="L13" s="14" t="s">
        <v>13</v>
      </c>
      <c r="M13" s="386">
        <v>509486</v>
      </c>
      <c r="N13" s="384">
        <v>487874</v>
      </c>
      <c r="O13" s="174">
        <f t="shared" ref="O13" si="11">+M13+N13</f>
        <v>997360</v>
      </c>
      <c r="P13" s="383">
        <v>1835</v>
      </c>
      <c r="Q13" s="174">
        <f>O13+P13</f>
        <v>999195</v>
      </c>
      <c r="R13" s="386">
        <v>636804</v>
      </c>
      <c r="S13" s="384">
        <v>633268</v>
      </c>
      <c r="T13" s="174">
        <f t="shared" si="1"/>
        <v>1270072</v>
      </c>
      <c r="U13" s="383">
        <v>1709</v>
      </c>
      <c r="V13" s="174">
        <f>T13+U13</f>
        <v>1271781</v>
      </c>
      <c r="W13" s="41">
        <f t="shared" ref="W13" si="12">IF(Q13=0,0,((V13/Q13)-1)*100)</f>
        <v>27.280560851485447</v>
      </c>
    </row>
    <row r="14" spans="1:28" ht="14.25" thickTop="1" thickBot="1">
      <c r="A14" s="350" t="str">
        <f>IF(ISERROR(F14/G14)," ",IF(F14/G14&gt;0.5,IF(F14/G14&lt;1.5," ","NOT OK"),"NOT OK"))</f>
        <v xml:space="preserve"> </v>
      </c>
      <c r="B14" s="129" t="s">
        <v>67</v>
      </c>
      <c r="C14" s="130">
        <f>+C12+C13</f>
        <v>11296</v>
      </c>
      <c r="D14" s="132">
        <f t="shared" ref="D14:H14" si="13">+D12+D13</f>
        <v>11280</v>
      </c>
      <c r="E14" s="641">
        <f t="shared" si="13"/>
        <v>22576</v>
      </c>
      <c r="F14" s="130">
        <f t="shared" si="13"/>
        <v>14266</v>
      </c>
      <c r="G14" s="132">
        <f t="shared" si="13"/>
        <v>14244</v>
      </c>
      <c r="H14" s="641">
        <f t="shared" si="13"/>
        <v>28510</v>
      </c>
      <c r="I14" s="133">
        <f>IF(E14=0,0,((H14/E14)-1)*100)</f>
        <v>26.284549964564128</v>
      </c>
      <c r="J14" s="4"/>
      <c r="L14" s="42" t="s">
        <v>67</v>
      </c>
      <c r="M14" s="46">
        <f>+M12+M13</f>
        <v>1821219</v>
      </c>
      <c r="N14" s="44">
        <f t="shared" ref="N14:V14" si="14">+N12+N13</f>
        <v>1797693</v>
      </c>
      <c r="O14" s="315">
        <f t="shared" si="14"/>
        <v>3618912</v>
      </c>
      <c r="P14" s="44">
        <f t="shared" si="14"/>
        <v>10555</v>
      </c>
      <c r="Q14" s="315">
        <f t="shared" si="14"/>
        <v>3629467</v>
      </c>
      <c r="R14" s="46">
        <f t="shared" si="14"/>
        <v>2429549</v>
      </c>
      <c r="S14" s="44">
        <f t="shared" si="14"/>
        <v>2451421</v>
      </c>
      <c r="T14" s="315">
        <f t="shared" si="14"/>
        <v>4880970</v>
      </c>
      <c r="U14" s="44">
        <f t="shared" si="14"/>
        <v>10461</v>
      </c>
      <c r="V14" s="315">
        <f t="shared" si="14"/>
        <v>4891431</v>
      </c>
      <c r="W14" s="47">
        <f>IF(Q14=0,0,((V14/Q14)-1)*100)</f>
        <v>34.769953825175982</v>
      </c>
      <c r="AB14" s="290"/>
    </row>
    <row r="15" spans="1:28" ht="13.5" thickTop="1">
      <c r="A15" s="350" t="str">
        <f>IF(ISERROR(F15/G15)," ",IF(F15/G15&gt;0.5,IF(F15/G15&lt;1.5," ","NOT OK"),"NOT OK"))</f>
        <v xml:space="preserve"> </v>
      </c>
      <c r="B15" s="109" t="s">
        <v>14</v>
      </c>
      <c r="C15" s="376">
        <v>2682</v>
      </c>
      <c r="D15" s="377">
        <v>2682</v>
      </c>
      <c r="E15" s="163">
        <f>SUM(C15:D15)</f>
        <v>5364</v>
      </c>
      <c r="F15" s="376"/>
      <c r="G15" s="377"/>
      <c r="H15" s="163"/>
      <c r="I15" s="126"/>
      <c r="J15" s="4"/>
      <c r="L15" s="14" t="s">
        <v>14</v>
      </c>
      <c r="M15" s="386">
        <v>464618</v>
      </c>
      <c r="N15" s="384">
        <v>493366</v>
      </c>
      <c r="O15" s="174">
        <f>+M15+N15</f>
        <v>957984</v>
      </c>
      <c r="P15" s="383">
        <v>2757</v>
      </c>
      <c r="Q15" s="174">
        <f>O15+P15</f>
        <v>960741</v>
      </c>
      <c r="R15" s="386"/>
      <c r="S15" s="384"/>
      <c r="T15" s="174"/>
      <c r="U15" s="383"/>
      <c r="V15" s="174"/>
      <c r="W15" s="41"/>
    </row>
    <row r="16" spans="1:28" ht="13.5" thickBot="1">
      <c r="A16" s="351" t="str">
        <f>IF(ISERROR(F16/G16)," ",IF(F16/G16&gt;0.5,IF(F16/G16&lt;1.5," ","NOT OK"),"NOT OK"))</f>
        <v xml:space="preserve"> </v>
      </c>
      <c r="B16" s="109" t="s">
        <v>15</v>
      </c>
      <c r="C16" s="376">
        <v>3048</v>
      </c>
      <c r="D16" s="377">
        <v>3048</v>
      </c>
      <c r="E16" s="163">
        <f>SUM(C16:D16)</f>
        <v>6096</v>
      </c>
      <c r="F16" s="376"/>
      <c r="G16" s="377"/>
      <c r="H16" s="163"/>
      <c r="I16" s="126"/>
      <c r="J16" s="8"/>
      <c r="L16" s="14" t="s">
        <v>15</v>
      </c>
      <c r="M16" s="386">
        <v>530429</v>
      </c>
      <c r="N16" s="384">
        <v>542638</v>
      </c>
      <c r="O16" s="174">
        <f>+M16+N16</f>
        <v>1073067</v>
      </c>
      <c r="P16" s="383">
        <v>3019</v>
      </c>
      <c r="Q16" s="174">
        <f>O16+P16</f>
        <v>1076086</v>
      </c>
      <c r="R16" s="386"/>
      <c r="S16" s="384"/>
      <c r="T16" s="174"/>
      <c r="U16" s="383"/>
      <c r="V16" s="174"/>
      <c r="W16" s="41"/>
    </row>
    <row r="17" spans="1:27" ht="14.25" thickTop="1" thickBot="1">
      <c r="A17" s="350" t="str">
        <f>IF(ISERROR(F17/G17)," ",IF(F17/G17&gt;0.5,IF(F17/G17&lt;1.5," ","NOT OK"),"NOT OK"))</f>
        <v xml:space="preserve"> </v>
      </c>
      <c r="B17" s="129" t="s">
        <v>61</v>
      </c>
      <c r="C17" s="130">
        <f t="shared" ref="C17:E17" si="15">+C13+C15+C16</f>
        <v>8673</v>
      </c>
      <c r="D17" s="132">
        <f t="shared" si="15"/>
        <v>8666</v>
      </c>
      <c r="E17" s="167">
        <f t="shared" si="15"/>
        <v>17339</v>
      </c>
      <c r="F17" s="130"/>
      <c r="G17" s="132"/>
      <c r="H17" s="167"/>
      <c r="I17" s="133"/>
      <c r="J17" s="4"/>
      <c r="L17" s="42" t="s">
        <v>61</v>
      </c>
      <c r="M17" s="46">
        <f t="shared" ref="M17:Q17" si="16">+M13+M15+M16</f>
        <v>1504533</v>
      </c>
      <c r="N17" s="44">
        <f t="shared" si="16"/>
        <v>1523878</v>
      </c>
      <c r="O17" s="175">
        <f t="shared" si="16"/>
        <v>3028411</v>
      </c>
      <c r="P17" s="44">
        <f t="shared" si="16"/>
        <v>7611</v>
      </c>
      <c r="Q17" s="175">
        <f t="shared" si="16"/>
        <v>3036022</v>
      </c>
      <c r="R17" s="46"/>
      <c r="S17" s="44"/>
      <c r="T17" s="175"/>
      <c r="U17" s="44"/>
      <c r="V17" s="175"/>
      <c r="W17" s="47"/>
    </row>
    <row r="18" spans="1:27" ht="13.5" thickTop="1">
      <c r="A18" s="350" t="str">
        <f t="shared" si="9"/>
        <v xml:space="preserve"> </v>
      </c>
      <c r="B18" s="109" t="s">
        <v>16</v>
      </c>
      <c r="C18" s="135">
        <v>3101</v>
      </c>
      <c r="D18" s="137">
        <v>3067</v>
      </c>
      <c r="E18" s="163">
        <f t="shared" ref="E18" si="17">SUM(C18:D18)</f>
        <v>6168</v>
      </c>
      <c r="F18" s="135"/>
      <c r="G18" s="137"/>
      <c r="H18" s="163"/>
      <c r="I18" s="126"/>
      <c r="J18" s="8"/>
      <c r="L18" s="14" t="s">
        <v>16</v>
      </c>
      <c r="M18" s="386">
        <v>548507</v>
      </c>
      <c r="N18" s="384">
        <v>541855</v>
      </c>
      <c r="O18" s="174">
        <f t="shared" ref="O18:O19" si="18">+M18+N18</f>
        <v>1090362</v>
      </c>
      <c r="P18" s="383">
        <v>1056</v>
      </c>
      <c r="Q18" s="174">
        <f>O18+P18</f>
        <v>1091418</v>
      </c>
      <c r="R18" s="386"/>
      <c r="S18" s="384"/>
      <c r="T18" s="174"/>
      <c r="U18" s="383"/>
      <c r="V18" s="174"/>
      <c r="W18" s="41"/>
    </row>
    <row r="19" spans="1:27">
      <c r="A19" s="350" t="str">
        <f t="shared" si="9"/>
        <v xml:space="preserve"> </v>
      </c>
      <c r="B19" s="109" t="s">
        <v>17</v>
      </c>
      <c r="C19" s="135">
        <v>3125</v>
      </c>
      <c r="D19" s="137">
        <v>3086</v>
      </c>
      <c r="E19" s="163">
        <f>SUM(C19:D19)</f>
        <v>6211</v>
      </c>
      <c r="F19" s="135"/>
      <c r="G19" s="137"/>
      <c r="H19" s="163"/>
      <c r="I19" s="126"/>
      <c r="L19" s="14" t="s">
        <v>17</v>
      </c>
      <c r="M19" s="386">
        <v>522972</v>
      </c>
      <c r="N19" s="384">
        <v>521379</v>
      </c>
      <c r="O19" s="174">
        <f t="shared" si="18"/>
        <v>1044351</v>
      </c>
      <c r="P19" s="383">
        <v>1959</v>
      </c>
      <c r="Q19" s="174">
        <f>O19+P19</f>
        <v>1046310</v>
      </c>
      <c r="R19" s="386"/>
      <c r="S19" s="384"/>
      <c r="T19" s="174"/>
      <c r="U19" s="383"/>
      <c r="V19" s="174"/>
      <c r="W19" s="41"/>
    </row>
    <row r="20" spans="1:27" ht="13.5" thickBot="1">
      <c r="A20" s="352" t="str">
        <f>IF(ISERROR(F20/G20)," ",IF(F20/G20&gt;0.5,IF(F20/G20&lt;1.5," ","NOT OK"),"NOT OK"))</f>
        <v xml:space="preserve"> </v>
      </c>
      <c r="B20" s="109" t="s">
        <v>18</v>
      </c>
      <c r="C20" s="135">
        <v>3107</v>
      </c>
      <c r="D20" s="137">
        <v>3089</v>
      </c>
      <c r="E20" s="163">
        <f>SUM(C20:D20)</f>
        <v>6196</v>
      </c>
      <c r="F20" s="135"/>
      <c r="G20" s="137"/>
      <c r="H20" s="163"/>
      <c r="I20" s="126"/>
      <c r="J20" s="9"/>
      <c r="L20" s="14" t="s">
        <v>18</v>
      </c>
      <c r="M20" s="386">
        <v>522992</v>
      </c>
      <c r="N20" s="384">
        <v>511264</v>
      </c>
      <c r="O20" s="174">
        <f>+M20+N20</f>
        <v>1034256</v>
      </c>
      <c r="P20" s="383">
        <v>1886</v>
      </c>
      <c r="Q20" s="174">
        <f>O20+P20</f>
        <v>1036142</v>
      </c>
      <c r="R20" s="386"/>
      <c r="S20" s="384"/>
      <c r="T20" s="174"/>
      <c r="U20" s="383"/>
      <c r="V20" s="174"/>
      <c r="W20" s="41"/>
    </row>
    <row r="21" spans="1:27" ht="15.75" customHeight="1" thickTop="1" thickBot="1">
      <c r="A21" s="10" t="str">
        <f>IF(ISERROR(F21/G21)," ",IF(F21/G21&gt;0.5,IF(F21/G21&lt;1.5," ","NOT OK"),"NOT OK"))</f>
        <v xml:space="preserve"> </v>
      </c>
      <c r="B21" s="138" t="s">
        <v>19</v>
      </c>
      <c r="C21" s="130">
        <f t="shared" ref="C21:E21" si="19">+C18+C19+C20</f>
        <v>9333</v>
      </c>
      <c r="D21" s="140">
        <f t="shared" si="19"/>
        <v>9242</v>
      </c>
      <c r="E21" s="165">
        <f t="shared" si="19"/>
        <v>18575</v>
      </c>
      <c r="F21" s="130"/>
      <c r="G21" s="140"/>
      <c r="H21" s="165"/>
      <c r="I21" s="133"/>
      <c r="J21" s="10"/>
      <c r="K21" s="11"/>
      <c r="L21" s="48" t="s">
        <v>19</v>
      </c>
      <c r="M21" s="49">
        <f t="shared" ref="M21:Q21" si="20">+M18+M19+M20</f>
        <v>1594471</v>
      </c>
      <c r="N21" s="50">
        <f t="shared" si="20"/>
        <v>1574498</v>
      </c>
      <c r="O21" s="176">
        <f t="shared" si="20"/>
        <v>3168969</v>
      </c>
      <c r="P21" s="50">
        <f t="shared" si="20"/>
        <v>4901</v>
      </c>
      <c r="Q21" s="176">
        <f t="shared" si="20"/>
        <v>3173870</v>
      </c>
      <c r="R21" s="49"/>
      <c r="S21" s="50"/>
      <c r="T21" s="176"/>
      <c r="U21" s="50"/>
      <c r="V21" s="176"/>
      <c r="W21" s="51"/>
    </row>
    <row r="22" spans="1:27" ht="13.5" thickTop="1">
      <c r="A22" s="350" t="str">
        <f>IF(ISERROR(F22/G22)," ",IF(F22/G22&gt;0.5,IF(F22/G22&lt;1.5," ","NOT OK"),"NOT OK"))</f>
        <v xml:space="preserve"> </v>
      </c>
      <c r="B22" s="109" t="s">
        <v>20</v>
      </c>
      <c r="C22" s="376">
        <v>3377</v>
      </c>
      <c r="D22" s="377">
        <v>3364</v>
      </c>
      <c r="E22" s="166">
        <f>SUM(C22:D22)</f>
        <v>6741</v>
      </c>
      <c r="F22" s="376"/>
      <c r="G22" s="377"/>
      <c r="H22" s="166"/>
      <c r="I22" s="126"/>
      <c r="J22" s="4"/>
      <c r="L22" s="14" t="s">
        <v>21</v>
      </c>
      <c r="M22" s="386">
        <v>571559</v>
      </c>
      <c r="N22" s="384">
        <v>573238</v>
      </c>
      <c r="O22" s="174">
        <f>+M22+N22</f>
        <v>1144797</v>
      </c>
      <c r="P22" s="383">
        <v>1638</v>
      </c>
      <c r="Q22" s="174">
        <f>O22+P22</f>
        <v>1146435</v>
      </c>
      <c r="R22" s="386"/>
      <c r="S22" s="384"/>
      <c r="T22" s="174"/>
      <c r="U22" s="383"/>
      <c r="V22" s="174"/>
      <c r="W22" s="41"/>
    </row>
    <row r="23" spans="1:27">
      <c r="A23" s="350" t="str">
        <f t="shared" ref="A23" si="21">IF(ISERROR(F23/G23)," ",IF(F23/G23&gt;0.5,IF(F23/G23&lt;1.5," ","NOT OK"),"NOT OK"))</f>
        <v xml:space="preserve"> </v>
      </c>
      <c r="B23" s="109" t="s">
        <v>22</v>
      </c>
      <c r="C23" s="376">
        <v>3314</v>
      </c>
      <c r="D23" s="377">
        <v>3308</v>
      </c>
      <c r="E23" s="157">
        <f t="shared" ref="E23" si="22">SUM(C23:D23)</f>
        <v>6622</v>
      </c>
      <c r="F23" s="376"/>
      <c r="G23" s="377"/>
      <c r="H23" s="157"/>
      <c r="I23" s="126"/>
      <c r="J23" s="4"/>
      <c r="L23" s="14" t="s">
        <v>22</v>
      </c>
      <c r="M23" s="386">
        <v>561457</v>
      </c>
      <c r="N23" s="384">
        <v>559215</v>
      </c>
      <c r="O23" s="174">
        <f t="shared" ref="O23" si="23">+M23+N23</f>
        <v>1120672</v>
      </c>
      <c r="P23" s="383">
        <v>566</v>
      </c>
      <c r="Q23" s="174">
        <f>O23+P23</f>
        <v>1121238</v>
      </c>
      <c r="R23" s="386"/>
      <c r="S23" s="384"/>
      <c r="T23" s="174"/>
      <c r="U23" s="383"/>
      <c r="V23" s="174"/>
      <c r="W23" s="41"/>
    </row>
    <row r="24" spans="1:27" ht="13.5" thickBot="1">
      <c r="A24" s="350" t="str">
        <f>IF(ISERROR(F24/G24)," ",IF(F24/G24&gt;0.5,IF(F24/G24&lt;1.5," ","NOT OK"),"NOT OK"))</f>
        <v xml:space="preserve"> </v>
      </c>
      <c r="B24" s="109" t="s">
        <v>23</v>
      </c>
      <c r="C24" s="376">
        <v>3090</v>
      </c>
      <c r="D24" s="141">
        <v>3092</v>
      </c>
      <c r="E24" s="161">
        <f>SUM(C24:D24)</f>
        <v>6182</v>
      </c>
      <c r="F24" s="376"/>
      <c r="G24" s="141"/>
      <c r="H24" s="161"/>
      <c r="I24" s="142"/>
      <c r="J24" s="4"/>
      <c r="L24" s="14" t="s">
        <v>23</v>
      </c>
      <c r="M24" s="386">
        <v>493570</v>
      </c>
      <c r="N24" s="384">
        <v>503062</v>
      </c>
      <c r="O24" s="174">
        <f>+M24+N24</f>
        <v>996632</v>
      </c>
      <c r="P24" s="383">
        <v>333</v>
      </c>
      <c r="Q24" s="174">
        <f>O24+P24</f>
        <v>996965</v>
      </c>
      <c r="R24" s="386"/>
      <c r="S24" s="384"/>
      <c r="T24" s="174"/>
      <c r="U24" s="383"/>
      <c r="V24" s="174"/>
      <c r="W24" s="41"/>
    </row>
    <row r="25" spans="1:27" ht="14.25" thickTop="1" thickBot="1">
      <c r="A25" s="350" t="str">
        <f>IF(ISERROR(F25/G25)," ",IF(F25/G25&gt;0.5,IF(F25/G25&lt;1.5," ","NOT OK"),"NOT OK"))</f>
        <v xml:space="preserve"> </v>
      </c>
      <c r="B25" s="129" t="s">
        <v>40</v>
      </c>
      <c r="C25" s="130">
        <f t="shared" ref="C25:E25" si="24">+C22+C23+C24</f>
        <v>9781</v>
      </c>
      <c r="D25" s="130">
        <f t="shared" si="24"/>
        <v>9764</v>
      </c>
      <c r="E25" s="130">
        <f t="shared" si="24"/>
        <v>19545</v>
      </c>
      <c r="F25" s="130"/>
      <c r="G25" s="130"/>
      <c r="H25" s="130"/>
      <c r="I25" s="133"/>
      <c r="J25" s="4"/>
      <c r="L25" s="418" t="s">
        <v>40</v>
      </c>
      <c r="M25" s="46">
        <f t="shared" ref="M25:Q25" si="25">+M22+M23+M24</f>
        <v>1626586</v>
      </c>
      <c r="N25" s="44">
        <f t="shared" si="25"/>
        <v>1635515</v>
      </c>
      <c r="O25" s="175">
        <f t="shared" si="25"/>
        <v>3262101</v>
      </c>
      <c r="P25" s="44">
        <f t="shared" si="25"/>
        <v>2537</v>
      </c>
      <c r="Q25" s="175">
        <f t="shared" si="25"/>
        <v>3264638</v>
      </c>
      <c r="R25" s="46"/>
      <c r="S25" s="44"/>
      <c r="T25" s="175"/>
      <c r="U25" s="44"/>
      <c r="V25" s="175"/>
      <c r="W25" s="47"/>
    </row>
    <row r="26" spans="1:27" ht="14.25" thickTop="1" thickBot="1">
      <c r="A26" s="350" t="str">
        <f>IF(ISERROR(F26/G26)," ",IF(F26/G26&gt;0.5,IF(F26/G26&lt;1.5," ","NOT OK"),"NOT OK"))</f>
        <v xml:space="preserve"> </v>
      </c>
      <c r="B26" s="129" t="s">
        <v>62</v>
      </c>
      <c r="C26" s="130">
        <f t="shared" ref="C26:E26" si="26">C17+C21+C22+C23+C24</f>
        <v>27787</v>
      </c>
      <c r="D26" s="130">
        <f t="shared" si="26"/>
        <v>27672</v>
      </c>
      <c r="E26" s="130">
        <f t="shared" si="26"/>
        <v>55459</v>
      </c>
      <c r="F26" s="130"/>
      <c r="G26" s="130"/>
      <c r="H26" s="130"/>
      <c r="I26" s="133"/>
      <c r="J26" s="4"/>
      <c r="L26" s="418" t="s">
        <v>62</v>
      </c>
      <c r="M26" s="43">
        <f t="shared" ref="M26:Q26" si="27">M17+M21+M22+M23+M24</f>
        <v>4725590</v>
      </c>
      <c r="N26" s="43">
        <f t="shared" si="27"/>
        <v>4733891</v>
      </c>
      <c r="O26" s="414">
        <f t="shared" si="27"/>
        <v>9459481</v>
      </c>
      <c r="P26" s="43">
        <f t="shared" si="27"/>
        <v>15049</v>
      </c>
      <c r="Q26" s="415">
        <f t="shared" si="27"/>
        <v>9474530</v>
      </c>
      <c r="R26" s="43"/>
      <c r="S26" s="43"/>
      <c r="T26" s="414"/>
      <c r="U26" s="43"/>
      <c r="V26" s="415"/>
      <c r="W26" s="47"/>
      <c r="X26" s="1"/>
      <c r="AA26" s="1"/>
    </row>
    <row r="27" spans="1:27" ht="14.25" thickTop="1" thickBot="1">
      <c r="A27" s="350" t="str">
        <f>IF(ISERROR(F27/G27)," ",IF(F27/G27&gt;0.5,IF(F27/G27&lt;1.5," ","NOT OK"),"NOT OK"))</f>
        <v xml:space="preserve"> </v>
      </c>
      <c r="B27" s="129" t="s">
        <v>63</v>
      </c>
      <c r="C27" s="130">
        <f t="shared" ref="C27:E27" si="28">+C12+C17+C21+C25</f>
        <v>36140</v>
      </c>
      <c r="D27" s="130">
        <f t="shared" si="28"/>
        <v>36016</v>
      </c>
      <c r="E27" s="130">
        <f t="shared" si="28"/>
        <v>72156</v>
      </c>
      <c r="F27" s="130"/>
      <c r="G27" s="130"/>
      <c r="H27" s="130"/>
      <c r="I27" s="133"/>
      <c r="J27" s="4"/>
      <c r="L27" s="418" t="s">
        <v>63</v>
      </c>
      <c r="M27" s="46">
        <f t="shared" ref="M27:Q27" si="29">+M12+M17+M21+M25</f>
        <v>6037323</v>
      </c>
      <c r="N27" s="44">
        <f t="shared" si="29"/>
        <v>6043710</v>
      </c>
      <c r="O27" s="175">
        <f t="shared" si="29"/>
        <v>12081033</v>
      </c>
      <c r="P27" s="44">
        <f t="shared" si="29"/>
        <v>23769</v>
      </c>
      <c r="Q27" s="175">
        <f t="shared" si="29"/>
        <v>12104802</v>
      </c>
      <c r="R27" s="46"/>
      <c r="S27" s="44"/>
      <c r="T27" s="175"/>
      <c r="U27" s="44"/>
      <c r="V27" s="175"/>
      <c r="W27" s="47"/>
    </row>
    <row r="28" spans="1:27" ht="14.25" thickTop="1" thickBot="1">
      <c r="B28" s="143" t="s">
        <v>60</v>
      </c>
      <c r="C28" s="105"/>
      <c r="D28" s="105"/>
      <c r="E28" s="105"/>
      <c r="F28" s="105"/>
      <c r="G28" s="105"/>
      <c r="H28" s="105"/>
      <c r="I28" s="106"/>
      <c r="J28" s="4"/>
      <c r="L28" s="55" t="s">
        <v>60</v>
      </c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4"/>
    </row>
    <row r="29" spans="1:27" ht="13.5" thickTop="1">
      <c r="B29" s="657" t="s">
        <v>25</v>
      </c>
      <c r="C29" s="658"/>
      <c r="D29" s="658"/>
      <c r="E29" s="658"/>
      <c r="F29" s="658"/>
      <c r="G29" s="658"/>
      <c r="H29" s="658"/>
      <c r="I29" s="659"/>
      <c r="J29" s="4"/>
      <c r="L29" s="660" t="s">
        <v>26</v>
      </c>
      <c r="M29" s="661"/>
      <c r="N29" s="661"/>
      <c r="O29" s="661"/>
      <c r="P29" s="661"/>
      <c r="Q29" s="661"/>
      <c r="R29" s="661"/>
      <c r="S29" s="661"/>
      <c r="T29" s="661"/>
      <c r="U29" s="661"/>
      <c r="V29" s="661"/>
      <c r="W29" s="662"/>
    </row>
    <row r="30" spans="1:27" ht="13.5" thickBot="1">
      <c r="B30" s="663" t="s">
        <v>47</v>
      </c>
      <c r="C30" s="664"/>
      <c r="D30" s="664"/>
      <c r="E30" s="664"/>
      <c r="F30" s="664"/>
      <c r="G30" s="664"/>
      <c r="H30" s="664"/>
      <c r="I30" s="665"/>
      <c r="J30" s="4"/>
      <c r="L30" s="666" t="s">
        <v>49</v>
      </c>
      <c r="M30" s="667"/>
      <c r="N30" s="667"/>
      <c r="O30" s="667"/>
      <c r="P30" s="667"/>
      <c r="Q30" s="667"/>
      <c r="R30" s="667"/>
      <c r="S30" s="667"/>
      <c r="T30" s="667"/>
      <c r="U30" s="667"/>
      <c r="V30" s="667"/>
      <c r="W30" s="668"/>
    </row>
    <row r="31" spans="1:27" ht="14.25" thickTop="1" thickBot="1">
      <c r="B31" s="104"/>
      <c r="C31" s="105"/>
      <c r="D31" s="105"/>
      <c r="E31" s="105"/>
      <c r="F31" s="105"/>
      <c r="G31" s="105"/>
      <c r="H31" s="105"/>
      <c r="I31" s="106"/>
      <c r="J31" s="4"/>
      <c r="L31" s="52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4"/>
    </row>
    <row r="32" spans="1:27" ht="14.25" thickTop="1" thickBot="1">
      <c r="B32" s="107"/>
      <c r="C32" s="669" t="s">
        <v>65</v>
      </c>
      <c r="D32" s="670"/>
      <c r="E32" s="671"/>
      <c r="F32" s="669" t="s">
        <v>66</v>
      </c>
      <c r="G32" s="670"/>
      <c r="H32" s="671"/>
      <c r="I32" s="108" t="s">
        <v>2</v>
      </c>
      <c r="J32" s="4"/>
      <c r="L32" s="12"/>
      <c r="M32" s="672" t="s">
        <v>65</v>
      </c>
      <c r="N32" s="673"/>
      <c r="O32" s="673"/>
      <c r="P32" s="673"/>
      <c r="Q32" s="674"/>
      <c r="R32" s="672" t="s">
        <v>66</v>
      </c>
      <c r="S32" s="673"/>
      <c r="T32" s="673"/>
      <c r="U32" s="673"/>
      <c r="V32" s="674"/>
      <c r="W32" s="13" t="s">
        <v>2</v>
      </c>
    </row>
    <row r="33" spans="1:28" ht="13.5" thickTop="1">
      <c r="B33" s="109" t="s">
        <v>3</v>
      </c>
      <c r="C33" s="110"/>
      <c r="D33" s="111"/>
      <c r="E33" s="112"/>
      <c r="F33" s="110"/>
      <c r="G33" s="111"/>
      <c r="H33" s="112"/>
      <c r="I33" s="113" t="s">
        <v>4</v>
      </c>
      <c r="J33" s="4"/>
      <c r="L33" s="14" t="s">
        <v>3</v>
      </c>
      <c r="M33" s="20"/>
      <c r="N33" s="16"/>
      <c r="O33" s="17"/>
      <c r="P33" s="18"/>
      <c r="Q33" s="21"/>
      <c r="R33" s="20"/>
      <c r="S33" s="16"/>
      <c r="T33" s="17"/>
      <c r="U33" s="18"/>
      <c r="V33" s="21"/>
      <c r="W33" s="22" t="s">
        <v>4</v>
      </c>
    </row>
    <row r="34" spans="1:28" ht="13.5" thickBot="1">
      <c r="B34" s="114"/>
      <c r="C34" s="115" t="s">
        <v>5</v>
      </c>
      <c r="D34" s="116" t="s">
        <v>6</v>
      </c>
      <c r="E34" s="635" t="s">
        <v>7</v>
      </c>
      <c r="F34" s="115" t="s">
        <v>5</v>
      </c>
      <c r="G34" s="116" t="s">
        <v>6</v>
      </c>
      <c r="H34" s="419" t="s">
        <v>7</v>
      </c>
      <c r="I34" s="118"/>
      <c r="J34" s="4"/>
      <c r="L34" s="23"/>
      <c r="M34" s="28" t="s">
        <v>8</v>
      </c>
      <c r="N34" s="25" t="s">
        <v>9</v>
      </c>
      <c r="O34" s="26" t="s">
        <v>31</v>
      </c>
      <c r="P34" s="27" t="s">
        <v>32</v>
      </c>
      <c r="Q34" s="26" t="s">
        <v>7</v>
      </c>
      <c r="R34" s="28" t="s">
        <v>8</v>
      </c>
      <c r="S34" s="25" t="s">
        <v>9</v>
      </c>
      <c r="T34" s="26" t="s">
        <v>31</v>
      </c>
      <c r="U34" s="27" t="s">
        <v>32</v>
      </c>
      <c r="V34" s="26" t="s">
        <v>7</v>
      </c>
      <c r="W34" s="29"/>
    </row>
    <row r="35" spans="1:28" ht="5.25" customHeight="1" thickTop="1">
      <c r="B35" s="109"/>
      <c r="C35" s="119"/>
      <c r="D35" s="120"/>
      <c r="E35" s="121"/>
      <c r="F35" s="119"/>
      <c r="G35" s="120"/>
      <c r="H35" s="121"/>
      <c r="I35" s="122"/>
      <c r="J35" s="4"/>
      <c r="L35" s="14"/>
      <c r="M35" s="34"/>
      <c r="N35" s="31"/>
      <c r="O35" s="32"/>
      <c r="P35" s="33"/>
      <c r="Q35" s="35"/>
      <c r="R35" s="34"/>
      <c r="S35" s="31"/>
      <c r="T35" s="32"/>
      <c r="U35" s="33"/>
      <c r="V35" s="35"/>
      <c r="W35" s="36"/>
    </row>
    <row r="36" spans="1:28">
      <c r="A36" s="4" t="str">
        <f>IF(ISERROR(F36/G36)," ",IF(F36/G36&gt;0.5,IF(F36/G36&lt;1.5," ","NOT OK"),"NOT OK"))</f>
        <v xml:space="preserve"> </v>
      </c>
      <c r="B36" s="109" t="s">
        <v>10</v>
      </c>
      <c r="C36" s="376">
        <v>6609</v>
      </c>
      <c r="D36" s="377">
        <v>6609</v>
      </c>
      <c r="E36" s="163">
        <f t="shared" ref="E36" si="30">SUM(C36:D36)</f>
        <v>13218</v>
      </c>
      <c r="F36" s="376">
        <v>6749</v>
      </c>
      <c r="G36" s="377">
        <v>6767</v>
      </c>
      <c r="H36" s="163">
        <f t="shared" ref="H36:H38" si="31">SUM(F36:G36)</f>
        <v>13516</v>
      </c>
      <c r="I36" s="126">
        <f t="shared" ref="I36:I38" si="32">IF(E36=0,0,((H36/E36)-1)*100)</f>
        <v>2.2545014374337979</v>
      </c>
      <c r="J36" s="4"/>
      <c r="K36" s="7"/>
      <c r="L36" s="14" t="s">
        <v>10</v>
      </c>
      <c r="M36" s="386">
        <v>976551</v>
      </c>
      <c r="N36" s="384">
        <v>965518</v>
      </c>
      <c r="O36" s="174">
        <f>+M36+N36</f>
        <v>1942069</v>
      </c>
      <c r="P36" s="383">
        <v>300</v>
      </c>
      <c r="Q36" s="174">
        <f>O36+P36</f>
        <v>1942369</v>
      </c>
      <c r="R36" s="386">
        <v>976551</v>
      </c>
      <c r="S36" s="384">
        <v>985796</v>
      </c>
      <c r="T36" s="174">
        <f>+R36+S36</f>
        <v>1962347</v>
      </c>
      <c r="U36" s="383">
        <v>969</v>
      </c>
      <c r="V36" s="174">
        <f>T36+U36</f>
        <v>1963316</v>
      </c>
      <c r="W36" s="41">
        <f t="shared" ref="W36:W38" si="33">IF(Q36=0,0,((V36/Q36)-1)*100)</f>
        <v>1.0784253661379584</v>
      </c>
    </row>
    <row r="37" spans="1:28">
      <c r="A37" s="4" t="str">
        <f>IF(ISERROR(F37/G37)," ",IF(F37/G37&gt;0.5,IF(F37/G37&lt;1.5," ","NOT OK"),"NOT OK"))</f>
        <v xml:space="preserve"> </v>
      </c>
      <c r="B37" s="109" t="s">
        <v>11</v>
      </c>
      <c r="C37" s="376">
        <v>6941</v>
      </c>
      <c r="D37" s="377">
        <v>6938</v>
      </c>
      <c r="E37" s="163">
        <f>SUM(C37:D37)</f>
        <v>13879</v>
      </c>
      <c r="F37" s="376">
        <v>6897</v>
      </c>
      <c r="G37" s="377">
        <v>6896</v>
      </c>
      <c r="H37" s="163">
        <f>SUM(F37:G37)</f>
        <v>13793</v>
      </c>
      <c r="I37" s="126">
        <f t="shared" si="32"/>
        <v>-0.61964118452337846</v>
      </c>
      <c r="J37" s="4"/>
      <c r="K37" s="7"/>
      <c r="L37" s="14" t="s">
        <v>11</v>
      </c>
      <c r="M37" s="386">
        <v>942989</v>
      </c>
      <c r="N37" s="384">
        <v>950473</v>
      </c>
      <c r="O37" s="174">
        <f t="shared" ref="O37:O38" si="34">+M37+N37</f>
        <v>1893462</v>
      </c>
      <c r="P37" s="383">
        <v>325</v>
      </c>
      <c r="Q37" s="174">
        <f>O37+P37</f>
        <v>1893787</v>
      </c>
      <c r="R37" s="386">
        <v>1014663</v>
      </c>
      <c r="S37" s="384">
        <v>1009590</v>
      </c>
      <c r="T37" s="174">
        <f t="shared" ref="T37:T40" si="35">+R37+S37</f>
        <v>2024253</v>
      </c>
      <c r="U37" s="383">
        <v>361</v>
      </c>
      <c r="V37" s="174">
        <f>T37+U37</f>
        <v>2024614</v>
      </c>
      <c r="W37" s="41">
        <f t="shared" si="33"/>
        <v>6.908221463131814</v>
      </c>
    </row>
    <row r="38" spans="1:28" ht="13.5" thickBot="1">
      <c r="A38" s="4" t="str">
        <f>IF(ISERROR(F38/G38)," ",IF(F38/G38&gt;0.5,IF(F38/G38&lt;1.5," ","NOT OK"),"NOT OK"))</f>
        <v xml:space="preserve"> </v>
      </c>
      <c r="B38" s="114" t="s">
        <v>12</v>
      </c>
      <c r="C38" s="378">
        <v>7256</v>
      </c>
      <c r="D38" s="379">
        <v>7253</v>
      </c>
      <c r="E38" s="163">
        <f t="shared" ref="E38" si="36">SUM(C38:D38)</f>
        <v>14509</v>
      </c>
      <c r="F38" s="378">
        <v>7220</v>
      </c>
      <c r="G38" s="379">
        <v>7222</v>
      </c>
      <c r="H38" s="163">
        <f t="shared" si="31"/>
        <v>14442</v>
      </c>
      <c r="I38" s="126">
        <f t="shared" si="32"/>
        <v>-0.46178234199462098</v>
      </c>
      <c r="J38" s="4"/>
      <c r="K38" s="7"/>
      <c r="L38" s="23" t="s">
        <v>12</v>
      </c>
      <c r="M38" s="386">
        <v>1005759</v>
      </c>
      <c r="N38" s="384">
        <v>1076819</v>
      </c>
      <c r="O38" s="174">
        <f t="shared" si="34"/>
        <v>2082578</v>
      </c>
      <c r="P38" s="385">
        <v>343</v>
      </c>
      <c r="Q38" s="177">
        <f t="shared" ref="Q38" si="37">O38+P38</f>
        <v>2082921</v>
      </c>
      <c r="R38" s="386">
        <v>1047716</v>
      </c>
      <c r="S38" s="384">
        <v>1120367</v>
      </c>
      <c r="T38" s="174">
        <f t="shared" si="35"/>
        <v>2168083</v>
      </c>
      <c r="U38" s="385">
        <v>176</v>
      </c>
      <c r="V38" s="177">
        <f t="shared" ref="V38" si="38">T38+U38</f>
        <v>2168259</v>
      </c>
      <c r="W38" s="41">
        <f t="shared" si="33"/>
        <v>4.0970348851444571</v>
      </c>
    </row>
    <row r="39" spans="1:28" ht="14.25" thickTop="1" thickBot="1">
      <c r="A39" s="4" t="str">
        <f>IF(ISERROR(F39/G39)," ",IF(F39/G39&gt;0.5,IF(F39/G39&lt;1.5," ","NOT OK"),"NOT OK"))</f>
        <v xml:space="preserve"> </v>
      </c>
      <c r="B39" s="129" t="s">
        <v>57</v>
      </c>
      <c r="C39" s="130">
        <f t="shared" ref="C39:E39" si="39">+C36+C37+C38</f>
        <v>20806</v>
      </c>
      <c r="D39" s="132">
        <f t="shared" si="39"/>
        <v>20800</v>
      </c>
      <c r="E39" s="167">
        <f t="shared" si="39"/>
        <v>41606</v>
      </c>
      <c r="F39" s="130">
        <f t="shared" ref="F39:H39" si="40">+F36+F37+F38</f>
        <v>20866</v>
      </c>
      <c r="G39" s="132">
        <f t="shared" si="40"/>
        <v>20885</v>
      </c>
      <c r="H39" s="167">
        <f t="shared" si="40"/>
        <v>41751</v>
      </c>
      <c r="I39" s="133">
        <f>IF(E39=0,0,((H39/E39)-1)*100)</f>
        <v>0.34850742681344915</v>
      </c>
      <c r="J39" s="4"/>
      <c r="L39" s="42" t="s">
        <v>57</v>
      </c>
      <c r="M39" s="46">
        <f t="shared" ref="M39:N39" si="41">+M36+M37+M38</f>
        <v>2925299</v>
      </c>
      <c r="N39" s="44">
        <f t="shared" si="41"/>
        <v>2992810</v>
      </c>
      <c r="O39" s="175">
        <f>+O36+O37+O38</f>
        <v>5918109</v>
      </c>
      <c r="P39" s="44">
        <f t="shared" ref="P39:Q39" si="42">+P36+P37+P38</f>
        <v>968</v>
      </c>
      <c r="Q39" s="175">
        <f t="shared" si="42"/>
        <v>5919077</v>
      </c>
      <c r="R39" s="46">
        <f t="shared" ref="R39:V39" si="43">+R36+R37+R38</f>
        <v>3038930</v>
      </c>
      <c r="S39" s="44">
        <f t="shared" si="43"/>
        <v>3115753</v>
      </c>
      <c r="T39" s="175">
        <f>+T36+T37+T38</f>
        <v>6154683</v>
      </c>
      <c r="U39" s="44">
        <f t="shared" si="43"/>
        <v>1506</v>
      </c>
      <c r="V39" s="175">
        <f t="shared" si="43"/>
        <v>6156189</v>
      </c>
      <c r="W39" s="47">
        <f>IF(Q39=0,0,((V39/Q39)-1)*100)</f>
        <v>4.0058948379958492</v>
      </c>
    </row>
    <row r="40" spans="1:28" ht="14.25" thickTop="1" thickBot="1">
      <c r="A40" s="4" t="str">
        <f t="shared" si="9"/>
        <v xml:space="preserve"> </v>
      </c>
      <c r="B40" s="109" t="s">
        <v>13</v>
      </c>
      <c r="C40" s="376">
        <v>7183</v>
      </c>
      <c r="D40" s="377">
        <v>7200</v>
      </c>
      <c r="E40" s="163">
        <f t="shared" ref="E40" si="44">SUM(C40:D40)</f>
        <v>14383</v>
      </c>
      <c r="F40" s="376">
        <v>7151</v>
      </c>
      <c r="G40" s="377">
        <v>7164</v>
      </c>
      <c r="H40" s="163">
        <f t="shared" ref="H40" si="45">SUM(F40:G40)</f>
        <v>14315</v>
      </c>
      <c r="I40" s="126">
        <f t="shared" ref="I40" si="46">IF(E40=0,0,((H40/E40)-1)*100)</f>
        <v>-0.4727803657095131</v>
      </c>
      <c r="L40" s="14" t="s">
        <v>13</v>
      </c>
      <c r="M40" s="386">
        <v>1101538</v>
      </c>
      <c r="N40" s="384">
        <v>1061471</v>
      </c>
      <c r="O40" s="174">
        <f t="shared" ref="O40" si="47">+M40+N40</f>
        <v>2163009</v>
      </c>
      <c r="P40" s="385">
        <v>590</v>
      </c>
      <c r="Q40" s="177">
        <f>O40+P40</f>
        <v>2163599</v>
      </c>
      <c r="R40" s="386">
        <v>1117433</v>
      </c>
      <c r="S40" s="384">
        <v>1068812</v>
      </c>
      <c r="T40" s="174">
        <f t="shared" si="35"/>
        <v>2186245</v>
      </c>
      <c r="U40" s="385">
        <v>168</v>
      </c>
      <c r="V40" s="177">
        <f>T40+U40</f>
        <v>2186413</v>
      </c>
      <c r="W40" s="648">
        <f t="shared" ref="W40" si="48">IF(Q40=0,0,((V40/Q40)-1)*100)</f>
        <v>1.0544467805725599</v>
      </c>
    </row>
    <row r="41" spans="1:28" ht="14.25" thickTop="1" thickBot="1">
      <c r="A41" s="350" t="str">
        <f>IF(ISERROR(F41/G41)," ",IF(F41/G41&gt;0.5,IF(F41/G41&lt;1.5," ","NOT OK"),"NOT OK"))</f>
        <v xml:space="preserve"> </v>
      </c>
      <c r="B41" s="129" t="s">
        <v>67</v>
      </c>
      <c r="C41" s="130">
        <f>+C39+C40</f>
        <v>27989</v>
      </c>
      <c r="D41" s="132">
        <f t="shared" ref="D41:H41" si="49">+D39+D40</f>
        <v>28000</v>
      </c>
      <c r="E41" s="641">
        <f t="shared" si="49"/>
        <v>55989</v>
      </c>
      <c r="F41" s="130">
        <f t="shared" si="49"/>
        <v>28017</v>
      </c>
      <c r="G41" s="132">
        <f t="shared" si="49"/>
        <v>28049</v>
      </c>
      <c r="H41" s="641">
        <f t="shared" si="49"/>
        <v>56066</v>
      </c>
      <c r="I41" s="133">
        <f>IF(E41=0,0,((H41/E41)-1)*100)</f>
        <v>0.1375270142349283</v>
      </c>
      <c r="J41" s="4"/>
      <c r="L41" s="42" t="s">
        <v>67</v>
      </c>
      <c r="M41" s="46">
        <f>+M39+M40</f>
        <v>4026837</v>
      </c>
      <c r="N41" s="44">
        <f t="shared" ref="N41:V41" si="50">+N39+N40</f>
        <v>4054281</v>
      </c>
      <c r="O41" s="315">
        <f t="shared" si="50"/>
        <v>8081118</v>
      </c>
      <c r="P41" s="44">
        <f t="shared" si="50"/>
        <v>1558</v>
      </c>
      <c r="Q41" s="315">
        <f t="shared" si="50"/>
        <v>8082676</v>
      </c>
      <c r="R41" s="46">
        <f t="shared" si="50"/>
        <v>4156363</v>
      </c>
      <c r="S41" s="44">
        <f t="shared" si="50"/>
        <v>4184565</v>
      </c>
      <c r="T41" s="315">
        <f t="shared" si="50"/>
        <v>8340928</v>
      </c>
      <c r="U41" s="44">
        <f t="shared" si="50"/>
        <v>1674</v>
      </c>
      <c r="V41" s="315">
        <f t="shared" si="50"/>
        <v>8342602</v>
      </c>
      <c r="W41" s="47">
        <f>IF(Q41=0,0,((V41/Q41)-1)*100)</f>
        <v>3.2158408922985382</v>
      </c>
      <c r="AB41" s="290"/>
    </row>
    <row r="42" spans="1:28" ht="13.5" thickTop="1">
      <c r="A42" s="4" t="str">
        <f>IF(ISERROR(F42/G42)," ",IF(F42/G42&gt;0.5,IF(F42/G42&lt;1.5," ","NOT OK"),"NOT OK"))</f>
        <v xml:space="preserve"> </v>
      </c>
      <c r="B42" s="109" t="s">
        <v>14</v>
      </c>
      <c r="C42" s="376">
        <v>6467</v>
      </c>
      <c r="D42" s="377">
        <v>6467</v>
      </c>
      <c r="E42" s="163">
        <f>SUM(C42:D42)</f>
        <v>12934</v>
      </c>
      <c r="F42" s="376"/>
      <c r="G42" s="377"/>
      <c r="H42" s="163"/>
      <c r="I42" s="126"/>
      <c r="J42" s="4"/>
      <c r="L42" s="14" t="s">
        <v>14</v>
      </c>
      <c r="M42" s="386">
        <v>980299</v>
      </c>
      <c r="N42" s="384">
        <v>965775</v>
      </c>
      <c r="O42" s="174">
        <f>+M42+N42</f>
        <v>1946074</v>
      </c>
      <c r="P42" s="385">
        <v>202</v>
      </c>
      <c r="Q42" s="177">
        <f>O42+P42</f>
        <v>1946276</v>
      </c>
      <c r="R42" s="386"/>
      <c r="S42" s="384"/>
      <c r="T42" s="174"/>
      <c r="U42" s="385"/>
      <c r="V42" s="177"/>
      <c r="W42" s="41"/>
    </row>
    <row r="43" spans="1:28" ht="13.5" thickBot="1">
      <c r="A43" s="4" t="str">
        <f>IF(ISERROR(F43/G43)," ",IF(F43/G43&gt;0.5,IF(F43/G43&lt;1.5," ","NOT OK"),"NOT OK"))</f>
        <v xml:space="preserve"> </v>
      </c>
      <c r="B43" s="109" t="s">
        <v>15</v>
      </c>
      <c r="C43" s="376">
        <v>7077</v>
      </c>
      <c r="D43" s="377">
        <v>7083</v>
      </c>
      <c r="E43" s="163">
        <f>SUM(C43:D43)</f>
        <v>14160</v>
      </c>
      <c r="F43" s="376"/>
      <c r="G43" s="377"/>
      <c r="H43" s="163"/>
      <c r="I43" s="126"/>
      <c r="J43" s="4"/>
      <c r="L43" s="14" t="s">
        <v>15</v>
      </c>
      <c r="M43" s="386">
        <v>1075642</v>
      </c>
      <c r="N43" s="384">
        <v>1061830</v>
      </c>
      <c r="O43" s="174">
        <f>+M43+N43</f>
        <v>2137472</v>
      </c>
      <c r="P43" s="385">
        <v>509</v>
      </c>
      <c r="Q43" s="177">
        <f>O43+P43</f>
        <v>2137981</v>
      </c>
      <c r="R43" s="386"/>
      <c r="S43" s="384"/>
      <c r="T43" s="174"/>
      <c r="U43" s="385"/>
      <c r="V43" s="177"/>
      <c r="W43" s="41"/>
    </row>
    <row r="44" spans="1:28" ht="14.25" thickTop="1" thickBot="1">
      <c r="A44" s="350" t="str">
        <f>IF(ISERROR(F44/G44)," ",IF(F44/G44&gt;0.5,IF(F44/G44&lt;1.5," ","NOT OK"),"NOT OK"))</f>
        <v xml:space="preserve"> </v>
      </c>
      <c r="B44" s="129" t="s">
        <v>61</v>
      </c>
      <c r="C44" s="130">
        <f t="shared" ref="C44:E44" si="51">+C40+C42+C43</f>
        <v>20727</v>
      </c>
      <c r="D44" s="132">
        <f t="shared" si="51"/>
        <v>20750</v>
      </c>
      <c r="E44" s="167">
        <f t="shared" si="51"/>
        <v>41477</v>
      </c>
      <c r="F44" s="130"/>
      <c r="G44" s="132"/>
      <c r="H44" s="167"/>
      <c r="I44" s="133"/>
      <c r="J44" s="4"/>
      <c r="L44" s="42" t="s">
        <v>61</v>
      </c>
      <c r="M44" s="46">
        <f t="shared" ref="M44:Q44" si="52">+M40+M42+M43</f>
        <v>3157479</v>
      </c>
      <c r="N44" s="44">
        <f t="shared" si="52"/>
        <v>3089076</v>
      </c>
      <c r="O44" s="175">
        <f t="shared" si="52"/>
        <v>6246555</v>
      </c>
      <c r="P44" s="44">
        <f t="shared" si="52"/>
        <v>1301</v>
      </c>
      <c r="Q44" s="175">
        <f t="shared" si="52"/>
        <v>6247856</v>
      </c>
      <c r="R44" s="46"/>
      <c r="S44" s="44"/>
      <c r="T44" s="175"/>
      <c r="U44" s="44"/>
      <c r="V44" s="175"/>
      <c r="W44" s="47"/>
    </row>
    <row r="45" spans="1:28" ht="13.5" thickTop="1">
      <c r="A45" s="4" t="str">
        <f t="shared" si="9"/>
        <v xml:space="preserve"> </v>
      </c>
      <c r="B45" s="109" t="s">
        <v>16</v>
      </c>
      <c r="C45" s="135">
        <v>6704</v>
      </c>
      <c r="D45" s="137">
        <v>6738</v>
      </c>
      <c r="E45" s="163">
        <f t="shared" ref="E45" si="53">SUM(C45:D45)</f>
        <v>13442</v>
      </c>
      <c r="F45" s="135"/>
      <c r="G45" s="137"/>
      <c r="H45" s="163"/>
      <c r="I45" s="126"/>
      <c r="J45" s="8"/>
      <c r="L45" s="14" t="s">
        <v>16</v>
      </c>
      <c r="M45" s="386">
        <v>1005695</v>
      </c>
      <c r="N45" s="384">
        <v>1005803</v>
      </c>
      <c r="O45" s="174">
        <f t="shared" ref="O45:O46" si="54">+M45+N45</f>
        <v>2011498</v>
      </c>
      <c r="P45" s="383">
        <v>727</v>
      </c>
      <c r="Q45" s="279">
        <f>O45+P45</f>
        <v>2012225</v>
      </c>
      <c r="R45" s="386"/>
      <c r="S45" s="384"/>
      <c r="T45" s="174"/>
      <c r="U45" s="383"/>
      <c r="V45" s="279"/>
      <c r="W45" s="41"/>
    </row>
    <row r="46" spans="1:28">
      <c r="A46" s="4" t="str">
        <f t="shared" si="9"/>
        <v xml:space="preserve"> </v>
      </c>
      <c r="B46" s="109" t="s">
        <v>17</v>
      </c>
      <c r="C46" s="135">
        <v>6733</v>
      </c>
      <c r="D46" s="137">
        <v>6772</v>
      </c>
      <c r="E46" s="163">
        <f>SUM(C46:D46)</f>
        <v>13505</v>
      </c>
      <c r="F46" s="135"/>
      <c r="G46" s="137"/>
      <c r="H46" s="163"/>
      <c r="I46" s="126"/>
      <c r="J46" s="4"/>
      <c r="L46" s="14" t="s">
        <v>17</v>
      </c>
      <c r="M46" s="386">
        <v>955273</v>
      </c>
      <c r="N46" s="384">
        <v>956053</v>
      </c>
      <c r="O46" s="174">
        <f t="shared" si="54"/>
        <v>1911326</v>
      </c>
      <c r="P46" s="383">
        <v>640</v>
      </c>
      <c r="Q46" s="174">
        <f>O46+P46</f>
        <v>1911966</v>
      </c>
      <c r="R46" s="386"/>
      <c r="S46" s="384"/>
      <c r="T46" s="174"/>
      <c r="U46" s="383"/>
      <c r="V46" s="174"/>
      <c r="W46" s="41"/>
    </row>
    <row r="47" spans="1:28" ht="13.5" thickBot="1">
      <c r="A47" s="4" t="str">
        <f>IF(ISERROR(F47/G47)," ",IF(F47/G47&gt;0.5,IF(F47/G47&lt;1.5," ","NOT OK"),"NOT OK"))</f>
        <v xml:space="preserve"> </v>
      </c>
      <c r="B47" s="109" t="s">
        <v>18</v>
      </c>
      <c r="C47" s="135">
        <v>6339</v>
      </c>
      <c r="D47" s="137">
        <v>6361</v>
      </c>
      <c r="E47" s="163">
        <f>SUM(C47:D47)</f>
        <v>12700</v>
      </c>
      <c r="F47" s="135"/>
      <c r="G47" s="137"/>
      <c r="H47" s="163"/>
      <c r="I47" s="126"/>
      <c r="J47" s="4"/>
      <c r="L47" s="14" t="s">
        <v>18</v>
      </c>
      <c r="M47" s="386">
        <v>897069</v>
      </c>
      <c r="N47" s="384">
        <v>903393</v>
      </c>
      <c r="O47" s="174">
        <f>+M47+N47</f>
        <v>1800462</v>
      </c>
      <c r="P47" s="383">
        <v>474</v>
      </c>
      <c r="Q47" s="174">
        <f>O47+P47</f>
        <v>1800936</v>
      </c>
      <c r="R47" s="386"/>
      <c r="S47" s="384"/>
      <c r="T47" s="174"/>
      <c r="U47" s="383"/>
      <c r="V47" s="174"/>
      <c r="W47" s="41"/>
    </row>
    <row r="48" spans="1:28" ht="15.75" customHeight="1" thickTop="1" thickBot="1">
      <c r="A48" s="10" t="str">
        <f>IF(ISERROR(F48/G48)," ",IF(F48/G48&gt;0.5,IF(F48/G48&lt;1.5," ","NOT OK"),"NOT OK"))</f>
        <v xml:space="preserve"> </v>
      </c>
      <c r="B48" s="138" t="s">
        <v>19</v>
      </c>
      <c r="C48" s="130">
        <f t="shared" ref="C48:E48" si="55">+C45+C46+C47</f>
        <v>19776</v>
      </c>
      <c r="D48" s="140">
        <f t="shared" si="55"/>
        <v>19871</v>
      </c>
      <c r="E48" s="165">
        <f t="shared" si="55"/>
        <v>39647</v>
      </c>
      <c r="F48" s="130"/>
      <c r="G48" s="140"/>
      <c r="H48" s="165"/>
      <c r="I48" s="133"/>
      <c r="J48" s="10"/>
      <c r="K48" s="11"/>
      <c r="L48" s="48" t="s">
        <v>19</v>
      </c>
      <c r="M48" s="49">
        <f t="shared" ref="M48:Q48" si="56">+M45+M46+M47</f>
        <v>2858037</v>
      </c>
      <c r="N48" s="50">
        <f t="shared" si="56"/>
        <v>2865249</v>
      </c>
      <c r="O48" s="176">
        <f t="shared" si="56"/>
        <v>5723286</v>
      </c>
      <c r="P48" s="50">
        <f t="shared" si="56"/>
        <v>1841</v>
      </c>
      <c r="Q48" s="176">
        <f t="shared" si="56"/>
        <v>5725127</v>
      </c>
      <c r="R48" s="49"/>
      <c r="S48" s="50"/>
      <c r="T48" s="176"/>
      <c r="U48" s="50"/>
      <c r="V48" s="176"/>
      <c r="W48" s="51"/>
    </row>
    <row r="49" spans="1:27" ht="13.5" thickTop="1">
      <c r="A49" s="4" t="str">
        <f>IF(ISERROR(F49/G49)," ",IF(F49/G49&gt;0.5,IF(F49/G49&lt;1.5," ","NOT OK"),"NOT OK"))</f>
        <v xml:space="preserve"> </v>
      </c>
      <c r="B49" s="109" t="s">
        <v>20</v>
      </c>
      <c r="C49" s="376">
        <v>6579</v>
      </c>
      <c r="D49" s="377">
        <v>6599</v>
      </c>
      <c r="E49" s="166">
        <f>SUM(C49:D49)</f>
        <v>13178</v>
      </c>
      <c r="F49" s="376"/>
      <c r="G49" s="377"/>
      <c r="H49" s="166"/>
      <c r="I49" s="126"/>
      <c r="J49" s="4"/>
      <c r="L49" s="14" t="s">
        <v>21</v>
      </c>
      <c r="M49" s="386">
        <v>958625</v>
      </c>
      <c r="N49" s="384">
        <v>968580</v>
      </c>
      <c r="O49" s="174">
        <f>+M49+N49</f>
        <v>1927205</v>
      </c>
      <c r="P49" s="383">
        <v>181</v>
      </c>
      <c r="Q49" s="174">
        <f>O49+P49</f>
        <v>1927386</v>
      </c>
      <c r="R49" s="386"/>
      <c r="S49" s="384"/>
      <c r="T49" s="174"/>
      <c r="U49" s="383"/>
      <c r="V49" s="174"/>
      <c r="W49" s="41"/>
    </row>
    <row r="50" spans="1:27">
      <c r="A50" s="4" t="str">
        <f t="shared" ref="A50" si="57">IF(ISERROR(F50/G50)," ",IF(F50/G50&gt;0.5,IF(F50/G50&lt;1.5," ","NOT OK"),"NOT OK"))</f>
        <v xml:space="preserve"> </v>
      </c>
      <c r="B50" s="109" t="s">
        <v>22</v>
      </c>
      <c r="C50" s="376">
        <v>6720</v>
      </c>
      <c r="D50" s="377">
        <v>6719</v>
      </c>
      <c r="E50" s="157">
        <f t="shared" ref="E50:E51" si="58">SUM(C50:D50)</f>
        <v>13439</v>
      </c>
      <c r="F50" s="376"/>
      <c r="G50" s="377"/>
      <c r="H50" s="157"/>
      <c r="I50" s="126"/>
      <c r="J50" s="4"/>
      <c r="L50" s="14" t="s">
        <v>22</v>
      </c>
      <c r="M50" s="386">
        <v>999583</v>
      </c>
      <c r="N50" s="384">
        <v>979702</v>
      </c>
      <c r="O50" s="174">
        <f t="shared" ref="O50" si="59">+M50+N50</f>
        <v>1979285</v>
      </c>
      <c r="P50" s="383">
        <v>219</v>
      </c>
      <c r="Q50" s="174">
        <f>O50+P50</f>
        <v>1979504</v>
      </c>
      <c r="R50" s="386"/>
      <c r="S50" s="384"/>
      <c r="T50" s="174"/>
      <c r="U50" s="383"/>
      <c r="V50" s="174"/>
      <c r="W50" s="41"/>
    </row>
    <row r="51" spans="1:27" ht="13.5" thickBot="1">
      <c r="A51" s="4" t="str">
        <f>IF(ISERROR(F51/G51)," ",IF(F51/G51&gt;0.5,IF(F51/G51&lt;1.5," ","NOT OK"),"NOT OK"))</f>
        <v xml:space="preserve"> </v>
      </c>
      <c r="B51" s="109" t="s">
        <v>23</v>
      </c>
      <c r="C51" s="376">
        <v>6283</v>
      </c>
      <c r="D51" s="141">
        <v>6283</v>
      </c>
      <c r="E51" s="161">
        <f t="shared" si="58"/>
        <v>12566</v>
      </c>
      <c r="F51" s="376"/>
      <c r="G51" s="141"/>
      <c r="H51" s="161"/>
      <c r="I51" s="142"/>
      <c r="J51" s="4"/>
      <c r="L51" s="14" t="s">
        <v>23</v>
      </c>
      <c r="M51" s="386">
        <v>906925</v>
      </c>
      <c r="N51" s="384">
        <v>902272</v>
      </c>
      <c r="O51" s="174">
        <f>+M51+N51</f>
        <v>1809197</v>
      </c>
      <c r="P51" s="383">
        <v>511</v>
      </c>
      <c r="Q51" s="174">
        <f>O51+P51</f>
        <v>1809708</v>
      </c>
      <c r="R51" s="386"/>
      <c r="S51" s="384"/>
      <c r="T51" s="174"/>
      <c r="U51" s="383"/>
      <c r="V51" s="174"/>
      <c r="W51" s="41"/>
    </row>
    <row r="52" spans="1:27" ht="14.25" thickTop="1" thickBot="1">
      <c r="A52" s="350" t="str">
        <f>IF(ISERROR(F52/G52)," ",IF(F52/G52&gt;0.5,IF(F52/G52&lt;1.5," ","NOT OK"),"NOT OK"))</f>
        <v xml:space="preserve"> </v>
      </c>
      <c r="B52" s="129" t="s">
        <v>40</v>
      </c>
      <c r="C52" s="130">
        <f t="shared" ref="C52:E52" si="60">+C49+C50+C51</f>
        <v>19582</v>
      </c>
      <c r="D52" s="130">
        <f t="shared" si="60"/>
        <v>19601</v>
      </c>
      <c r="E52" s="130">
        <f t="shared" si="60"/>
        <v>39183</v>
      </c>
      <c r="F52" s="130"/>
      <c r="G52" s="130"/>
      <c r="H52" s="130"/>
      <c r="I52" s="133"/>
      <c r="J52" s="4"/>
      <c r="L52" s="418" t="s">
        <v>40</v>
      </c>
      <c r="M52" s="46">
        <f t="shared" ref="M52:Q52" si="61">+M49+M50+M51</f>
        <v>2865133</v>
      </c>
      <c r="N52" s="44">
        <f t="shared" si="61"/>
        <v>2850554</v>
      </c>
      <c r="O52" s="175">
        <f t="shared" si="61"/>
        <v>5715687</v>
      </c>
      <c r="P52" s="44">
        <f t="shared" si="61"/>
        <v>911</v>
      </c>
      <c r="Q52" s="175">
        <f t="shared" si="61"/>
        <v>5716598</v>
      </c>
      <c r="R52" s="46"/>
      <c r="S52" s="44"/>
      <c r="T52" s="175"/>
      <c r="U52" s="44"/>
      <c r="V52" s="175"/>
      <c r="W52" s="47"/>
    </row>
    <row r="53" spans="1:27" ht="14.25" thickTop="1" thickBot="1">
      <c r="A53" s="350" t="str">
        <f>IF(ISERROR(F53/G53)," ",IF(F53/G53&gt;0.5,IF(F53/G53&lt;1.5," ","NOT OK"),"NOT OK"))</f>
        <v xml:space="preserve"> </v>
      </c>
      <c r="B53" s="129" t="s">
        <v>62</v>
      </c>
      <c r="C53" s="130">
        <f t="shared" ref="C53:E53" si="62">C44+C48+C49+C50+C51</f>
        <v>60085</v>
      </c>
      <c r="D53" s="130">
        <f t="shared" si="62"/>
        <v>60222</v>
      </c>
      <c r="E53" s="130">
        <f t="shared" si="62"/>
        <v>120307</v>
      </c>
      <c r="F53" s="130"/>
      <c r="G53" s="130"/>
      <c r="H53" s="130"/>
      <c r="I53" s="133"/>
      <c r="J53" s="4"/>
      <c r="L53" s="418" t="s">
        <v>62</v>
      </c>
      <c r="M53" s="43">
        <f t="shared" ref="M53:Q53" si="63">M44+M48+M49+M50+M51</f>
        <v>8880649</v>
      </c>
      <c r="N53" s="43">
        <f t="shared" si="63"/>
        <v>8804879</v>
      </c>
      <c r="O53" s="414">
        <f t="shared" si="63"/>
        <v>17685528</v>
      </c>
      <c r="P53" s="43">
        <f t="shared" si="63"/>
        <v>4053</v>
      </c>
      <c r="Q53" s="415">
        <f t="shared" si="63"/>
        <v>17689581</v>
      </c>
      <c r="R53" s="43"/>
      <c r="S53" s="43"/>
      <c r="T53" s="414"/>
      <c r="U53" s="43"/>
      <c r="V53" s="415"/>
      <c r="W53" s="47"/>
      <c r="X53" s="1"/>
      <c r="AA53" s="1"/>
    </row>
    <row r="54" spans="1:27" ht="14.25" thickTop="1" thickBot="1">
      <c r="A54" s="350" t="str">
        <f>IF(ISERROR(F54/G54)," ",IF(F54/G54&gt;0.5,IF(F54/G54&lt;1.5," ","NOT OK"),"NOT OK"))</f>
        <v xml:space="preserve"> </v>
      </c>
      <c r="B54" s="129" t="s">
        <v>63</v>
      </c>
      <c r="C54" s="130">
        <f t="shared" ref="C54:E54" si="64">+C39+C44+C48+C52</f>
        <v>80891</v>
      </c>
      <c r="D54" s="130">
        <f t="shared" si="64"/>
        <v>81022</v>
      </c>
      <c r="E54" s="130">
        <f t="shared" si="64"/>
        <v>161913</v>
      </c>
      <c r="F54" s="130"/>
      <c r="G54" s="130"/>
      <c r="H54" s="130"/>
      <c r="I54" s="133"/>
      <c r="J54" s="4"/>
      <c r="L54" s="418" t="s">
        <v>63</v>
      </c>
      <c r="M54" s="46">
        <f t="shared" ref="M54:Q54" si="65">+M39+M44+M48+M52</f>
        <v>11805948</v>
      </c>
      <c r="N54" s="44">
        <f t="shared" si="65"/>
        <v>11797689</v>
      </c>
      <c r="O54" s="175">
        <f t="shared" si="65"/>
        <v>23603637</v>
      </c>
      <c r="P54" s="44">
        <f t="shared" si="65"/>
        <v>5021</v>
      </c>
      <c r="Q54" s="175">
        <f t="shared" si="65"/>
        <v>23608658</v>
      </c>
      <c r="R54" s="46"/>
      <c r="S54" s="44"/>
      <c r="T54" s="175"/>
      <c r="U54" s="44"/>
      <c r="V54" s="175"/>
      <c r="W54" s="47"/>
    </row>
    <row r="55" spans="1:27" ht="14.25" thickTop="1" thickBot="1">
      <c r="B55" s="143" t="s">
        <v>60</v>
      </c>
      <c r="C55" s="105"/>
      <c r="D55" s="105"/>
      <c r="E55" s="105"/>
      <c r="F55" s="105"/>
      <c r="G55" s="105"/>
      <c r="H55" s="105"/>
      <c r="I55" s="106"/>
      <c r="J55" s="4"/>
      <c r="L55" s="55" t="s">
        <v>60</v>
      </c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4"/>
    </row>
    <row r="56" spans="1:27" ht="13.5" thickTop="1">
      <c r="B56" s="657" t="s">
        <v>27</v>
      </c>
      <c r="C56" s="658"/>
      <c r="D56" s="658"/>
      <c r="E56" s="658"/>
      <c r="F56" s="658"/>
      <c r="G56" s="658"/>
      <c r="H56" s="658"/>
      <c r="I56" s="659"/>
      <c r="J56" s="4"/>
      <c r="L56" s="660" t="s">
        <v>28</v>
      </c>
      <c r="M56" s="661"/>
      <c r="N56" s="661"/>
      <c r="O56" s="661"/>
      <c r="P56" s="661"/>
      <c r="Q56" s="661"/>
      <c r="R56" s="661"/>
      <c r="S56" s="661"/>
      <c r="T56" s="661"/>
      <c r="U56" s="661"/>
      <c r="V56" s="661"/>
      <c r="W56" s="662"/>
    </row>
    <row r="57" spans="1:27" ht="13.5" thickBot="1">
      <c r="B57" s="663" t="s">
        <v>30</v>
      </c>
      <c r="C57" s="664"/>
      <c r="D57" s="664"/>
      <c r="E57" s="664"/>
      <c r="F57" s="664"/>
      <c r="G57" s="664"/>
      <c r="H57" s="664"/>
      <c r="I57" s="665"/>
      <c r="J57" s="4"/>
      <c r="L57" s="666" t="s">
        <v>50</v>
      </c>
      <c r="M57" s="667"/>
      <c r="N57" s="667"/>
      <c r="O57" s="667"/>
      <c r="P57" s="667"/>
      <c r="Q57" s="667"/>
      <c r="R57" s="667"/>
      <c r="S57" s="667"/>
      <c r="T57" s="667"/>
      <c r="U57" s="667"/>
      <c r="V57" s="667"/>
      <c r="W57" s="668"/>
    </row>
    <row r="58" spans="1:27" ht="14.25" thickTop="1" thickBot="1">
      <c r="B58" s="104"/>
      <c r="C58" s="105"/>
      <c r="D58" s="105"/>
      <c r="E58" s="105"/>
      <c r="F58" s="105"/>
      <c r="G58" s="105"/>
      <c r="H58" s="105"/>
      <c r="I58" s="106"/>
      <c r="J58" s="4"/>
      <c r="L58" s="52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4"/>
    </row>
    <row r="59" spans="1:27" ht="14.25" thickTop="1" thickBot="1">
      <c r="B59" s="107"/>
      <c r="C59" s="669" t="s">
        <v>65</v>
      </c>
      <c r="D59" s="670"/>
      <c r="E59" s="671"/>
      <c r="F59" s="669" t="s">
        <v>66</v>
      </c>
      <c r="G59" s="670"/>
      <c r="H59" s="671"/>
      <c r="I59" s="108" t="s">
        <v>2</v>
      </c>
      <c r="J59" s="4"/>
      <c r="L59" s="12"/>
      <c r="M59" s="672" t="s">
        <v>65</v>
      </c>
      <c r="N59" s="673"/>
      <c r="O59" s="673"/>
      <c r="P59" s="673"/>
      <c r="Q59" s="674"/>
      <c r="R59" s="672" t="s">
        <v>66</v>
      </c>
      <c r="S59" s="673"/>
      <c r="T59" s="673"/>
      <c r="U59" s="673"/>
      <c r="V59" s="674"/>
      <c r="W59" s="13" t="s">
        <v>2</v>
      </c>
    </row>
    <row r="60" spans="1:27" ht="13.5" thickTop="1">
      <c r="B60" s="109" t="s">
        <v>3</v>
      </c>
      <c r="C60" s="110"/>
      <c r="D60" s="111"/>
      <c r="E60" s="112"/>
      <c r="F60" s="110"/>
      <c r="G60" s="111"/>
      <c r="H60" s="112"/>
      <c r="I60" s="113" t="s">
        <v>4</v>
      </c>
      <c r="J60" s="4"/>
      <c r="L60" s="14" t="s">
        <v>3</v>
      </c>
      <c r="M60" s="20"/>
      <c r="N60" s="16"/>
      <c r="O60" s="17"/>
      <c r="P60" s="18"/>
      <c r="Q60" s="21"/>
      <c r="R60" s="20"/>
      <c r="S60" s="16"/>
      <c r="T60" s="17"/>
      <c r="U60" s="18"/>
      <c r="V60" s="21"/>
      <c r="W60" s="22" t="s">
        <v>4</v>
      </c>
    </row>
    <row r="61" spans="1:27" ht="13.5" thickBot="1">
      <c r="B61" s="114" t="s">
        <v>29</v>
      </c>
      <c r="C61" s="115" t="s">
        <v>5</v>
      </c>
      <c r="D61" s="116" t="s">
        <v>6</v>
      </c>
      <c r="E61" s="635" t="s">
        <v>7</v>
      </c>
      <c r="F61" s="115" t="s">
        <v>5</v>
      </c>
      <c r="G61" s="116" t="s">
        <v>6</v>
      </c>
      <c r="H61" s="419" t="s">
        <v>7</v>
      </c>
      <c r="I61" s="118"/>
      <c r="J61" s="4"/>
      <c r="L61" s="23"/>
      <c r="M61" s="28" t="s">
        <v>8</v>
      </c>
      <c r="N61" s="25" t="s">
        <v>9</v>
      </c>
      <c r="O61" s="26" t="s">
        <v>31</v>
      </c>
      <c r="P61" s="27" t="s">
        <v>32</v>
      </c>
      <c r="Q61" s="26" t="s">
        <v>7</v>
      </c>
      <c r="R61" s="28" t="s">
        <v>8</v>
      </c>
      <c r="S61" s="25" t="s">
        <v>9</v>
      </c>
      <c r="T61" s="26" t="s">
        <v>31</v>
      </c>
      <c r="U61" s="27" t="s">
        <v>32</v>
      </c>
      <c r="V61" s="26" t="s">
        <v>7</v>
      </c>
      <c r="W61" s="29"/>
    </row>
    <row r="62" spans="1:27" ht="5.25" customHeight="1" thickTop="1">
      <c r="B62" s="109"/>
      <c r="C62" s="119"/>
      <c r="D62" s="120"/>
      <c r="E62" s="121"/>
      <c r="F62" s="119"/>
      <c r="G62" s="120"/>
      <c r="H62" s="121"/>
      <c r="I62" s="122"/>
      <c r="J62" s="4"/>
      <c r="L62" s="14"/>
      <c r="M62" s="34"/>
      <c r="N62" s="31"/>
      <c r="O62" s="32"/>
      <c r="P62" s="33"/>
      <c r="Q62" s="35"/>
      <c r="R62" s="34"/>
      <c r="S62" s="31"/>
      <c r="T62" s="32"/>
      <c r="U62" s="33"/>
      <c r="V62" s="35"/>
      <c r="W62" s="36"/>
    </row>
    <row r="63" spans="1:27">
      <c r="A63" s="4" t="str">
        <f>IF(ISERROR(F63/G63)," ",IF(F63/G63&gt;0.5,IF(F63/G63&lt;1.5," ","NOT OK"),"NOT OK"))</f>
        <v xml:space="preserve"> </v>
      </c>
      <c r="B63" s="109" t="s">
        <v>10</v>
      </c>
      <c r="C63" s="376">
        <f t="shared" ref="C63:E63" si="66">+C9+C36</f>
        <v>9408</v>
      </c>
      <c r="D63" s="377">
        <f t="shared" si="66"/>
        <v>9402</v>
      </c>
      <c r="E63" s="163">
        <f t="shared" si="66"/>
        <v>18810</v>
      </c>
      <c r="F63" s="376">
        <f t="shared" ref="F63:H65" si="67">+F9+F36</f>
        <v>10311</v>
      </c>
      <c r="G63" s="377">
        <f t="shared" si="67"/>
        <v>10319</v>
      </c>
      <c r="H63" s="163">
        <f t="shared" si="67"/>
        <v>20630</v>
      </c>
      <c r="I63" s="126">
        <f t="shared" ref="I63:I65" si="68">IF(E63=0,0,((H63/E63)-1)*100)</f>
        <v>9.6757044125465264</v>
      </c>
      <c r="J63" s="4"/>
      <c r="K63" s="7"/>
      <c r="L63" s="14" t="s">
        <v>10</v>
      </c>
      <c r="M63" s="386">
        <f t="shared" ref="M63:N63" si="69">+M9+M36</f>
        <v>1389297</v>
      </c>
      <c r="N63" s="384">
        <f t="shared" si="69"/>
        <v>1396265</v>
      </c>
      <c r="O63" s="174">
        <f>SUM(M63:N63)</f>
        <v>2785562</v>
      </c>
      <c r="P63" s="385">
        <f>P9+P36</f>
        <v>1856</v>
      </c>
      <c r="Q63" s="177">
        <f>+O63+P63</f>
        <v>2787418</v>
      </c>
      <c r="R63" s="386">
        <f t="shared" ref="R63:S65" si="70">+R9+R36</f>
        <v>1546579</v>
      </c>
      <c r="S63" s="384">
        <f t="shared" si="70"/>
        <v>1575108</v>
      </c>
      <c r="T63" s="174">
        <f>SUM(R63:S63)</f>
        <v>3121687</v>
      </c>
      <c r="U63" s="385">
        <f>U9+U36</f>
        <v>2581</v>
      </c>
      <c r="V63" s="177">
        <f>+T63+U63</f>
        <v>3124268</v>
      </c>
      <c r="W63" s="41">
        <f t="shared" ref="W63:W65" si="71">IF(Q63=0,0,((V63/Q63)-1)*100)</f>
        <v>12.084660427678951</v>
      </c>
    </row>
    <row r="64" spans="1:27">
      <c r="A64" s="4" t="str">
        <f>IF(ISERROR(F64/G64)," ",IF(F64/G64&gt;0.5,IF(F64/G64&lt;1.5," ","NOT OK"),"NOT OK"))</f>
        <v xml:space="preserve"> </v>
      </c>
      <c r="B64" s="109" t="s">
        <v>11</v>
      </c>
      <c r="C64" s="376">
        <f t="shared" ref="C64:E64" si="72">+C10+C37</f>
        <v>9653</v>
      </c>
      <c r="D64" s="377">
        <f t="shared" si="72"/>
        <v>9650</v>
      </c>
      <c r="E64" s="163">
        <f t="shared" si="72"/>
        <v>19303</v>
      </c>
      <c r="F64" s="376">
        <f t="shared" si="67"/>
        <v>10317</v>
      </c>
      <c r="G64" s="377">
        <f t="shared" si="67"/>
        <v>10311</v>
      </c>
      <c r="H64" s="163">
        <f t="shared" si="67"/>
        <v>20628</v>
      </c>
      <c r="I64" s="126">
        <f t="shared" si="68"/>
        <v>6.8642179972025152</v>
      </c>
      <c r="J64" s="4"/>
      <c r="K64" s="7"/>
      <c r="L64" s="14" t="s">
        <v>11</v>
      </c>
      <c r="M64" s="386">
        <f t="shared" ref="M64:N64" si="73">+M10+M37</f>
        <v>1364979</v>
      </c>
      <c r="N64" s="384">
        <f t="shared" si="73"/>
        <v>1363930</v>
      </c>
      <c r="O64" s="174">
        <f t="shared" ref="O64:O65" si="74">SUM(M64:N64)</f>
        <v>2728909</v>
      </c>
      <c r="P64" s="385">
        <f>P10+P37</f>
        <v>2549</v>
      </c>
      <c r="Q64" s="177">
        <f>+O64+P64</f>
        <v>2731458</v>
      </c>
      <c r="R64" s="386">
        <f t="shared" si="70"/>
        <v>1605685</v>
      </c>
      <c r="S64" s="384">
        <f t="shared" si="70"/>
        <v>1600450</v>
      </c>
      <c r="T64" s="174">
        <f t="shared" ref="T64:T65" si="75">SUM(R64:S64)</f>
        <v>3206135</v>
      </c>
      <c r="U64" s="385">
        <f>U10+U37</f>
        <v>2457</v>
      </c>
      <c r="V64" s="177">
        <f>+T64+U64</f>
        <v>3208592</v>
      </c>
      <c r="W64" s="41">
        <f t="shared" si="71"/>
        <v>17.468106776673853</v>
      </c>
    </row>
    <row r="65" spans="1:28" ht="13.5" thickBot="1">
      <c r="A65" s="4" t="str">
        <f>IF(ISERROR(F65/G65)," ",IF(F65/G65&gt;0.5,IF(F65/G65&lt;1.5," ","NOT OK"),"NOT OK"))</f>
        <v xml:space="preserve"> </v>
      </c>
      <c r="B65" s="114" t="s">
        <v>12</v>
      </c>
      <c r="C65" s="378">
        <f t="shared" ref="C65:E65" si="76">+C11+C38</f>
        <v>10098</v>
      </c>
      <c r="D65" s="379">
        <f t="shared" si="76"/>
        <v>10092</v>
      </c>
      <c r="E65" s="163">
        <f t="shared" si="76"/>
        <v>20190</v>
      </c>
      <c r="F65" s="378">
        <f t="shared" si="67"/>
        <v>10846</v>
      </c>
      <c r="G65" s="379">
        <f t="shared" si="67"/>
        <v>10850</v>
      </c>
      <c r="H65" s="163">
        <f t="shared" si="67"/>
        <v>21696</v>
      </c>
      <c r="I65" s="126">
        <f t="shared" si="68"/>
        <v>7.4591381872213924</v>
      </c>
      <c r="J65" s="4"/>
      <c r="K65" s="7"/>
      <c r="L65" s="23" t="s">
        <v>12</v>
      </c>
      <c r="M65" s="386">
        <f t="shared" ref="M65:N65" si="77">+M11+M38</f>
        <v>1482756</v>
      </c>
      <c r="N65" s="384">
        <f t="shared" si="77"/>
        <v>1542434</v>
      </c>
      <c r="O65" s="174">
        <f t="shared" si="74"/>
        <v>3025190</v>
      </c>
      <c r="P65" s="385">
        <f>P11+P38</f>
        <v>5283</v>
      </c>
      <c r="Q65" s="177">
        <f>+O65+P65</f>
        <v>3030473</v>
      </c>
      <c r="R65" s="386">
        <f t="shared" si="70"/>
        <v>1679411</v>
      </c>
      <c r="S65" s="384">
        <f t="shared" si="70"/>
        <v>1758348</v>
      </c>
      <c r="T65" s="174">
        <f t="shared" si="75"/>
        <v>3437759</v>
      </c>
      <c r="U65" s="385">
        <f>U11+U38</f>
        <v>5220</v>
      </c>
      <c r="V65" s="177">
        <f>+T65+U65</f>
        <v>3442979</v>
      </c>
      <c r="W65" s="41">
        <f t="shared" si="71"/>
        <v>13.611934506593526</v>
      </c>
    </row>
    <row r="66" spans="1:28" ht="14.25" thickTop="1" thickBot="1">
      <c r="A66" s="4" t="str">
        <f>IF(ISERROR(F66/G66)," ",IF(F66/G66&gt;0.5,IF(F66/G66&lt;1.5," ","NOT OK"),"NOT OK"))</f>
        <v xml:space="preserve"> </v>
      </c>
      <c r="B66" s="129" t="s">
        <v>57</v>
      </c>
      <c r="C66" s="130">
        <f t="shared" ref="C66:E66" si="78">+C63+C64+C65</f>
        <v>29159</v>
      </c>
      <c r="D66" s="132">
        <f t="shared" si="78"/>
        <v>29144</v>
      </c>
      <c r="E66" s="167">
        <f t="shared" si="78"/>
        <v>58303</v>
      </c>
      <c r="F66" s="130">
        <f t="shared" ref="F66:H66" si="79">+F63+F64+F65</f>
        <v>31474</v>
      </c>
      <c r="G66" s="132">
        <f t="shared" si="79"/>
        <v>31480</v>
      </c>
      <c r="H66" s="167">
        <f t="shared" si="79"/>
        <v>62954</v>
      </c>
      <c r="I66" s="133">
        <f>IF(E66=0,0,((H66/E66)-1)*100)</f>
        <v>7.9772910484880777</v>
      </c>
      <c r="J66" s="4"/>
      <c r="L66" s="42" t="s">
        <v>57</v>
      </c>
      <c r="M66" s="46">
        <f t="shared" ref="M66:Q66" si="80">+M63+M64+M65</f>
        <v>4237032</v>
      </c>
      <c r="N66" s="44">
        <f t="shared" si="80"/>
        <v>4302629</v>
      </c>
      <c r="O66" s="175">
        <f t="shared" si="80"/>
        <v>8539661</v>
      </c>
      <c r="P66" s="44">
        <f t="shared" si="80"/>
        <v>9688</v>
      </c>
      <c r="Q66" s="175">
        <f t="shared" si="80"/>
        <v>8549349</v>
      </c>
      <c r="R66" s="46">
        <f t="shared" ref="R66:V66" si="81">+R63+R64+R65</f>
        <v>4831675</v>
      </c>
      <c r="S66" s="44">
        <f t="shared" si="81"/>
        <v>4933906</v>
      </c>
      <c r="T66" s="175">
        <f t="shared" si="81"/>
        <v>9765581</v>
      </c>
      <c r="U66" s="44">
        <f t="shared" si="81"/>
        <v>10258</v>
      </c>
      <c r="V66" s="175">
        <f t="shared" si="81"/>
        <v>9775839</v>
      </c>
      <c r="W66" s="47">
        <f>IF(Q66=0,0,((V66/Q66)-1)*100)</f>
        <v>14.346004590524952</v>
      </c>
    </row>
    <row r="67" spans="1:28" ht="14.25" thickTop="1" thickBot="1">
      <c r="A67" s="4" t="str">
        <f t="shared" si="9"/>
        <v xml:space="preserve"> </v>
      </c>
      <c r="B67" s="109" t="s">
        <v>13</v>
      </c>
      <c r="C67" s="376">
        <f t="shared" ref="C67:E67" si="82">+C13+C40</f>
        <v>10126</v>
      </c>
      <c r="D67" s="377">
        <f t="shared" si="82"/>
        <v>10136</v>
      </c>
      <c r="E67" s="163">
        <f t="shared" si="82"/>
        <v>20262</v>
      </c>
      <c r="F67" s="376">
        <f>+F13+F40</f>
        <v>10809</v>
      </c>
      <c r="G67" s="377">
        <f>+G13+G40</f>
        <v>10813</v>
      </c>
      <c r="H67" s="163">
        <f>+H13+H40</f>
        <v>21622</v>
      </c>
      <c r="I67" s="126">
        <f t="shared" ref="I67" si="83">IF(E67=0,0,((H67/E67)-1)*100)</f>
        <v>6.7120718586516581</v>
      </c>
      <c r="J67" s="4"/>
      <c r="L67" s="14" t="s">
        <v>13</v>
      </c>
      <c r="M67" s="386">
        <f t="shared" ref="M67:N67" si="84">+M13+M40</f>
        <v>1611024</v>
      </c>
      <c r="N67" s="384">
        <f t="shared" si="84"/>
        <v>1549345</v>
      </c>
      <c r="O67" s="174">
        <f t="shared" ref="O67" si="85">SUM(M67:N67)</f>
        <v>3160369</v>
      </c>
      <c r="P67" s="385">
        <f>P13+P40</f>
        <v>2425</v>
      </c>
      <c r="Q67" s="177">
        <f>+O67+P67</f>
        <v>3162794</v>
      </c>
      <c r="R67" s="386">
        <f>+R13+R40</f>
        <v>1754237</v>
      </c>
      <c r="S67" s="384">
        <f>+S13+S40</f>
        <v>1702080</v>
      </c>
      <c r="T67" s="174">
        <f t="shared" ref="T67" si="86">SUM(R67:S67)</f>
        <v>3456317</v>
      </c>
      <c r="U67" s="385">
        <f>U13+U40</f>
        <v>1877</v>
      </c>
      <c r="V67" s="177">
        <f>+T67+U67</f>
        <v>3458194</v>
      </c>
      <c r="W67" s="41">
        <f t="shared" ref="W67" si="87">IF(Q67=0,0,((V67/Q67)-1)*100)</f>
        <v>9.3398431892813818</v>
      </c>
    </row>
    <row r="68" spans="1:28" ht="14.25" thickTop="1" thickBot="1">
      <c r="A68" s="350" t="str">
        <f>IF(ISERROR(F68/G68)," ",IF(F68/G68&gt;0.5,IF(F68/G68&lt;1.5," ","NOT OK"),"NOT OK"))</f>
        <v xml:space="preserve"> </v>
      </c>
      <c r="B68" s="129" t="s">
        <v>67</v>
      </c>
      <c r="C68" s="130">
        <f>+C66+C67</f>
        <v>39285</v>
      </c>
      <c r="D68" s="132">
        <f t="shared" ref="D68:H68" si="88">+D66+D67</f>
        <v>39280</v>
      </c>
      <c r="E68" s="641">
        <f t="shared" si="88"/>
        <v>78565</v>
      </c>
      <c r="F68" s="130">
        <f t="shared" si="88"/>
        <v>42283</v>
      </c>
      <c r="G68" s="132">
        <f t="shared" si="88"/>
        <v>42293</v>
      </c>
      <c r="H68" s="641">
        <f t="shared" si="88"/>
        <v>84576</v>
      </c>
      <c r="I68" s="133">
        <f>IF(E68=0,0,((H68/E68)-1)*100)</f>
        <v>7.6509896264239874</v>
      </c>
      <c r="J68" s="4"/>
      <c r="L68" s="42" t="s">
        <v>67</v>
      </c>
      <c r="M68" s="46">
        <f>+M66+M67</f>
        <v>5848056</v>
      </c>
      <c r="N68" s="44">
        <f t="shared" ref="N68:V68" si="89">+N66+N67</f>
        <v>5851974</v>
      </c>
      <c r="O68" s="315">
        <f t="shared" si="89"/>
        <v>11700030</v>
      </c>
      <c r="P68" s="44">
        <f t="shared" si="89"/>
        <v>12113</v>
      </c>
      <c r="Q68" s="315">
        <f t="shared" si="89"/>
        <v>11712143</v>
      </c>
      <c r="R68" s="46">
        <f t="shared" si="89"/>
        <v>6585912</v>
      </c>
      <c r="S68" s="44">
        <f t="shared" si="89"/>
        <v>6635986</v>
      </c>
      <c r="T68" s="315">
        <f t="shared" si="89"/>
        <v>13221898</v>
      </c>
      <c r="U68" s="44">
        <f t="shared" si="89"/>
        <v>12135</v>
      </c>
      <c r="V68" s="315">
        <f t="shared" si="89"/>
        <v>13234033</v>
      </c>
      <c r="W68" s="47">
        <f>IF(Q68=0,0,((V68/Q68)-1)*100)</f>
        <v>12.994120717276081</v>
      </c>
      <c r="AB68" s="290"/>
    </row>
    <row r="69" spans="1:28" ht="13.5" thickTop="1">
      <c r="A69" s="4" t="str">
        <f>IF(ISERROR(F69/G69)," ",IF(F69/G69&gt;0.5,IF(F69/G69&lt;1.5," ","NOT OK"),"NOT OK"))</f>
        <v xml:space="preserve"> </v>
      </c>
      <c r="B69" s="109" t="s">
        <v>14</v>
      </c>
      <c r="C69" s="376">
        <f t="shared" ref="C69:E69" si="90">+C15+C42</f>
        <v>9149</v>
      </c>
      <c r="D69" s="377">
        <f t="shared" si="90"/>
        <v>9149</v>
      </c>
      <c r="E69" s="163">
        <f t="shared" si="90"/>
        <v>18298</v>
      </c>
      <c r="F69" s="376"/>
      <c r="G69" s="377"/>
      <c r="H69" s="163"/>
      <c r="I69" s="126"/>
      <c r="J69" s="4"/>
      <c r="L69" s="14" t="s">
        <v>14</v>
      </c>
      <c r="M69" s="386">
        <f t="shared" ref="M69:N69" si="91">+M15+M42</f>
        <v>1444917</v>
      </c>
      <c r="N69" s="384">
        <f t="shared" si="91"/>
        <v>1459141</v>
      </c>
      <c r="O69" s="174">
        <f>SUM(M69:N69)</f>
        <v>2904058</v>
      </c>
      <c r="P69" s="385">
        <f>P15+P42</f>
        <v>2959</v>
      </c>
      <c r="Q69" s="177">
        <f>+O69+P69</f>
        <v>2907017</v>
      </c>
      <c r="R69" s="386"/>
      <c r="S69" s="384"/>
      <c r="T69" s="174"/>
      <c r="U69" s="385"/>
      <c r="V69" s="177"/>
      <c r="W69" s="41"/>
    </row>
    <row r="70" spans="1:28" ht="13.5" thickBot="1">
      <c r="A70" s="4" t="str">
        <f>IF(ISERROR(F70/G70)," ",IF(F70/G70&gt;0.5,IF(F70/G70&lt;1.5," ","NOT OK"),"NOT OK"))</f>
        <v xml:space="preserve"> </v>
      </c>
      <c r="B70" s="109" t="s">
        <v>15</v>
      </c>
      <c r="C70" s="376">
        <f t="shared" ref="C70:E70" si="92">+C16+C43</f>
        <v>10125</v>
      </c>
      <c r="D70" s="377">
        <f t="shared" si="92"/>
        <v>10131</v>
      </c>
      <c r="E70" s="163">
        <f t="shared" si="92"/>
        <v>20256</v>
      </c>
      <c r="F70" s="376"/>
      <c r="G70" s="377"/>
      <c r="H70" s="163"/>
      <c r="I70" s="126"/>
      <c r="J70" s="4"/>
      <c r="L70" s="14" t="s">
        <v>15</v>
      </c>
      <c r="M70" s="386">
        <f t="shared" ref="M70:N70" si="93">+M16+M43</f>
        <v>1606071</v>
      </c>
      <c r="N70" s="384">
        <f t="shared" si="93"/>
        <v>1604468</v>
      </c>
      <c r="O70" s="174">
        <f>SUM(M70:N70)</f>
        <v>3210539</v>
      </c>
      <c r="P70" s="385">
        <f>P16+P43</f>
        <v>3528</v>
      </c>
      <c r="Q70" s="177">
        <f>+O70+P70</f>
        <v>3214067</v>
      </c>
      <c r="R70" s="386"/>
      <c r="S70" s="384"/>
      <c r="T70" s="174"/>
      <c r="U70" s="385"/>
      <c r="V70" s="177"/>
      <c r="W70" s="41"/>
    </row>
    <row r="71" spans="1:28" ht="14.25" thickTop="1" thickBot="1">
      <c r="A71" s="350" t="str">
        <f>IF(ISERROR(F71/G71)," ",IF(F71/G71&gt;0.5,IF(F71/G71&lt;1.5," ","NOT OK"),"NOT OK"))</f>
        <v xml:space="preserve"> </v>
      </c>
      <c r="B71" s="129" t="s">
        <v>61</v>
      </c>
      <c r="C71" s="130">
        <f t="shared" ref="C71:E71" si="94">+C67+C69+C70</f>
        <v>29400</v>
      </c>
      <c r="D71" s="132">
        <f t="shared" si="94"/>
        <v>29416</v>
      </c>
      <c r="E71" s="167">
        <f t="shared" si="94"/>
        <v>58816</v>
      </c>
      <c r="F71" s="130"/>
      <c r="G71" s="132"/>
      <c r="H71" s="167"/>
      <c r="I71" s="133"/>
      <c r="J71" s="4"/>
      <c r="L71" s="42" t="s">
        <v>61</v>
      </c>
      <c r="M71" s="46">
        <f t="shared" ref="M71:Q71" si="95">+M67+M69+M70</f>
        <v>4662012</v>
      </c>
      <c r="N71" s="44">
        <f t="shared" si="95"/>
        <v>4612954</v>
      </c>
      <c r="O71" s="175">
        <f t="shared" si="95"/>
        <v>9274966</v>
      </c>
      <c r="P71" s="44">
        <f t="shared" si="95"/>
        <v>8912</v>
      </c>
      <c r="Q71" s="175">
        <f t="shared" si="95"/>
        <v>9283878</v>
      </c>
      <c r="R71" s="46"/>
      <c r="S71" s="44"/>
      <c r="T71" s="175"/>
      <c r="U71" s="44"/>
      <c r="V71" s="175"/>
      <c r="W71" s="47"/>
    </row>
    <row r="72" spans="1:28" ht="13.5" thickTop="1">
      <c r="A72" s="4" t="str">
        <f t="shared" si="9"/>
        <v xml:space="preserve"> </v>
      </c>
      <c r="B72" s="109" t="s">
        <v>16</v>
      </c>
      <c r="C72" s="135">
        <f t="shared" ref="C72:E72" si="96">+C18+C45</f>
        <v>9805</v>
      </c>
      <c r="D72" s="137">
        <f t="shared" si="96"/>
        <v>9805</v>
      </c>
      <c r="E72" s="163">
        <f t="shared" si="96"/>
        <v>19610</v>
      </c>
      <c r="F72" s="135"/>
      <c r="G72" s="137"/>
      <c r="H72" s="163"/>
      <c r="I72" s="126"/>
      <c r="J72" s="8"/>
      <c r="L72" s="14" t="s">
        <v>16</v>
      </c>
      <c r="M72" s="386">
        <f t="shared" ref="M72:N72" si="97">+M18+M45</f>
        <v>1554202</v>
      </c>
      <c r="N72" s="384">
        <f t="shared" si="97"/>
        <v>1547658</v>
      </c>
      <c r="O72" s="174">
        <f t="shared" ref="O72" si="98">SUM(M72:N72)</f>
        <v>3101860</v>
      </c>
      <c r="P72" s="385">
        <f>P18+P45</f>
        <v>1783</v>
      </c>
      <c r="Q72" s="177">
        <f>+O72+P72</f>
        <v>3103643</v>
      </c>
      <c r="R72" s="386"/>
      <c r="S72" s="384"/>
      <c r="T72" s="174"/>
      <c r="U72" s="385"/>
      <c r="V72" s="177"/>
      <c r="W72" s="41"/>
    </row>
    <row r="73" spans="1:28">
      <c r="A73" s="4" t="str">
        <f t="shared" si="9"/>
        <v xml:space="preserve"> </v>
      </c>
      <c r="B73" s="109" t="s">
        <v>17</v>
      </c>
      <c r="C73" s="135">
        <f t="shared" ref="C73:E73" si="99">+C19+C46</f>
        <v>9858</v>
      </c>
      <c r="D73" s="137">
        <f t="shared" si="99"/>
        <v>9858</v>
      </c>
      <c r="E73" s="163">
        <f t="shared" si="99"/>
        <v>19716</v>
      </c>
      <c r="F73" s="135"/>
      <c r="G73" s="137"/>
      <c r="H73" s="163"/>
      <c r="I73" s="126"/>
      <c r="J73" s="4"/>
      <c r="L73" s="14" t="s">
        <v>17</v>
      </c>
      <c r="M73" s="386">
        <f t="shared" ref="M73:N73" si="100">+M19+M46</f>
        <v>1478245</v>
      </c>
      <c r="N73" s="384">
        <f t="shared" si="100"/>
        <v>1477432</v>
      </c>
      <c r="O73" s="174">
        <f>SUM(M73:N73)</f>
        <v>2955677</v>
      </c>
      <c r="P73" s="383">
        <f>P19+P46</f>
        <v>2599</v>
      </c>
      <c r="Q73" s="174">
        <f>+O73+P73</f>
        <v>2958276</v>
      </c>
      <c r="R73" s="386"/>
      <c r="S73" s="384"/>
      <c r="T73" s="174"/>
      <c r="U73" s="383"/>
      <c r="V73" s="174"/>
      <c r="W73" s="41"/>
    </row>
    <row r="74" spans="1:28" ht="13.5" thickBot="1">
      <c r="A74" s="4" t="str">
        <f>IF(ISERROR(F74/G74)," ",IF(F74/G74&gt;0.5,IF(F74/G74&lt;1.5," ","NOT OK"),"NOT OK"))</f>
        <v xml:space="preserve"> </v>
      </c>
      <c r="B74" s="109" t="s">
        <v>18</v>
      </c>
      <c r="C74" s="135">
        <f t="shared" ref="C74:E74" si="101">+C20+C47</f>
        <v>9446</v>
      </c>
      <c r="D74" s="137">
        <f t="shared" si="101"/>
        <v>9450</v>
      </c>
      <c r="E74" s="163">
        <f t="shared" si="101"/>
        <v>18896</v>
      </c>
      <c r="F74" s="135"/>
      <c r="G74" s="137"/>
      <c r="H74" s="163"/>
      <c r="I74" s="126"/>
      <c r="J74" s="4"/>
      <c r="L74" s="14" t="s">
        <v>18</v>
      </c>
      <c r="M74" s="386">
        <f t="shared" ref="M74:N74" si="102">+M20+M47</f>
        <v>1420061</v>
      </c>
      <c r="N74" s="384">
        <f t="shared" si="102"/>
        <v>1414657</v>
      </c>
      <c r="O74" s="174">
        <f>SUM(M74:N74)</f>
        <v>2834718</v>
      </c>
      <c r="P74" s="383">
        <f>P20+P47</f>
        <v>2360</v>
      </c>
      <c r="Q74" s="174">
        <f>+O74+P74</f>
        <v>2837078</v>
      </c>
      <c r="R74" s="386"/>
      <c r="S74" s="384"/>
      <c r="T74" s="174"/>
      <c r="U74" s="383"/>
      <c r="V74" s="174"/>
      <c r="W74" s="41"/>
    </row>
    <row r="75" spans="1:28" ht="15.75" customHeight="1" thickTop="1" thickBot="1">
      <c r="A75" s="10" t="str">
        <f>IF(ISERROR(F75/G75)," ",IF(F75/G75&gt;0.5,IF(F75/G75&lt;1.5," ","NOT OK"),"NOT OK"))</f>
        <v xml:space="preserve"> </v>
      </c>
      <c r="B75" s="138" t="s">
        <v>19</v>
      </c>
      <c r="C75" s="130">
        <f t="shared" ref="C75:E75" si="103">+C72+C73+C74</f>
        <v>29109</v>
      </c>
      <c r="D75" s="140">
        <f t="shared" si="103"/>
        <v>29113</v>
      </c>
      <c r="E75" s="165">
        <f t="shared" si="103"/>
        <v>58222</v>
      </c>
      <c r="F75" s="130"/>
      <c r="G75" s="140"/>
      <c r="H75" s="165"/>
      <c r="I75" s="133"/>
      <c r="J75" s="10"/>
      <c r="K75" s="11"/>
      <c r="L75" s="48" t="s">
        <v>19</v>
      </c>
      <c r="M75" s="49">
        <f t="shared" ref="M75:Q75" si="104">+M72+M73+M74</f>
        <v>4452508</v>
      </c>
      <c r="N75" s="50">
        <f t="shared" si="104"/>
        <v>4439747</v>
      </c>
      <c r="O75" s="176">
        <f t="shared" si="104"/>
        <v>8892255</v>
      </c>
      <c r="P75" s="50">
        <f t="shared" si="104"/>
        <v>6742</v>
      </c>
      <c r="Q75" s="176">
        <f t="shared" si="104"/>
        <v>8898997</v>
      </c>
      <c r="R75" s="49"/>
      <c r="S75" s="50"/>
      <c r="T75" s="176"/>
      <c r="U75" s="50"/>
      <c r="V75" s="176"/>
      <c r="W75" s="51"/>
    </row>
    <row r="76" spans="1:28" ht="13.5" thickTop="1">
      <c r="A76" s="4" t="str">
        <f>IF(ISERROR(F76/G76)," ",IF(F76/G76&gt;0.5,IF(F76/G76&lt;1.5," ","NOT OK"),"NOT OK"))</f>
        <v xml:space="preserve"> </v>
      </c>
      <c r="B76" s="109" t="s">
        <v>21</v>
      </c>
      <c r="C76" s="376">
        <f t="shared" ref="C76:E76" si="105">+C22+C49</f>
        <v>9956</v>
      </c>
      <c r="D76" s="377">
        <f t="shared" si="105"/>
        <v>9963</v>
      </c>
      <c r="E76" s="166">
        <f t="shared" si="105"/>
        <v>19919</v>
      </c>
      <c r="F76" s="376"/>
      <c r="G76" s="377"/>
      <c r="H76" s="166"/>
      <c r="I76" s="126"/>
      <c r="J76" s="4"/>
      <c r="L76" s="14" t="s">
        <v>21</v>
      </c>
      <c r="M76" s="386">
        <f t="shared" ref="M76:N76" si="106">+M22+M49</f>
        <v>1530184</v>
      </c>
      <c r="N76" s="384">
        <f t="shared" si="106"/>
        <v>1541818</v>
      </c>
      <c r="O76" s="174">
        <f>SUM(M76:N76)</f>
        <v>3072002</v>
      </c>
      <c r="P76" s="383">
        <f>P22+P49</f>
        <v>1819</v>
      </c>
      <c r="Q76" s="174">
        <f>+O76+P76</f>
        <v>3073821</v>
      </c>
      <c r="R76" s="386"/>
      <c r="S76" s="384"/>
      <c r="T76" s="174"/>
      <c r="U76" s="383"/>
      <c r="V76" s="174"/>
      <c r="W76" s="41"/>
    </row>
    <row r="77" spans="1:28">
      <c r="A77" s="4" t="str">
        <f t="shared" ref="A77:A78" si="107">IF(ISERROR(F77/G77)," ",IF(F77/G77&gt;0.5,IF(F77/G77&lt;1.5," ","NOT OK"),"NOT OK"))</f>
        <v xml:space="preserve"> </v>
      </c>
      <c r="B77" s="109" t="s">
        <v>22</v>
      </c>
      <c r="C77" s="376">
        <f t="shared" ref="C77:E77" si="108">+C23+C50</f>
        <v>10034</v>
      </c>
      <c r="D77" s="377">
        <f t="shared" si="108"/>
        <v>10027</v>
      </c>
      <c r="E77" s="157">
        <f t="shared" si="108"/>
        <v>20061</v>
      </c>
      <c r="F77" s="376"/>
      <c r="G77" s="377"/>
      <c r="H77" s="157"/>
      <c r="I77" s="126"/>
      <c r="J77" s="4"/>
      <c r="L77" s="14" t="s">
        <v>22</v>
      </c>
      <c r="M77" s="386">
        <f t="shared" ref="M77:N77" si="109">+M23+M50</f>
        <v>1561040</v>
      </c>
      <c r="N77" s="384">
        <f t="shared" si="109"/>
        <v>1538917</v>
      </c>
      <c r="O77" s="174">
        <f t="shared" ref="O77:O78" si="110">SUM(M77:N77)</f>
        <v>3099957</v>
      </c>
      <c r="P77" s="383">
        <f>P23+P50</f>
        <v>785</v>
      </c>
      <c r="Q77" s="174">
        <f>+O77+P77</f>
        <v>3100742</v>
      </c>
      <c r="R77" s="386"/>
      <c r="S77" s="384"/>
      <c r="T77" s="174"/>
      <c r="U77" s="383"/>
      <c r="V77" s="174"/>
      <c r="W77" s="41"/>
    </row>
    <row r="78" spans="1:28" ht="13.5" thickBot="1">
      <c r="A78" s="4" t="str">
        <f t="shared" si="107"/>
        <v xml:space="preserve"> </v>
      </c>
      <c r="B78" s="109" t="s">
        <v>23</v>
      </c>
      <c r="C78" s="376">
        <f t="shared" ref="C78:E78" si="111">+C24+C51</f>
        <v>9373</v>
      </c>
      <c r="D78" s="141">
        <f t="shared" si="111"/>
        <v>9375</v>
      </c>
      <c r="E78" s="161">
        <f t="shared" si="111"/>
        <v>18748</v>
      </c>
      <c r="F78" s="376"/>
      <c r="G78" s="141"/>
      <c r="H78" s="161"/>
      <c r="I78" s="142"/>
      <c r="J78" s="4"/>
      <c r="L78" s="14" t="s">
        <v>23</v>
      </c>
      <c r="M78" s="386">
        <f t="shared" ref="M78:N78" si="112">+M24+M51</f>
        <v>1400495</v>
      </c>
      <c r="N78" s="384">
        <f t="shared" si="112"/>
        <v>1405334</v>
      </c>
      <c r="O78" s="174">
        <f t="shared" si="110"/>
        <v>2805829</v>
      </c>
      <c r="P78" s="385">
        <f>P24+P51</f>
        <v>844</v>
      </c>
      <c r="Q78" s="177">
        <f>+O78+P78</f>
        <v>2806673</v>
      </c>
      <c r="R78" s="386"/>
      <c r="S78" s="384"/>
      <c r="T78" s="174"/>
      <c r="U78" s="385"/>
      <c r="V78" s="177"/>
      <c r="W78" s="41"/>
    </row>
    <row r="79" spans="1:28" ht="14.25" thickTop="1" thickBot="1">
      <c r="A79" s="350" t="str">
        <f>IF(ISERROR(F79/G79)," ",IF(F79/G79&gt;0.5,IF(F79/G79&lt;1.5," ","NOT OK"),"NOT OK"))</f>
        <v xml:space="preserve"> </v>
      </c>
      <c r="B79" s="129" t="s">
        <v>40</v>
      </c>
      <c r="C79" s="130">
        <f t="shared" ref="C79:E79" si="113">+C76+C77+C78</f>
        <v>29363</v>
      </c>
      <c r="D79" s="130">
        <f t="shared" si="113"/>
        <v>29365</v>
      </c>
      <c r="E79" s="130">
        <f t="shared" si="113"/>
        <v>58728</v>
      </c>
      <c r="F79" s="130"/>
      <c r="G79" s="130"/>
      <c r="H79" s="130"/>
      <c r="I79" s="133"/>
      <c r="J79" s="4"/>
      <c r="L79" s="418" t="s">
        <v>40</v>
      </c>
      <c r="M79" s="46">
        <f t="shared" ref="M79:Q79" si="114">+M76+M77+M78</f>
        <v>4491719</v>
      </c>
      <c r="N79" s="44">
        <f t="shared" si="114"/>
        <v>4486069</v>
      </c>
      <c r="O79" s="175">
        <f t="shared" si="114"/>
        <v>8977788</v>
      </c>
      <c r="P79" s="44">
        <f t="shared" si="114"/>
        <v>3448</v>
      </c>
      <c r="Q79" s="175">
        <f t="shared" si="114"/>
        <v>8981236</v>
      </c>
      <c r="R79" s="46"/>
      <c r="S79" s="44"/>
      <c r="T79" s="175"/>
      <c r="U79" s="44"/>
      <c r="V79" s="175"/>
      <c r="W79" s="47"/>
    </row>
    <row r="80" spans="1:28" ht="14.25" thickTop="1" thickBot="1">
      <c r="A80" s="350" t="str">
        <f>IF(ISERROR(F80/G80)," ",IF(F80/G80&gt;0.5,IF(F80/G80&lt;1.5," ","NOT OK"),"NOT OK"))</f>
        <v xml:space="preserve"> </v>
      </c>
      <c r="B80" s="129" t="s">
        <v>62</v>
      </c>
      <c r="C80" s="130">
        <f t="shared" ref="C80:E80" si="115">C71+C75+C76+C77+C78</f>
        <v>87872</v>
      </c>
      <c r="D80" s="130">
        <f t="shared" si="115"/>
        <v>87894</v>
      </c>
      <c r="E80" s="130">
        <f t="shared" si="115"/>
        <v>175766</v>
      </c>
      <c r="F80" s="130"/>
      <c r="G80" s="130"/>
      <c r="H80" s="130"/>
      <c r="I80" s="133"/>
      <c r="J80" s="4"/>
      <c r="L80" s="418" t="s">
        <v>62</v>
      </c>
      <c r="M80" s="43">
        <f t="shared" ref="M80:Q80" si="116">M71+M75+M76+M77+M78</f>
        <v>13606239</v>
      </c>
      <c r="N80" s="43">
        <f t="shared" si="116"/>
        <v>13538770</v>
      </c>
      <c r="O80" s="414">
        <f t="shared" si="116"/>
        <v>27145009</v>
      </c>
      <c r="P80" s="43">
        <f t="shared" si="116"/>
        <v>19102</v>
      </c>
      <c r="Q80" s="415">
        <f t="shared" si="116"/>
        <v>27164111</v>
      </c>
      <c r="R80" s="43"/>
      <c r="S80" s="43"/>
      <c r="T80" s="414"/>
      <c r="U80" s="43"/>
      <c r="V80" s="415"/>
      <c r="W80" s="47"/>
      <c r="X80" s="1"/>
      <c r="AA80" s="1"/>
    </row>
    <row r="81" spans="1:28" ht="14.25" thickTop="1" thickBot="1">
      <c r="A81" s="350" t="str">
        <f>IF(ISERROR(F81/G81)," ",IF(F81/G81&gt;0.5,IF(F81/G81&lt;1.5," ","NOT OK"),"NOT OK"))</f>
        <v xml:space="preserve"> </v>
      </c>
      <c r="B81" s="129" t="s">
        <v>63</v>
      </c>
      <c r="C81" s="130">
        <f t="shared" ref="C81:E81" si="117">+C66+C71+C75+C79</f>
        <v>117031</v>
      </c>
      <c r="D81" s="130">
        <f t="shared" si="117"/>
        <v>117038</v>
      </c>
      <c r="E81" s="130">
        <f t="shared" si="117"/>
        <v>234069</v>
      </c>
      <c r="F81" s="130"/>
      <c r="G81" s="130"/>
      <c r="H81" s="130"/>
      <c r="I81" s="133"/>
      <c r="J81" s="4"/>
      <c r="L81" s="418" t="s">
        <v>63</v>
      </c>
      <c r="M81" s="46">
        <f t="shared" ref="M81:Q81" si="118">+M66+M71+M75+M79</f>
        <v>17843271</v>
      </c>
      <c r="N81" s="44">
        <f t="shared" si="118"/>
        <v>17841399</v>
      </c>
      <c r="O81" s="175">
        <f t="shared" si="118"/>
        <v>35684670</v>
      </c>
      <c r="P81" s="44">
        <f t="shared" si="118"/>
        <v>28790</v>
      </c>
      <c r="Q81" s="175">
        <f t="shared" si="118"/>
        <v>35713460</v>
      </c>
      <c r="R81" s="46"/>
      <c r="S81" s="44"/>
      <c r="T81" s="175"/>
      <c r="U81" s="44"/>
      <c r="V81" s="175"/>
      <c r="W81" s="47"/>
    </row>
    <row r="82" spans="1:28" ht="14.25" thickTop="1" thickBot="1">
      <c r="B82" s="143" t="s">
        <v>60</v>
      </c>
      <c r="C82" s="105"/>
      <c r="D82" s="105"/>
      <c r="E82" s="105"/>
      <c r="F82" s="105"/>
      <c r="G82" s="105"/>
      <c r="H82" s="105"/>
      <c r="I82" s="106"/>
      <c r="J82" s="4"/>
      <c r="L82" s="55" t="s">
        <v>60</v>
      </c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4"/>
    </row>
    <row r="83" spans="1:28" ht="13.5" thickTop="1">
      <c r="L83" s="675" t="s">
        <v>33</v>
      </c>
      <c r="M83" s="676"/>
      <c r="N83" s="676"/>
      <c r="O83" s="676"/>
      <c r="P83" s="676"/>
      <c r="Q83" s="676"/>
      <c r="R83" s="676"/>
      <c r="S83" s="676"/>
      <c r="T83" s="676"/>
      <c r="U83" s="676"/>
      <c r="V83" s="676"/>
      <c r="W83" s="677"/>
    </row>
    <row r="84" spans="1:28" ht="13.5" thickBot="1">
      <c r="L84" s="678" t="s">
        <v>43</v>
      </c>
      <c r="M84" s="679"/>
      <c r="N84" s="679"/>
      <c r="O84" s="679"/>
      <c r="P84" s="679"/>
      <c r="Q84" s="679"/>
      <c r="R84" s="679"/>
      <c r="S84" s="679"/>
      <c r="T84" s="679"/>
      <c r="U84" s="679"/>
      <c r="V84" s="679"/>
      <c r="W84" s="680"/>
    </row>
    <row r="85" spans="1:28" ht="14.25" thickTop="1" thickBot="1">
      <c r="L85" s="56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8" t="s">
        <v>34</v>
      </c>
    </row>
    <row r="86" spans="1:28" ht="14.25" thickTop="1" thickBot="1">
      <c r="L86" s="59"/>
      <c r="M86" s="198" t="s">
        <v>65</v>
      </c>
      <c r="N86" s="197"/>
      <c r="O86" s="198"/>
      <c r="P86" s="196"/>
      <c r="Q86" s="197"/>
      <c r="R86" s="196" t="s">
        <v>66</v>
      </c>
      <c r="S86" s="197"/>
      <c r="T86" s="198"/>
      <c r="U86" s="196"/>
      <c r="V86" s="196"/>
      <c r="W86" s="326" t="s">
        <v>2</v>
      </c>
    </row>
    <row r="87" spans="1:28" ht="13.5" thickTop="1">
      <c r="L87" s="61" t="s">
        <v>3</v>
      </c>
      <c r="M87" s="62"/>
      <c r="N87" s="63"/>
      <c r="O87" s="64"/>
      <c r="P87" s="65"/>
      <c r="Q87" s="64"/>
      <c r="R87" s="62"/>
      <c r="S87" s="63"/>
      <c r="T87" s="64"/>
      <c r="U87" s="65"/>
      <c r="V87" s="64"/>
      <c r="W87" s="327" t="s">
        <v>4</v>
      </c>
    </row>
    <row r="88" spans="1:28" ht="13.5" thickBot="1">
      <c r="L88" s="67"/>
      <c r="M88" s="68" t="s">
        <v>35</v>
      </c>
      <c r="N88" s="69" t="s">
        <v>36</v>
      </c>
      <c r="O88" s="70" t="s">
        <v>37</v>
      </c>
      <c r="P88" s="71" t="s">
        <v>32</v>
      </c>
      <c r="Q88" s="70" t="s">
        <v>7</v>
      </c>
      <c r="R88" s="68" t="s">
        <v>35</v>
      </c>
      <c r="S88" s="69" t="s">
        <v>36</v>
      </c>
      <c r="T88" s="70" t="s">
        <v>37</v>
      </c>
      <c r="U88" s="71" t="s">
        <v>32</v>
      </c>
      <c r="V88" s="70" t="s">
        <v>7</v>
      </c>
      <c r="W88" s="325"/>
    </row>
    <row r="89" spans="1:28" ht="5.25" customHeight="1" thickTop="1">
      <c r="L89" s="61"/>
      <c r="M89" s="73"/>
      <c r="N89" s="74"/>
      <c r="O89" s="75"/>
      <c r="P89" s="76"/>
      <c r="Q89" s="75"/>
      <c r="R89" s="73"/>
      <c r="S89" s="74"/>
      <c r="T89" s="75"/>
      <c r="U89" s="76"/>
      <c r="V89" s="75"/>
      <c r="W89" s="77"/>
    </row>
    <row r="90" spans="1:28">
      <c r="A90" s="353"/>
      <c r="L90" s="61" t="s">
        <v>10</v>
      </c>
      <c r="M90" s="391">
        <v>639</v>
      </c>
      <c r="N90" s="392">
        <v>3068</v>
      </c>
      <c r="O90" s="187">
        <f>+M90+N90</f>
        <v>3707</v>
      </c>
      <c r="P90" s="389">
        <v>8</v>
      </c>
      <c r="Q90" s="187">
        <f>O90+P90</f>
        <v>3715</v>
      </c>
      <c r="R90" s="391">
        <v>797</v>
      </c>
      <c r="S90" s="392">
        <v>3172</v>
      </c>
      <c r="T90" s="187">
        <f>+R90+S90</f>
        <v>3969</v>
      </c>
      <c r="U90" s="389">
        <v>0</v>
      </c>
      <c r="V90" s="187">
        <f>T90+U90</f>
        <v>3969</v>
      </c>
      <c r="W90" s="81">
        <f>IF(Q90=0,0,((V90/Q90)-1)*100)</f>
        <v>6.8371467025571953</v>
      </c>
      <c r="Y90" s="292"/>
      <c r="Z90" s="292"/>
    </row>
    <row r="91" spans="1:28">
      <c r="A91" s="353"/>
      <c r="L91" s="61" t="s">
        <v>11</v>
      </c>
      <c r="M91" s="391">
        <v>595</v>
      </c>
      <c r="N91" s="392">
        <v>2961</v>
      </c>
      <c r="O91" s="187">
        <f t="shared" ref="O91:O94" si="119">+M91+N91</f>
        <v>3556</v>
      </c>
      <c r="P91" s="389">
        <v>14</v>
      </c>
      <c r="Q91" s="187">
        <f>O91+P91</f>
        <v>3570</v>
      </c>
      <c r="R91" s="391">
        <v>913</v>
      </c>
      <c r="S91" s="392">
        <v>3431</v>
      </c>
      <c r="T91" s="187">
        <f t="shared" ref="T91:T94" si="120">+R91+S91</f>
        <v>4344</v>
      </c>
      <c r="U91" s="389">
        <v>0</v>
      </c>
      <c r="V91" s="187">
        <f>T91+U91</f>
        <v>4344</v>
      </c>
      <c r="W91" s="81">
        <f>IF(Q91=0,0,((V91/Q91)-1)*100)</f>
        <v>21.680672268907554</v>
      </c>
      <c r="Y91" s="292"/>
      <c r="Z91" s="292"/>
    </row>
    <row r="92" spans="1:28" ht="13.5" thickBot="1">
      <c r="A92" s="353"/>
      <c r="L92" s="67" t="s">
        <v>12</v>
      </c>
      <c r="M92" s="391">
        <v>553</v>
      </c>
      <c r="N92" s="392">
        <v>3024</v>
      </c>
      <c r="O92" s="187">
        <f t="shared" si="119"/>
        <v>3577</v>
      </c>
      <c r="P92" s="389">
        <v>2</v>
      </c>
      <c r="Q92" s="187">
        <f t="shared" ref="Q92" si="121">O92+P92</f>
        <v>3579</v>
      </c>
      <c r="R92" s="391">
        <v>676</v>
      </c>
      <c r="S92" s="392">
        <v>3120</v>
      </c>
      <c r="T92" s="187">
        <f t="shared" si="120"/>
        <v>3796</v>
      </c>
      <c r="U92" s="389">
        <v>0</v>
      </c>
      <c r="V92" s="187">
        <f t="shared" ref="V92" si="122">T92+U92</f>
        <v>3796</v>
      </c>
      <c r="W92" s="81">
        <f>IF(Q92=0,0,((V92/Q92)-1)*100)</f>
        <v>6.063146130203978</v>
      </c>
      <c r="Y92" s="292"/>
      <c r="Z92" s="292"/>
    </row>
    <row r="93" spans="1:28" ht="14.25" thickTop="1" thickBot="1">
      <c r="A93" s="353"/>
      <c r="L93" s="82" t="s">
        <v>57</v>
      </c>
      <c r="M93" s="83">
        <f t="shared" ref="M93:N93" si="123">+M90+M91+M92</f>
        <v>1787</v>
      </c>
      <c r="N93" s="84">
        <f t="shared" si="123"/>
        <v>9053</v>
      </c>
      <c r="O93" s="188">
        <f t="shared" si="119"/>
        <v>10840</v>
      </c>
      <c r="P93" s="83">
        <f t="shared" ref="P93:Q93" si="124">+P90+P91+P92</f>
        <v>24</v>
      </c>
      <c r="Q93" s="188">
        <f t="shared" si="124"/>
        <v>10864</v>
      </c>
      <c r="R93" s="83">
        <f t="shared" ref="R93:V93" si="125">+R90+R91+R92</f>
        <v>2386</v>
      </c>
      <c r="S93" s="84">
        <f t="shared" si="125"/>
        <v>9723</v>
      </c>
      <c r="T93" s="188">
        <f t="shared" si="120"/>
        <v>12109</v>
      </c>
      <c r="U93" s="83">
        <f t="shared" si="125"/>
        <v>0</v>
      </c>
      <c r="V93" s="188">
        <f t="shared" si="125"/>
        <v>12109</v>
      </c>
      <c r="W93" s="85">
        <f t="shared" ref="W93:W95" si="126">IF(Q93=0,0,((V93/Q93)-1)*100)</f>
        <v>11.459867452135498</v>
      </c>
      <c r="Y93" s="292"/>
      <c r="Z93" s="292"/>
    </row>
    <row r="94" spans="1:28" ht="14.25" thickTop="1" thickBot="1">
      <c r="A94" s="353"/>
      <c r="L94" s="61" t="s">
        <v>13</v>
      </c>
      <c r="M94" s="391">
        <v>512</v>
      </c>
      <c r="N94" s="392">
        <v>2651</v>
      </c>
      <c r="O94" s="187">
        <f t="shared" si="119"/>
        <v>3163</v>
      </c>
      <c r="P94" s="389">
        <v>0</v>
      </c>
      <c r="Q94" s="187">
        <f>O94+P94</f>
        <v>3163</v>
      </c>
      <c r="R94" s="391">
        <v>561</v>
      </c>
      <c r="S94" s="392">
        <v>2847</v>
      </c>
      <c r="T94" s="187">
        <f t="shared" si="120"/>
        <v>3408</v>
      </c>
      <c r="U94" s="389">
        <v>0</v>
      </c>
      <c r="V94" s="187">
        <f>T94+U94</f>
        <v>3408</v>
      </c>
      <c r="W94" s="81">
        <f t="shared" si="126"/>
        <v>7.7458109389819896</v>
      </c>
      <c r="X94" s="645"/>
      <c r="Y94" s="646"/>
      <c r="Z94" s="646"/>
      <c r="AA94" s="647"/>
    </row>
    <row r="95" spans="1:28" ht="14.25" thickTop="1" thickBot="1">
      <c r="A95" s="353"/>
      <c r="L95" s="82" t="s">
        <v>67</v>
      </c>
      <c r="M95" s="83">
        <f>+M93+M94</f>
        <v>2299</v>
      </c>
      <c r="N95" s="84">
        <f t="shared" ref="N95:V95" si="127">+N93+N94</f>
        <v>11704</v>
      </c>
      <c r="O95" s="180">
        <f t="shared" si="127"/>
        <v>14003</v>
      </c>
      <c r="P95" s="83">
        <f t="shared" si="127"/>
        <v>24</v>
      </c>
      <c r="Q95" s="180">
        <f t="shared" si="127"/>
        <v>14027</v>
      </c>
      <c r="R95" s="83">
        <f t="shared" si="127"/>
        <v>2947</v>
      </c>
      <c r="S95" s="84">
        <f t="shared" si="127"/>
        <v>12570</v>
      </c>
      <c r="T95" s="180">
        <f t="shared" si="127"/>
        <v>15517</v>
      </c>
      <c r="U95" s="83">
        <f t="shared" si="127"/>
        <v>0</v>
      </c>
      <c r="V95" s="180">
        <f t="shared" si="127"/>
        <v>15517</v>
      </c>
      <c r="W95" s="85">
        <f t="shared" si="126"/>
        <v>10.622371141370213</v>
      </c>
      <c r="X95" s="645"/>
      <c r="Y95" s="646"/>
      <c r="Z95" s="646"/>
      <c r="AA95" s="647"/>
      <c r="AB95" s="290"/>
    </row>
    <row r="96" spans="1:28" ht="13.5" thickTop="1">
      <c r="A96" s="353"/>
      <c r="L96" s="61" t="s">
        <v>14</v>
      </c>
      <c r="M96" s="391">
        <v>453</v>
      </c>
      <c r="N96" s="392">
        <v>2553</v>
      </c>
      <c r="O96" s="187">
        <f>+M96+N96</f>
        <v>3006</v>
      </c>
      <c r="P96" s="389">
        <v>13</v>
      </c>
      <c r="Q96" s="187">
        <f>O96+P96</f>
        <v>3019</v>
      </c>
      <c r="R96" s="391"/>
      <c r="S96" s="392"/>
      <c r="T96" s="187"/>
      <c r="U96" s="389"/>
      <c r="V96" s="187"/>
      <c r="W96" s="81"/>
      <c r="Y96" s="292"/>
      <c r="Z96" s="292"/>
    </row>
    <row r="97" spans="1:26" ht="13.5" thickBot="1">
      <c r="A97" s="353"/>
      <c r="L97" s="61" t="s">
        <v>15</v>
      </c>
      <c r="M97" s="391">
        <v>755</v>
      </c>
      <c r="N97" s="392">
        <v>3316</v>
      </c>
      <c r="O97" s="187">
        <f>+M97+N97</f>
        <v>4071</v>
      </c>
      <c r="P97" s="389">
        <v>21</v>
      </c>
      <c r="Q97" s="187">
        <f>O97+P97</f>
        <v>4092</v>
      </c>
      <c r="R97" s="391"/>
      <c r="S97" s="392"/>
      <c r="T97" s="187"/>
      <c r="U97" s="389"/>
      <c r="V97" s="187"/>
      <c r="W97" s="81"/>
      <c r="Y97" s="292"/>
      <c r="Z97" s="292"/>
    </row>
    <row r="98" spans="1:26" ht="14.25" thickTop="1" thickBot="1">
      <c r="A98" s="353"/>
      <c r="L98" s="82" t="s">
        <v>61</v>
      </c>
      <c r="M98" s="83">
        <f t="shared" ref="M98:Q98" si="128">+M94+M96+M97</f>
        <v>1720</v>
      </c>
      <c r="N98" s="84">
        <f t="shared" si="128"/>
        <v>8520</v>
      </c>
      <c r="O98" s="188">
        <f t="shared" si="128"/>
        <v>10240</v>
      </c>
      <c r="P98" s="83">
        <f t="shared" si="128"/>
        <v>34</v>
      </c>
      <c r="Q98" s="188">
        <f t="shared" si="128"/>
        <v>10274</v>
      </c>
      <c r="R98" s="83"/>
      <c r="S98" s="84"/>
      <c r="T98" s="188"/>
      <c r="U98" s="83"/>
      <c r="V98" s="188"/>
      <c r="W98" s="85"/>
      <c r="Y98" s="292"/>
      <c r="Z98" s="292"/>
    </row>
    <row r="99" spans="1:26" ht="13.5" thickTop="1">
      <c r="A99" s="353"/>
      <c r="L99" s="61" t="s">
        <v>16</v>
      </c>
      <c r="M99" s="391">
        <v>916</v>
      </c>
      <c r="N99" s="392">
        <v>3258</v>
      </c>
      <c r="O99" s="187">
        <f t="shared" ref="O99:O100" si="129">+M99+N99</f>
        <v>4174</v>
      </c>
      <c r="P99" s="389">
        <v>0</v>
      </c>
      <c r="Q99" s="187">
        <f>O99+P99</f>
        <v>4174</v>
      </c>
      <c r="R99" s="391"/>
      <c r="S99" s="392"/>
      <c r="T99" s="187"/>
      <c r="U99" s="389"/>
      <c r="V99" s="187"/>
      <c r="W99" s="81"/>
      <c r="Y99" s="292"/>
      <c r="Z99" s="292"/>
    </row>
    <row r="100" spans="1:26">
      <c r="A100" s="353"/>
      <c r="L100" s="61" t="s">
        <v>17</v>
      </c>
      <c r="M100" s="391">
        <v>878</v>
      </c>
      <c r="N100" s="392">
        <v>3564</v>
      </c>
      <c r="O100" s="187">
        <f t="shared" si="129"/>
        <v>4442</v>
      </c>
      <c r="P100" s="389">
        <v>1</v>
      </c>
      <c r="Q100" s="187">
        <f>O100+P100</f>
        <v>4443</v>
      </c>
      <c r="R100" s="391"/>
      <c r="S100" s="392"/>
      <c r="T100" s="187"/>
      <c r="U100" s="389"/>
      <c r="V100" s="187"/>
      <c r="W100" s="81"/>
      <c r="Y100" s="292"/>
      <c r="Z100" s="292"/>
    </row>
    <row r="101" spans="1:26" ht="13.5" thickBot="1">
      <c r="A101" s="353"/>
      <c r="L101" s="61" t="s">
        <v>18</v>
      </c>
      <c r="M101" s="391">
        <v>753</v>
      </c>
      <c r="N101" s="392">
        <v>3243</v>
      </c>
      <c r="O101" s="189">
        <f>+M101+N101</f>
        <v>3996</v>
      </c>
      <c r="P101" s="86">
        <v>0</v>
      </c>
      <c r="Q101" s="189">
        <f>O101+P101</f>
        <v>3996</v>
      </c>
      <c r="R101" s="391"/>
      <c r="S101" s="392"/>
      <c r="T101" s="189"/>
      <c r="U101" s="86"/>
      <c r="V101" s="189"/>
      <c r="W101" s="81"/>
      <c r="Y101" s="292"/>
      <c r="Z101" s="292"/>
    </row>
    <row r="102" spans="1:26" ht="14.25" thickTop="1" thickBot="1">
      <c r="A102" s="353" t="str">
        <f>IF(ISERROR(F102/G102)," ",IF(F102/G102&gt;0.5,IF(F102/G102&lt;1.5," ","NOT OK"),"NOT OK"))</f>
        <v xml:space="preserve"> </v>
      </c>
      <c r="L102" s="87" t="s">
        <v>19</v>
      </c>
      <c r="M102" s="88">
        <f t="shared" ref="M102:Q102" si="130">+M99+M100+M101</f>
        <v>2547</v>
      </c>
      <c r="N102" s="88">
        <f t="shared" si="130"/>
        <v>10065</v>
      </c>
      <c r="O102" s="190">
        <f t="shared" si="130"/>
        <v>12612</v>
      </c>
      <c r="P102" s="89">
        <f t="shared" si="130"/>
        <v>1</v>
      </c>
      <c r="Q102" s="190">
        <f t="shared" si="130"/>
        <v>12613</v>
      </c>
      <c r="R102" s="88"/>
      <c r="S102" s="88"/>
      <c r="T102" s="190"/>
      <c r="U102" s="89"/>
      <c r="V102" s="190"/>
      <c r="W102" s="90"/>
      <c r="Y102" s="292"/>
      <c r="Z102" s="292"/>
    </row>
    <row r="103" spans="1:26" ht="13.5" thickTop="1">
      <c r="A103" s="353"/>
      <c r="L103" s="61" t="s">
        <v>21</v>
      </c>
      <c r="M103" s="391">
        <v>917</v>
      </c>
      <c r="N103" s="392">
        <v>2990</v>
      </c>
      <c r="O103" s="189">
        <f>+M103+N103</f>
        <v>3907</v>
      </c>
      <c r="P103" s="91">
        <v>0</v>
      </c>
      <c r="Q103" s="189">
        <f>O103+P103</f>
        <v>3907</v>
      </c>
      <c r="R103" s="391"/>
      <c r="S103" s="392"/>
      <c r="T103" s="189"/>
      <c r="U103" s="91"/>
      <c r="V103" s="189"/>
      <c r="W103" s="81"/>
    </row>
    <row r="104" spans="1:26">
      <c r="A104" s="353"/>
      <c r="L104" s="61" t="s">
        <v>22</v>
      </c>
      <c r="M104" s="391">
        <v>784</v>
      </c>
      <c r="N104" s="392">
        <v>2542</v>
      </c>
      <c r="O104" s="189">
        <f t="shared" ref="O104" si="131">+M104+N104</f>
        <v>3326</v>
      </c>
      <c r="P104" s="389">
        <v>6</v>
      </c>
      <c r="Q104" s="189">
        <f>O104+P104</f>
        <v>3332</v>
      </c>
      <c r="R104" s="391"/>
      <c r="S104" s="392"/>
      <c r="T104" s="189"/>
      <c r="U104" s="389"/>
      <c r="V104" s="189"/>
      <c r="W104" s="81"/>
    </row>
    <row r="105" spans="1:26" ht="13.5" thickBot="1">
      <c r="A105" s="354"/>
      <c r="L105" s="61" t="s">
        <v>23</v>
      </c>
      <c r="M105" s="391">
        <v>844</v>
      </c>
      <c r="N105" s="392">
        <v>2641</v>
      </c>
      <c r="O105" s="189">
        <f>+M105+N105</f>
        <v>3485</v>
      </c>
      <c r="P105" s="389">
        <v>0</v>
      </c>
      <c r="Q105" s="189">
        <f>O105+P105</f>
        <v>3485</v>
      </c>
      <c r="R105" s="391"/>
      <c r="S105" s="392"/>
      <c r="T105" s="189"/>
      <c r="U105" s="389"/>
      <c r="V105" s="189"/>
      <c r="W105" s="81"/>
    </row>
    <row r="106" spans="1:26" ht="14.25" thickTop="1" thickBot="1">
      <c r="A106" s="353"/>
      <c r="L106" s="82" t="s">
        <v>40</v>
      </c>
      <c r="M106" s="83">
        <f t="shared" ref="M106:Q106" si="132">+M103+M104+M105</f>
        <v>2545</v>
      </c>
      <c r="N106" s="84">
        <f t="shared" si="132"/>
        <v>8173</v>
      </c>
      <c r="O106" s="188">
        <f t="shared" si="132"/>
        <v>10718</v>
      </c>
      <c r="P106" s="83">
        <f t="shared" si="132"/>
        <v>6</v>
      </c>
      <c r="Q106" s="188">
        <f t="shared" si="132"/>
        <v>10724</v>
      </c>
      <c r="R106" s="83"/>
      <c r="S106" s="84"/>
      <c r="T106" s="188"/>
      <c r="U106" s="83"/>
      <c r="V106" s="188"/>
      <c r="W106" s="85"/>
    </row>
    <row r="107" spans="1:26" ht="14.25" thickTop="1" thickBot="1">
      <c r="A107" s="353" t="str">
        <f>IF(ISERROR(F107/G107)," ",IF(F107/G107&gt;0.5,IF(F107/G107&lt;1.5," ","NOT OK"),"NOT OK"))</f>
        <v xml:space="preserve"> </v>
      </c>
      <c r="L107" s="82" t="s">
        <v>62</v>
      </c>
      <c r="M107" s="83">
        <f t="shared" ref="M107:Q107" si="133">M98+M102+M103+M104+M105</f>
        <v>6812</v>
      </c>
      <c r="N107" s="84">
        <f t="shared" si="133"/>
        <v>26758</v>
      </c>
      <c r="O107" s="180">
        <f t="shared" si="133"/>
        <v>33570</v>
      </c>
      <c r="P107" s="83">
        <f t="shared" si="133"/>
        <v>41</v>
      </c>
      <c r="Q107" s="180">
        <f t="shared" si="133"/>
        <v>33611</v>
      </c>
      <c r="R107" s="83"/>
      <c r="S107" s="84"/>
      <c r="T107" s="180"/>
      <c r="U107" s="83"/>
      <c r="V107" s="180"/>
      <c r="W107" s="85"/>
      <c r="Y107" s="292"/>
      <c r="Z107" s="292"/>
    </row>
    <row r="108" spans="1:26" ht="14.25" thickTop="1" thickBot="1">
      <c r="A108" s="353"/>
      <c r="L108" s="82" t="s">
        <v>63</v>
      </c>
      <c r="M108" s="83">
        <f t="shared" ref="M108:Q108" si="134">+M93+M98+M102+M106</f>
        <v>8599</v>
      </c>
      <c r="N108" s="84">
        <f t="shared" si="134"/>
        <v>35811</v>
      </c>
      <c r="O108" s="188">
        <f t="shared" si="134"/>
        <v>44410</v>
      </c>
      <c r="P108" s="83">
        <f t="shared" si="134"/>
        <v>65</v>
      </c>
      <c r="Q108" s="188">
        <f t="shared" si="134"/>
        <v>44475</v>
      </c>
      <c r="R108" s="83"/>
      <c r="S108" s="84"/>
      <c r="T108" s="188"/>
      <c r="U108" s="83"/>
      <c r="V108" s="188"/>
      <c r="W108" s="85"/>
      <c r="Y108" s="292"/>
      <c r="Z108" s="292"/>
    </row>
    <row r="109" spans="1:26" ht="14.25" thickTop="1" thickBot="1">
      <c r="A109" s="353"/>
      <c r="L109" s="92" t="s">
        <v>60</v>
      </c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</row>
    <row r="110" spans="1:26" ht="13.5" thickTop="1">
      <c r="L110" s="675" t="s">
        <v>41</v>
      </c>
      <c r="M110" s="676"/>
      <c r="N110" s="676"/>
      <c r="O110" s="676"/>
      <c r="P110" s="676"/>
      <c r="Q110" s="676"/>
      <c r="R110" s="676"/>
      <c r="S110" s="676"/>
      <c r="T110" s="676"/>
      <c r="U110" s="676"/>
      <c r="V110" s="676"/>
      <c r="W110" s="677"/>
    </row>
    <row r="111" spans="1:26" ht="13.5" thickBot="1">
      <c r="L111" s="678" t="s">
        <v>44</v>
      </c>
      <c r="M111" s="679"/>
      <c r="N111" s="679"/>
      <c r="O111" s="679"/>
      <c r="P111" s="679"/>
      <c r="Q111" s="679"/>
      <c r="R111" s="679"/>
      <c r="S111" s="679"/>
      <c r="T111" s="679"/>
      <c r="U111" s="679"/>
      <c r="V111" s="679"/>
      <c r="W111" s="680"/>
    </row>
    <row r="112" spans="1:26" ht="14.25" thickTop="1" thickBot="1">
      <c r="L112" s="56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8" t="s">
        <v>34</v>
      </c>
    </row>
    <row r="113" spans="1:28" ht="14.25" thickTop="1" thickBot="1">
      <c r="L113" s="59"/>
      <c r="M113" s="198" t="s">
        <v>65</v>
      </c>
      <c r="N113" s="197"/>
      <c r="O113" s="198"/>
      <c r="P113" s="196"/>
      <c r="Q113" s="197"/>
      <c r="R113" s="196" t="s">
        <v>66</v>
      </c>
      <c r="S113" s="197"/>
      <c r="T113" s="198"/>
      <c r="U113" s="196"/>
      <c r="V113" s="196"/>
      <c r="W113" s="326" t="s">
        <v>2</v>
      </c>
    </row>
    <row r="114" spans="1:28" ht="13.5" thickTop="1">
      <c r="L114" s="61" t="s">
        <v>3</v>
      </c>
      <c r="M114" s="62"/>
      <c r="N114" s="63"/>
      <c r="O114" s="64"/>
      <c r="P114" s="65"/>
      <c r="Q114" s="64"/>
      <c r="R114" s="62"/>
      <c r="S114" s="63"/>
      <c r="T114" s="64"/>
      <c r="U114" s="65"/>
      <c r="V114" s="64"/>
      <c r="W114" s="327" t="s">
        <v>4</v>
      </c>
    </row>
    <row r="115" spans="1:28" ht="13.5" thickBot="1">
      <c r="L115" s="67"/>
      <c r="M115" s="68" t="s">
        <v>35</v>
      </c>
      <c r="N115" s="69" t="s">
        <v>36</v>
      </c>
      <c r="O115" s="70" t="s">
        <v>37</v>
      </c>
      <c r="P115" s="71" t="s">
        <v>32</v>
      </c>
      <c r="Q115" s="70" t="s">
        <v>7</v>
      </c>
      <c r="R115" s="68" t="s">
        <v>35</v>
      </c>
      <c r="S115" s="69" t="s">
        <v>36</v>
      </c>
      <c r="T115" s="70" t="s">
        <v>37</v>
      </c>
      <c r="U115" s="71" t="s">
        <v>32</v>
      </c>
      <c r="V115" s="70" t="s">
        <v>7</v>
      </c>
      <c r="W115" s="328"/>
    </row>
    <row r="116" spans="1:28" ht="6" customHeight="1" thickTop="1">
      <c r="L116" s="61"/>
      <c r="M116" s="73"/>
      <c r="N116" s="74"/>
      <c r="O116" s="75"/>
      <c r="P116" s="76"/>
      <c r="Q116" s="75"/>
      <c r="R116" s="73"/>
      <c r="S116" s="74"/>
      <c r="T116" s="75"/>
      <c r="U116" s="76"/>
      <c r="V116" s="75"/>
      <c r="W116" s="77"/>
    </row>
    <row r="117" spans="1:28">
      <c r="L117" s="61" t="s">
        <v>10</v>
      </c>
      <c r="M117" s="391">
        <v>272</v>
      </c>
      <c r="N117" s="392">
        <v>560</v>
      </c>
      <c r="O117" s="187">
        <f>+M117+N117</f>
        <v>832</v>
      </c>
      <c r="P117" s="389">
        <v>1</v>
      </c>
      <c r="Q117" s="187">
        <f>O117+P117</f>
        <v>833</v>
      </c>
      <c r="R117" s="391">
        <v>237</v>
      </c>
      <c r="S117" s="392">
        <v>697</v>
      </c>
      <c r="T117" s="187">
        <f>+R117+S117</f>
        <v>934</v>
      </c>
      <c r="U117" s="389">
        <v>0</v>
      </c>
      <c r="V117" s="187">
        <f>T117+U117</f>
        <v>934</v>
      </c>
      <c r="W117" s="81">
        <f>IF(Q117=0,0,((V117/Q117)-1)*100)</f>
        <v>12.124849939976002</v>
      </c>
    </row>
    <row r="118" spans="1:28">
      <c r="L118" s="61" t="s">
        <v>11</v>
      </c>
      <c r="M118" s="391">
        <v>275</v>
      </c>
      <c r="N118" s="392">
        <v>624</v>
      </c>
      <c r="O118" s="187">
        <f t="shared" ref="O118:O119" si="135">+M118+N118</f>
        <v>899</v>
      </c>
      <c r="P118" s="389">
        <v>0</v>
      </c>
      <c r="Q118" s="187">
        <f>O118+P118</f>
        <v>899</v>
      </c>
      <c r="R118" s="391">
        <v>201</v>
      </c>
      <c r="S118" s="392">
        <v>565</v>
      </c>
      <c r="T118" s="187">
        <f t="shared" ref="T118:T119" si="136">+R118+S118</f>
        <v>766</v>
      </c>
      <c r="U118" s="389">
        <v>0</v>
      </c>
      <c r="V118" s="187">
        <f>T118+U118</f>
        <v>766</v>
      </c>
      <c r="W118" s="81">
        <f>IF(Q118=0,0,((V118/Q118)-1)*100)</f>
        <v>-14.794215795328148</v>
      </c>
      <c r="Y118" s="292"/>
    </row>
    <row r="119" spans="1:28" ht="13.5" thickBot="1">
      <c r="L119" s="67" t="s">
        <v>12</v>
      </c>
      <c r="M119" s="391">
        <v>329</v>
      </c>
      <c r="N119" s="392">
        <v>643</v>
      </c>
      <c r="O119" s="187">
        <f t="shared" si="135"/>
        <v>972</v>
      </c>
      <c r="P119" s="389">
        <v>1</v>
      </c>
      <c r="Q119" s="187">
        <f t="shared" ref="Q119" si="137">O119+P119</f>
        <v>973</v>
      </c>
      <c r="R119" s="391">
        <v>204</v>
      </c>
      <c r="S119" s="392">
        <v>634</v>
      </c>
      <c r="T119" s="187">
        <f t="shared" si="136"/>
        <v>838</v>
      </c>
      <c r="U119" s="389">
        <v>0</v>
      </c>
      <c r="V119" s="187">
        <f t="shared" ref="V119" si="138">T119+U119</f>
        <v>838</v>
      </c>
      <c r="W119" s="81">
        <f>IF(Q119=0,0,((V119/Q119)-1)*100)</f>
        <v>-13.874614594039059</v>
      </c>
      <c r="Y119" s="292"/>
    </row>
    <row r="120" spans="1:28" ht="14.25" thickTop="1" thickBot="1">
      <c r="L120" s="82" t="s">
        <v>38</v>
      </c>
      <c r="M120" s="83">
        <f t="shared" ref="M120:Q120" si="139">+M117+M118+M119</f>
        <v>876</v>
      </c>
      <c r="N120" s="84">
        <f t="shared" si="139"/>
        <v>1827</v>
      </c>
      <c r="O120" s="188">
        <f t="shared" si="139"/>
        <v>2703</v>
      </c>
      <c r="P120" s="83">
        <f t="shared" si="139"/>
        <v>2</v>
      </c>
      <c r="Q120" s="188">
        <f t="shared" si="139"/>
        <v>2705</v>
      </c>
      <c r="R120" s="83">
        <f t="shared" ref="R120:V120" si="140">+R117+R118+R119</f>
        <v>642</v>
      </c>
      <c r="S120" s="84">
        <f t="shared" si="140"/>
        <v>1896</v>
      </c>
      <c r="T120" s="188">
        <f t="shared" si="140"/>
        <v>2538</v>
      </c>
      <c r="U120" s="83">
        <f t="shared" si="140"/>
        <v>0</v>
      </c>
      <c r="V120" s="188">
        <f t="shared" si="140"/>
        <v>2538</v>
      </c>
      <c r="W120" s="85">
        <f t="shared" ref="W120:W122" si="141">IF(Q120=0,0,((V120/Q120)-1)*100)</f>
        <v>-6.1737523105360399</v>
      </c>
      <c r="Y120" s="292"/>
      <c r="Z120" s="292"/>
    </row>
    <row r="121" spans="1:28" ht="14.25" thickTop="1" thickBot="1">
      <c r="L121" s="61" t="s">
        <v>13</v>
      </c>
      <c r="M121" s="391">
        <v>381</v>
      </c>
      <c r="N121" s="392">
        <v>731</v>
      </c>
      <c r="O121" s="187">
        <f>M121+N121</f>
        <v>1112</v>
      </c>
      <c r="P121" s="389">
        <v>0</v>
      </c>
      <c r="Q121" s="187">
        <f>O121+P121</f>
        <v>1112</v>
      </c>
      <c r="R121" s="391">
        <v>247</v>
      </c>
      <c r="S121" s="392">
        <v>500</v>
      </c>
      <c r="T121" s="187">
        <f>R121+S121</f>
        <v>747</v>
      </c>
      <c r="U121" s="389">
        <v>0</v>
      </c>
      <c r="V121" s="187">
        <f>T121+U121</f>
        <v>747</v>
      </c>
      <c r="W121" s="81">
        <f t="shared" si="141"/>
        <v>-32.823741007194243</v>
      </c>
      <c r="X121" s="645"/>
      <c r="Y121" s="646"/>
      <c r="Z121" s="646"/>
      <c r="AA121" s="647"/>
    </row>
    <row r="122" spans="1:28" ht="14.25" thickTop="1" thickBot="1">
      <c r="A122" s="353"/>
      <c r="L122" s="82" t="s">
        <v>67</v>
      </c>
      <c r="M122" s="83">
        <f>+M120+M121</f>
        <v>1257</v>
      </c>
      <c r="N122" s="84">
        <f t="shared" ref="N122:V122" si="142">+N120+N121</f>
        <v>2558</v>
      </c>
      <c r="O122" s="180">
        <f t="shared" si="142"/>
        <v>3815</v>
      </c>
      <c r="P122" s="83">
        <f t="shared" si="142"/>
        <v>2</v>
      </c>
      <c r="Q122" s="180">
        <f t="shared" si="142"/>
        <v>3817</v>
      </c>
      <c r="R122" s="83">
        <f t="shared" si="142"/>
        <v>889</v>
      </c>
      <c r="S122" s="84">
        <f t="shared" si="142"/>
        <v>2396</v>
      </c>
      <c r="T122" s="180">
        <f t="shared" si="142"/>
        <v>3285</v>
      </c>
      <c r="U122" s="83">
        <f t="shared" si="142"/>
        <v>0</v>
      </c>
      <c r="V122" s="180">
        <f t="shared" si="142"/>
        <v>3285</v>
      </c>
      <c r="W122" s="85">
        <f t="shared" si="141"/>
        <v>-13.937647367042183</v>
      </c>
      <c r="X122" s="645"/>
      <c r="Y122" s="646"/>
      <c r="Z122" s="646"/>
      <c r="AA122" s="647"/>
      <c r="AB122" s="290"/>
    </row>
    <row r="123" spans="1:28" ht="13.5" thickTop="1">
      <c r="L123" s="61" t="s">
        <v>14</v>
      </c>
      <c r="M123" s="391">
        <v>370</v>
      </c>
      <c r="N123" s="392">
        <v>627</v>
      </c>
      <c r="O123" s="187">
        <f>M123+N123</f>
        <v>997</v>
      </c>
      <c r="P123" s="389">
        <v>0</v>
      </c>
      <c r="Q123" s="187">
        <f>O123+P123</f>
        <v>997</v>
      </c>
      <c r="R123" s="391"/>
      <c r="S123" s="392"/>
      <c r="T123" s="187"/>
      <c r="U123" s="389"/>
      <c r="V123" s="187"/>
      <c r="W123" s="81"/>
      <c r="Y123" s="292"/>
      <c r="Z123" s="292"/>
    </row>
    <row r="124" spans="1:28" ht="13.5" thickBot="1">
      <c r="L124" s="61" t="s">
        <v>15</v>
      </c>
      <c r="M124" s="391">
        <v>366</v>
      </c>
      <c r="N124" s="392">
        <v>641</v>
      </c>
      <c r="O124" s="187">
        <f>M124+N124</f>
        <v>1007</v>
      </c>
      <c r="P124" s="389">
        <v>0</v>
      </c>
      <c r="Q124" s="187">
        <f>O124+P124</f>
        <v>1007</v>
      </c>
      <c r="R124" s="391"/>
      <c r="S124" s="392"/>
      <c r="T124" s="187"/>
      <c r="U124" s="389"/>
      <c r="V124" s="187"/>
      <c r="W124" s="81"/>
      <c r="Y124" s="292"/>
      <c r="Z124" s="292"/>
    </row>
    <row r="125" spans="1:28" ht="14.25" thickTop="1" thickBot="1">
      <c r="A125" s="353"/>
      <c r="L125" s="82" t="s">
        <v>61</v>
      </c>
      <c r="M125" s="83">
        <f t="shared" ref="M125:Q125" si="143">+M121+M123+M124</f>
        <v>1117</v>
      </c>
      <c r="N125" s="84">
        <f t="shared" si="143"/>
        <v>1999</v>
      </c>
      <c r="O125" s="188">
        <f t="shared" si="143"/>
        <v>3116</v>
      </c>
      <c r="P125" s="83">
        <f t="shared" si="143"/>
        <v>0</v>
      </c>
      <c r="Q125" s="188">
        <f t="shared" si="143"/>
        <v>3116</v>
      </c>
      <c r="R125" s="83"/>
      <c r="S125" s="84"/>
      <c r="T125" s="188"/>
      <c r="U125" s="83"/>
      <c r="V125" s="188"/>
      <c r="W125" s="85"/>
      <c r="Y125" s="292"/>
      <c r="Z125" s="292"/>
    </row>
    <row r="126" spans="1:28" ht="13.5" thickTop="1">
      <c r="L126" s="61" t="s">
        <v>16</v>
      </c>
      <c r="M126" s="391">
        <v>293</v>
      </c>
      <c r="N126" s="392">
        <v>546</v>
      </c>
      <c r="O126" s="187">
        <f>SUM(M126:N126)</f>
        <v>839</v>
      </c>
      <c r="P126" s="389">
        <v>0</v>
      </c>
      <c r="Q126" s="187">
        <f>O126+P126</f>
        <v>839</v>
      </c>
      <c r="R126" s="391"/>
      <c r="S126" s="392"/>
      <c r="T126" s="187"/>
      <c r="U126" s="389"/>
      <c r="V126" s="187"/>
      <c r="W126" s="81"/>
      <c r="Y126" s="292"/>
      <c r="Z126" s="292"/>
    </row>
    <row r="127" spans="1:28">
      <c r="L127" s="61" t="s">
        <v>17</v>
      </c>
      <c r="M127" s="391">
        <v>294</v>
      </c>
      <c r="N127" s="392">
        <v>558</v>
      </c>
      <c r="O127" s="187">
        <f>SUM(M127:N127)</f>
        <v>852</v>
      </c>
      <c r="P127" s="389">
        <v>1</v>
      </c>
      <c r="Q127" s="187">
        <f>O127+P127</f>
        <v>853</v>
      </c>
      <c r="R127" s="391"/>
      <c r="S127" s="392"/>
      <c r="T127" s="187"/>
      <c r="U127" s="389"/>
      <c r="V127" s="187"/>
      <c r="W127" s="81"/>
      <c r="Y127" s="292"/>
      <c r="Z127" s="292"/>
    </row>
    <row r="128" spans="1:28" ht="13.5" thickBot="1">
      <c r="L128" s="61" t="s">
        <v>18</v>
      </c>
      <c r="M128" s="391">
        <v>260</v>
      </c>
      <c r="N128" s="392">
        <v>523</v>
      </c>
      <c r="O128" s="189">
        <f>SUM(M128:N128)</f>
        <v>783</v>
      </c>
      <c r="P128" s="86">
        <v>0</v>
      </c>
      <c r="Q128" s="189">
        <f>O128+P128</f>
        <v>783</v>
      </c>
      <c r="R128" s="391"/>
      <c r="S128" s="392"/>
      <c r="T128" s="189"/>
      <c r="U128" s="86"/>
      <c r="V128" s="189"/>
      <c r="W128" s="81"/>
      <c r="Y128" s="292"/>
      <c r="Z128" s="292"/>
    </row>
    <row r="129" spans="1:27" ht="14.25" thickTop="1" thickBot="1">
      <c r="A129" s="353"/>
      <c r="L129" s="87" t="s">
        <v>19</v>
      </c>
      <c r="M129" s="88">
        <f t="shared" ref="M129:Q129" si="144">+M126+M127+M128</f>
        <v>847</v>
      </c>
      <c r="N129" s="88">
        <f t="shared" si="144"/>
        <v>1627</v>
      </c>
      <c r="O129" s="190">
        <f t="shared" si="144"/>
        <v>2474</v>
      </c>
      <c r="P129" s="89">
        <f t="shared" si="144"/>
        <v>1</v>
      </c>
      <c r="Q129" s="190">
        <f t="shared" si="144"/>
        <v>2475</v>
      </c>
      <c r="R129" s="88"/>
      <c r="S129" s="88"/>
      <c r="T129" s="190"/>
      <c r="U129" s="89"/>
      <c r="V129" s="190"/>
      <c r="W129" s="90"/>
      <c r="Y129" s="292"/>
      <c r="Z129" s="292"/>
    </row>
    <row r="130" spans="1:27" ht="13.5" thickTop="1">
      <c r="A130" s="355"/>
      <c r="K130" s="355"/>
      <c r="L130" s="61" t="s">
        <v>21</v>
      </c>
      <c r="M130" s="391">
        <v>272</v>
      </c>
      <c r="N130" s="392">
        <v>510</v>
      </c>
      <c r="O130" s="189">
        <f>SUM(M130:N130)</f>
        <v>782</v>
      </c>
      <c r="P130" s="91">
        <v>0</v>
      </c>
      <c r="Q130" s="189">
        <f>O130+P130</f>
        <v>782</v>
      </c>
      <c r="R130" s="391"/>
      <c r="S130" s="392"/>
      <c r="T130" s="189"/>
      <c r="U130" s="91"/>
      <c r="V130" s="189"/>
      <c r="W130" s="81"/>
      <c r="X130" s="296"/>
      <c r="Y130" s="292"/>
      <c r="Z130" s="297"/>
      <c r="AA130" s="359"/>
    </row>
    <row r="131" spans="1:27">
      <c r="A131" s="355"/>
      <c r="K131" s="355"/>
      <c r="L131" s="61" t="s">
        <v>22</v>
      </c>
      <c r="M131" s="391">
        <v>256</v>
      </c>
      <c r="N131" s="392">
        <v>614</v>
      </c>
      <c r="O131" s="189">
        <f>SUM(M131:N131)</f>
        <v>870</v>
      </c>
      <c r="P131" s="389">
        <v>0</v>
      </c>
      <c r="Q131" s="189">
        <f>O131+P131</f>
        <v>870</v>
      </c>
      <c r="R131" s="391"/>
      <c r="S131" s="392"/>
      <c r="T131" s="189"/>
      <c r="U131" s="389"/>
      <c r="V131" s="189"/>
      <c r="W131" s="81"/>
      <c r="X131" s="296"/>
      <c r="Y131" s="292"/>
      <c r="Z131" s="297"/>
      <c r="AA131" s="359"/>
    </row>
    <row r="132" spans="1:27" ht="13.5" thickBot="1">
      <c r="A132" s="355"/>
      <c r="K132" s="355"/>
      <c r="L132" s="61" t="s">
        <v>23</v>
      </c>
      <c r="M132" s="391">
        <v>265</v>
      </c>
      <c r="N132" s="392">
        <v>631</v>
      </c>
      <c r="O132" s="189">
        <f>SUM(M132:N132)</f>
        <v>896</v>
      </c>
      <c r="P132" s="389">
        <v>0</v>
      </c>
      <c r="Q132" s="189">
        <f>O132+P132</f>
        <v>896</v>
      </c>
      <c r="R132" s="391"/>
      <c r="S132" s="392"/>
      <c r="T132" s="189"/>
      <c r="U132" s="389"/>
      <c r="V132" s="189"/>
      <c r="W132" s="81"/>
      <c r="X132" s="296"/>
      <c r="Y132" s="292"/>
      <c r="Z132" s="297"/>
      <c r="AA132" s="359"/>
    </row>
    <row r="133" spans="1:27" ht="14.25" thickTop="1" thickBot="1">
      <c r="A133" s="353"/>
      <c r="L133" s="82" t="s">
        <v>40</v>
      </c>
      <c r="M133" s="83">
        <f t="shared" ref="M133:Q133" si="145">+M130+M131+M132</f>
        <v>793</v>
      </c>
      <c r="N133" s="84">
        <f t="shared" si="145"/>
        <v>1755</v>
      </c>
      <c r="O133" s="188">
        <f t="shared" si="145"/>
        <v>2548</v>
      </c>
      <c r="P133" s="83">
        <f t="shared" si="145"/>
        <v>0</v>
      </c>
      <c r="Q133" s="188">
        <f t="shared" si="145"/>
        <v>2548</v>
      </c>
      <c r="R133" s="83"/>
      <c r="S133" s="84"/>
      <c r="T133" s="188"/>
      <c r="U133" s="83"/>
      <c r="V133" s="188"/>
      <c r="W133" s="85"/>
    </row>
    <row r="134" spans="1:27" ht="14.25" thickTop="1" thickBot="1">
      <c r="A134" s="353" t="str">
        <f>IF(ISERROR(F134/G134)," ",IF(F134/G134&gt;0.5,IF(F134/G134&lt;1.5," ","NOT OK"),"NOT OK"))</f>
        <v xml:space="preserve"> </v>
      </c>
      <c r="L134" s="82" t="s">
        <v>62</v>
      </c>
      <c r="M134" s="83">
        <f t="shared" ref="M134:Q134" si="146">M125+M129+M130+M131+M132</f>
        <v>2757</v>
      </c>
      <c r="N134" s="84">
        <f t="shared" si="146"/>
        <v>5381</v>
      </c>
      <c r="O134" s="180">
        <f t="shared" si="146"/>
        <v>8138</v>
      </c>
      <c r="P134" s="83">
        <f t="shared" si="146"/>
        <v>1</v>
      </c>
      <c r="Q134" s="180">
        <f t="shared" si="146"/>
        <v>8139</v>
      </c>
      <c r="R134" s="83"/>
      <c r="S134" s="84"/>
      <c r="T134" s="180"/>
      <c r="U134" s="83"/>
      <c r="V134" s="180"/>
      <c r="W134" s="85"/>
      <c r="Y134" s="292"/>
      <c r="Z134" s="292"/>
    </row>
    <row r="135" spans="1:27" ht="14.25" thickTop="1" thickBot="1">
      <c r="A135" s="353"/>
      <c r="L135" s="82" t="s">
        <v>63</v>
      </c>
      <c r="M135" s="83">
        <f t="shared" ref="M135:Q135" si="147">+M120+M125+M129+M133</f>
        <v>3633</v>
      </c>
      <c r="N135" s="84">
        <f t="shared" si="147"/>
        <v>7208</v>
      </c>
      <c r="O135" s="188">
        <f t="shared" si="147"/>
        <v>10841</v>
      </c>
      <c r="P135" s="83">
        <f t="shared" si="147"/>
        <v>3</v>
      </c>
      <c r="Q135" s="188">
        <f t="shared" si="147"/>
        <v>10844</v>
      </c>
      <c r="R135" s="83"/>
      <c r="S135" s="84"/>
      <c r="T135" s="188"/>
      <c r="U135" s="83"/>
      <c r="V135" s="188"/>
      <c r="W135" s="85"/>
      <c r="Y135" s="292"/>
      <c r="Z135" s="292"/>
    </row>
    <row r="136" spans="1:27" ht="14.25" thickTop="1" thickBot="1">
      <c r="L136" s="92" t="s">
        <v>60</v>
      </c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</row>
    <row r="137" spans="1:27" ht="13.5" thickTop="1">
      <c r="L137" s="675" t="s">
        <v>42</v>
      </c>
      <c r="M137" s="676"/>
      <c r="N137" s="676"/>
      <c r="O137" s="676"/>
      <c r="P137" s="676"/>
      <c r="Q137" s="676"/>
      <c r="R137" s="676"/>
      <c r="S137" s="676"/>
      <c r="T137" s="676"/>
      <c r="U137" s="676"/>
      <c r="V137" s="676"/>
      <c r="W137" s="677"/>
    </row>
    <row r="138" spans="1:27" ht="13.5" thickBot="1">
      <c r="L138" s="678" t="s">
        <v>45</v>
      </c>
      <c r="M138" s="679"/>
      <c r="N138" s="679"/>
      <c r="O138" s="679"/>
      <c r="P138" s="679"/>
      <c r="Q138" s="679"/>
      <c r="R138" s="679"/>
      <c r="S138" s="679"/>
      <c r="T138" s="679"/>
      <c r="U138" s="679"/>
      <c r="V138" s="679"/>
      <c r="W138" s="680"/>
    </row>
    <row r="139" spans="1:27" ht="14.25" thickTop="1" thickBot="1">
      <c r="L139" s="56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8" t="s">
        <v>34</v>
      </c>
    </row>
    <row r="140" spans="1:27" ht="14.25" thickTop="1" thickBot="1">
      <c r="L140" s="59"/>
      <c r="M140" s="198" t="s">
        <v>65</v>
      </c>
      <c r="N140" s="197"/>
      <c r="O140" s="198"/>
      <c r="P140" s="196"/>
      <c r="Q140" s="197"/>
      <c r="R140" s="196" t="s">
        <v>66</v>
      </c>
      <c r="S140" s="197"/>
      <c r="T140" s="198"/>
      <c r="U140" s="196"/>
      <c r="V140" s="196"/>
      <c r="W140" s="326" t="s">
        <v>2</v>
      </c>
    </row>
    <row r="141" spans="1:27" ht="13.5" thickTop="1">
      <c r="L141" s="61" t="s">
        <v>3</v>
      </c>
      <c r="M141" s="62"/>
      <c r="N141" s="63"/>
      <c r="O141" s="64"/>
      <c r="P141" s="65"/>
      <c r="Q141" s="101"/>
      <c r="R141" s="62"/>
      <c r="S141" s="63"/>
      <c r="T141" s="64"/>
      <c r="U141" s="65"/>
      <c r="V141" s="101"/>
      <c r="W141" s="327" t="s">
        <v>4</v>
      </c>
    </row>
    <row r="142" spans="1:27" ht="13.5" thickBot="1">
      <c r="L142" s="67"/>
      <c r="M142" s="68" t="s">
        <v>35</v>
      </c>
      <c r="N142" s="69" t="s">
        <v>36</v>
      </c>
      <c r="O142" s="70" t="s">
        <v>37</v>
      </c>
      <c r="P142" s="71" t="s">
        <v>32</v>
      </c>
      <c r="Q142" s="636" t="s">
        <v>7</v>
      </c>
      <c r="R142" s="68" t="s">
        <v>35</v>
      </c>
      <c r="S142" s="69" t="s">
        <v>36</v>
      </c>
      <c r="T142" s="70" t="s">
        <v>37</v>
      </c>
      <c r="U142" s="71" t="s">
        <v>32</v>
      </c>
      <c r="V142" s="420" t="s">
        <v>7</v>
      </c>
      <c r="W142" s="328"/>
    </row>
    <row r="143" spans="1:27" ht="5.25" customHeight="1" thickTop="1">
      <c r="L143" s="61"/>
      <c r="M143" s="73"/>
      <c r="N143" s="74"/>
      <c r="O143" s="75"/>
      <c r="P143" s="76"/>
      <c r="Q143" s="147"/>
      <c r="R143" s="73"/>
      <c r="S143" s="74"/>
      <c r="T143" s="75"/>
      <c r="U143" s="76"/>
      <c r="V143" s="147"/>
      <c r="W143" s="77"/>
    </row>
    <row r="144" spans="1:27">
      <c r="L144" s="61" t="s">
        <v>10</v>
      </c>
      <c r="M144" s="391">
        <f t="shared" ref="M144:N144" si="148">+M90+M117</f>
        <v>911</v>
      </c>
      <c r="N144" s="392">
        <f t="shared" si="148"/>
        <v>3628</v>
      </c>
      <c r="O144" s="187">
        <f>M144+N144</f>
        <v>4539</v>
      </c>
      <c r="P144" s="389">
        <f>+P90+P117</f>
        <v>9</v>
      </c>
      <c r="Q144" s="193">
        <f>O144+P144</f>
        <v>4548</v>
      </c>
      <c r="R144" s="391">
        <f t="shared" ref="R144:S146" si="149">+R90+R117</f>
        <v>1034</v>
      </c>
      <c r="S144" s="392">
        <f t="shared" si="149"/>
        <v>3869</v>
      </c>
      <c r="T144" s="187">
        <f>R144+S144</f>
        <v>4903</v>
      </c>
      <c r="U144" s="389">
        <f>+U90+U117</f>
        <v>0</v>
      </c>
      <c r="V144" s="193">
        <f>T144+U144</f>
        <v>4903</v>
      </c>
      <c r="W144" s="81">
        <f>IF(Q144=0,0,((V144/Q144)-1)*100)</f>
        <v>7.805628847845214</v>
      </c>
      <c r="Y144" s="292"/>
      <c r="Z144" s="292"/>
    </row>
    <row r="145" spans="1:28">
      <c r="L145" s="61" t="s">
        <v>11</v>
      </c>
      <c r="M145" s="391">
        <f t="shared" ref="M145:N145" si="150">+M91+M118</f>
        <v>870</v>
      </c>
      <c r="N145" s="392">
        <f t="shared" si="150"/>
        <v>3585</v>
      </c>
      <c r="O145" s="187">
        <f>M145+N145</f>
        <v>4455</v>
      </c>
      <c r="P145" s="389">
        <f>+P91+P118</f>
        <v>14</v>
      </c>
      <c r="Q145" s="193">
        <f>O145+P145</f>
        <v>4469</v>
      </c>
      <c r="R145" s="391">
        <f t="shared" si="149"/>
        <v>1114</v>
      </c>
      <c r="S145" s="392">
        <f t="shared" si="149"/>
        <v>3996</v>
      </c>
      <c r="T145" s="187">
        <f>R145+S145</f>
        <v>5110</v>
      </c>
      <c r="U145" s="389">
        <f>+U91+U118</f>
        <v>0</v>
      </c>
      <c r="V145" s="193">
        <f>T145+U145</f>
        <v>5110</v>
      </c>
      <c r="W145" s="81">
        <f>IF(Q145=0,0,((V145/Q145)-1)*100)</f>
        <v>14.343253524278365</v>
      </c>
      <c r="Y145" s="292"/>
      <c r="Z145" s="292"/>
    </row>
    <row r="146" spans="1:28" ht="13.5" thickBot="1">
      <c r="L146" s="67" t="s">
        <v>12</v>
      </c>
      <c r="M146" s="391">
        <f t="shared" ref="M146:N146" si="151">+M92+M119</f>
        <v>882</v>
      </c>
      <c r="N146" s="392">
        <f t="shared" si="151"/>
        <v>3667</v>
      </c>
      <c r="O146" s="187">
        <f>M146+N146</f>
        <v>4549</v>
      </c>
      <c r="P146" s="389">
        <f>+P92+P119</f>
        <v>3</v>
      </c>
      <c r="Q146" s="193">
        <f>O146+P146</f>
        <v>4552</v>
      </c>
      <c r="R146" s="391">
        <f t="shared" si="149"/>
        <v>880</v>
      </c>
      <c r="S146" s="392">
        <f t="shared" si="149"/>
        <v>3754</v>
      </c>
      <c r="T146" s="187">
        <f>R146+S146</f>
        <v>4634</v>
      </c>
      <c r="U146" s="389">
        <f>+U92+U119</f>
        <v>0</v>
      </c>
      <c r="V146" s="193">
        <f>T146+U146</f>
        <v>4634</v>
      </c>
      <c r="W146" s="81">
        <f>IF(Q146=0,0,((V146/Q146)-1)*100)</f>
        <v>1.8014059753954204</v>
      </c>
      <c r="Y146" s="292"/>
      <c r="Z146" s="292"/>
    </row>
    <row r="147" spans="1:28" ht="14.25" thickTop="1" thickBot="1">
      <c r="L147" s="82" t="s">
        <v>38</v>
      </c>
      <c r="M147" s="83">
        <f t="shared" ref="M147:Q147" si="152">+M144+M145+M146</f>
        <v>2663</v>
      </c>
      <c r="N147" s="84">
        <f t="shared" si="152"/>
        <v>10880</v>
      </c>
      <c r="O147" s="188">
        <f t="shared" si="152"/>
        <v>13543</v>
      </c>
      <c r="P147" s="83">
        <f t="shared" si="152"/>
        <v>26</v>
      </c>
      <c r="Q147" s="188">
        <f t="shared" si="152"/>
        <v>13569</v>
      </c>
      <c r="R147" s="83">
        <f t="shared" ref="R147:V147" si="153">+R144+R145+R146</f>
        <v>3028</v>
      </c>
      <c r="S147" s="84">
        <f t="shared" si="153"/>
        <v>11619</v>
      </c>
      <c r="T147" s="188">
        <f t="shared" si="153"/>
        <v>14647</v>
      </c>
      <c r="U147" s="83">
        <f t="shared" si="153"/>
        <v>0</v>
      </c>
      <c r="V147" s="188">
        <f t="shared" si="153"/>
        <v>14647</v>
      </c>
      <c r="W147" s="85">
        <f t="shared" ref="W147" si="154">IF(Q147=0,0,((V147/Q147)-1)*100)</f>
        <v>7.9445795563416688</v>
      </c>
      <c r="Y147" s="292"/>
      <c r="Z147" s="292"/>
    </row>
    <row r="148" spans="1:28" ht="14.25" thickTop="1" thickBot="1">
      <c r="L148" s="61" t="s">
        <v>13</v>
      </c>
      <c r="M148" s="391">
        <f t="shared" ref="M148:N148" si="155">+M94+M121</f>
        <v>893</v>
      </c>
      <c r="N148" s="392">
        <f t="shared" si="155"/>
        <v>3382</v>
      </c>
      <c r="O148" s="187">
        <f t="shared" ref="O148" si="156">M148+N148</f>
        <v>4275</v>
      </c>
      <c r="P148" s="389">
        <f>+P94+P121</f>
        <v>0</v>
      </c>
      <c r="Q148" s="193">
        <f>O148+P148</f>
        <v>4275</v>
      </c>
      <c r="R148" s="391">
        <f>+R94+R121</f>
        <v>808</v>
      </c>
      <c r="S148" s="392">
        <f>+S94+S121</f>
        <v>3347</v>
      </c>
      <c r="T148" s="187">
        <f t="shared" ref="T148" si="157">R148+S148</f>
        <v>4155</v>
      </c>
      <c r="U148" s="389">
        <f>+U94+U121</f>
        <v>0</v>
      </c>
      <c r="V148" s="193">
        <f>T148+U148</f>
        <v>4155</v>
      </c>
      <c r="W148" s="81">
        <f>IF(Q148=0,0,((V148/Q148)-1)*100)</f>
        <v>-2.8070175438596467</v>
      </c>
      <c r="X148" s="645"/>
      <c r="Y148" s="646"/>
      <c r="Z148" s="646"/>
      <c r="AA148" s="647"/>
    </row>
    <row r="149" spans="1:28" ht="14.25" thickTop="1" thickBot="1">
      <c r="A149" s="353"/>
      <c r="L149" s="82" t="s">
        <v>67</v>
      </c>
      <c r="M149" s="83">
        <f>+M147+M148</f>
        <v>3556</v>
      </c>
      <c r="N149" s="84">
        <f t="shared" ref="N149:V149" si="158">+N147+N148</f>
        <v>14262</v>
      </c>
      <c r="O149" s="180">
        <f t="shared" si="158"/>
        <v>17818</v>
      </c>
      <c r="P149" s="83">
        <f t="shared" si="158"/>
        <v>26</v>
      </c>
      <c r="Q149" s="180">
        <f t="shared" si="158"/>
        <v>17844</v>
      </c>
      <c r="R149" s="83">
        <f t="shared" si="158"/>
        <v>3836</v>
      </c>
      <c r="S149" s="84">
        <f t="shared" si="158"/>
        <v>14966</v>
      </c>
      <c r="T149" s="180">
        <f t="shared" si="158"/>
        <v>18802</v>
      </c>
      <c r="U149" s="83">
        <f t="shared" si="158"/>
        <v>0</v>
      </c>
      <c r="V149" s="180">
        <f t="shared" si="158"/>
        <v>18802</v>
      </c>
      <c r="W149" s="85">
        <f t="shared" ref="W149" si="159">IF(Q149=0,0,((V149/Q149)-1)*100)</f>
        <v>5.3687514010311688</v>
      </c>
      <c r="X149" s="645"/>
      <c r="Y149" s="646"/>
      <c r="Z149" s="646"/>
      <c r="AA149" s="647"/>
      <c r="AB149" s="290"/>
    </row>
    <row r="150" spans="1:28" ht="13.5" thickTop="1">
      <c r="L150" s="61" t="s">
        <v>14</v>
      </c>
      <c r="M150" s="391">
        <f t="shared" ref="M150:N150" si="160">+M96+M123</f>
        <v>823</v>
      </c>
      <c r="N150" s="392">
        <f t="shared" si="160"/>
        <v>3180</v>
      </c>
      <c r="O150" s="187">
        <f>M150+N150</f>
        <v>4003</v>
      </c>
      <c r="P150" s="389">
        <f>+P96+P123</f>
        <v>13</v>
      </c>
      <c r="Q150" s="193">
        <f>O150+P150</f>
        <v>4016</v>
      </c>
      <c r="R150" s="391"/>
      <c r="S150" s="392"/>
      <c r="T150" s="187"/>
      <c r="U150" s="389"/>
      <c r="V150" s="193"/>
      <c r="W150" s="81"/>
      <c r="Y150" s="292"/>
      <c r="Z150" s="292"/>
      <c r="AB150" s="292"/>
    </row>
    <row r="151" spans="1:28" ht="13.5" thickBot="1">
      <c r="L151" s="61" t="s">
        <v>15</v>
      </c>
      <c r="M151" s="391">
        <f t="shared" ref="M151:N151" si="161">+M97+M124</f>
        <v>1121</v>
      </c>
      <c r="N151" s="392">
        <f t="shared" si="161"/>
        <v>3957</v>
      </c>
      <c r="O151" s="187">
        <f>M151+N151</f>
        <v>5078</v>
      </c>
      <c r="P151" s="389">
        <f>+P97+P124</f>
        <v>21</v>
      </c>
      <c r="Q151" s="193">
        <f>O151+P151</f>
        <v>5099</v>
      </c>
      <c r="R151" s="391"/>
      <c r="S151" s="392"/>
      <c r="T151" s="187"/>
      <c r="U151" s="389"/>
      <c r="V151" s="193"/>
      <c r="W151" s="81"/>
      <c r="Y151" s="292"/>
      <c r="Z151" s="292"/>
    </row>
    <row r="152" spans="1:28" ht="14.25" thickTop="1" thickBot="1">
      <c r="A152" s="353"/>
      <c r="L152" s="82" t="s">
        <v>61</v>
      </c>
      <c r="M152" s="83">
        <f t="shared" ref="M152:Q152" si="162">+M148+M150+M151</f>
        <v>2837</v>
      </c>
      <c r="N152" s="84">
        <f t="shared" si="162"/>
        <v>10519</v>
      </c>
      <c r="O152" s="188">
        <f t="shared" si="162"/>
        <v>13356</v>
      </c>
      <c r="P152" s="83">
        <f t="shared" si="162"/>
        <v>34</v>
      </c>
      <c r="Q152" s="188">
        <f t="shared" si="162"/>
        <v>13390</v>
      </c>
      <c r="R152" s="83"/>
      <c r="S152" s="84"/>
      <c r="T152" s="188"/>
      <c r="U152" s="83"/>
      <c r="V152" s="188"/>
      <c r="W152" s="85"/>
      <c r="Y152" s="292"/>
      <c r="Z152" s="292"/>
    </row>
    <row r="153" spans="1:28" ht="13.5" thickTop="1">
      <c r="L153" s="61" t="s">
        <v>16</v>
      </c>
      <c r="M153" s="391">
        <f t="shared" ref="M153:N153" si="163">+M99+M126</f>
        <v>1209</v>
      </c>
      <c r="N153" s="392">
        <f t="shared" si="163"/>
        <v>3804</v>
      </c>
      <c r="O153" s="187">
        <f t="shared" ref="O153" si="164">M153+N153</f>
        <v>5013</v>
      </c>
      <c r="P153" s="389">
        <f>+P99+P126</f>
        <v>0</v>
      </c>
      <c r="Q153" s="193">
        <f>O153+P153</f>
        <v>5013</v>
      </c>
      <c r="R153" s="391"/>
      <c r="S153" s="392"/>
      <c r="T153" s="187"/>
      <c r="U153" s="389"/>
      <c r="V153" s="193"/>
      <c r="W153" s="81"/>
      <c r="Y153" s="292"/>
      <c r="Z153" s="292"/>
    </row>
    <row r="154" spans="1:28">
      <c r="L154" s="61" t="s">
        <v>17</v>
      </c>
      <c r="M154" s="391">
        <f t="shared" ref="M154:N154" si="165">+M100+M127</f>
        <v>1172</v>
      </c>
      <c r="N154" s="392">
        <f t="shared" si="165"/>
        <v>4122</v>
      </c>
      <c r="O154" s="187">
        <f>M154+N154</f>
        <v>5294</v>
      </c>
      <c r="P154" s="389">
        <f>+P100+P127</f>
        <v>2</v>
      </c>
      <c r="Q154" s="193">
        <f>O154+P154</f>
        <v>5296</v>
      </c>
      <c r="R154" s="391"/>
      <c r="S154" s="392"/>
      <c r="T154" s="187"/>
      <c r="U154" s="389"/>
      <c r="V154" s="193"/>
      <c r="W154" s="81"/>
      <c r="Y154" s="292"/>
      <c r="Z154" s="292"/>
    </row>
    <row r="155" spans="1:28" ht="13.5" thickBot="1">
      <c r="L155" s="61" t="s">
        <v>18</v>
      </c>
      <c r="M155" s="391">
        <f t="shared" ref="M155:N155" si="166">+M101+M128</f>
        <v>1013</v>
      </c>
      <c r="N155" s="392">
        <f t="shared" si="166"/>
        <v>3766</v>
      </c>
      <c r="O155" s="189">
        <f>M155+N155</f>
        <v>4779</v>
      </c>
      <c r="P155" s="86">
        <f>+P101+P128</f>
        <v>0</v>
      </c>
      <c r="Q155" s="193">
        <f>O155+P155</f>
        <v>4779</v>
      </c>
      <c r="R155" s="391"/>
      <c r="S155" s="392"/>
      <c r="T155" s="189"/>
      <c r="U155" s="86"/>
      <c r="V155" s="193"/>
      <c r="W155" s="81"/>
      <c r="Y155" s="292"/>
      <c r="Z155" s="292"/>
    </row>
    <row r="156" spans="1:28" ht="14.25" thickTop="1" thickBot="1">
      <c r="A156" s="353"/>
      <c r="L156" s="87" t="s">
        <v>19</v>
      </c>
      <c r="M156" s="88">
        <f t="shared" ref="M156:Q156" si="167">+M153+M154+M155</f>
        <v>3394</v>
      </c>
      <c r="N156" s="88">
        <f t="shared" si="167"/>
        <v>11692</v>
      </c>
      <c r="O156" s="190">
        <f t="shared" si="167"/>
        <v>15086</v>
      </c>
      <c r="P156" s="89">
        <f t="shared" si="167"/>
        <v>2</v>
      </c>
      <c r="Q156" s="190">
        <f t="shared" si="167"/>
        <v>15088</v>
      </c>
      <c r="R156" s="88"/>
      <c r="S156" s="88"/>
      <c r="T156" s="190"/>
      <c r="U156" s="89"/>
      <c r="V156" s="190"/>
      <c r="W156" s="90"/>
      <c r="Y156" s="292"/>
      <c r="Z156" s="292"/>
    </row>
    <row r="157" spans="1:28" ht="13.5" thickTop="1">
      <c r="A157" s="353"/>
      <c r="L157" s="61" t="s">
        <v>21</v>
      </c>
      <c r="M157" s="391">
        <f t="shared" ref="M157:N157" si="168">+M103+M130</f>
        <v>1189</v>
      </c>
      <c r="N157" s="392">
        <f t="shared" si="168"/>
        <v>3500</v>
      </c>
      <c r="O157" s="189">
        <f>M157+N157</f>
        <v>4689</v>
      </c>
      <c r="P157" s="91">
        <f>+P103+P130</f>
        <v>0</v>
      </c>
      <c r="Q157" s="193">
        <f>O157+P157</f>
        <v>4689</v>
      </c>
      <c r="R157" s="391"/>
      <c r="S157" s="392"/>
      <c r="T157" s="189"/>
      <c r="U157" s="91"/>
      <c r="V157" s="193"/>
      <c r="W157" s="81"/>
      <c r="Y157" s="292"/>
    </row>
    <row r="158" spans="1:28">
      <c r="A158" s="353"/>
      <c r="L158" s="61" t="s">
        <v>22</v>
      </c>
      <c r="M158" s="391">
        <f t="shared" ref="M158:N158" si="169">+M104+M131</f>
        <v>1040</v>
      </c>
      <c r="N158" s="392">
        <f t="shared" si="169"/>
        <v>3156</v>
      </c>
      <c r="O158" s="189">
        <f t="shared" ref="O158" si="170">M158+N158</f>
        <v>4196</v>
      </c>
      <c r="P158" s="389">
        <f>+P104+P131</f>
        <v>6</v>
      </c>
      <c r="Q158" s="193">
        <f>O158+P158</f>
        <v>4202</v>
      </c>
      <c r="R158" s="391"/>
      <c r="S158" s="392"/>
      <c r="T158" s="189"/>
      <c r="U158" s="389"/>
      <c r="V158" s="193"/>
      <c r="W158" s="81"/>
    </row>
    <row r="159" spans="1:28" ht="13.5" thickBot="1">
      <c r="A159" s="355"/>
      <c r="K159" s="355"/>
      <c r="L159" s="61" t="s">
        <v>23</v>
      </c>
      <c r="M159" s="391">
        <f t="shared" ref="M159:N159" si="171">+M105+M132</f>
        <v>1109</v>
      </c>
      <c r="N159" s="392">
        <f t="shared" si="171"/>
        <v>3272</v>
      </c>
      <c r="O159" s="189">
        <f>M159+N159</f>
        <v>4381</v>
      </c>
      <c r="P159" s="389">
        <f>+P105+P132</f>
        <v>0</v>
      </c>
      <c r="Q159" s="193">
        <f>O159+P159</f>
        <v>4381</v>
      </c>
      <c r="R159" s="391"/>
      <c r="S159" s="392"/>
      <c r="T159" s="189"/>
      <c r="U159" s="389"/>
      <c r="V159" s="193"/>
      <c r="W159" s="81"/>
      <c r="X159" s="296"/>
      <c r="Y159" s="292"/>
      <c r="Z159" s="297"/>
      <c r="AA159" s="359"/>
    </row>
    <row r="160" spans="1:28" ht="14.25" thickTop="1" thickBot="1">
      <c r="A160" s="353"/>
      <c r="L160" s="82" t="s">
        <v>40</v>
      </c>
      <c r="M160" s="83">
        <f t="shared" ref="M160:Q160" si="172">+M157+M158+M159</f>
        <v>3338</v>
      </c>
      <c r="N160" s="84">
        <f t="shared" si="172"/>
        <v>9928</v>
      </c>
      <c r="O160" s="188">
        <f t="shared" si="172"/>
        <v>13266</v>
      </c>
      <c r="P160" s="83">
        <f t="shared" si="172"/>
        <v>6</v>
      </c>
      <c r="Q160" s="188">
        <f t="shared" si="172"/>
        <v>13272</v>
      </c>
      <c r="R160" s="83"/>
      <c r="S160" s="84"/>
      <c r="T160" s="188"/>
      <c r="U160" s="83"/>
      <c r="V160" s="188"/>
      <c r="W160" s="85"/>
    </row>
    <row r="161" spans="1:28" ht="14.25" thickTop="1" thickBot="1">
      <c r="A161" s="353" t="str">
        <f>IF(ISERROR(F161/G161)," ",IF(F161/G161&gt;0.5,IF(F161/G161&lt;1.5," ","NOT OK"),"NOT OK"))</f>
        <v xml:space="preserve"> </v>
      </c>
      <c r="L161" s="82" t="s">
        <v>62</v>
      </c>
      <c r="M161" s="83">
        <f t="shared" ref="M161:Q161" si="173">M152+M156+M157+M158+M159</f>
        <v>9569</v>
      </c>
      <c r="N161" s="84">
        <f t="shared" si="173"/>
        <v>32139</v>
      </c>
      <c r="O161" s="180">
        <f t="shared" si="173"/>
        <v>41708</v>
      </c>
      <c r="P161" s="83">
        <f t="shared" si="173"/>
        <v>42</v>
      </c>
      <c r="Q161" s="180">
        <f t="shared" si="173"/>
        <v>41750</v>
      </c>
      <c r="R161" s="83"/>
      <c r="S161" s="84"/>
      <c r="T161" s="180"/>
      <c r="U161" s="83"/>
      <c r="V161" s="180"/>
      <c r="W161" s="85"/>
      <c r="Y161" s="292"/>
      <c r="Z161" s="292"/>
    </row>
    <row r="162" spans="1:28" ht="14.25" thickTop="1" thickBot="1">
      <c r="A162" s="353"/>
      <c r="L162" s="82" t="s">
        <v>63</v>
      </c>
      <c r="M162" s="83">
        <f t="shared" ref="M162:Q162" si="174">+M147+M152+M156+M160</f>
        <v>12232</v>
      </c>
      <c r="N162" s="84">
        <f t="shared" si="174"/>
        <v>43019</v>
      </c>
      <c r="O162" s="188">
        <f t="shared" si="174"/>
        <v>55251</v>
      </c>
      <c r="P162" s="83">
        <f t="shared" si="174"/>
        <v>68</v>
      </c>
      <c r="Q162" s="188">
        <f t="shared" si="174"/>
        <v>55319</v>
      </c>
      <c r="R162" s="83"/>
      <c r="S162" s="84"/>
      <c r="T162" s="188"/>
      <c r="U162" s="83"/>
      <c r="V162" s="188"/>
      <c r="W162" s="85"/>
      <c r="Y162" s="292"/>
      <c r="Z162" s="292"/>
    </row>
    <row r="163" spans="1:28" ht="14.25" thickTop="1" thickBot="1">
      <c r="L163" s="92" t="s">
        <v>60</v>
      </c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</row>
    <row r="164" spans="1:28" ht="13.5" thickTop="1">
      <c r="L164" s="687" t="s">
        <v>54</v>
      </c>
      <c r="M164" s="688"/>
      <c r="N164" s="688"/>
      <c r="O164" s="688"/>
      <c r="P164" s="688"/>
      <c r="Q164" s="688"/>
      <c r="R164" s="688"/>
      <c r="S164" s="688"/>
      <c r="T164" s="688"/>
      <c r="U164" s="688"/>
      <c r="V164" s="688"/>
      <c r="W164" s="689"/>
    </row>
    <row r="165" spans="1:28" ht="24.75" customHeight="1" thickBot="1">
      <c r="L165" s="690" t="s">
        <v>51</v>
      </c>
      <c r="M165" s="691"/>
      <c r="N165" s="691"/>
      <c r="O165" s="691"/>
      <c r="P165" s="691"/>
      <c r="Q165" s="691"/>
      <c r="R165" s="691"/>
      <c r="S165" s="691"/>
      <c r="T165" s="691"/>
      <c r="U165" s="691"/>
      <c r="V165" s="691"/>
      <c r="W165" s="692"/>
    </row>
    <row r="166" spans="1:28" ht="14.25" thickTop="1" thickBot="1">
      <c r="L166" s="220"/>
      <c r="M166" s="221"/>
      <c r="N166" s="221"/>
      <c r="O166" s="221"/>
      <c r="P166" s="221"/>
      <c r="Q166" s="221"/>
      <c r="R166" s="221"/>
      <c r="S166" s="221"/>
      <c r="T166" s="221"/>
      <c r="U166" s="221"/>
      <c r="V166" s="221"/>
      <c r="W166" s="222" t="s">
        <v>34</v>
      </c>
    </row>
    <row r="167" spans="1:28" ht="14.25" thickTop="1" thickBot="1">
      <c r="L167" s="223"/>
      <c r="M167" s="263" t="s">
        <v>65</v>
      </c>
      <c r="N167" s="225"/>
      <c r="O167" s="263"/>
      <c r="P167" s="224"/>
      <c r="Q167" s="225"/>
      <c r="R167" s="224" t="s">
        <v>66</v>
      </c>
      <c r="S167" s="225"/>
      <c r="T167" s="263"/>
      <c r="U167" s="224"/>
      <c r="V167" s="224"/>
      <c r="W167" s="323" t="s">
        <v>2</v>
      </c>
    </row>
    <row r="168" spans="1:28" ht="13.5" thickTop="1">
      <c r="L168" s="227" t="s">
        <v>3</v>
      </c>
      <c r="M168" s="228"/>
      <c r="N168" s="229"/>
      <c r="O168" s="230"/>
      <c r="P168" s="231"/>
      <c r="Q168" s="230"/>
      <c r="R168" s="228"/>
      <c r="S168" s="229"/>
      <c r="T168" s="230"/>
      <c r="U168" s="231"/>
      <c r="V168" s="230"/>
      <c r="W168" s="324" t="s">
        <v>4</v>
      </c>
    </row>
    <row r="169" spans="1:28" ht="13.5" thickBot="1">
      <c r="L169" s="233"/>
      <c r="M169" s="234" t="s">
        <v>35</v>
      </c>
      <c r="N169" s="235" t="s">
        <v>36</v>
      </c>
      <c r="O169" s="236" t="s">
        <v>37</v>
      </c>
      <c r="P169" s="237" t="s">
        <v>32</v>
      </c>
      <c r="Q169" s="236" t="s">
        <v>7</v>
      </c>
      <c r="R169" s="234" t="s">
        <v>35</v>
      </c>
      <c r="S169" s="235" t="s">
        <v>36</v>
      </c>
      <c r="T169" s="236" t="s">
        <v>37</v>
      </c>
      <c r="U169" s="237" t="s">
        <v>32</v>
      </c>
      <c r="V169" s="236" t="s">
        <v>7</v>
      </c>
      <c r="W169" s="325"/>
    </row>
    <row r="170" spans="1:28" ht="5.25" customHeight="1" thickTop="1">
      <c r="L170" s="227"/>
      <c r="M170" s="239"/>
      <c r="N170" s="240"/>
      <c r="O170" s="241"/>
      <c r="P170" s="242"/>
      <c r="Q170" s="241"/>
      <c r="R170" s="239"/>
      <c r="S170" s="240"/>
      <c r="T170" s="241"/>
      <c r="U170" s="242"/>
      <c r="V170" s="241"/>
      <c r="W170" s="243"/>
    </row>
    <row r="171" spans="1:28">
      <c r="L171" s="227" t="s">
        <v>10</v>
      </c>
      <c r="M171" s="399">
        <v>0</v>
      </c>
      <c r="N171" s="400">
        <v>1</v>
      </c>
      <c r="O171" s="401">
        <f>M171+N171</f>
        <v>1</v>
      </c>
      <c r="P171" s="402">
        <v>0</v>
      </c>
      <c r="Q171" s="401">
        <f>O171+P171</f>
        <v>1</v>
      </c>
      <c r="R171" s="399">
        <v>0</v>
      </c>
      <c r="S171" s="400">
        <v>0</v>
      </c>
      <c r="T171" s="401">
        <f>R171+S171</f>
        <v>0</v>
      </c>
      <c r="U171" s="402">
        <v>0</v>
      </c>
      <c r="V171" s="401">
        <f>T171+U171</f>
        <v>0</v>
      </c>
      <c r="W171" s="248">
        <f>IF(Q171=0,0,((V171/Q171)-1)*100)</f>
        <v>-100</v>
      </c>
    </row>
    <row r="172" spans="1:28">
      <c r="L172" s="227" t="s">
        <v>11</v>
      </c>
      <c r="M172" s="399">
        <v>0</v>
      </c>
      <c r="N172" s="400">
        <v>14</v>
      </c>
      <c r="O172" s="401">
        <f>M172+N172</f>
        <v>14</v>
      </c>
      <c r="P172" s="402">
        <v>0</v>
      </c>
      <c r="Q172" s="401">
        <f>O172+P172</f>
        <v>14</v>
      </c>
      <c r="R172" s="399">
        <v>0</v>
      </c>
      <c r="S172" s="400">
        <v>0</v>
      </c>
      <c r="T172" s="401">
        <f>R172+S172</f>
        <v>0</v>
      </c>
      <c r="U172" s="402">
        <v>0</v>
      </c>
      <c r="V172" s="401">
        <f>T172+U172</f>
        <v>0</v>
      </c>
      <c r="W172" s="248">
        <f>IF(Q172=0,0,((V172/Q172)-1)*100)</f>
        <v>-100</v>
      </c>
    </row>
    <row r="173" spans="1:28" ht="13.5" thickBot="1">
      <c r="L173" s="233" t="s">
        <v>12</v>
      </c>
      <c r="M173" s="399">
        <v>0</v>
      </c>
      <c r="N173" s="400">
        <v>0</v>
      </c>
      <c r="O173" s="401">
        <f>M173+N173</f>
        <v>0</v>
      </c>
      <c r="P173" s="402">
        <v>0</v>
      </c>
      <c r="Q173" s="401">
        <f t="shared" ref="Q173" si="175">O173+P173</f>
        <v>0</v>
      </c>
      <c r="R173" s="399">
        <v>0</v>
      </c>
      <c r="S173" s="400">
        <v>0</v>
      </c>
      <c r="T173" s="401">
        <f>R173+S173</f>
        <v>0</v>
      </c>
      <c r="U173" s="402">
        <v>0</v>
      </c>
      <c r="V173" s="401">
        <f t="shared" ref="V173" si="176">T173+U173</f>
        <v>0</v>
      </c>
      <c r="W173" s="248">
        <f>IF(Q173=0,0,((V173/Q173)-1)*100)</f>
        <v>0</v>
      </c>
    </row>
    <row r="174" spans="1:28" ht="14.25" thickTop="1" thickBot="1">
      <c r="L174" s="249" t="s">
        <v>57</v>
      </c>
      <c r="M174" s="250">
        <f t="shared" ref="M174:Q174" si="177">+M171+M172+M173</f>
        <v>0</v>
      </c>
      <c r="N174" s="251">
        <f t="shared" si="177"/>
        <v>15</v>
      </c>
      <c r="O174" s="252">
        <f t="shared" si="177"/>
        <v>15</v>
      </c>
      <c r="P174" s="250">
        <f t="shared" si="177"/>
        <v>0</v>
      </c>
      <c r="Q174" s="252">
        <f t="shared" si="177"/>
        <v>15</v>
      </c>
      <c r="R174" s="250">
        <f t="shared" ref="R174:V174" si="178">+R171+R172+R173</f>
        <v>0</v>
      </c>
      <c r="S174" s="251">
        <f t="shared" si="178"/>
        <v>0</v>
      </c>
      <c r="T174" s="252">
        <f t="shared" si="178"/>
        <v>0</v>
      </c>
      <c r="U174" s="250">
        <f t="shared" si="178"/>
        <v>0</v>
      </c>
      <c r="V174" s="252">
        <f t="shared" si="178"/>
        <v>0</v>
      </c>
      <c r="W174" s="253">
        <f t="shared" ref="W174:W176" si="179">IF(Q174=0,0,((V174/Q174)-1)*100)</f>
        <v>-100</v>
      </c>
    </row>
    <row r="175" spans="1:28" ht="14.25" thickTop="1" thickBot="1">
      <c r="L175" s="227" t="s">
        <v>13</v>
      </c>
      <c r="M175" s="399">
        <v>0</v>
      </c>
      <c r="N175" s="400">
        <v>1</v>
      </c>
      <c r="O175" s="401">
        <f>M175+N175</f>
        <v>1</v>
      </c>
      <c r="P175" s="402">
        <v>0</v>
      </c>
      <c r="Q175" s="401">
        <f>O175+P175</f>
        <v>1</v>
      </c>
      <c r="R175" s="399">
        <v>0</v>
      </c>
      <c r="S175" s="400">
        <v>0</v>
      </c>
      <c r="T175" s="401">
        <f>R175+S175</f>
        <v>0</v>
      </c>
      <c r="U175" s="402">
        <v>0</v>
      </c>
      <c r="V175" s="401">
        <f>T175+U175</f>
        <v>0</v>
      </c>
      <c r="W175" s="248">
        <f t="shared" si="179"/>
        <v>-100</v>
      </c>
    </row>
    <row r="176" spans="1:28" ht="14.25" thickTop="1" thickBot="1">
      <c r="L176" s="249" t="s">
        <v>68</v>
      </c>
      <c r="M176" s="250">
        <f>+M174+M175</f>
        <v>0</v>
      </c>
      <c r="N176" s="251">
        <f t="shared" ref="N176:V176" si="180">+N174+N175</f>
        <v>16</v>
      </c>
      <c r="O176" s="252">
        <f t="shared" si="180"/>
        <v>16</v>
      </c>
      <c r="P176" s="250">
        <f t="shared" si="180"/>
        <v>0</v>
      </c>
      <c r="Q176" s="252">
        <f t="shared" si="180"/>
        <v>16</v>
      </c>
      <c r="R176" s="250">
        <f t="shared" si="180"/>
        <v>0</v>
      </c>
      <c r="S176" s="251">
        <f t="shared" si="180"/>
        <v>0</v>
      </c>
      <c r="T176" s="252">
        <f t="shared" si="180"/>
        <v>0</v>
      </c>
      <c r="U176" s="250">
        <f t="shared" si="180"/>
        <v>0</v>
      </c>
      <c r="V176" s="252">
        <f t="shared" si="180"/>
        <v>0</v>
      </c>
      <c r="W176" s="651">
        <f t="shared" si="179"/>
        <v>-100</v>
      </c>
      <c r="AB176" s="290"/>
    </row>
    <row r="177" spans="1:27" ht="13.5" thickTop="1">
      <c r="L177" s="227" t="s">
        <v>14</v>
      </c>
      <c r="M177" s="399">
        <v>0</v>
      </c>
      <c r="N177" s="400">
        <v>1</v>
      </c>
      <c r="O177" s="401">
        <f>M177+N177</f>
        <v>1</v>
      </c>
      <c r="P177" s="402">
        <v>0</v>
      </c>
      <c r="Q177" s="401">
        <f>O177+P177</f>
        <v>1</v>
      </c>
      <c r="R177" s="399"/>
      <c r="S177" s="400"/>
      <c r="T177" s="401"/>
      <c r="U177" s="402"/>
      <c r="V177" s="401"/>
      <c r="W177" s="248"/>
    </row>
    <row r="178" spans="1:27" ht="13.5" thickBot="1">
      <c r="L178" s="227" t="s">
        <v>15</v>
      </c>
      <c r="M178" s="399">
        <v>0</v>
      </c>
      <c r="N178" s="400">
        <v>4</v>
      </c>
      <c r="O178" s="401">
        <f>M178+N178</f>
        <v>4</v>
      </c>
      <c r="P178" s="402">
        <v>0</v>
      </c>
      <c r="Q178" s="401">
        <f>O178+P178</f>
        <v>4</v>
      </c>
      <c r="R178" s="399"/>
      <c r="S178" s="400"/>
      <c r="T178" s="401"/>
      <c r="U178" s="402"/>
      <c r="V178" s="401"/>
      <c r="W178" s="248"/>
    </row>
    <row r="179" spans="1:27" ht="14.25" thickTop="1" thickBot="1">
      <c r="L179" s="249" t="s">
        <v>61</v>
      </c>
      <c r="M179" s="250">
        <f t="shared" ref="M179:Q179" si="181">+M175+M177+M178</f>
        <v>0</v>
      </c>
      <c r="N179" s="251">
        <f t="shared" si="181"/>
        <v>6</v>
      </c>
      <c r="O179" s="252">
        <f t="shared" si="181"/>
        <v>6</v>
      </c>
      <c r="P179" s="250">
        <f t="shared" si="181"/>
        <v>0</v>
      </c>
      <c r="Q179" s="252">
        <f t="shared" si="181"/>
        <v>6</v>
      </c>
      <c r="R179" s="250"/>
      <c r="S179" s="251"/>
      <c r="T179" s="252"/>
      <c r="U179" s="250"/>
      <c r="V179" s="252"/>
      <c r="W179" s="253"/>
    </row>
    <row r="180" spans="1:27" ht="13.5" thickTop="1">
      <c r="L180" s="227" t="s">
        <v>16</v>
      </c>
      <c r="M180" s="399">
        <v>0</v>
      </c>
      <c r="N180" s="400">
        <v>0</v>
      </c>
      <c r="O180" s="401">
        <f>SUM(M180:N180)</f>
        <v>0</v>
      </c>
      <c r="P180" s="402">
        <v>0</v>
      </c>
      <c r="Q180" s="401">
        <f t="shared" ref="Q180" si="182">O180+P180</f>
        <v>0</v>
      </c>
      <c r="R180" s="399"/>
      <c r="S180" s="400"/>
      <c r="T180" s="401"/>
      <c r="U180" s="402"/>
      <c r="V180" s="401"/>
      <c r="W180" s="248"/>
    </row>
    <row r="181" spans="1:27">
      <c r="L181" s="227" t="s">
        <v>17</v>
      </c>
      <c r="M181" s="399">
        <v>0</v>
      </c>
      <c r="N181" s="400">
        <v>1</v>
      </c>
      <c r="O181" s="401">
        <f>SUM(M181:N181)</f>
        <v>1</v>
      </c>
      <c r="P181" s="402">
        <v>0</v>
      </c>
      <c r="Q181" s="401">
        <f>O181+P181</f>
        <v>1</v>
      </c>
      <c r="R181" s="399"/>
      <c r="S181" s="400"/>
      <c r="T181" s="401"/>
      <c r="U181" s="402"/>
      <c r="V181" s="401"/>
      <c r="W181" s="248"/>
    </row>
    <row r="182" spans="1:27" ht="13.5" thickBot="1">
      <c r="L182" s="227" t="s">
        <v>18</v>
      </c>
      <c r="M182" s="399">
        <v>0</v>
      </c>
      <c r="N182" s="400">
        <v>0</v>
      </c>
      <c r="O182" s="254">
        <f>SUM(M182:N182)</f>
        <v>0</v>
      </c>
      <c r="P182" s="255">
        <v>0</v>
      </c>
      <c r="Q182" s="254">
        <f>O182+P182</f>
        <v>0</v>
      </c>
      <c r="R182" s="399"/>
      <c r="S182" s="400"/>
      <c r="T182" s="254"/>
      <c r="U182" s="255"/>
      <c r="V182" s="254"/>
      <c r="W182" s="248"/>
    </row>
    <row r="183" spans="1:27" ht="14.25" thickTop="1" thickBot="1">
      <c r="L183" s="256" t="s">
        <v>19</v>
      </c>
      <c r="M183" s="257">
        <f t="shared" ref="M183:Q183" si="183">+M180+M181+M182</f>
        <v>0</v>
      </c>
      <c r="N183" s="257">
        <f t="shared" si="183"/>
        <v>1</v>
      </c>
      <c r="O183" s="258">
        <f t="shared" si="183"/>
        <v>1</v>
      </c>
      <c r="P183" s="259">
        <f t="shared" si="183"/>
        <v>0</v>
      </c>
      <c r="Q183" s="258">
        <f t="shared" si="183"/>
        <v>1</v>
      </c>
      <c r="R183" s="257"/>
      <c r="S183" s="257"/>
      <c r="T183" s="258"/>
      <c r="U183" s="259"/>
      <c r="V183" s="258"/>
      <c r="W183" s="260"/>
    </row>
    <row r="184" spans="1:27" ht="13.5" thickTop="1">
      <c r="A184" s="355"/>
      <c r="K184" s="355"/>
      <c r="L184" s="227" t="s">
        <v>21</v>
      </c>
      <c r="M184" s="399">
        <v>0</v>
      </c>
      <c r="N184" s="400">
        <v>0</v>
      </c>
      <c r="O184" s="254">
        <f>SUM(M184:N184)</f>
        <v>0</v>
      </c>
      <c r="P184" s="261">
        <v>0</v>
      </c>
      <c r="Q184" s="254">
        <f>O184+P184</f>
        <v>0</v>
      </c>
      <c r="R184" s="399"/>
      <c r="S184" s="400"/>
      <c r="T184" s="254"/>
      <c r="U184" s="261"/>
      <c r="V184" s="254"/>
      <c r="W184" s="248"/>
      <c r="X184" s="296"/>
      <c r="Y184" s="297"/>
      <c r="Z184" s="297"/>
      <c r="AA184" s="359"/>
    </row>
    <row r="185" spans="1:27">
      <c r="A185" s="355"/>
      <c r="K185" s="355"/>
      <c r="L185" s="227" t="s">
        <v>22</v>
      </c>
      <c r="M185" s="399">
        <v>0</v>
      </c>
      <c r="N185" s="400">
        <v>6</v>
      </c>
      <c r="O185" s="254">
        <f>SUM(M185:N185)</f>
        <v>6</v>
      </c>
      <c r="P185" s="402">
        <v>0</v>
      </c>
      <c r="Q185" s="254">
        <f>O185+P185</f>
        <v>6</v>
      </c>
      <c r="R185" s="399"/>
      <c r="S185" s="400"/>
      <c r="T185" s="254"/>
      <c r="U185" s="402"/>
      <c r="V185" s="254"/>
      <c r="W185" s="248"/>
      <c r="X185" s="296"/>
      <c r="Y185" s="297"/>
      <c r="Z185" s="297"/>
      <c r="AA185" s="359"/>
    </row>
    <row r="186" spans="1:27" ht="13.5" thickBot="1">
      <c r="A186" s="355"/>
      <c r="K186" s="355"/>
      <c r="L186" s="227" t="s">
        <v>23</v>
      </c>
      <c r="M186" s="399">
        <v>0</v>
      </c>
      <c r="N186" s="400">
        <v>0</v>
      </c>
      <c r="O186" s="254">
        <f>SUM(M186:N186)</f>
        <v>0</v>
      </c>
      <c r="P186" s="402">
        <v>0</v>
      </c>
      <c r="Q186" s="254">
        <f>O186+P186</f>
        <v>0</v>
      </c>
      <c r="R186" s="399"/>
      <c r="S186" s="400"/>
      <c r="T186" s="254"/>
      <c r="U186" s="402"/>
      <c r="V186" s="254"/>
      <c r="W186" s="248"/>
      <c r="X186" s="296"/>
      <c r="Y186" s="297"/>
      <c r="Z186" s="297"/>
      <c r="AA186" s="359"/>
    </row>
    <row r="187" spans="1:27" ht="14.25" thickTop="1" thickBot="1">
      <c r="L187" s="249" t="s">
        <v>40</v>
      </c>
      <c r="M187" s="250">
        <f t="shared" ref="M187:Q187" si="184">+M184+M185+M186</f>
        <v>0</v>
      </c>
      <c r="N187" s="251">
        <f t="shared" si="184"/>
        <v>6</v>
      </c>
      <c r="O187" s="252">
        <f t="shared" si="184"/>
        <v>6</v>
      </c>
      <c r="P187" s="250">
        <f t="shared" si="184"/>
        <v>0</v>
      </c>
      <c r="Q187" s="252">
        <f t="shared" si="184"/>
        <v>6</v>
      </c>
      <c r="R187" s="250"/>
      <c r="S187" s="251"/>
      <c r="T187" s="252"/>
      <c r="U187" s="250"/>
      <c r="V187" s="252"/>
      <c r="W187" s="253"/>
    </row>
    <row r="188" spans="1:27" ht="14.25" thickTop="1" thickBot="1">
      <c r="L188" s="249" t="s">
        <v>62</v>
      </c>
      <c r="M188" s="250">
        <f t="shared" ref="M188:Q188" si="185">M179+M183+M184+M185+M186</f>
        <v>0</v>
      </c>
      <c r="N188" s="251">
        <f t="shared" si="185"/>
        <v>13</v>
      </c>
      <c r="O188" s="252">
        <f t="shared" si="185"/>
        <v>13</v>
      </c>
      <c r="P188" s="250">
        <f t="shared" si="185"/>
        <v>0</v>
      </c>
      <c r="Q188" s="252">
        <f t="shared" si="185"/>
        <v>13</v>
      </c>
      <c r="R188" s="250"/>
      <c r="S188" s="251"/>
      <c r="T188" s="252"/>
      <c r="U188" s="250"/>
      <c r="V188" s="252"/>
      <c r="W188" s="253"/>
      <c r="X188" s="1"/>
      <c r="AA188" s="1"/>
    </row>
    <row r="189" spans="1:27" ht="14.25" thickTop="1" thickBot="1">
      <c r="L189" s="249" t="s">
        <v>63</v>
      </c>
      <c r="M189" s="250">
        <f t="shared" ref="M189:Q189" si="186">+M174+M179+M183+M187</f>
        <v>0</v>
      </c>
      <c r="N189" s="251">
        <f t="shared" si="186"/>
        <v>28</v>
      </c>
      <c r="O189" s="252">
        <f t="shared" si="186"/>
        <v>28</v>
      </c>
      <c r="P189" s="250">
        <f t="shared" si="186"/>
        <v>0</v>
      </c>
      <c r="Q189" s="252">
        <f t="shared" si="186"/>
        <v>28</v>
      </c>
      <c r="R189" s="250"/>
      <c r="S189" s="251"/>
      <c r="T189" s="252"/>
      <c r="U189" s="250"/>
      <c r="V189" s="252"/>
      <c r="W189" s="253"/>
    </row>
    <row r="190" spans="1:27" ht="14.25" thickTop="1" thickBot="1">
      <c r="L190" s="262" t="s">
        <v>60</v>
      </c>
      <c r="M190" s="221"/>
      <c r="N190" s="221"/>
      <c r="O190" s="221"/>
      <c r="P190" s="221"/>
      <c r="Q190" s="221"/>
      <c r="R190" s="221"/>
      <c r="S190" s="221"/>
      <c r="T190" s="221"/>
      <c r="U190" s="221"/>
      <c r="V190" s="221"/>
      <c r="W190" s="221"/>
    </row>
    <row r="191" spans="1:27" ht="13.5" thickTop="1">
      <c r="L191" s="687" t="s">
        <v>55</v>
      </c>
      <c r="M191" s="688"/>
      <c r="N191" s="688"/>
      <c r="O191" s="688"/>
      <c r="P191" s="688"/>
      <c r="Q191" s="688"/>
      <c r="R191" s="688"/>
      <c r="S191" s="688"/>
      <c r="T191" s="688"/>
      <c r="U191" s="688"/>
      <c r="V191" s="688"/>
      <c r="W191" s="689"/>
    </row>
    <row r="192" spans="1:27" ht="13.5" thickBot="1">
      <c r="L192" s="690" t="s">
        <v>52</v>
      </c>
      <c r="M192" s="691"/>
      <c r="N192" s="691"/>
      <c r="O192" s="691"/>
      <c r="P192" s="691"/>
      <c r="Q192" s="691"/>
      <c r="R192" s="691"/>
      <c r="S192" s="691"/>
      <c r="T192" s="691"/>
      <c r="U192" s="691"/>
      <c r="V192" s="691"/>
      <c r="W192" s="692"/>
    </row>
    <row r="193" spans="12:28" ht="14.25" thickTop="1" thickBot="1">
      <c r="L193" s="220"/>
      <c r="M193" s="221"/>
      <c r="N193" s="221"/>
      <c r="O193" s="221"/>
      <c r="P193" s="221"/>
      <c r="Q193" s="221"/>
      <c r="R193" s="221"/>
      <c r="S193" s="221"/>
      <c r="T193" s="221"/>
      <c r="U193" s="221"/>
      <c r="V193" s="221"/>
      <c r="W193" s="222" t="s">
        <v>34</v>
      </c>
    </row>
    <row r="194" spans="12:28" ht="14.25" thickTop="1" thickBot="1">
      <c r="L194" s="223"/>
      <c r="M194" s="263" t="s">
        <v>65</v>
      </c>
      <c r="N194" s="225"/>
      <c r="O194" s="263"/>
      <c r="P194" s="224"/>
      <c r="Q194" s="225"/>
      <c r="R194" s="224" t="s">
        <v>66</v>
      </c>
      <c r="S194" s="225"/>
      <c r="T194" s="263"/>
      <c r="U194" s="224"/>
      <c r="V194" s="224"/>
      <c r="W194" s="323" t="s">
        <v>2</v>
      </c>
    </row>
    <row r="195" spans="12:28" ht="13.5" thickTop="1">
      <c r="L195" s="227" t="s">
        <v>3</v>
      </c>
      <c r="M195" s="228"/>
      <c r="N195" s="229"/>
      <c r="O195" s="230"/>
      <c r="P195" s="231"/>
      <c r="Q195" s="230"/>
      <c r="R195" s="228"/>
      <c r="S195" s="229"/>
      <c r="T195" s="230"/>
      <c r="U195" s="231"/>
      <c r="V195" s="230"/>
      <c r="W195" s="324" t="s">
        <v>4</v>
      </c>
    </row>
    <row r="196" spans="12:28" ht="13.5" thickBot="1">
      <c r="L196" s="233"/>
      <c r="M196" s="234" t="s">
        <v>35</v>
      </c>
      <c r="N196" s="235" t="s">
        <v>36</v>
      </c>
      <c r="O196" s="236" t="s">
        <v>37</v>
      </c>
      <c r="P196" s="237" t="s">
        <v>32</v>
      </c>
      <c r="Q196" s="236" t="s">
        <v>7</v>
      </c>
      <c r="R196" s="234" t="s">
        <v>35</v>
      </c>
      <c r="S196" s="235" t="s">
        <v>36</v>
      </c>
      <c r="T196" s="236" t="s">
        <v>37</v>
      </c>
      <c r="U196" s="237" t="s">
        <v>32</v>
      </c>
      <c r="V196" s="236" t="s">
        <v>7</v>
      </c>
      <c r="W196" s="325"/>
    </row>
    <row r="197" spans="12:28" ht="6" customHeight="1" thickTop="1">
      <c r="L197" s="227"/>
      <c r="M197" s="239"/>
      <c r="N197" s="240"/>
      <c r="O197" s="241"/>
      <c r="P197" s="242"/>
      <c r="Q197" s="241"/>
      <c r="R197" s="239"/>
      <c r="S197" s="240"/>
      <c r="T197" s="241"/>
      <c r="U197" s="242"/>
      <c r="V197" s="241"/>
      <c r="W197" s="243"/>
    </row>
    <row r="198" spans="12:28">
      <c r="L198" s="227" t="s">
        <v>10</v>
      </c>
      <c r="M198" s="399">
        <v>106</v>
      </c>
      <c r="N198" s="400">
        <v>866</v>
      </c>
      <c r="O198" s="401">
        <f>M198+N198</f>
        <v>972</v>
      </c>
      <c r="P198" s="402">
        <v>1</v>
      </c>
      <c r="Q198" s="401">
        <f>O198+P198</f>
        <v>973</v>
      </c>
      <c r="R198" s="399">
        <v>0</v>
      </c>
      <c r="S198" s="400">
        <v>0</v>
      </c>
      <c r="T198" s="401">
        <f>R198+S198</f>
        <v>0</v>
      </c>
      <c r="U198" s="402">
        <v>0</v>
      </c>
      <c r="V198" s="401">
        <f>T198+U198</f>
        <v>0</v>
      </c>
      <c r="W198" s="248">
        <f>IF(Q198=0,0,((V198/Q198)-1)*100)</f>
        <v>-100</v>
      </c>
    </row>
    <row r="199" spans="12:28">
      <c r="L199" s="227" t="s">
        <v>11</v>
      </c>
      <c r="M199" s="399">
        <v>118</v>
      </c>
      <c r="N199" s="400">
        <v>959</v>
      </c>
      <c r="O199" s="401">
        <f>M199+N199</f>
        <v>1077</v>
      </c>
      <c r="P199" s="402">
        <v>0</v>
      </c>
      <c r="Q199" s="401">
        <f>O199+P199</f>
        <v>1077</v>
      </c>
      <c r="R199" s="399">
        <v>0</v>
      </c>
      <c r="S199" s="400">
        <v>0</v>
      </c>
      <c r="T199" s="401">
        <f>R199+S199</f>
        <v>0</v>
      </c>
      <c r="U199" s="402">
        <v>0</v>
      </c>
      <c r="V199" s="401">
        <f>T199+U199</f>
        <v>0</v>
      </c>
      <c r="W199" s="248">
        <f>IF(Q199=0,0,((V199/Q199)-1)*100)</f>
        <v>-100</v>
      </c>
    </row>
    <row r="200" spans="12:28" ht="13.5" thickBot="1">
      <c r="L200" s="233" t="s">
        <v>12</v>
      </c>
      <c r="M200" s="399">
        <v>119</v>
      </c>
      <c r="N200" s="400">
        <v>929</v>
      </c>
      <c r="O200" s="401">
        <f>M200+N200</f>
        <v>1048</v>
      </c>
      <c r="P200" s="402">
        <v>0</v>
      </c>
      <c r="Q200" s="401">
        <f t="shared" ref="Q200" si="187">O200+P200</f>
        <v>1048</v>
      </c>
      <c r="R200" s="399">
        <v>0</v>
      </c>
      <c r="S200" s="400">
        <v>0</v>
      </c>
      <c r="T200" s="401">
        <f>R200+S200</f>
        <v>0</v>
      </c>
      <c r="U200" s="402">
        <v>0</v>
      </c>
      <c r="V200" s="401">
        <f t="shared" ref="V200" si="188">T200+U200</f>
        <v>0</v>
      </c>
      <c r="W200" s="248">
        <f>IF(Q200=0,0,((V200/Q200)-1)*100)</f>
        <v>-100</v>
      </c>
    </row>
    <row r="201" spans="12:28" ht="14.25" thickTop="1" thickBot="1">
      <c r="L201" s="249" t="s">
        <v>38</v>
      </c>
      <c r="M201" s="250">
        <f t="shared" ref="M201:Q201" si="189">+M198+M199+M200</f>
        <v>343</v>
      </c>
      <c r="N201" s="251">
        <f t="shared" si="189"/>
        <v>2754</v>
      </c>
      <c r="O201" s="252">
        <f t="shared" si="189"/>
        <v>3097</v>
      </c>
      <c r="P201" s="250">
        <f t="shared" si="189"/>
        <v>1</v>
      </c>
      <c r="Q201" s="252">
        <f t="shared" si="189"/>
        <v>3098</v>
      </c>
      <c r="R201" s="250">
        <f t="shared" ref="R201:V201" si="190">+R198+R199+R200</f>
        <v>0</v>
      </c>
      <c r="S201" s="251">
        <f t="shared" si="190"/>
        <v>0</v>
      </c>
      <c r="T201" s="252">
        <f t="shared" si="190"/>
        <v>0</v>
      </c>
      <c r="U201" s="250">
        <f t="shared" si="190"/>
        <v>0</v>
      </c>
      <c r="V201" s="252">
        <f t="shared" si="190"/>
        <v>0</v>
      </c>
      <c r="W201" s="253">
        <f t="shared" ref="W201:W203" si="191">IF(Q201=0,0,((V201/Q201)-1)*100)</f>
        <v>-100</v>
      </c>
    </row>
    <row r="202" spans="12:28" ht="14.25" thickTop="1" thickBot="1">
      <c r="L202" s="227" t="s">
        <v>13</v>
      </c>
      <c r="M202" s="399">
        <v>132</v>
      </c>
      <c r="N202" s="400">
        <v>945</v>
      </c>
      <c r="O202" s="401">
        <f>M202+N202</f>
        <v>1077</v>
      </c>
      <c r="P202" s="402">
        <v>0</v>
      </c>
      <c r="Q202" s="401">
        <f>O202+P202</f>
        <v>1077</v>
      </c>
      <c r="R202" s="399">
        <v>0</v>
      </c>
      <c r="S202" s="400">
        <v>0</v>
      </c>
      <c r="T202" s="401">
        <f>R202+S202</f>
        <v>0</v>
      </c>
      <c r="U202" s="402">
        <v>0</v>
      </c>
      <c r="V202" s="401">
        <f>T202+U202</f>
        <v>0</v>
      </c>
      <c r="W202" s="248">
        <f t="shared" si="191"/>
        <v>-100</v>
      </c>
    </row>
    <row r="203" spans="12:28" ht="14.25" thickTop="1" thickBot="1">
      <c r="L203" s="249" t="s">
        <v>68</v>
      </c>
      <c r="M203" s="250">
        <f>+M201+M202</f>
        <v>475</v>
      </c>
      <c r="N203" s="251">
        <f t="shared" ref="N203:V203" si="192">+N201+N202</f>
        <v>3699</v>
      </c>
      <c r="O203" s="252">
        <f t="shared" si="192"/>
        <v>4174</v>
      </c>
      <c r="P203" s="250">
        <f t="shared" si="192"/>
        <v>1</v>
      </c>
      <c r="Q203" s="252">
        <f t="shared" si="192"/>
        <v>4175</v>
      </c>
      <c r="R203" s="250">
        <f t="shared" si="192"/>
        <v>0</v>
      </c>
      <c r="S203" s="251">
        <f t="shared" si="192"/>
        <v>0</v>
      </c>
      <c r="T203" s="252">
        <f t="shared" si="192"/>
        <v>0</v>
      </c>
      <c r="U203" s="250">
        <f t="shared" si="192"/>
        <v>0</v>
      </c>
      <c r="V203" s="252">
        <f t="shared" si="192"/>
        <v>0</v>
      </c>
      <c r="W203" s="651">
        <f t="shared" si="191"/>
        <v>-100</v>
      </c>
      <c r="AB203" s="290"/>
    </row>
    <row r="204" spans="12:28" ht="13.5" thickTop="1">
      <c r="L204" s="227" t="s">
        <v>14</v>
      </c>
      <c r="M204" s="399">
        <v>122</v>
      </c>
      <c r="N204" s="400">
        <v>894</v>
      </c>
      <c r="O204" s="401">
        <f>M204+N204</f>
        <v>1016</v>
      </c>
      <c r="P204" s="402">
        <v>0</v>
      </c>
      <c r="Q204" s="401">
        <f>O204+P204</f>
        <v>1016</v>
      </c>
      <c r="R204" s="399"/>
      <c r="S204" s="400"/>
      <c r="T204" s="401"/>
      <c r="U204" s="402"/>
      <c r="V204" s="401"/>
      <c r="W204" s="248"/>
    </row>
    <row r="205" spans="12:28" ht="13.5" thickBot="1">
      <c r="L205" s="227" t="s">
        <v>15</v>
      </c>
      <c r="M205" s="399">
        <v>144</v>
      </c>
      <c r="N205" s="400">
        <v>1006</v>
      </c>
      <c r="O205" s="401">
        <f>M205+N205</f>
        <v>1150</v>
      </c>
      <c r="P205" s="402">
        <v>0</v>
      </c>
      <c r="Q205" s="401">
        <f>O205+P205</f>
        <v>1150</v>
      </c>
      <c r="R205" s="399"/>
      <c r="S205" s="400"/>
      <c r="T205" s="401"/>
      <c r="U205" s="402"/>
      <c r="V205" s="401"/>
      <c r="W205" s="248"/>
    </row>
    <row r="206" spans="12:28" ht="14.25" thickTop="1" thickBot="1">
      <c r="L206" s="249" t="s">
        <v>61</v>
      </c>
      <c r="M206" s="250">
        <f t="shared" ref="M206:Q206" si="193">+M202+M204+M205</f>
        <v>398</v>
      </c>
      <c r="N206" s="251">
        <f t="shared" si="193"/>
        <v>2845</v>
      </c>
      <c r="O206" s="252">
        <f t="shared" si="193"/>
        <v>3243</v>
      </c>
      <c r="P206" s="250">
        <f t="shared" si="193"/>
        <v>0</v>
      </c>
      <c r="Q206" s="252">
        <f t="shared" si="193"/>
        <v>3243</v>
      </c>
      <c r="R206" s="250"/>
      <c r="S206" s="251"/>
      <c r="T206" s="252"/>
      <c r="U206" s="250"/>
      <c r="V206" s="252"/>
      <c r="W206" s="253"/>
    </row>
    <row r="207" spans="12:28" ht="13.5" thickTop="1">
      <c r="L207" s="227" t="s">
        <v>16</v>
      </c>
      <c r="M207" s="399">
        <v>85</v>
      </c>
      <c r="N207" s="400">
        <v>727</v>
      </c>
      <c r="O207" s="401">
        <f>SUM(M207:N207)</f>
        <v>812</v>
      </c>
      <c r="P207" s="402">
        <v>0</v>
      </c>
      <c r="Q207" s="401">
        <f>O207+P207</f>
        <v>812</v>
      </c>
      <c r="R207" s="399"/>
      <c r="S207" s="400"/>
      <c r="T207" s="401"/>
      <c r="U207" s="402"/>
      <c r="V207" s="401"/>
      <c r="W207" s="248"/>
    </row>
    <row r="208" spans="12:28">
      <c r="L208" s="227" t="s">
        <v>17</v>
      </c>
      <c r="M208" s="399">
        <v>103</v>
      </c>
      <c r="N208" s="400">
        <v>890</v>
      </c>
      <c r="O208" s="401">
        <f>SUM(M208:N208)</f>
        <v>993</v>
      </c>
      <c r="P208" s="402">
        <v>0</v>
      </c>
      <c r="Q208" s="401">
        <f>O208+P208</f>
        <v>993</v>
      </c>
      <c r="R208" s="399"/>
      <c r="S208" s="400"/>
      <c r="T208" s="401"/>
      <c r="U208" s="402"/>
      <c r="V208" s="401"/>
      <c r="W208" s="248"/>
    </row>
    <row r="209" spans="1:27" ht="13.5" thickBot="1">
      <c r="L209" s="227" t="s">
        <v>18</v>
      </c>
      <c r="M209" s="399">
        <v>94</v>
      </c>
      <c r="N209" s="400">
        <v>935</v>
      </c>
      <c r="O209" s="254">
        <f>SUM(M209:N209)</f>
        <v>1029</v>
      </c>
      <c r="P209" s="255">
        <v>0</v>
      </c>
      <c r="Q209" s="254">
        <f>O209+P209</f>
        <v>1029</v>
      </c>
      <c r="R209" s="399"/>
      <c r="S209" s="400"/>
      <c r="T209" s="254"/>
      <c r="U209" s="255"/>
      <c r="V209" s="254"/>
      <c r="W209" s="248"/>
    </row>
    <row r="210" spans="1:27" ht="14.25" thickTop="1" thickBot="1">
      <c r="L210" s="256" t="s">
        <v>19</v>
      </c>
      <c r="M210" s="257">
        <f t="shared" ref="M210:Q210" si="194">+M207+M208+M209</f>
        <v>282</v>
      </c>
      <c r="N210" s="257">
        <f t="shared" si="194"/>
        <v>2552</v>
      </c>
      <c r="O210" s="258">
        <f t="shared" si="194"/>
        <v>2834</v>
      </c>
      <c r="P210" s="259">
        <f t="shared" si="194"/>
        <v>0</v>
      </c>
      <c r="Q210" s="258">
        <f t="shared" si="194"/>
        <v>2834</v>
      </c>
      <c r="R210" s="257"/>
      <c r="S210" s="257"/>
      <c r="T210" s="258"/>
      <c r="U210" s="259"/>
      <c r="V210" s="258"/>
      <c r="W210" s="260"/>
    </row>
    <row r="211" spans="1:27" ht="13.5" thickTop="1">
      <c r="A211" s="355"/>
      <c r="K211" s="355"/>
      <c r="L211" s="227" t="s">
        <v>21</v>
      </c>
      <c r="M211" s="399">
        <v>84</v>
      </c>
      <c r="N211" s="400">
        <v>846</v>
      </c>
      <c r="O211" s="254">
        <f>SUM(M211:N211)</f>
        <v>930</v>
      </c>
      <c r="P211" s="261">
        <v>0</v>
      </c>
      <c r="Q211" s="254">
        <f>O211+P211</f>
        <v>930</v>
      </c>
      <c r="R211" s="399"/>
      <c r="S211" s="400"/>
      <c r="T211" s="254"/>
      <c r="U211" s="261"/>
      <c r="V211" s="254"/>
      <c r="W211" s="248"/>
      <c r="X211" s="296"/>
      <c r="Y211" s="297"/>
      <c r="Z211" s="297"/>
      <c r="AA211" s="359"/>
    </row>
    <row r="212" spans="1:27">
      <c r="A212" s="355"/>
      <c r="K212" s="355"/>
      <c r="L212" s="227" t="s">
        <v>22</v>
      </c>
      <c r="M212" s="399">
        <v>65</v>
      </c>
      <c r="N212" s="400">
        <v>988</v>
      </c>
      <c r="O212" s="254">
        <f>SUM(M212:N212)</f>
        <v>1053</v>
      </c>
      <c r="P212" s="402">
        <v>0</v>
      </c>
      <c r="Q212" s="254">
        <f>O212+P212</f>
        <v>1053</v>
      </c>
      <c r="R212" s="399"/>
      <c r="S212" s="400"/>
      <c r="T212" s="254"/>
      <c r="U212" s="402"/>
      <c r="V212" s="254"/>
      <c r="W212" s="248"/>
      <c r="X212" s="296"/>
      <c r="Y212" s="297"/>
      <c r="Z212" s="297"/>
      <c r="AA212" s="359"/>
    </row>
    <row r="213" spans="1:27" ht="13.5" thickBot="1">
      <c r="A213" s="355"/>
      <c r="K213" s="355"/>
      <c r="L213" s="227" t="s">
        <v>23</v>
      </c>
      <c r="M213" s="399">
        <v>19</v>
      </c>
      <c r="N213" s="400">
        <v>254</v>
      </c>
      <c r="O213" s="254">
        <f>SUM(M213:N213)</f>
        <v>273</v>
      </c>
      <c r="P213" s="402">
        <v>0</v>
      </c>
      <c r="Q213" s="254">
        <f>O213+P213</f>
        <v>273</v>
      </c>
      <c r="R213" s="399"/>
      <c r="S213" s="400"/>
      <c r="T213" s="254"/>
      <c r="U213" s="402"/>
      <c r="V213" s="254"/>
      <c r="W213" s="248"/>
      <c r="X213" s="296"/>
      <c r="Y213" s="297"/>
      <c r="Z213" s="297"/>
      <c r="AA213" s="359"/>
    </row>
    <row r="214" spans="1:27" ht="14.25" thickTop="1" thickBot="1">
      <c r="L214" s="249" t="s">
        <v>40</v>
      </c>
      <c r="M214" s="250">
        <f t="shared" ref="M214:Q214" si="195">+M211+M212+M213</f>
        <v>168</v>
      </c>
      <c r="N214" s="251">
        <f t="shared" si="195"/>
        <v>2088</v>
      </c>
      <c r="O214" s="252">
        <f t="shared" si="195"/>
        <v>2256</v>
      </c>
      <c r="P214" s="250">
        <f t="shared" si="195"/>
        <v>0</v>
      </c>
      <c r="Q214" s="252">
        <f t="shared" si="195"/>
        <v>2256</v>
      </c>
      <c r="R214" s="250"/>
      <c r="S214" s="251"/>
      <c r="T214" s="252"/>
      <c r="U214" s="250"/>
      <c r="V214" s="252"/>
      <c r="W214" s="253"/>
    </row>
    <row r="215" spans="1:27" ht="14.25" thickTop="1" thickBot="1">
      <c r="L215" s="249" t="s">
        <v>62</v>
      </c>
      <c r="M215" s="250">
        <f t="shared" ref="M215:Q215" si="196">M206+M210+M211+M212+M213</f>
        <v>848</v>
      </c>
      <c r="N215" s="251">
        <f t="shared" si="196"/>
        <v>7485</v>
      </c>
      <c r="O215" s="252">
        <f t="shared" si="196"/>
        <v>8333</v>
      </c>
      <c r="P215" s="250">
        <f t="shared" si="196"/>
        <v>0</v>
      </c>
      <c r="Q215" s="252">
        <f t="shared" si="196"/>
        <v>8333</v>
      </c>
      <c r="R215" s="250"/>
      <c r="S215" s="251"/>
      <c r="T215" s="252"/>
      <c r="U215" s="250"/>
      <c r="V215" s="252"/>
      <c r="W215" s="253"/>
      <c r="X215" s="1"/>
      <c r="AA215" s="1"/>
    </row>
    <row r="216" spans="1:27" ht="14.25" thickTop="1" thickBot="1">
      <c r="L216" s="249" t="s">
        <v>63</v>
      </c>
      <c r="M216" s="250">
        <f t="shared" ref="M216:Q216" si="197">+M201+M206+M210+M214</f>
        <v>1191</v>
      </c>
      <c r="N216" s="251">
        <f t="shared" si="197"/>
        <v>10239</v>
      </c>
      <c r="O216" s="252">
        <f t="shared" si="197"/>
        <v>11430</v>
      </c>
      <c r="P216" s="250">
        <f t="shared" si="197"/>
        <v>1</v>
      </c>
      <c r="Q216" s="252">
        <f t="shared" si="197"/>
        <v>11431</v>
      </c>
      <c r="R216" s="250"/>
      <c r="S216" s="251"/>
      <c r="T216" s="252"/>
      <c r="U216" s="250"/>
      <c r="V216" s="252"/>
      <c r="W216" s="253"/>
    </row>
    <row r="217" spans="1:27" ht="14.25" thickTop="1" thickBot="1">
      <c r="L217" s="262" t="s">
        <v>60</v>
      </c>
      <c r="M217" s="221"/>
      <c r="N217" s="221"/>
      <c r="O217" s="221"/>
      <c r="P217" s="221"/>
      <c r="Q217" s="221"/>
      <c r="R217" s="221"/>
      <c r="S217" s="221"/>
      <c r="T217" s="221"/>
      <c r="U217" s="221"/>
      <c r="V217" s="221"/>
      <c r="W217" s="221"/>
    </row>
    <row r="218" spans="1:27" ht="13.5" thickTop="1">
      <c r="L218" s="681" t="s">
        <v>56</v>
      </c>
      <c r="M218" s="682"/>
      <c r="N218" s="682"/>
      <c r="O218" s="682"/>
      <c r="P218" s="682"/>
      <c r="Q218" s="682"/>
      <c r="R218" s="682"/>
      <c r="S218" s="682"/>
      <c r="T218" s="682"/>
      <c r="U218" s="682"/>
      <c r="V218" s="682"/>
      <c r="W218" s="683"/>
    </row>
    <row r="219" spans="1:27" ht="13.5" thickBot="1">
      <c r="L219" s="684" t="s">
        <v>53</v>
      </c>
      <c r="M219" s="685"/>
      <c r="N219" s="685"/>
      <c r="O219" s="685"/>
      <c r="P219" s="685"/>
      <c r="Q219" s="685"/>
      <c r="R219" s="685"/>
      <c r="S219" s="685"/>
      <c r="T219" s="685"/>
      <c r="U219" s="685"/>
      <c r="V219" s="685"/>
      <c r="W219" s="686"/>
    </row>
    <row r="220" spans="1:27" ht="14.25" thickTop="1" thickBot="1">
      <c r="L220" s="220"/>
      <c r="M220" s="221"/>
      <c r="N220" s="221"/>
      <c r="O220" s="221"/>
      <c r="P220" s="221"/>
      <c r="Q220" s="221"/>
      <c r="R220" s="221"/>
      <c r="S220" s="221"/>
      <c r="T220" s="221"/>
      <c r="U220" s="221"/>
      <c r="V220" s="221"/>
      <c r="W220" s="222" t="s">
        <v>34</v>
      </c>
    </row>
    <row r="221" spans="1:27" ht="14.25" thickTop="1" thickBot="1">
      <c r="L221" s="223"/>
      <c r="M221" s="263" t="s">
        <v>65</v>
      </c>
      <c r="N221" s="225"/>
      <c r="O221" s="263"/>
      <c r="P221" s="224"/>
      <c r="Q221" s="225"/>
      <c r="R221" s="224" t="s">
        <v>66</v>
      </c>
      <c r="S221" s="225"/>
      <c r="T221" s="263"/>
      <c r="U221" s="224"/>
      <c r="V221" s="224"/>
      <c r="W221" s="323" t="s">
        <v>2</v>
      </c>
    </row>
    <row r="222" spans="1:27" ht="13.5" thickTop="1">
      <c r="L222" s="227" t="s">
        <v>3</v>
      </c>
      <c r="M222" s="228"/>
      <c r="N222" s="229"/>
      <c r="O222" s="230"/>
      <c r="P222" s="231"/>
      <c r="Q222" s="322"/>
      <c r="R222" s="228"/>
      <c r="S222" s="229"/>
      <c r="T222" s="230"/>
      <c r="U222" s="231"/>
      <c r="V222" s="322"/>
      <c r="W222" s="324" t="s">
        <v>4</v>
      </c>
    </row>
    <row r="223" spans="1:27" ht="13.5" thickBot="1">
      <c r="L223" s="233"/>
      <c r="M223" s="234" t="s">
        <v>35</v>
      </c>
      <c r="N223" s="235" t="s">
        <v>36</v>
      </c>
      <c r="O223" s="236" t="s">
        <v>37</v>
      </c>
      <c r="P223" s="237" t="s">
        <v>32</v>
      </c>
      <c r="Q223" s="637" t="s">
        <v>7</v>
      </c>
      <c r="R223" s="234" t="s">
        <v>35</v>
      </c>
      <c r="S223" s="235" t="s">
        <v>36</v>
      </c>
      <c r="T223" s="236" t="s">
        <v>37</v>
      </c>
      <c r="U223" s="237" t="s">
        <v>32</v>
      </c>
      <c r="V223" s="421" t="s">
        <v>7</v>
      </c>
      <c r="W223" s="325"/>
    </row>
    <row r="224" spans="1:27" ht="4.5" customHeight="1" thickTop="1">
      <c r="L224" s="227"/>
      <c r="M224" s="239"/>
      <c r="N224" s="240"/>
      <c r="O224" s="241"/>
      <c r="P224" s="242"/>
      <c r="Q224" s="274"/>
      <c r="R224" s="239"/>
      <c r="S224" s="240"/>
      <c r="T224" s="241"/>
      <c r="U224" s="242"/>
      <c r="V224" s="274"/>
      <c r="W224" s="243"/>
    </row>
    <row r="225" spans="1:28">
      <c r="L225" s="227" t="s">
        <v>10</v>
      </c>
      <c r="M225" s="399">
        <f t="shared" ref="M225:N225" si="198">+M171+M198</f>
        <v>106</v>
      </c>
      <c r="N225" s="400">
        <f t="shared" si="198"/>
        <v>867</v>
      </c>
      <c r="O225" s="401">
        <f>M225+N225</f>
        <v>973</v>
      </c>
      <c r="P225" s="402">
        <f>+P171+P198</f>
        <v>1</v>
      </c>
      <c r="Q225" s="275">
        <f>O225+P225</f>
        <v>974</v>
      </c>
      <c r="R225" s="399">
        <f t="shared" ref="R225:S227" si="199">+R171+R198</f>
        <v>0</v>
      </c>
      <c r="S225" s="400">
        <f t="shared" si="199"/>
        <v>0</v>
      </c>
      <c r="T225" s="401">
        <f>R225+S225</f>
        <v>0</v>
      </c>
      <c r="U225" s="402">
        <f>+U171+U198</f>
        <v>0</v>
      </c>
      <c r="V225" s="275">
        <f>T225+U225</f>
        <v>0</v>
      </c>
      <c r="W225" s="248">
        <f>IF(Q225=0,0,((V225/Q225)-1)*100)</f>
        <v>-100</v>
      </c>
    </row>
    <row r="226" spans="1:28">
      <c r="L226" s="227" t="s">
        <v>11</v>
      </c>
      <c r="M226" s="399">
        <f t="shared" ref="M226:N226" si="200">+M172+M199</f>
        <v>118</v>
      </c>
      <c r="N226" s="400">
        <f t="shared" si="200"/>
        <v>973</v>
      </c>
      <c r="O226" s="401">
        <f t="shared" ref="O226:O227" si="201">M226+N226</f>
        <v>1091</v>
      </c>
      <c r="P226" s="402">
        <f>+P172+P199</f>
        <v>0</v>
      </c>
      <c r="Q226" s="275">
        <f>O226+P226</f>
        <v>1091</v>
      </c>
      <c r="R226" s="399">
        <f t="shared" si="199"/>
        <v>0</v>
      </c>
      <c r="S226" s="400">
        <f t="shared" si="199"/>
        <v>0</v>
      </c>
      <c r="T226" s="401">
        <f t="shared" ref="T226:T227" si="202">R226+S226</f>
        <v>0</v>
      </c>
      <c r="U226" s="402">
        <f>+U172+U199</f>
        <v>0</v>
      </c>
      <c r="V226" s="275">
        <f>T226+U226</f>
        <v>0</v>
      </c>
      <c r="W226" s="248">
        <f>IF(Q226=0,0,((V226/Q226)-1)*100)</f>
        <v>-100</v>
      </c>
    </row>
    <row r="227" spans="1:28" ht="13.5" thickBot="1">
      <c r="L227" s="233" t="s">
        <v>12</v>
      </c>
      <c r="M227" s="399">
        <f t="shared" ref="M227:N227" si="203">+M173+M200</f>
        <v>119</v>
      </c>
      <c r="N227" s="400">
        <f t="shared" si="203"/>
        <v>929</v>
      </c>
      <c r="O227" s="401">
        <f t="shared" si="201"/>
        <v>1048</v>
      </c>
      <c r="P227" s="402">
        <f>+P173+P200</f>
        <v>0</v>
      </c>
      <c r="Q227" s="275">
        <f>O227+P227</f>
        <v>1048</v>
      </c>
      <c r="R227" s="399">
        <f t="shared" si="199"/>
        <v>0</v>
      </c>
      <c r="S227" s="400">
        <f t="shared" si="199"/>
        <v>0</v>
      </c>
      <c r="T227" s="401">
        <f t="shared" si="202"/>
        <v>0</v>
      </c>
      <c r="U227" s="402">
        <f>+U173+U200</f>
        <v>0</v>
      </c>
      <c r="V227" s="275">
        <f>T227+U227</f>
        <v>0</v>
      </c>
      <c r="W227" s="248">
        <f>IF(Q227=0,0,((V227/Q227)-1)*100)</f>
        <v>-100</v>
      </c>
    </row>
    <row r="228" spans="1:28" ht="14.25" thickTop="1" thickBot="1">
      <c r="L228" s="249" t="s">
        <v>38</v>
      </c>
      <c r="M228" s="250">
        <f t="shared" ref="M228:Q228" si="204">+M225+M226+M227</f>
        <v>343</v>
      </c>
      <c r="N228" s="251">
        <f t="shared" si="204"/>
        <v>2769</v>
      </c>
      <c r="O228" s="252">
        <f t="shared" si="204"/>
        <v>3112</v>
      </c>
      <c r="P228" s="250">
        <f t="shared" si="204"/>
        <v>1</v>
      </c>
      <c r="Q228" s="252">
        <f t="shared" si="204"/>
        <v>3113</v>
      </c>
      <c r="R228" s="250">
        <f t="shared" ref="R228:V228" si="205">+R225+R226+R227</f>
        <v>0</v>
      </c>
      <c r="S228" s="251">
        <f t="shared" si="205"/>
        <v>0</v>
      </c>
      <c r="T228" s="252">
        <f t="shared" si="205"/>
        <v>0</v>
      </c>
      <c r="U228" s="250">
        <f t="shared" si="205"/>
        <v>0</v>
      </c>
      <c r="V228" s="252">
        <f t="shared" si="205"/>
        <v>0</v>
      </c>
      <c r="W228" s="253">
        <f t="shared" ref="W228" si="206">IF(Q228=0,0,((V228/Q228)-1)*100)</f>
        <v>-100</v>
      </c>
    </row>
    <row r="229" spans="1:28" ht="14.25" thickTop="1" thickBot="1">
      <c r="L229" s="227" t="s">
        <v>13</v>
      </c>
      <c r="M229" s="399">
        <f t="shared" ref="M229:N229" si="207">+M175+M202</f>
        <v>132</v>
      </c>
      <c r="N229" s="400">
        <f t="shared" si="207"/>
        <v>946</v>
      </c>
      <c r="O229" s="401">
        <f t="shared" ref="O229" si="208">M229+N229</f>
        <v>1078</v>
      </c>
      <c r="P229" s="402">
        <f>+P175+P202</f>
        <v>0</v>
      </c>
      <c r="Q229" s="275">
        <f>O229+P229</f>
        <v>1078</v>
      </c>
      <c r="R229" s="399">
        <f>+R175+R202</f>
        <v>0</v>
      </c>
      <c r="S229" s="400">
        <f>+S175+S202</f>
        <v>0</v>
      </c>
      <c r="T229" s="401">
        <f t="shared" ref="T229" si="209">R229+S229</f>
        <v>0</v>
      </c>
      <c r="U229" s="402">
        <f>+U175+U202</f>
        <v>0</v>
      </c>
      <c r="V229" s="275">
        <f>T229+U229</f>
        <v>0</v>
      </c>
      <c r="W229" s="248">
        <f>IF(Q229=0,0,((V229/Q229)-1)*100)</f>
        <v>-100</v>
      </c>
    </row>
    <row r="230" spans="1:28" ht="14.25" thickTop="1" thickBot="1">
      <c r="L230" s="249" t="s">
        <v>68</v>
      </c>
      <c r="M230" s="250">
        <f>+M228+M229</f>
        <v>475</v>
      </c>
      <c r="N230" s="251">
        <f t="shared" ref="N230:V230" si="210">+N228+N229</f>
        <v>3715</v>
      </c>
      <c r="O230" s="252">
        <f t="shared" si="210"/>
        <v>4190</v>
      </c>
      <c r="P230" s="250">
        <f t="shared" si="210"/>
        <v>1</v>
      </c>
      <c r="Q230" s="252">
        <f t="shared" si="210"/>
        <v>4191</v>
      </c>
      <c r="R230" s="250">
        <f t="shared" si="210"/>
        <v>0</v>
      </c>
      <c r="S230" s="251">
        <f t="shared" si="210"/>
        <v>0</v>
      </c>
      <c r="T230" s="252">
        <f t="shared" si="210"/>
        <v>0</v>
      </c>
      <c r="U230" s="250">
        <f t="shared" si="210"/>
        <v>0</v>
      </c>
      <c r="V230" s="252">
        <f t="shared" si="210"/>
        <v>0</v>
      </c>
      <c r="W230" s="651">
        <f t="shared" ref="W230" si="211">IF(Q230=0,0,((V230/Q230)-1)*100)</f>
        <v>-100</v>
      </c>
      <c r="AB230" s="290"/>
    </row>
    <row r="231" spans="1:28" ht="13.5" thickTop="1">
      <c r="L231" s="227" t="s">
        <v>14</v>
      </c>
      <c r="M231" s="399">
        <f t="shared" ref="M231:N231" si="212">+M177+M204</f>
        <v>122</v>
      </c>
      <c r="N231" s="400">
        <f t="shared" si="212"/>
        <v>895</v>
      </c>
      <c r="O231" s="401">
        <f>M231+N231</f>
        <v>1017</v>
      </c>
      <c r="P231" s="402">
        <f>+P177+P204</f>
        <v>0</v>
      </c>
      <c r="Q231" s="275">
        <f>O231+P231</f>
        <v>1017</v>
      </c>
      <c r="R231" s="399"/>
      <c r="S231" s="400"/>
      <c r="T231" s="401"/>
      <c r="U231" s="402"/>
      <c r="V231" s="275"/>
      <c r="W231" s="248"/>
    </row>
    <row r="232" spans="1:28" ht="13.5" thickBot="1">
      <c r="L232" s="227" t="s">
        <v>15</v>
      </c>
      <c r="M232" s="399">
        <f t="shared" ref="M232:N232" si="213">+M178+M205</f>
        <v>144</v>
      </c>
      <c r="N232" s="400">
        <f t="shared" si="213"/>
        <v>1010</v>
      </c>
      <c r="O232" s="401">
        <f>M232+N232</f>
        <v>1154</v>
      </c>
      <c r="P232" s="402">
        <f>+P178+P205</f>
        <v>0</v>
      </c>
      <c r="Q232" s="275">
        <f>O232+P232</f>
        <v>1154</v>
      </c>
      <c r="R232" s="399"/>
      <c r="S232" s="400"/>
      <c r="T232" s="401"/>
      <c r="U232" s="402"/>
      <c r="V232" s="275"/>
      <c r="W232" s="248"/>
    </row>
    <row r="233" spans="1:28" ht="14.25" thickTop="1" thickBot="1">
      <c r="L233" s="249" t="s">
        <v>61</v>
      </c>
      <c r="M233" s="250">
        <f t="shared" ref="M233:Q233" si="214">+M229+M231+M232</f>
        <v>398</v>
      </c>
      <c r="N233" s="251">
        <f t="shared" si="214"/>
        <v>2851</v>
      </c>
      <c r="O233" s="252">
        <f t="shared" si="214"/>
        <v>3249</v>
      </c>
      <c r="P233" s="250">
        <f t="shared" si="214"/>
        <v>0</v>
      </c>
      <c r="Q233" s="252">
        <f t="shared" si="214"/>
        <v>3249</v>
      </c>
      <c r="R233" s="250"/>
      <c r="S233" s="251"/>
      <c r="T233" s="252"/>
      <c r="U233" s="250"/>
      <c r="V233" s="252"/>
      <c r="W233" s="253"/>
    </row>
    <row r="234" spans="1:28" ht="13.5" thickTop="1">
      <c r="L234" s="227" t="s">
        <v>16</v>
      </c>
      <c r="M234" s="399">
        <f t="shared" ref="M234:N234" si="215">+M180+M207</f>
        <v>85</v>
      </c>
      <c r="N234" s="400">
        <f t="shared" si="215"/>
        <v>727</v>
      </c>
      <c r="O234" s="401">
        <f t="shared" ref="O234" si="216">M234+N234</f>
        <v>812</v>
      </c>
      <c r="P234" s="402">
        <f>+P180+P207</f>
        <v>0</v>
      </c>
      <c r="Q234" s="275">
        <f>O234+P234</f>
        <v>812</v>
      </c>
      <c r="R234" s="399"/>
      <c r="S234" s="400"/>
      <c r="T234" s="401"/>
      <c r="U234" s="402"/>
      <c r="V234" s="275"/>
      <c r="W234" s="248"/>
    </row>
    <row r="235" spans="1:28">
      <c r="L235" s="227" t="s">
        <v>17</v>
      </c>
      <c r="M235" s="399">
        <f t="shared" ref="M235:N235" si="217">+M181+M208</f>
        <v>103</v>
      </c>
      <c r="N235" s="400">
        <f t="shared" si="217"/>
        <v>891</v>
      </c>
      <c r="O235" s="401">
        <f>M235+N235</f>
        <v>994</v>
      </c>
      <c r="P235" s="402">
        <f>+P181+P208</f>
        <v>0</v>
      </c>
      <c r="Q235" s="275">
        <f>O235+P235</f>
        <v>994</v>
      </c>
      <c r="R235" s="399"/>
      <c r="S235" s="400"/>
      <c r="T235" s="401"/>
      <c r="U235" s="402"/>
      <c r="V235" s="275"/>
      <c r="W235" s="248"/>
    </row>
    <row r="236" spans="1:28" ht="13.5" thickBot="1">
      <c r="L236" s="227" t="s">
        <v>18</v>
      </c>
      <c r="M236" s="399">
        <f t="shared" ref="M236:N236" si="218">+M182+M209</f>
        <v>94</v>
      </c>
      <c r="N236" s="400">
        <f t="shared" si="218"/>
        <v>935</v>
      </c>
      <c r="O236" s="254">
        <f>M236+N236</f>
        <v>1029</v>
      </c>
      <c r="P236" s="255">
        <f>+P182+P209</f>
        <v>0</v>
      </c>
      <c r="Q236" s="275">
        <f>O236+P236</f>
        <v>1029</v>
      </c>
      <c r="R236" s="399"/>
      <c r="S236" s="400"/>
      <c r="T236" s="254"/>
      <c r="U236" s="255"/>
      <c r="V236" s="275"/>
      <c r="W236" s="248"/>
    </row>
    <row r="237" spans="1:28" ht="14.25" thickTop="1" thickBot="1">
      <c r="L237" s="256" t="s">
        <v>19</v>
      </c>
      <c r="M237" s="257">
        <f t="shared" ref="M237:Q237" si="219">+M234+M235+M236</f>
        <v>282</v>
      </c>
      <c r="N237" s="257">
        <f t="shared" si="219"/>
        <v>2553</v>
      </c>
      <c r="O237" s="258">
        <f t="shared" si="219"/>
        <v>2835</v>
      </c>
      <c r="P237" s="259">
        <f t="shared" si="219"/>
        <v>0</v>
      </c>
      <c r="Q237" s="258">
        <f t="shared" si="219"/>
        <v>2835</v>
      </c>
      <c r="R237" s="257"/>
      <c r="S237" s="257"/>
      <c r="T237" s="258"/>
      <c r="U237" s="259"/>
      <c r="V237" s="258"/>
      <c r="W237" s="260"/>
    </row>
    <row r="238" spans="1:28" ht="13.5" thickTop="1">
      <c r="A238" s="355"/>
      <c r="K238" s="355"/>
      <c r="L238" s="227" t="s">
        <v>21</v>
      </c>
      <c r="M238" s="399">
        <f t="shared" ref="M238:N238" si="220">+M184+M211</f>
        <v>84</v>
      </c>
      <c r="N238" s="400">
        <f t="shared" si="220"/>
        <v>846</v>
      </c>
      <c r="O238" s="254">
        <f>M238+N238</f>
        <v>930</v>
      </c>
      <c r="P238" s="261">
        <f>+P184+P211</f>
        <v>0</v>
      </c>
      <c r="Q238" s="275">
        <f>O238+P238</f>
        <v>930</v>
      </c>
      <c r="R238" s="399"/>
      <c r="S238" s="400"/>
      <c r="T238" s="254"/>
      <c r="U238" s="261"/>
      <c r="V238" s="275"/>
      <c r="W238" s="248"/>
      <c r="X238" s="296"/>
      <c r="Y238" s="297"/>
      <c r="Z238" s="297"/>
      <c r="AA238" s="359"/>
    </row>
    <row r="239" spans="1:28">
      <c r="A239" s="355"/>
      <c r="K239" s="355"/>
      <c r="L239" s="227" t="s">
        <v>22</v>
      </c>
      <c r="M239" s="399">
        <f t="shared" ref="M239:N239" si="221">+M185+M212</f>
        <v>65</v>
      </c>
      <c r="N239" s="400">
        <f t="shared" si="221"/>
        <v>994</v>
      </c>
      <c r="O239" s="254">
        <f t="shared" ref="O239:O240" si="222">M239+N239</f>
        <v>1059</v>
      </c>
      <c r="P239" s="402">
        <f>+P185+P212</f>
        <v>0</v>
      </c>
      <c r="Q239" s="275">
        <f>O239+P239</f>
        <v>1059</v>
      </c>
      <c r="R239" s="399"/>
      <c r="S239" s="400"/>
      <c r="T239" s="254"/>
      <c r="U239" s="402"/>
      <c r="V239" s="275"/>
      <c r="W239" s="248"/>
      <c r="X239" s="296"/>
      <c r="Y239" s="297"/>
      <c r="Z239" s="297"/>
      <c r="AA239" s="359"/>
    </row>
    <row r="240" spans="1:28" ht="13.5" thickBot="1">
      <c r="A240" s="355"/>
      <c r="K240" s="355"/>
      <c r="L240" s="227" t="s">
        <v>23</v>
      </c>
      <c r="M240" s="399">
        <f t="shared" ref="M240:N240" si="223">+M186+M213</f>
        <v>19</v>
      </c>
      <c r="N240" s="400">
        <f t="shared" si="223"/>
        <v>254</v>
      </c>
      <c r="O240" s="254">
        <f t="shared" si="222"/>
        <v>273</v>
      </c>
      <c r="P240" s="402">
        <f>+P186+P213</f>
        <v>0</v>
      </c>
      <c r="Q240" s="275">
        <f>O240+P240</f>
        <v>273</v>
      </c>
      <c r="R240" s="399"/>
      <c r="S240" s="400"/>
      <c r="T240" s="254"/>
      <c r="U240" s="402"/>
      <c r="V240" s="275"/>
      <c r="W240" s="248"/>
      <c r="X240" s="296"/>
      <c r="Y240" s="297"/>
      <c r="Z240" s="297"/>
      <c r="AA240" s="359"/>
    </row>
    <row r="241" spans="12:27" ht="14.25" thickTop="1" thickBot="1">
      <c r="L241" s="249" t="s">
        <v>40</v>
      </c>
      <c r="M241" s="250">
        <f t="shared" ref="M241:Q241" si="224">+M238+M239+M240</f>
        <v>168</v>
      </c>
      <c r="N241" s="251">
        <f t="shared" si="224"/>
        <v>2094</v>
      </c>
      <c r="O241" s="252">
        <f t="shared" si="224"/>
        <v>2262</v>
      </c>
      <c r="P241" s="250">
        <f t="shared" si="224"/>
        <v>0</v>
      </c>
      <c r="Q241" s="252">
        <f t="shared" si="224"/>
        <v>2262</v>
      </c>
      <c r="R241" s="250"/>
      <c r="S241" s="251"/>
      <c r="T241" s="252"/>
      <c r="U241" s="250"/>
      <c r="V241" s="252"/>
      <c r="W241" s="253"/>
    </row>
    <row r="242" spans="12:27" ht="14.25" thickTop="1" thickBot="1">
      <c r="L242" s="249" t="s">
        <v>62</v>
      </c>
      <c r="M242" s="250">
        <f t="shared" ref="M242:Q242" si="225">M233+M237+M238+M239+M240</f>
        <v>848</v>
      </c>
      <c r="N242" s="251">
        <f t="shared" si="225"/>
        <v>7498</v>
      </c>
      <c r="O242" s="252">
        <f t="shared" si="225"/>
        <v>8346</v>
      </c>
      <c r="P242" s="250">
        <f t="shared" si="225"/>
        <v>0</v>
      </c>
      <c r="Q242" s="252">
        <f t="shared" si="225"/>
        <v>8346</v>
      </c>
      <c r="R242" s="250"/>
      <c r="S242" s="251"/>
      <c r="T242" s="252"/>
      <c r="U242" s="250"/>
      <c r="V242" s="252"/>
      <c r="W242" s="253"/>
      <c r="X242" s="1"/>
      <c r="AA242" s="1"/>
    </row>
    <row r="243" spans="12:27" ht="14.25" thickTop="1" thickBot="1">
      <c r="L243" s="249" t="s">
        <v>63</v>
      </c>
      <c r="M243" s="250">
        <f t="shared" ref="M243:Q243" si="226">+M228+M233+M237+M241</f>
        <v>1191</v>
      </c>
      <c r="N243" s="251">
        <f t="shared" si="226"/>
        <v>10267</v>
      </c>
      <c r="O243" s="252">
        <f t="shared" si="226"/>
        <v>11458</v>
      </c>
      <c r="P243" s="250">
        <f t="shared" si="226"/>
        <v>1</v>
      </c>
      <c r="Q243" s="252">
        <f t="shared" si="226"/>
        <v>11459</v>
      </c>
      <c r="R243" s="250"/>
      <c r="S243" s="251"/>
      <c r="T243" s="252"/>
      <c r="U243" s="250"/>
      <c r="V243" s="252"/>
      <c r="W243" s="253"/>
    </row>
    <row r="244" spans="12:27" ht="13.5" thickTop="1">
      <c r="L244" s="262" t="s">
        <v>60</v>
      </c>
      <c r="M244" s="221"/>
      <c r="N244" s="221"/>
      <c r="O244" s="221"/>
      <c r="P244" s="221"/>
      <c r="Q244" s="221"/>
      <c r="R244" s="221"/>
      <c r="S244" s="221"/>
      <c r="T244" s="221"/>
      <c r="U244" s="221"/>
      <c r="V244" s="221"/>
      <c r="W244" s="221"/>
    </row>
  </sheetData>
  <sheetProtection password="CF53" sheet="1" objects="1" scenarios="1"/>
  <mergeCells count="36">
    <mergeCell ref="L138:W138"/>
    <mergeCell ref="L218:W218"/>
    <mergeCell ref="L219:W219"/>
    <mergeCell ref="L164:W164"/>
    <mergeCell ref="L165:W165"/>
    <mergeCell ref="L191:W191"/>
    <mergeCell ref="L192:W192"/>
    <mergeCell ref="L83:W83"/>
    <mergeCell ref="L84:W84"/>
    <mergeCell ref="L110:W110"/>
    <mergeCell ref="L111:W111"/>
    <mergeCell ref="L137:W137"/>
    <mergeCell ref="B56:I56"/>
    <mergeCell ref="B57:I57"/>
    <mergeCell ref="C59:E59"/>
    <mergeCell ref="F59:H59"/>
    <mergeCell ref="L56:W56"/>
    <mergeCell ref="L57:W57"/>
    <mergeCell ref="M59:Q59"/>
    <mergeCell ref="R59:V59"/>
    <mergeCell ref="B2:I2"/>
    <mergeCell ref="B3:I3"/>
    <mergeCell ref="C5:E5"/>
    <mergeCell ref="F5:H5"/>
    <mergeCell ref="L2:W2"/>
    <mergeCell ref="L3:W3"/>
    <mergeCell ref="M5:Q5"/>
    <mergeCell ref="R5:V5"/>
    <mergeCell ref="B29:I29"/>
    <mergeCell ref="B30:I30"/>
    <mergeCell ref="C32:E32"/>
    <mergeCell ref="F32:H32"/>
    <mergeCell ref="L29:W29"/>
    <mergeCell ref="L30:W30"/>
    <mergeCell ref="M32:Q32"/>
    <mergeCell ref="R32:V32"/>
  </mergeCells>
  <conditionalFormatting sqref="A33:A40 K33:K40 A60:A67 K60:K67 A45:A47 K45:K47 K72:K74 A72:A74 K1:K13 A1:A13 A49 K49 A76 K76 K126:K130 A126:A130 K153:K157 A153:A157 K207:K211 A207:A211 K234:K238 A234:A238 K27:K31 K24:K25 A27:A31 A24:A25 A55:A58 A51 K55:K58 K51 A82:A94 A78 K82:K94 K78 A108:A112 A105:A106 K108:K112 K105:K106 K136:K139 K132 A136:A139 A132 K163:K175 K159 A163:A175 A159 K189:K193 K186:K187 A189:A193 A186:A187 K217:K220 K213 A217:A220 A213 K244:K1048576 K240 A244:A1048576 A240 K114:K121 A114:A121 A141:A148 K141:K148 A195:A202 K195:K202 A222:A229 K222:K229 A15:A22 K15:K22 K42:K43 A42:A43 K69:K70 A69:A70 K96:K103 A96:A103 A123:A124 K123:K124 K150:K151 A150:A151 A177:A184 K177:K184 K204:K205 A204:A205 K231:K232 A231:A232">
    <cfRule type="containsText" dxfId="319" priority="56" operator="containsText" text="NOT OK">
      <formula>NOT(ISERROR(SEARCH("NOT OK",A1)))</formula>
    </cfRule>
  </conditionalFormatting>
  <conditionalFormatting sqref="K44 A44">
    <cfRule type="containsText" dxfId="318" priority="53" operator="containsText" text="NOT OK">
      <formula>NOT(ISERROR(SEARCH("NOT OK",A44)))</formula>
    </cfRule>
  </conditionalFormatting>
  <conditionalFormatting sqref="K71 A71">
    <cfRule type="containsText" dxfId="317" priority="52" operator="containsText" text="NOT OK">
      <formula>NOT(ISERROR(SEARCH("NOT OK",A71)))</formula>
    </cfRule>
  </conditionalFormatting>
  <conditionalFormatting sqref="K125 A125">
    <cfRule type="containsText" dxfId="316" priority="51" operator="containsText" text="NOT OK">
      <formula>NOT(ISERROR(SEARCH("NOT OK",A125)))</formula>
    </cfRule>
  </conditionalFormatting>
  <conditionalFormatting sqref="K152 A152">
    <cfRule type="containsText" dxfId="315" priority="50" operator="containsText" text="NOT OK">
      <formula>NOT(ISERROR(SEARCH("NOT OK",A152)))</formula>
    </cfRule>
  </conditionalFormatting>
  <conditionalFormatting sqref="A206 K206">
    <cfRule type="containsText" dxfId="314" priority="49" operator="containsText" text="NOT OK">
      <formula>NOT(ISERROR(SEARCH("NOT OK",A206)))</formula>
    </cfRule>
  </conditionalFormatting>
  <conditionalFormatting sqref="A233 K233">
    <cfRule type="containsText" dxfId="313" priority="48" operator="containsText" text="NOT OK">
      <formula>NOT(ISERROR(SEARCH("NOT OK",A233)))</formula>
    </cfRule>
  </conditionalFormatting>
  <conditionalFormatting sqref="K26 A26">
    <cfRule type="containsText" dxfId="312" priority="47" operator="containsText" text="NOT OK">
      <formula>NOT(ISERROR(SEARCH("NOT OK",A26)))</formula>
    </cfRule>
  </conditionalFormatting>
  <conditionalFormatting sqref="K107 A107">
    <cfRule type="containsText" dxfId="311" priority="46" operator="containsText" text="NOT OK">
      <formula>NOT(ISERROR(SEARCH("NOT OK",A107)))</formula>
    </cfRule>
  </conditionalFormatting>
  <conditionalFormatting sqref="K188 A188">
    <cfRule type="containsText" dxfId="310" priority="45" operator="containsText" text="NOT OK">
      <formula>NOT(ISERROR(SEARCH("NOT OK",A188)))</formula>
    </cfRule>
  </conditionalFormatting>
  <conditionalFormatting sqref="K48:K49 A48:A49">
    <cfRule type="containsText" dxfId="309" priority="44" operator="containsText" text="NOT OK">
      <formula>NOT(ISERROR(SEARCH("NOT OK",A48)))</formula>
    </cfRule>
  </conditionalFormatting>
  <conditionalFormatting sqref="K75:K76 A75:A76">
    <cfRule type="containsText" dxfId="308" priority="43" operator="containsText" text="NOT OK">
      <formula>NOT(ISERROR(SEARCH("NOT OK",A75)))</formula>
    </cfRule>
  </conditionalFormatting>
  <conditionalFormatting sqref="K23:K25 A23:A25">
    <cfRule type="containsText" dxfId="307" priority="42" operator="containsText" text="NOT OK">
      <formula>NOT(ISERROR(SEARCH("NOT OK",A23)))</formula>
    </cfRule>
  </conditionalFormatting>
  <conditionalFormatting sqref="A50:A51 K50:K51">
    <cfRule type="containsText" dxfId="306" priority="41" operator="containsText" text="NOT OK">
      <formula>NOT(ISERROR(SEARCH("NOT OK",A50)))</formula>
    </cfRule>
  </conditionalFormatting>
  <conditionalFormatting sqref="A77:A78 K77:K78">
    <cfRule type="containsText" dxfId="305" priority="40" operator="containsText" text="NOT OK">
      <formula>NOT(ISERROR(SEARCH("NOT OK",A77)))</formula>
    </cfRule>
  </conditionalFormatting>
  <conditionalFormatting sqref="A104:A106 K104:K106">
    <cfRule type="containsText" dxfId="304" priority="34" operator="containsText" text="NOT OK">
      <formula>NOT(ISERROR(SEARCH("NOT OK",A104)))</formula>
    </cfRule>
  </conditionalFormatting>
  <conditionalFormatting sqref="K239:K240 A239:A240">
    <cfRule type="containsText" dxfId="303" priority="39" operator="containsText" text="NOT OK">
      <formula>NOT(ISERROR(SEARCH("NOT OK",A239)))</formula>
    </cfRule>
  </conditionalFormatting>
  <conditionalFormatting sqref="K212:K213 A212:A213">
    <cfRule type="containsText" dxfId="302" priority="38" operator="containsText" text="NOT OK">
      <formula>NOT(ISERROR(SEARCH("NOT OK",A212)))</formula>
    </cfRule>
  </conditionalFormatting>
  <conditionalFormatting sqref="K185:K187 A185:A187">
    <cfRule type="containsText" dxfId="301" priority="37" operator="containsText" text="NOT OK">
      <formula>NOT(ISERROR(SEARCH("NOT OK",A185)))</formula>
    </cfRule>
  </conditionalFormatting>
  <conditionalFormatting sqref="K158:K159 A158:A159">
    <cfRule type="containsText" dxfId="300" priority="36" operator="containsText" text="NOT OK">
      <formula>NOT(ISERROR(SEARCH("NOT OK",A158)))</formula>
    </cfRule>
  </conditionalFormatting>
  <conditionalFormatting sqref="K131:K132 A131:A132">
    <cfRule type="containsText" dxfId="299" priority="35" operator="containsText" text="NOT OK">
      <formula>NOT(ISERROR(SEARCH("NOT OK",A131)))</formula>
    </cfRule>
  </conditionalFormatting>
  <conditionalFormatting sqref="K54 K52 A54 A52">
    <cfRule type="containsText" dxfId="298" priority="33" operator="containsText" text="NOT OK">
      <formula>NOT(ISERROR(SEARCH("NOT OK",A52)))</formula>
    </cfRule>
  </conditionalFormatting>
  <conditionalFormatting sqref="K53 A53">
    <cfRule type="containsText" dxfId="297" priority="32" operator="containsText" text="NOT OK">
      <formula>NOT(ISERROR(SEARCH("NOT OK",A53)))</formula>
    </cfRule>
  </conditionalFormatting>
  <conditionalFormatting sqref="K52 A52">
    <cfRule type="containsText" dxfId="296" priority="31" operator="containsText" text="NOT OK">
      <formula>NOT(ISERROR(SEARCH("NOT OK",A52)))</formula>
    </cfRule>
  </conditionalFormatting>
  <conditionalFormatting sqref="K81 K79 A81 A79">
    <cfRule type="containsText" dxfId="295" priority="30" operator="containsText" text="NOT OK">
      <formula>NOT(ISERROR(SEARCH("NOT OK",A79)))</formula>
    </cfRule>
  </conditionalFormatting>
  <conditionalFormatting sqref="K80 A80">
    <cfRule type="containsText" dxfId="294" priority="29" operator="containsText" text="NOT OK">
      <formula>NOT(ISERROR(SEARCH("NOT OK",A80)))</formula>
    </cfRule>
  </conditionalFormatting>
  <conditionalFormatting sqref="K79 A79">
    <cfRule type="containsText" dxfId="293" priority="28" operator="containsText" text="NOT OK">
      <formula>NOT(ISERROR(SEARCH("NOT OK",A79)))</formula>
    </cfRule>
  </conditionalFormatting>
  <conditionalFormatting sqref="A135 A133 K135 K133">
    <cfRule type="containsText" dxfId="292" priority="27" operator="containsText" text="NOT OK">
      <formula>NOT(ISERROR(SEARCH("NOT OK",A133)))</formula>
    </cfRule>
  </conditionalFormatting>
  <conditionalFormatting sqref="K134 A134">
    <cfRule type="containsText" dxfId="291" priority="26" operator="containsText" text="NOT OK">
      <formula>NOT(ISERROR(SEARCH("NOT OK",A134)))</formula>
    </cfRule>
  </conditionalFormatting>
  <conditionalFormatting sqref="A133 K133">
    <cfRule type="containsText" dxfId="290" priority="25" operator="containsText" text="NOT OK">
      <formula>NOT(ISERROR(SEARCH("NOT OK",A133)))</formula>
    </cfRule>
  </conditionalFormatting>
  <conditionalFormatting sqref="A162 A160 K162 K160">
    <cfRule type="containsText" dxfId="289" priority="24" operator="containsText" text="NOT OK">
      <formula>NOT(ISERROR(SEARCH("NOT OK",A160)))</formula>
    </cfRule>
  </conditionalFormatting>
  <conditionalFormatting sqref="K161 A161">
    <cfRule type="containsText" dxfId="288" priority="23" operator="containsText" text="NOT OK">
      <formula>NOT(ISERROR(SEARCH("NOT OK",A161)))</formula>
    </cfRule>
  </conditionalFormatting>
  <conditionalFormatting sqref="A160 K160">
    <cfRule type="containsText" dxfId="287" priority="22" operator="containsText" text="NOT OK">
      <formula>NOT(ISERROR(SEARCH("NOT OK",A160)))</formula>
    </cfRule>
  </conditionalFormatting>
  <conditionalFormatting sqref="K216 K214 A216 A214">
    <cfRule type="containsText" dxfId="286" priority="21" operator="containsText" text="NOT OK">
      <formula>NOT(ISERROR(SEARCH("NOT OK",A214)))</formula>
    </cfRule>
  </conditionalFormatting>
  <conditionalFormatting sqref="K215 A215">
    <cfRule type="containsText" dxfId="285" priority="20" operator="containsText" text="NOT OK">
      <formula>NOT(ISERROR(SEARCH("NOT OK",A215)))</formula>
    </cfRule>
  </conditionalFormatting>
  <conditionalFormatting sqref="K214 A214">
    <cfRule type="containsText" dxfId="284" priority="19" operator="containsText" text="NOT OK">
      <formula>NOT(ISERROR(SEARCH("NOT OK",A214)))</formula>
    </cfRule>
  </conditionalFormatting>
  <conditionalFormatting sqref="K243 K241 A243 A241">
    <cfRule type="containsText" dxfId="283" priority="18" operator="containsText" text="NOT OK">
      <formula>NOT(ISERROR(SEARCH("NOT OK",A241)))</formula>
    </cfRule>
  </conditionalFormatting>
  <conditionalFormatting sqref="K242 A242">
    <cfRule type="containsText" dxfId="282" priority="17" operator="containsText" text="NOT OK">
      <formula>NOT(ISERROR(SEARCH("NOT OK",A242)))</formula>
    </cfRule>
  </conditionalFormatting>
  <conditionalFormatting sqref="K241 A241">
    <cfRule type="containsText" dxfId="281" priority="16" operator="containsText" text="NOT OK">
      <formula>NOT(ISERROR(SEARCH("NOT OK",A241)))</formula>
    </cfRule>
  </conditionalFormatting>
  <conditionalFormatting sqref="K32 A32">
    <cfRule type="containsText" dxfId="280" priority="15" operator="containsText" text="NOT OK">
      <formula>NOT(ISERROR(SEARCH("NOT OK",A32)))</formula>
    </cfRule>
  </conditionalFormatting>
  <conditionalFormatting sqref="K59 A59">
    <cfRule type="containsText" dxfId="279" priority="14" operator="containsText" text="NOT OK">
      <formula>NOT(ISERROR(SEARCH("NOT OK",A59)))</formula>
    </cfRule>
  </conditionalFormatting>
  <conditionalFormatting sqref="A113 K113">
    <cfRule type="containsText" dxfId="278" priority="13" operator="containsText" text="NOT OK">
      <formula>NOT(ISERROR(SEARCH("NOT OK",A113)))</formula>
    </cfRule>
  </conditionalFormatting>
  <conditionalFormatting sqref="A140 K140">
    <cfRule type="containsText" dxfId="277" priority="12" operator="containsText" text="NOT OK">
      <formula>NOT(ISERROR(SEARCH("NOT OK",A140)))</formula>
    </cfRule>
  </conditionalFormatting>
  <conditionalFormatting sqref="K194 A194">
    <cfRule type="containsText" dxfId="276" priority="11" operator="containsText" text="NOT OK">
      <formula>NOT(ISERROR(SEARCH("NOT OK",A194)))</formula>
    </cfRule>
  </conditionalFormatting>
  <conditionalFormatting sqref="K221 A221">
    <cfRule type="containsText" dxfId="275" priority="10" operator="containsText" text="NOT OK">
      <formula>NOT(ISERROR(SEARCH("NOT OK",A221)))</formula>
    </cfRule>
  </conditionalFormatting>
  <conditionalFormatting sqref="A14 K14">
    <cfRule type="containsText" dxfId="274" priority="9" operator="containsText" text="NOT OK">
      <formula>NOT(ISERROR(SEARCH("NOT OK",A14)))</formula>
    </cfRule>
  </conditionalFormatting>
  <conditionalFormatting sqref="A41 K41">
    <cfRule type="containsText" dxfId="273" priority="8" operator="containsText" text="NOT OK">
      <formula>NOT(ISERROR(SEARCH("NOT OK",A41)))</formula>
    </cfRule>
  </conditionalFormatting>
  <conditionalFormatting sqref="A68 K68">
    <cfRule type="containsText" dxfId="272" priority="7" operator="containsText" text="NOT OK">
      <formula>NOT(ISERROR(SEARCH("NOT OK",A68)))</formula>
    </cfRule>
  </conditionalFormatting>
  <conditionalFormatting sqref="K95 A95">
    <cfRule type="containsText" dxfId="271" priority="6" operator="containsText" text="NOT OK">
      <formula>NOT(ISERROR(SEARCH("NOT OK",A95)))</formula>
    </cfRule>
  </conditionalFormatting>
  <conditionalFormatting sqref="K122 A122">
    <cfRule type="containsText" dxfId="270" priority="5" operator="containsText" text="NOT OK">
      <formula>NOT(ISERROR(SEARCH("NOT OK",A122)))</formula>
    </cfRule>
  </conditionalFormatting>
  <conditionalFormatting sqref="K149 A149">
    <cfRule type="containsText" dxfId="269" priority="4" operator="containsText" text="NOT OK">
      <formula>NOT(ISERROR(SEARCH("NOT OK",A149)))</formula>
    </cfRule>
  </conditionalFormatting>
  <conditionalFormatting sqref="A176 K176">
    <cfRule type="containsText" dxfId="268" priority="3" operator="containsText" text="NOT OK">
      <formula>NOT(ISERROR(SEARCH("NOT OK",A176)))</formula>
    </cfRule>
  </conditionalFormatting>
  <conditionalFormatting sqref="A203 K203">
    <cfRule type="containsText" dxfId="267" priority="2" operator="containsText" text="NOT OK">
      <formula>NOT(ISERROR(SEARCH("NOT OK",A203)))</formula>
    </cfRule>
  </conditionalFormatting>
  <conditionalFormatting sqref="A230 K230">
    <cfRule type="containsText" dxfId="266" priority="1" operator="containsText" text="NOT OK">
      <formula>NOT(ISERROR(SEARCH("NOT OK",A230)))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Don Mueang International Airport</oddHeader>
  </headerFooter>
  <rowBreaks count="2" manualBreakCount="2">
    <brk id="82" min="11" max="22" man="1"/>
    <brk id="163" min="11" max="2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B244"/>
  <sheetViews>
    <sheetView topLeftCell="F64" zoomScale="98" zoomScaleNormal="98" workbookViewId="0">
      <selection activeCell="V24" sqref="V24"/>
    </sheetView>
  </sheetViews>
  <sheetFormatPr defaultColWidth="9.140625" defaultRowHeight="12.75"/>
  <cols>
    <col min="1" max="1" width="9.140625" style="4"/>
    <col min="2" max="2" width="12.42578125" style="1" customWidth="1"/>
    <col min="3" max="3" width="10.85546875" style="1" customWidth="1"/>
    <col min="4" max="4" width="11.140625" style="1" customWidth="1"/>
    <col min="5" max="5" width="12.140625" style="1" customWidth="1"/>
    <col min="6" max="6" width="10.85546875" style="1" customWidth="1"/>
    <col min="7" max="7" width="11.140625" style="1" customWidth="1"/>
    <col min="8" max="8" width="11.5703125" style="1" customWidth="1"/>
    <col min="9" max="9" width="9.140625" style="2" bestFit="1" customWidth="1"/>
    <col min="10" max="10" width="7" style="1" customWidth="1"/>
    <col min="11" max="11" width="7" style="4"/>
    <col min="12" max="12" width="13" style="1" customWidth="1"/>
    <col min="13" max="14" width="12" style="1" customWidth="1"/>
    <col min="15" max="15" width="14.140625" style="1" bestFit="1" customWidth="1"/>
    <col min="16" max="16" width="11" style="1" customWidth="1"/>
    <col min="17" max="19" width="12" style="1" customWidth="1"/>
    <col min="20" max="20" width="14.140625" style="1" bestFit="1" customWidth="1"/>
    <col min="21" max="21" width="11" style="1" customWidth="1"/>
    <col min="22" max="22" width="12" style="1" customWidth="1"/>
    <col min="23" max="23" width="12.140625" style="2" bestFit="1" customWidth="1"/>
    <col min="24" max="24" width="11.140625" style="2" bestFit="1" customWidth="1"/>
    <col min="25" max="25" width="11" style="1" bestFit="1" customWidth="1"/>
    <col min="26" max="26" width="7" style="1"/>
    <col min="27" max="27" width="8.140625" style="3" bestFit="1" customWidth="1"/>
    <col min="28" max="16384" width="9.140625" style="1"/>
  </cols>
  <sheetData>
    <row r="1" spans="1:28" ht="13.5" thickBot="1"/>
    <row r="2" spans="1:28" ht="13.5" thickTop="1">
      <c r="B2" s="657" t="s">
        <v>0</v>
      </c>
      <c r="C2" s="658"/>
      <c r="D2" s="658"/>
      <c r="E2" s="658"/>
      <c r="F2" s="658"/>
      <c r="G2" s="658"/>
      <c r="H2" s="658"/>
      <c r="I2" s="659"/>
      <c r="J2" s="4"/>
      <c r="L2" s="660" t="s">
        <v>1</v>
      </c>
      <c r="M2" s="661"/>
      <c r="N2" s="661"/>
      <c r="O2" s="661"/>
      <c r="P2" s="661"/>
      <c r="Q2" s="661"/>
      <c r="R2" s="661"/>
      <c r="S2" s="661"/>
      <c r="T2" s="661"/>
      <c r="U2" s="661"/>
      <c r="V2" s="661"/>
      <c r="W2" s="662"/>
    </row>
    <row r="3" spans="1:28" ht="13.5" thickBot="1">
      <c r="B3" s="663" t="s">
        <v>46</v>
      </c>
      <c r="C3" s="664"/>
      <c r="D3" s="664"/>
      <c r="E3" s="664"/>
      <c r="F3" s="664"/>
      <c r="G3" s="664"/>
      <c r="H3" s="664"/>
      <c r="I3" s="665"/>
      <c r="J3" s="4"/>
      <c r="L3" s="666" t="s">
        <v>48</v>
      </c>
      <c r="M3" s="667"/>
      <c r="N3" s="667"/>
      <c r="O3" s="667"/>
      <c r="P3" s="667"/>
      <c r="Q3" s="667"/>
      <c r="R3" s="667"/>
      <c r="S3" s="667"/>
      <c r="T3" s="667"/>
      <c r="U3" s="667"/>
      <c r="V3" s="667"/>
      <c r="W3" s="668"/>
    </row>
    <row r="4" spans="1:28" ht="14.25" thickTop="1" thickBot="1">
      <c r="B4" s="104"/>
      <c r="C4" s="105"/>
      <c r="D4" s="105"/>
      <c r="E4" s="105"/>
      <c r="F4" s="105"/>
      <c r="G4" s="105"/>
      <c r="H4" s="105"/>
      <c r="I4" s="106"/>
      <c r="J4" s="4"/>
      <c r="L4" s="52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</row>
    <row r="5" spans="1:28" ht="14.25" thickTop="1" thickBot="1">
      <c r="B5" s="107"/>
      <c r="C5" s="669" t="s">
        <v>65</v>
      </c>
      <c r="D5" s="670"/>
      <c r="E5" s="671"/>
      <c r="F5" s="669" t="s">
        <v>66</v>
      </c>
      <c r="G5" s="670"/>
      <c r="H5" s="671"/>
      <c r="I5" s="108" t="s">
        <v>2</v>
      </c>
      <c r="J5" s="4"/>
      <c r="L5" s="12"/>
      <c r="M5" s="672" t="s">
        <v>65</v>
      </c>
      <c r="N5" s="673"/>
      <c r="O5" s="673"/>
      <c r="P5" s="673"/>
      <c r="Q5" s="674"/>
      <c r="R5" s="672" t="s">
        <v>66</v>
      </c>
      <c r="S5" s="673"/>
      <c r="T5" s="673"/>
      <c r="U5" s="673"/>
      <c r="V5" s="674"/>
      <c r="W5" s="13" t="s">
        <v>2</v>
      </c>
    </row>
    <row r="6" spans="1:28" ht="13.5" thickTop="1">
      <c r="B6" s="109" t="s">
        <v>3</v>
      </c>
      <c r="C6" s="110"/>
      <c r="D6" s="111"/>
      <c r="E6" s="112"/>
      <c r="F6" s="110"/>
      <c r="G6" s="111"/>
      <c r="H6" s="112"/>
      <c r="I6" s="113" t="s">
        <v>4</v>
      </c>
      <c r="J6" s="4"/>
      <c r="L6" s="14" t="s">
        <v>3</v>
      </c>
      <c r="M6" s="20"/>
      <c r="N6" s="16"/>
      <c r="O6" s="17"/>
      <c r="P6" s="18"/>
      <c r="Q6" s="21"/>
      <c r="R6" s="20"/>
      <c r="S6" s="16"/>
      <c r="T6" s="17"/>
      <c r="U6" s="18"/>
      <c r="V6" s="21"/>
      <c r="W6" s="22" t="s">
        <v>4</v>
      </c>
    </row>
    <row r="7" spans="1:28" ht="13.5" thickBot="1">
      <c r="B7" s="114"/>
      <c r="C7" s="115" t="s">
        <v>5</v>
      </c>
      <c r="D7" s="116" t="s">
        <v>6</v>
      </c>
      <c r="E7" s="635" t="s">
        <v>7</v>
      </c>
      <c r="F7" s="115" t="s">
        <v>5</v>
      </c>
      <c r="G7" s="116" t="s">
        <v>6</v>
      </c>
      <c r="H7" s="346" t="s">
        <v>7</v>
      </c>
      <c r="I7" s="118"/>
      <c r="J7" s="4"/>
      <c r="L7" s="23"/>
      <c r="M7" s="28" t="s">
        <v>8</v>
      </c>
      <c r="N7" s="25" t="s">
        <v>9</v>
      </c>
      <c r="O7" s="26" t="s">
        <v>31</v>
      </c>
      <c r="P7" s="27" t="s">
        <v>32</v>
      </c>
      <c r="Q7" s="26" t="s">
        <v>7</v>
      </c>
      <c r="R7" s="28" t="s">
        <v>8</v>
      </c>
      <c r="S7" s="25" t="s">
        <v>9</v>
      </c>
      <c r="T7" s="26" t="s">
        <v>31</v>
      </c>
      <c r="U7" s="27" t="s">
        <v>32</v>
      </c>
      <c r="V7" s="26" t="s">
        <v>7</v>
      </c>
      <c r="W7" s="29"/>
    </row>
    <row r="8" spans="1:28" ht="6" customHeight="1" thickTop="1">
      <c r="B8" s="109"/>
      <c r="C8" s="119"/>
      <c r="D8" s="120"/>
      <c r="E8" s="162"/>
      <c r="F8" s="119"/>
      <c r="G8" s="120"/>
      <c r="H8" s="162"/>
      <c r="I8" s="122"/>
      <c r="J8" s="4"/>
      <c r="L8" s="14"/>
      <c r="M8" s="34"/>
      <c r="N8" s="31"/>
      <c r="O8" s="32"/>
      <c r="P8" s="365"/>
      <c r="Q8" s="35"/>
      <c r="R8" s="34"/>
      <c r="S8" s="31"/>
      <c r="T8" s="32"/>
      <c r="U8" s="365"/>
      <c r="V8" s="35"/>
      <c r="W8" s="36"/>
    </row>
    <row r="9" spans="1:28">
      <c r="A9" s="350" t="str">
        <f>IF(ISERROR(F9/G9)," ",IF(F9/G9&gt;0.5,IF(F9/G9&lt;1.5," ","NOT OK"),"NOT OK"))</f>
        <v xml:space="preserve"> </v>
      </c>
      <c r="B9" s="109" t="s">
        <v>10</v>
      </c>
      <c r="C9" s="376">
        <v>312</v>
      </c>
      <c r="D9" s="377">
        <v>311</v>
      </c>
      <c r="E9" s="163">
        <f>SUM(C9:D9)</f>
        <v>623</v>
      </c>
      <c r="F9" s="376">
        <v>335</v>
      </c>
      <c r="G9" s="377">
        <v>336</v>
      </c>
      <c r="H9" s="163">
        <f>SUM(F9:G9)</f>
        <v>671</v>
      </c>
      <c r="I9" s="126">
        <f>IF(E9=0,0,((H9/E9)-1)*100)</f>
        <v>7.7046548956661409</v>
      </c>
      <c r="J9" s="4"/>
      <c r="L9" s="14" t="s">
        <v>10</v>
      </c>
      <c r="M9" s="386">
        <v>41815</v>
      </c>
      <c r="N9" s="384">
        <v>41562</v>
      </c>
      <c r="O9" s="174">
        <f>+M9+N9</f>
        <v>83377</v>
      </c>
      <c r="P9" s="363">
        <v>0</v>
      </c>
      <c r="Q9" s="174">
        <f t="shared" ref="Q9:Q11" si="0">O9+P9</f>
        <v>83377</v>
      </c>
      <c r="R9" s="386">
        <v>51006</v>
      </c>
      <c r="S9" s="384">
        <v>49822</v>
      </c>
      <c r="T9" s="174">
        <f>SUM(R9:S9)</f>
        <v>100828</v>
      </c>
      <c r="U9" s="363">
        <v>0</v>
      </c>
      <c r="V9" s="174">
        <f>T9+U9</f>
        <v>100828</v>
      </c>
      <c r="W9" s="41">
        <f>IF(Q9=0,0,((V9/Q9)-1)*100)</f>
        <v>20.930232558139529</v>
      </c>
    </row>
    <row r="10" spans="1:28">
      <c r="A10" s="350" t="str">
        <f>IF(ISERROR(F10/G10)," ",IF(F10/G10&gt;0.5,IF(F10/G10&lt;1.5," ","NOT OK"),"NOT OK"))</f>
        <v xml:space="preserve"> </v>
      </c>
      <c r="B10" s="109" t="s">
        <v>11</v>
      </c>
      <c r="C10" s="376">
        <v>289</v>
      </c>
      <c r="D10" s="377">
        <v>289</v>
      </c>
      <c r="E10" s="163">
        <f>SUM(C10:D10)</f>
        <v>578</v>
      </c>
      <c r="F10" s="376">
        <v>322</v>
      </c>
      <c r="G10" s="377">
        <v>322</v>
      </c>
      <c r="H10" s="163">
        <f>SUM(F10:G10)</f>
        <v>644</v>
      </c>
      <c r="I10" s="126">
        <f>IF(E10=0,0,((H10/E10)-1)*100)</f>
        <v>11.418685121107263</v>
      </c>
      <c r="J10" s="4"/>
      <c r="K10" s="7"/>
      <c r="L10" s="14" t="s">
        <v>11</v>
      </c>
      <c r="M10" s="386">
        <v>40849</v>
      </c>
      <c r="N10" s="384">
        <v>37827</v>
      </c>
      <c r="O10" s="174">
        <f t="shared" ref="O10:O11" si="1">+M10+N10</f>
        <v>78676</v>
      </c>
      <c r="P10" s="363">
        <v>0</v>
      </c>
      <c r="Q10" s="174">
        <f t="shared" si="0"/>
        <v>78676</v>
      </c>
      <c r="R10" s="386">
        <v>51033</v>
      </c>
      <c r="S10" s="384">
        <v>49669</v>
      </c>
      <c r="T10" s="174">
        <f>SUM(R10:S10)</f>
        <v>100702</v>
      </c>
      <c r="U10" s="363">
        <v>0</v>
      </c>
      <c r="V10" s="174">
        <f>T10+U10</f>
        <v>100702</v>
      </c>
      <c r="W10" s="41">
        <f>IF(Q10=0,0,((V10/Q10)-1)*100)</f>
        <v>27.995831003101323</v>
      </c>
    </row>
    <row r="11" spans="1:28" ht="13.5" thickBot="1">
      <c r="A11" s="350" t="str">
        <f>IF(ISERROR(F11/G11)," ",IF(F11/G11&gt;0.5,IF(F11/G11&lt;1.5," ","NOT OK"),"NOT OK"))</f>
        <v xml:space="preserve"> </v>
      </c>
      <c r="B11" s="114" t="s">
        <v>12</v>
      </c>
      <c r="C11" s="378">
        <v>319</v>
      </c>
      <c r="D11" s="379">
        <v>317</v>
      </c>
      <c r="E11" s="163">
        <f>SUM(C11:D11)</f>
        <v>636</v>
      </c>
      <c r="F11" s="378">
        <v>337</v>
      </c>
      <c r="G11" s="379">
        <v>334</v>
      </c>
      <c r="H11" s="163">
        <f>SUM(F11:G11)</f>
        <v>671</v>
      </c>
      <c r="I11" s="126">
        <f>IF(E11=0,0,((H11/E11)-1)*100)</f>
        <v>5.5031446540880546</v>
      </c>
      <c r="J11" s="4"/>
      <c r="K11" s="7"/>
      <c r="L11" s="23" t="s">
        <v>12</v>
      </c>
      <c r="M11" s="386">
        <v>48659</v>
      </c>
      <c r="N11" s="384">
        <v>45252</v>
      </c>
      <c r="O11" s="174">
        <f t="shared" si="1"/>
        <v>93911</v>
      </c>
      <c r="P11" s="364">
        <v>0</v>
      </c>
      <c r="Q11" s="277">
        <f t="shared" si="0"/>
        <v>93911</v>
      </c>
      <c r="R11" s="386">
        <v>54509</v>
      </c>
      <c r="S11" s="384">
        <v>51933</v>
      </c>
      <c r="T11" s="174">
        <f t="shared" ref="T11" si="2">SUM(R11:S11)</f>
        <v>106442</v>
      </c>
      <c r="U11" s="364">
        <v>0</v>
      </c>
      <c r="V11" s="277">
        <f t="shared" ref="V11" si="3">T11+U11</f>
        <v>106442</v>
      </c>
      <c r="W11" s="41">
        <f>IF(Q11=0,0,((V11/Q11)-1)*100)</f>
        <v>13.343484788789395</v>
      </c>
    </row>
    <row r="12" spans="1:28" ht="14.25" thickTop="1" thickBot="1">
      <c r="A12" s="350" t="str">
        <f>IF(ISERROR(F12/G12)," ",IF(F12/G12&gt;0.5,IF(F12/G12&lt;1.5," ","NOT OK"),"NOT OK"))</f>
        <v xml:space="preserve"> </v>
      </c>
      <c r="B12" s="129" t="s">
        <v>57</v>
      </c>
      <c r="C12" s="130">
        <f t="shared" ref="C12:E12" si="4">+C9+C10+C11</f>
        <v>920</v>
      </c>
      <c r="D12" s="132">
        <f t="shared" si="4"/>
        <v>917</v>
      </c>
      <c r="E12" s="167">
        <f t="shared" si="4"/>
        <v>1837</v>
      </c>
      <c r="F12" s="130">
        <f t="shared" ref="F12:H12" si="5">+F9+F10+F11</f>
        <v>994</v>
      </c>
      <c r="G12" s="132">
        <f t="shared" si="5"/>
        <v>992</v>
      </c>
      <c r="H12" s="167">
        <f t="shared" si="5"/>
        <v>1986</v>
      </c>
      <c r="I12" s="133">
        <f>IF(E12=0,0,((H12/E12)-1)*100)</f>
        <v>8.1110506260206883</v>
      </c>
      <c r="J12" s="4"/>
      <c r="L12" s="42" t="s">
        <v>57</v>
      </c>
      <c r="M12" s="46">
        <f>+M9+M10+M11</f>
        <v>131323</v>
      </c>
      <c r="N12" s="44">
        <f t="shared" ref="N12" si="6">+N9+N10+N11</f>
        <v>124641</v>
      </c>
      <c r="O12" s="315">
        <f>+O9+O10+O11</f>
        <v>255964</v>
      </c>
      <c r="P12" s="44">
        <f t="shared" ref="P12:Q12" si="7">+P9+P10+P11</f>
        <v>0</v>
      </c>
      <c r="Q12" s="175">
        <f t="shared" si="7"/>
        <v>255964</v>
      </c>
      <c r="R12" s="46">
        <f>+R9+R10+R11</f>
        <v>156548</v>
      </c>
      <c r="S12" s="44">
        <f t="shared" ref="S12:V12" si="8">+S9+S10+S11</f>
        <v>151424</v>
      </c>
      <c r="T12" s="175">
        <f>+T9+T10+T11</f>
        <v>307972</v>
      </c>
      <c r="U12" s="44">
        <f t="shared" si="8"/>
        <v>0</v>
      </c>
      <c r="V12" s="175">
        <f t="shared" si="8"/>
        <v>307972</v>
      </c>
      <c r="W12" s="47">
        <f>IF(Q12=0,0,((V12/Q12)-1)*100)</f>
        <v>20.318482286571559</v>
      </c>
    </row>
    <row r="13" spans="1:28" ht="14.25" thickTop="1" thickBot="1">
      <c r="A13" s="350" t="str">
        <f t="shared" ref="A13:A72" si="9">IF(ISERROR(F13/G13)," ",IF(F13/G13&gt;0.5,IF(F13/G13&lt;1.5," ","NOT OK"),"NOT OK"))</f>
        <v xml:space="preserve"> </v>
      </c>
      <c r="B13" s="109" t="s">
        <v>13</v>
      </c>
      <c r="C13" s="376">
        <v>333</v>
      </c>
      <c r="D13" s="377">
        <v>334</v>
      </c>
      <c r="E13" s="163">
        <f>SUM(C13:D13)</f>
        <v>667</v>
      </c>
      <c r="F13" s="123">
        <v>370</v>
      </c>
      <c r="G13" s="125">
        <v>370</v>
      </c>
      <c r="H13" s="163">
        <f>SUM(F13:G13)</f>
        <v>740</v>
      </c>
      <c r="I13" s="126">
        <f t="shared" ref="I13" si="10">IF(E13=0,0,((H13/E13)-1)*100)</f>
        <v>10.944527736131926</v>
      </c>
      <c r="J13" s="4"/>
      <c r="L13" s="14" t="s">
        <v>13</v>
      </c>
      <c r="M13" s="386">
        <v>52633</v>
      </c>
      <c r="N13" s="384">
        <v>49230</v>
      </c>
      <c r="O13" s="174">
        <f t="shared" ref="O13" si="11">+M13+N13</f>
        <v>101863</v>
      </c>
      <c r="P13" s="363">
        <v>0</v>
      </c>
      <c r="Q13" s="174">
        <f>O13+P13</f>
        <v>101863</v>
      </c>
      <c r="R13" s="40">
        <v>59958</v>
      </c>
      <c r="S13" s="38">
        <v>57433</v>
      </c>
      <c r="T13" s="174">
        <f t="shared" ref="T13" si="12">+R13+S13</f>
        <v>117391</v>
      </c>
      <c r="U13" s="363">
        <v>0</v>
      </c>
      <c r="V13" s="174">
        <f>T13+U13</f>
        <v>117391</v>
      </c>
      <c r="W13" s="41">
        <f t="shared" ref="W13" si="13">IF(Q13=0,0,((V13/Q13)-1)*100)</f>
        <v>15.244004201721918</v>
      </c>
    </row>
    <row r="14" spans="1:28" ht="14.25" thickTop="1" thickBot="1">
      <c r="A14" s="350" t="str">
        <f>IF(ISERROR(F14/G14)," ",IF(F14/G14&gt;0.5,IF(F14/G14&lt;1.5," ","NOT OK"),"NOT OK"))</f>
        <v xml:space="preserve"> </v>
      </c>
      <c r="B14" s="129" t="s">
        <v>67</v>
      </c>
      <c r="C14" s="130">
        <f>+C12+C13</f>
        <v>1253</v>
      </c>
      <c r="D14" s="132">
        <f t="shared" ref="D14:H14" si="14">+D12+D13</f>
        <v>1251</v>
      </c>
      <c r="E14" s="641">
        <f t="shared" si="14"/>
        <v>2504</v>
      </c>
      <c r="F14" s="130">
        <f t="shared" si="14"/>
        <v>1364</v>
      </c>
      <c r="G14" s="132">
        <f t="shared" si="14"/>
        <v>1362</v>
      </c>
      <c r="H14" s="641">
        <f t="shared" si="14"/>
        <v>2726</v>
      </c>
      <c r="I14" s="133">
        <f>IF(E14=0,0,((H14/E14)-1)*100)</f>
        <v>8.8658146964856179</v>
      </c>
      <c r="J14" s="4"/>
      <c r="L14" s="42" t="s">
        <v>67</v>
      </c>
      <c r="M14" s="46">
        <f>+M12+M13</f>
        <v>183956</v>
      </c>
      <c r="N14" s="44">
        <f t="shared" ref="N14:V14" si="15">+N12+N13</f>
        <v>173871</v>
      </c>
      <c r="O14" s="315">
        <f t="shared" si="15"/>
        <v>357827</v>
      </c>
      <c r="P14" s="44">
        <f t="shared" si="15"/>
        <v>0</v>
      </c>
      <c r="Q14" s="315">
        <f t="shared" si="15"/>
        <v>357827</v>
      </c>
      <c r="R14" s="46">
        <f t="shared" si="15"/>
        <v>216506</v>
      </c>
      <c r="S14" s="44">
        <f t="shared" si="15"/>
        <v>208857</v>
      </c>
      <c r="T14" s="315">
        <f t="shared" si="15"/>
        <v>425363</v>
      </c>
      <c r="U14" s="44">
        <f t="shared" si="15"/>
        <v>0</v>
      </c>
      <c r="V14" s="315">
        <f t="shared" si="15"/>
        <v>425363</v>
      </c>
      <c r="W14" s="47">
        <f>IF(Q14=0,0,((V14/Q14)-1)*100)</f>
        <v>18.873925109061073</v>
      </c>
      <c r="AB14" s="290"/>
    </row>
    <row r="15" spans="1:28" ht="13.5" thickTop="1">
      <c r="A15" s="350" t="str">
        <f>IF(ISERROR(F15/G15)," ",IF(F15/G15&gt;0.5,IF(F15/G15&lt;1.5," ","NOT OK"),"NOT OK"))</f>
        <v xml:space="preserve"> </v>
      </c>
      <c r="B15" s="109" t="s">
        <v>14</v>
      </c>
      <c r="C15" s="376">
        <v>305</v>
      </c>
      <c r="D15" s="377">
        <v>305</v>
      </c>
      <c r="E15" s="163">
        <f>SUM(C15:D15)</f>
        <v>610</v>
      </c>
      <c r="F15" s="123"/>
      <c r="G15" s="125"/>
      <c r="H15" s="163"/>
      <c r="I15" s="126"/>
      <c r="J15" s="4"/>
      <c r="L15" s="14" t="s">
        <v>14</v>
      </c>
      <c r="M15" s="386">
        <v>46917</v>
      </c>
      <c r="N15" s="384">
        <v>50003</v>
      </c>
      <c r="O15" s="174">
        <f>+M15+N15</f>
        <v>96920</v>
      </c>
      <c r="P15" s="363">
        <v>0</v>
      </c>
      <c r="Q15" s="174">
        <f>O15+P15</f>
        <v>96920</v>
      </c>
      <c r="R15" s="40"/>
      <c r="S15" s="38"/>
      <c r="T15" s="174"/>
      <c r="U15" s="363"/>
      <c r="V15" s="174"/>
      <c r="W15" s="41"/>
    </row>
    <row r="16" spans="1:28" ht="13.5" thickBot="1">
      <c r="A16" s="351" t="str">
        <f>IF(ISERROR(F16/G16)," ",IF(F16/G16&gt;0.5,IF(F16/G16&lt;1.5," ","NOT OK"),"NOT OK"))</f>
        <v xml:space="preserve"> </v>
      </c>
      <c r="B16" s="109" t="s">
        <v>15</v>
      </c>
      <c r="C16" s="376">
        <v>302</v>
      </c>
      <c r="D16" s="377">
        <v>307</v>
      </c>
      <c r="E16" s="163">
        <f>SUM(C16:D16)</f>
        <v>609</v>
      </c>
      <c r="F16" s="123"/>
      <c r="G16" s="125"/>
      <c r="H16" s="163"/>
      <c r="I16" s="126"/>
      <c r="J16" s="8"/>
      <c r="L16" s="14" t="s">
        <v>15</v>
      </c>
      <c r="M16" s="386">
        <v>45738</v>
      </c>
      <c r="N16" s="384">
        <v>47047</v>
      </c>
      <c r="O16" s="174">
        <f>+M16+N16</f>
        <v>92785</v>
      </c>
      <c r="P16" s="363">
        <v>0</v>
      </c>
      <c r="Q16" s="174">
        <f>O16+P16</f>
        <v>92785</v>
      </c>
      <c r="R16" s="40"/>
      <c r="S16" s="38"/>
      <c r="T16" s="174"/>
      <c r="U16" s="363"/>
      <c r="V16" s="174"/>
      <c r="W16" s="41"/>
    </row>
    <row r="17" spans="1:27" ht="14.25" thickTop="1" thickBot="1">
      <c r="A17" s="350" t="str">
        <f>IF(ISERROR(F17/G17)," ",IF(F17/G17&gt;0.5,IF(F17/G17&lt;1.5," ","NOT OK"),"NOT OK"))</f>
        <v xml:space="preserve"> </v>
      </c>
      <c r="B17" s="129" t="s">
        <v>61</v>
      </c>
      <c r="C17" s="130">
        <f t="shared" ref="C17:E17" si="16">+C13+C15+C16</f>
        <v>940</v>
      </c>
      <c r="D17" s="132">
        <f t="shared" si="16"/>
        <v>946</v>
      </c>
      <c r="E17" s="167">
        <f t="shared" si="16"/>
        <v>1886</v>
      </c>
      <c r="F17" s="130"/>
      <c r="G17" s="132"/>
      <c r="H17" s="167"/>
      <c r="I17" s="133"/>
      <c r="J17" s="4"/>
      <c r="L17" s="42" t="s">
        <v>61</v>
      </c>
      <c r="M17" s="46">
        <f t="shared" ref="M17:Q17" si="17">+M13+M15+M16</f>
        <v>145288</v>
      </c>
      <c r="N17" s="44">
        <f t="shared" si="17"/>
        <v>146280</v>
      </c>
      <c r="O17" s="175">
        <f t="shared" si="17"/>
        <v>291568</v>
      </c>
      <c r="P17" s="44">
        <f t="shared" si="17"/>
        <v>0</v>
      </c>
      <c r="Q17" s="175">
        <f t="shared" si="17"/>
        <v>291568</v>
      </c>
      <c r="R17" s="46"/>
      <c r="S17" s="44"/>
      <c r="T17" s="175"/>
      <c r="U17" s="44"/>
      <c r="V17" s="175"/>
      <c r="W17" s="47"/>
    </row>
    <row r="18" spans="1:27" ht="13.5" thickTop="1">
      <c r="A18" s="350" t="str">
        <f t="shared" si="9"/>
        <v xml:space="preserve"> </v>
      </c>
      <c r="B18" s="109" t="s">
        <v>16</v>
      </c>
      <c r="C18" s="135">
        <v>271</v>
      </c>
      <c r="D18" s="137">
        <v>301</v>
      </c>
      <c r="E18" s="163">
        <f t="shared" ref="E18" si="18">SUM(C18:D18)</f>
        <v>572</v>
      </c>
      <c r="F18" s="135"/>
      <c r="G18" s="137"/>
      <c r="H18" s="163"/>
      <c r="I18" s="126"/>
      <c r="J18" s="8"/>
      <c r="L18" s="14" t="s">
        <v>16</v>
      </c>
      <c r="M18" s="386">
        <v>42418</v>
      </c>
      <c r="N18" s="384">
        <v>46188</v>
      </c>
      <c r="O18" s="174">
        <f t="shared" ref="O18:O19" si="19">+M18+N18</f>
        <v>88606</v>
      </c>
      <c r="P18" s="363">
        <v>0</v>
      </c>
      <c r="Q18" s="174">
        <f>O18+P18</f>
        <v>88606</v>
      </c>
      <c r="R18" s="40"/>
      <c r="S18" s="38"/>
      <c r="T18" s="174"/>
      <c r="U18" s="363"/>
      <c r="V18" s="174"/>
      <c r="W18" s="41"/>
    </row>
    <row r="19" spans="1:27">
      <c r="A19" s="350" t="str">
        <f t="shared" ref="A19" si="20">IF(ISERROR(F19/G19)," ",IF(F19/G19&gt;0.5,IF(F19/G19&lt;1.5," ","NOT OK"),"NOT OK"))</f>
        <v xml:space="preserve"> </v>
      </c>
      <c r="B19" s="109" t="s">
        <v>17</v>
      </c>
      <c r="C19" s="135">
        <v>280</v>
      </c>
      <c r="D19" s="137">
        <v>312</v>
      </c>
      <c r="E19" s="163">
        <f>SUM(C19:D19)</f>
        <v>592</v>
      </c>
      <c r="F19" s="135"/>
      <c r="G19" s="137"/>
      <c r="H19" s="163"/>
      <c r="I19" s="126"/>
      <c r="L19" s="14" t="s">
        <v>17</v>
      </c>
      <c r="M19" s="386">
        <v>42445</v>
      </c>
      <c r="N19" s="384">
        <v>44971</v>
      </c>
      <c r="O19" s="174">
        <f t="shared" si="19"/>
        <v>87416</v>
      </c>
      <c r="P19" s="363">
        <v>0</v>
      </c>
      <c r="Q19" s="174">
        <f>O19+P19</f>
        <v>87416</v>
      </c>
      <c r="R19" s="40"/>
      <c r="S19" s="38"/>
      <c r="T19" s="174"/>
      <c r="U19" s="363"/>
      <c r="V19" s="174"/>
      <c r="W19" s="41"/>
    </row>
    <row r="20" spans="1:27" ht="13.5" thickBot="1">
      <c r="A20" s="352" t="str">
        <f>IF(ISERROR(F20/G20)," ",IF(F20/G20&gt;0.5,IF(F20/G20&lt;1.5," ","NOT OK"),"NOT OK"))</f>
        <v xml:space="preserve"> </v>
      </c>
      <c r="B20" s="109" t="s">
        <v>18</v>
      </c>
      <c r="C20" s="135">
        <v>280</v>
      </c>
      <c r="D20" s="137">
        <v>301</v>
      </c>
      <c r="E20" s="163">
        <f>SUM(C20:D20)</f>
        <v>581</v>
      </c>
      <c r="F20" s="135"/>
      <c r="G20" s="137"/>
      <c r="H20" s="163"/>
      <c r="I20" s="126"/>
      <c r="J20" s="9"/>
      <c r="L20" s="14" t="s">
        <v>18</v>
      </c>
      <c r="M20" s="386">
        <v>43862</v>
      </c>
      <c r="N20" s="384">
        <v>44665</v>
      </c>
      <c r="O20" s="174">
        <f>+M20+N20</f>
        <v>88527</v>
      </c>
      <c r="P20" s="363">
        <v>0</v>
      </c>
      <c r="Q20" s="174">
        <f>O20+P20</f>
        <v>88527</v>
      </c>
      <c r="R20" s="40"/>
      <c r="S20" s="38"/>
      <c r="T20" s="174"/>
      <c r="U20" s="363"/>
      <c r="V20" s="174"/>
      <c r="W20" s="41"/>
    </row>
    <row r="21" spans="1:27" ht="15.75" customHeight="1" thickTop="1" thickBot="1">
      <c r="A21" s="10" t="str">
        <f>IF(ISERROR(F21/G21)," ",IF(F21/G21&gt;0.5,IF(F21/G21&lt;1.5," ","NOT OK"),"NOT OK"))</f>
        <v xml:space="preserve"> </v>
      </c>
      <c r="B21" s="138" t="s">
        <v>19</v>
      </c>
      <c r="C21" s="130">
        <f t="shared" ref="C21:E21" si="21">+C18+C19+C20</f>
        <v>831</v>
      </c>
      <c r="D21" s="140">
        <f t="shared" si="21"/>
        <v>914</v>
      </c>
      <c r="E21" s="165">
        <f t="shared" si="21"/>
        <v>1745</v>
      </c>
      <c r="F21" s="130"/>
      <c r="G21" s="140"/>
      <c r="H21" s="165"/>
      <c r="I21" s="133"/>
      <c r="J21" s="10"/>
      <c r="K21" s="11"/>
      <c r="L21" s="48" t="s">
        <v>19</v>
      </c>
      <c r="M21" s="49">
        <f t="shared" ref="M21:Q21" si="22">+M18+M19+M20</f>
        <v>128725</v>
      </c>
      <c r="N21" s="50">
        <f t="shared" si="22"/>
        <v>135824</v>
      </c>
      <c r="O21" s="176">
        <f t="shared" si="22"/>
        <v>264549</v>
      </c>
      <c r="P21" s="50">
        <f t="shared" si="22"/>
        <v>0</v>
      </c>
      <c r="Q21" s="176">
        <f t="shared" si="22"/>
        <v>264549</v>
      </c>
      <c r="R21" s="49"/>
      <c r="S21" s="50"/>
      <c r="T21" s="176"/>
      <c r="U21" s="50"/>
      <c r="V21" s="176"/>
      <c r="W21" s="51"/>
    </row>
    <row r="22" spans="1:27" ht="13.5" thickTop="1">
      <c r="A22" s="350" t="str">
        <f>IF(ISERROR(F22/G22)," ",IF(F22/G22&gt;0.5,IF(F22/G22&lt;1.5," ","NOT OK"),"NOT OK"))</f>
        <v xml:space="preserve"> </v>
      </c>
      <c r="B22" s="109" t="s">
        <v>20</v>
      </c>
      <c r="C22" s="376">
        <v>315</v>
      </c>
      <c r="D22" s="377">
        <v>317</v>
      </c>
      <c r="E22" s="166">
        <f>SUM(C22:D22)</f>
        <v>632</v>
      </c>
      <c r="F22" s="123"/>
      <c r="G22" s="125"/>
      <c r="H22" s="166"/>
      <c r="I22" s="126"/>
      <c r="J22" s="4"/>
      <c r="L22" s="14" t="s">
        <v>21</v>
      </c>
      <c r="M22" s="386">
        <v>50023</v>
      </c>
      <c r="N22" s="384">
        <v>46711</v>
      </c>
      <c r="O22" s="174">
        <f>+M22+N22</f>
        <v>96734</v>
      </c>
      <c r="P22" s="363">
        <v>147</v>
      </c>
      <c r="Q22" s="174">
        <f>O22+P22</f>
        <v>96881</v>
      </c>
      <c r="R22" s="40"/>
      <c r="S22" s="38"/>
      <c r="T22" s="174"/>
      <c r="U22" s="363"/>
      <c r="V22" s="174"/>
      <c r="W22" s="41"/>
    </row>
    <row r="23" spans="1:27">
      <c r="A23" s="350" t="str">
        <f t="shared" ref="A23" si="23">IF(ISERROR(F23/G23)," ",IF(F23/G23&gt;0.5,IF(F23/G23&lt;1.5," ","NOT OK"),"NOT OK"))</f>
        <v xml:space="preserve"> </v>
      </c>
      <c r="B23" s="109" t="s">
        <v>22</v>
      </c>
      <c r="C23" s="376">
        <v>323</v>
      </c>
      <c r="D23" s="377">
        <v>324</v>
      </c>
      <c r="E23" s="157">
        <f t="shared" ref="E23" si="24">SUM(C23:D23)</f>
        <v>647</v>
      </c>
      <c r="F23" s="376"/>
      <c r="G23" s="377"/>
      <c r="H23" s="157"/>
      <c r="I23" s="126"/>
      <c r="J23" s="4"/>
      <c r="L23" s="14" t="s">
        <v>22</v>
      </c>
      <c r="M23" s="386">
        <v>52258</v>
      </c>
      <c r="N23" s="384">
        <v>51326</v>
      </c>
      <c r="O23" s="174">
        <f t="shared" ref="O23" si="25">+M23+N23</f>
        <v>103584</v>
      </c>
      <c r="P23" s="363">
        <v>0</v>
      </c>
      <c r="Q23" s="174">
        <f>O23+P23</f>
        <v>103584</v>
      </c>
      <c r="R23" s="386"/>
      <c r="S23" s="384"/>
      <c r="T23" s="174"/>
      <c r="U23" s="363"/>
      <c r="V23" s="174"/>
      <c r="W23" s="41"/>
    </row>
    <row r="24" spans="1:27" ht="13.5" thickBot="1">
      <c r="A24" s="350" t="str">
        <f>IF(ISERROR(F24/G24)," ",IF(F24/G24&gt;0.5,IF(F24/G24&lt;1.5," ","NOT OK"),"NOT OK"))</f>
        <v xml:space="preserve"> </v>
      </c>
      <c r="B24" s="109" t="s">
        <v>23</v>
      </c>
      <c r="C24" s="376">
        <v>317</v>
      </c>
      <c r="D24" s="141">
        <v>317</v>
      </c>
      <c r="E24" s="161">
        <f>SUM(C24:D24)</f>
        <v>634</v>
      </c>
      <c r="F24" s="123"/>
      <c r="G24" s="141"/>
      <c r="H24" s="161"/>
      <c r="I24" s="142"/>
      <c r="J24" s="4"/>
      <c r="L24" s="14" t="s">
        <v>23</v>
      </c>
      <c r="M24" s="386">
        <v>45717</v>
      </c>
      <c r="N24" s="384">
        <v>43760</v>
      </c>
      <c r="O24" s="174">
        <f>+M24+N24</f>
        <v>89477</v>
      </c>
      <c r="P24" s="363">
        <v>0</v>
      </c>
      <c r="Q24" s="174">
        <f>O24+P24</f>
        <v>89477</v>
      </c>
      <c r="R24" s="40"/>
      <c r="S24" s="38"/>
      <c r="T24" s="174"/>
      <c r="U24" s="363"/>
      <c r="V24" s="174"/>
      <c r="W24" s="41"/>
    </row>
    <row r="25" spans="1:27" ht="14.25" thickTop="1" thickBot="1">
      <c r="A25" s="350" t="str">
        <f>IF(ISERROR(F25/G25)," ",IF(F25/G25&gt;0.5,IF(F25/G25&lt;1.5," ","NOT OK"),"NOT OK"))</f>
        <v xml:space="preserve"> </v>
      </c>
      <c r="B25" s="129" t="s">
        <v>40</v>
      </c>
      <c r="C25" s="130">
        <f t="shared" ref="C25:E25" si="26">+C22+C23+C24</f>
        <v>955</v>
      </c>
      <c r="D25" s="130">
        <f t="shared" si="26"/>
        <v>958</v>
      </c>
      <c r="E25" s="130">
        <f t="shared" si="26"/>
        <v>1913</v>
      </c>
      <c r="F25" s="130"/>
      <c r="G25" s="130"/>
      <c r="H25" s="130"/>
      <c r="I25" s="133"/>
      <c r="J25" s="4"/>
      <c r="L25" s="418" t="s">
        <v>40</v>
      </c>
      <c r="M25" s="46">
        <f t="shared" ref="M25:Q25" si="27">+M22+M23+M24</f>
        <v>147998</v>
      </c>
      <c r="N25" s="44">
        <f t="shared" si="27"/>
        <v>141797</v>
      </c>
      <c r="O25" s="175">
        <f t="shared" si="27"/>
        <v>289795</v>
      </c>
      <c r="P25" s="44">
        <f t="shared" si="27"/>
        <v>147</v>
      </c>
      <c r="Q25" s="175">
        <f t="shared" si="27"/>
        <v>289942</v>
      </c>
      <c r="R25" s="46"/>
      <c r="S25" s="44"/>
      <c r="T25" s="175"/>
      <c r="U25" s="44"/>
      <c r="V25" s="175"/>
      <c r="W25" s="47"/>
    </row>
    <row r="26" spans="1:27" ht="14.25" thickTop="1" thickBot="1">
      <c r="A26" s="350" t="str">
        <f>IF(ISERROR(F26/G26)," ",IF(F26/G26&gt;0.5,IF(F26/G26&lt;1.5," ","NOT OK"),"NOT OK"))</f>
        <v xml:space="preserve"> </v>
      </c>
      <c r="B26" s="129" t="s">
        <v>62</v>
      </c>
      <c r="C26" s="130">
        <f t="shared" ref="C26:E26" si="28">C17+C21+C22+C23+C24</f>
        <v>2726</v>
      </c>
      <c r="D26" s="130">
        <f t="shared" si="28"/>
        <v>2818</v>
      </c>
      <c r="E26" s="130">
        <f t="shared" si="28"/>
        <v>5544</v>
      </c>
      <c r="F26" s="130"/>
      <c r="G26" s="130"/>
      <c r="H26" s="130"/>
      <c r="I26" s="133"/>
      <c r="J26" s="4"/>
      <c r="L26" s="418" t="s">
        <v>62</v>
      </c>
      <c r="M26" s="43">
        <f t="shared" ref="M26:Q26" si="29">M17+M21+M22+M23+M24</f>
        <v>422011</v>
      </c>
      <c r="N26" s="43">
        <f t="shared" si="29"/>
        <v>423901</v>
      </c>
      <c r="O26" s="414">
        <f t="shared" si="29"/>
        <v>845912</v>
      </c>
      <c r="P26" s="43">
        <f t="shared" si="29"/>
        <v>147</v>
      </c>
      <c r="Q26" s="415">
        <f t="shared" si="29"/>
        <v>846059</v>
      </c>
      <c r="R26" s="43"/>
      <c r="S26" s="43"/>
      <c r="T26" s="414"/>
      <c r="U26" s="43"/>
      <c r="V26" s="415"/>
      <c r="W26" s="47"/>
      <c r="AA26" s="1"/>
    </row>
    <row r="27" spans="1:27" ht="14.25" thickTop="1" thickBot="1">
      <c r="A27" s="350" t="str">
        <f>IF(ISERROR(F27/G27)," ",IF(F27/G27&gt;0.5,IF(F27/G27&lt;1.5," ","NOT OK"),"NOT OK"))</f>
        <v xml:space="preserve"> </v>
      </c>
      <c r="B27" s="129" t="s">
        <v>63</v>
      </c>
      <c r="C27" s="130">
        <f t="shared" ref="C27:E27" si="30">+C12+C17+C21+C25</f>
        <v>3646</v>
      </c>
      <c r="D27" s="130">
        <f t="shared" si="30"/>
        <v>3735</v>
      </c>
      <c r="E27" s="130">
        <f t="shared" si="30"/>
        <v>7381</v>
      </c>
      <c r="F27" s="130"/>
      <c r="G27" s="130"/>
      <c r="H27" s="130"/>
      <c r="I27" s="133"/>
      <c r="J27" s="4"/>
      <c r="L27" s="418" t="s">
        <v>63</v>
      </c>
      <c r="M27" s="46">
        <f t="shared" ref="M27:Q27" si="31">+M12+M17+M21+M25</f>
        <v>553334</v>
      </c>
      <c r="N27" s="44">
        <f t="shared" si="31"/>
        <v>548542</v>
      </c>
      <c r="O27" s="175">
        <f t="shared" si="31"/>
        <v>1101876</v>
      </c>
      <c r="P27" s="44">
        <f t="shared" si="31"/>
        <v>147</v>
      </c>
      <c r="Q27" s="175">
        <f t="shared" si="31"/>
        <v>1102023</v>
      </c>
      <c r="R27" s="46"/>
      <c r="S27" s="44"/>
      <c r="T27" s="175"/>
      <c r="U27" s="44"/>
      <c r="V27" s="175"/>
      <c r="W27" s="47"/>
    </row>
    <row r="28" spans="1:27" ht="14.25" thickTop="1" thickBot="1">
      <c r="B28" s="143" t="s">
        <v>60</v>
      </c>
      <c r="C28" s="105"/>
      <c r="D28" s="105"/>
      <c r="E28" s="105"/>
      <c r="F28" s="105"/>
      <c r="G28" s="105"/>
      <c r="H28" s="105"/>
      <c r="I28" s="106"/>
      <c r="J28" s="4"/>
      <c r="L28" s="55" t="s">
        <v>60</v>
      </c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4"/>
    </row>
    <row r="29" spans="1:27" ht="13.5" thickTop="1">
      <c r="B29" s="657" t="s">
        <v>25</v>
      </c>
      <c r="C29" s="658"/>
      <c r="D29" s="658"/>
      <c r="E29" s="658"/>
      <c r="F29" s="658"/>
      <c r="G29" s="658"/>
      <c r="H29" s="658"/>
      <c r="I29" s="659"/>
      <c r="J29" s="4"/>
      <c r="L29" s="660" t="s">
        <v>26</v>
      </c>
      <c r="M29" s="661"/>
      <c r="N29" s="661"/>
      <c r="O29" s="661"/>
      <c r="P29" s="661"/>
      <c r="Q29" s="661"/>
      <c r="R29" s="661"/>
      <c r="S29" s="661"/>
      <c r="T29" s="661"/>
      <c r="U29" s="661"/>
      <c r="V29" s="661"/>
      <c r="W29" s="662"/>
    </row>
    <row r="30" spans="1:27" ht="13.5" thickBot="1">
      <c r="B30" s="663" t="s">
        <v>47</v>
      </c>
      <c r="C30" s="664"/>
      <c r="D30" s="664"/>
      <c r="E30" s="664"/>
      <c r="F30" s="664"/>
      <c r="G30" s="664"/>
      <c r="H30" s="664"/>
      <c r="I30" s="665"/>
      <c r="J30" s="4"/>
      <c r="L30" s="666" t="s">
        <v>49</v>
      </c>
      <c r="M30" s="667"/>
      <c r="N30" s="667"/>
      <c r="O30" s="667"/>
      <c r="P30" s="667"/>
      <c r="Q30" s="667"/>
      <c r="R30" s="667"/>
      <c r="S30" s="667"/>
      <c r="T30" s="667"/>
      <c r="U30" s="667"/>
      <c r="V30" s="667"/>
      <c r="W30" s="668"/>
    </row>
    <row r="31" spans="1:27" ht="14.25" thickTop="1" thickBot="1">
      <c r="B31" s="104"/>
      <c r="C31" s="105"/>
      <c r="D31" s="105"/>
      <c r="E31" s="105"/>
      <c r="F31" s="105"/>
      <c r="G31" s="105"/>
      <c r="H31" s="105"/>
      <c r="I31" s="106"/>
      <c r="J31" s="4"/>
      <c r="L31" s="52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4"/>
    </row>
    <row r="32" spans="1:27" ht="14.25" thickTop="1" thickBot="1">
      <c r="B32" s="107"/>
      <c r="C32" s="669" t="s">
        <v>65</v>
      </c>
      <c r="D32" s="670"/>
      <c r="E32" s="671"/>
      <c r="F32" s="669" t="s">
        <v>66</v>
      </c>
      <c r="G32" s="670"/>
      <c r="H32" s="671"/>
      <c r="I32" s="108" t="s">
        <v>2</v>
      </c>
      <c r="J32" s="4"/>
      <c r="L32" s="12"/>
      <c r="M32" s="672" t="s">
        <v>65</v>
      </c>
      <c r="N32" s="673"/>
      <c r="O32" s="673"/>
      <c r="P32" s="673"/>
      <c r="Q32" s="674"/>
      <c r="R32" s="672" t="s">
        <v>66</v>
      </c>
      <c r="S32" s="673"/>
      <c r="T32" s="673"/>
      <c r="U32" s="673"/>
      <c r="V32" s="674"/>
      <c r="W32" s="13" t="s">
        <v>2</v>
      </c>
    </row>
    <row r="33" spans="1:28" ht="13.5" thickTop="1">
      <c r="B33" s="109" t="s">
        <v>3</v>
      </c>
      <c r="C33" s="110"/>
      <c r="D33" s="111"/>
      <c r="E33" s="112"/>
      <c r="F33" s="110"/>
      <c r="G33" s="111"/>
      <c r="H33" s="112"/>
      <c r="I33" s="113" t="s">
        <v>4</v>
      </c>
      <c r="J33" s="4"/>
      <c r="L33" s="14" t="s">
        <v>3</v>
      </c>
      <c r="M33" s="20"/>
      <c r="N33" s="16"/>
      <c r="O33" s="17"/>
      <c r="P33" s="18"/>
      <c r="Q33" s="21"/>
      <c r="R33" s="20"/>
      <c r="S33" s="16"/>
      <c r="T33" s="17"/>
      <c r="U33" s="18"/>
      <c r="V33" s="21"/>
      <c r="W33" s="22" t="s">
        <v>4</v>
      </c>
    </row>
    <row r="34" spans="1:28" ht="13.5" thickBot="1">
      <c r="B34" s="114"/>
      <c r="C34" s="115" t="s">
        <v>5</v>
      </c>
      <c r="D34" s="116" t="s">
        <v>6</v>
      </c>
      <c r="E34" s="635" t="s">
        <v>7</v>
      </c>
      <c r="F34" s="115" t="s">
        <v>5</v>
      </c>
      <c r="G34" s="116" t="s">
        <v>6</v>
      </c>
      <c r="H34" s="346" t="s">
        <v>7</v>
      </c>
      <c r="I34" s="118"/>
      <c r="J34" s="4"/>
      <c r="L34" s="23"/>
      <c r="M34" s="28" t="s">
        <v>8</v>
      </c>
      <c r="N34" s="25" t="s">
        <v>9</v>
      </c>
      <c r="O34" s="26" t="s">
        <v>31</v>
      </c>
      <c r="P34" s="27" t="s">
        <v>32</v>
      </c>
      <c r="Q34" s="26" t="s">
        <v>7</v>
      </c>
      <c r="R34" s="28" t="s">
        <v>8</v>
      </c>
      <c r="S34" s="25" t="s">
        <v>9</v>
      </c>
      <c r="T34" s="26" t="s">
        <v>31</v>
      </c>
      <c r="U34" s="27" t="s">
        <v>32</v>
      </c>
      <c r="V34" s="26" t="s">
        <v>7</v>
      </c>
      <c r="W34" s="29"/>
    </row>
    <row r="35" spans="1:28" ht="5.25" customHeight="1" thickTop="1">
      <c r="B35" s="109"/>
      <c r="C35" s="119"/>
      <c r="D35" s="120"/>
      <c r="E35" s="121"/>
      <c r="F35" s="119"/>
      <c r="G35" s="120"/>
      <c r="H35" s="121"/>
      <c r="I35" s="122"/>
      <c r="J35" s="4"/>
      <c r="L35" s="14"/>
      <c r="M35" s="34"/>
      <c r="N35" s="31"/>
      <c r="O35" s="32"/>
      <c r="P35" s="365"/>
      <c r="Q35" s="35"/>
      <c r="R35" s="34"/>
      <c r="S35" s="31"/>
      <c r="T35" s="32"/>
      <c r="U35" s="365"/>
      <c r="V35" s="35"/>
      <c r="W35" s="36"/>
    </row>
    <row r="36" spans="1:28">
      <c r="A36" s="4" t="str">
        <f>IF(ISERROR(F36/G36)," ",IF(F36/G36&gt;0.5,IF(F36/G36&lt;1.5," ","NOT OK"),"NOT OK"))</f>
        <v xml:space="preserve"> </v>
      </c>
      <c r="B36" s="109" t="s">
        <v>10</v>
      </c>
      <c r="C36" s="376">
        <v>1346</v>
      </c>
      <c r="D36" s="377">
        <v>1344</v>
      </c>
      <c r="E36" s="163">
        <f t="shared" ref="E36:E38" si="32">SUM(C36:D36)</f>
        <v>2690</v>
      </c>
      <c r="F36" s="376">
        <v>1483</v>
      </c>
      <c r="G36" s="377">
        <v>1484</v>
      </c>
      <c r="H36" s="163">
        <f t="shared" ref="H36:H38" si="33">SUM(F36:G36)</f>
        <v>2967</v>
      </c>
      <c r="I36" s="126">
        <f t="shared" ref="I36:I38" si="34">IF(E36=0,0,((H36/E36)-1)*100)</f>
        <v>10.297397769516724</v>
      </c>
      <c r="J36" s="4"/>
      <c r="K36" s="7"/>
      <c r="L36" s="14" t="s">
        <v>10</v>
      </c>
      <c r="M36" s="386">
        <v>205703</v>
      </c>
      <c r="N36" s="384">
        <v>208173</v>
      </c>
      <c r="O36" s="174">
        <f>+M36+N36</f>
        <v>413876</v>
      </c>
      <c r="P36" s="363">
        <v>0</v>
      </c>
      <c r="Q36" s="174">
        <f>O36+P36</f>
        <v>413876</v>
      </c>
      <c r="R36" s="386">
        <v>228252</v>
      </c>
      <c r="S36" s="384">
        <v>230166</v>
      </c>
      <c r="T36" s="174">
        <f>SUM(R36:S36)</f>
        <v>458418</v>
      </c>
      <c r="U36" s="363">
        <v>0</v>
      </c>
      <c r="V36" s="174">
        <f>T36+U36</f>
        <v>458418</v>
      </c>
      <c r="W36" s="41">
        <f t="shared" ref="W36:W38" si="35">IF(Q36=0,0,((V36/Q36)-1)*100)</f>
        <v>10.762160647150365</v>
      </c>
    </row>
    <row r="37" spans="1:28">
      <c r="A37" s="4" t="str">
        <f>IF(ISERROR(F37/G37)," ",IF(F37/G37&gt;0.5,IF(F37/G37&lt;1.5," ","NOT OK"),"NOT OK"))</f>
        <v xml:space="preserve"> </v>
      </c>
      <c r="B37" s="109" t="s">
        <v>11</v>
      </c>
      <c r="C37" s="376">
        <v>1374</v>
      </c>
      <c r="D37" s="377">
        <v>1375</v>
      </c>
      <c r="E37" s="163">
        <f t="shared" si="32"/>
        <v>2749</v>
      </c>
      <c r="F37" s="376">
        <v>1587</v>
      </c>
      <c r="G37" s="377">
        <v>1587</v>
      </c>
      <c r="H37" s="163">
        <f t="shared" si="33"/>
        <v>3174</v>
      </c>
      <c r="I37" s="126">
        <f t="shared" si="34"/>
        <v>15.460167333575846</v>
      </c>
      <c r="J37" s="4"/>
      <c r="K37" s="7"/>
      <c r="L37" s="14" t="s">
        <v>11</v>
      </c>
      <c r="M37" s="386">
        <v>208467</v>
      </c>
      <c r="N37" s="384">
        <v>213628</v>
      </c>
      <c r="O37" s="174">
        <f t="shared" ref="O37:O38" si="36">+M37+N37</f>
        <v>422095</v>
      </c>
      <c r="P37" s="363">
        <v>0</v>
      </c>
      <c r="Q37" s="174">
        <f>O37+P37</f>
        <v>422095</v>
      </c>
      <c r="R37" s="386">
        <v>241531</v>
      </c>
      <c r="S37" s="384">
        <v>250082</v>
      </c>
      <c r="T37" s="174">
        <f>SUM(R37:S37)</f>
        <v>491613</v>
      </c>
      <c r="U37" s="363">
        <v>0</v>
      </c>
      <c r="V37" s="174">
        <f>T37+U37</f>
        <v>491613</v>
      </c>
      <c r="W37" s="41">
        <f t="shared" si="35"/>
        <v>16.469752070031628</v>
      </c>
    </row>
    <row r="38" spans="1:28" ht="13.5" thickBot="1">
      <c r="A38" s="4" t="str">
        <f>IF(ISERROR(F38/G38)," ",IF(F38/G38&gt;0.5,IF(F38/G38&lt;1.5," ","NOT OK"),"NOT OK"))</f>
        <v xml:space="preserve"> </v>
      </c>
      <c r="B38" s="114" t="s">
        <v>12</v>
      </c>
      <c r="C38" s="378">
        <v>1457</v>
      </c>
      <c r="D38" s="379">
        <v>1457</v>
      </c>
      <c r="E38" s="163">
        <f t="shared" si="32"/>
        <v>2914</v>
      </c>
      <c r="F38" s="378">
        <v>1663</v>
      </c>
      <c r="G38" s="379">
        <v>1664</v>
      </c>
      <c r="H38" s="163">
        <f t="shared" si="33"/>
        <v>3327</v>
      </c>
      <c r="I38" s="126">
        <f t="shared" si="34"/>
        <v>14.172958133150315</v>
      </c>
      <c r="J38" s="4"/>
      <c r="K38" s="7"/>
      <c r="L38" s="23" t="s">
        <v>12</v>
      </c>
      <c r="M38" s="386">
        <v>233309</v>
      </c>
      <c r="N38" s="384">
        <v>231957</v>
      </c>
      <c r="O38" s="174">
        <f t="shared" si="36"/>
        <v>465266</v>
      </c>
      <c r="P38" s="364">
        <v>0</v>
      </c>
      <c r="Q38" s="177">
        <f t="shared" ref="Q38" si="37">O38+P38</f>
        <v>465266</v>
      </c>
      <c r="R38" s="386">
        <v>272478</v>
      </c>
      <c r="S38" s="384">
        <v>271944</v>
      </c>
      <c r="T38" s="174">
        <f t="shared" ref="T38" si="38">SUM(R38:S38)</f>
        <v>544422</v>
      </c>
      <c r="U38" s="364">
        <v>0</v>
      </c>
      <c r="V38" s="177">
        <f t="shared" ref="V38" si="39">T38+U38</f>
        <v>544422</v>
      </c>
      <c r="W38" s="41">
        <f t="shared" si="35"/>
        <v>17.013063494861001</v>
      </c>
    </row>
    <row r="39" spans="1:28" ht="14.25" thickTop="1" thickBot="1">
      <c r="A39" s="4" t="str">
        <f>IF(ISERROR(F39/G39)," ",IF(F39/G39&gt;0.5,IF(F39/G39&lt;1.5," ","NOT OK"),"NOT OK"))</f>
        <v xml:space="preserve"> </v>
      </c>
      <c r="B39" s="129" t="s">
        <v>57</v>
      </c>
      <c r="C39" s="130">
        <f t="shared" ref="C39:E39" si="40">+C36+C37+C38</f>
        <v>4177</v>
      </c>
      <c r="D39" s="132">
        <f t="shared" si="40"/>
        <v>4176</v>
      </c>
      <c r="E39" s="167">
        <f t="shared" si="40"/>
        <v>8353</v>
      </c>
      <c r="F39" s="130">
        <f t="shared" ref="F39:H39" si="41">+F36+F37+F38</f>
        <v>4733</v>
      </c>
      <c r="G39" s="132">
        <f t="shared" si="41"/>
        <v>4735</v>
      </c>
      <c r="H39" s="167">
        <f t="shared" si="41"/>
        <v>9468</v>
      </c>
      <c r="I39" s="133">
        <f>IF(E39=0,0,((H39/E39)-1)*100)</f>
        <v>13.348497545791925</v>
      </c>
      <c r="J39" s="4"/>
      <c r="L39" s="42" t="s">
        <v>57</v>
      </c>
      <c r="M39" s="46">
        <f t="shared" ref="M39:N39" si="42">+M36+M37+M38</f>
        <v>647479</v>
      </c>
      <c r="N39" s="44">
        <f t="shared" si="42"/>
        <v>653758</v>
      </c>
      <c r="O39" s="175">
        <f>+O36+O37+O38</f>
        <v>1301237</v>
      </c>
      <c r="P39" s="44">
        <f t="shared" ref="P39:Q39" si="43">+P36+P37+P38</f>
        <v>0</v>
      </c>
      <c r="Q39" s="175">
        <f t="shared" si="43"/>
        <v>1301237</v>
      </c>
      <c r="R39" s="46">
        <f t="shared" ref="R39:V39" si="44">+R36+R37+R38</f>
        <v>742261</v>
      </c>
      <c r="S39" s="44">
        <f t="shared" si="44"/>
        <v>752192</v>
      </c>
      <c r="T39" s="175">
        <f>+T36+T37+T38</f>
        <v>1494453</v>
      </c>
      <c r="U39" s="44">
        <f t="shared" si="44"/>
        <v>0</v>
      </c>
      <c r="V39" s="175">
        <f t="shared" si="44"/>
        <v>1494453</v>
      </c>
      <c r="W39" s="47">
        <f>IF(Q39=0,0,((V39/Q39)-1)*100)</f>
        <v>14.848640178537797</v>
      </c>
    </row>
    <row r="40" spans="1:28" ht="14.25" thickTop="1" thickBot="1">
      <c r="A40" s="4" t="str">
        <f t="shared" si="9"/>
        <v xml:space="preserve"> </v>
      </c>
      <c r="B40" s="109" t="s">
        <v>13</v>
      </c>
      <c r="C40" s="376">
        <v>1489</v>
      </c>
      <c r="D40" s="377">
        <v>1489</v>
      </c>
      <c r="E40" s="163">
        <f t="shared" ref="E40" si="45">SUM(C40:D40)</f>
        <v>2978</v>
      </c>
      <c r="F40" s="123">
        <v>1744</v>
      </c>
      <c r="G40" s="125">
        <v>1744</v>
      </c>
      <c r="H40" s="163">
        <f t="shared" ref="H40" si="46">SUM(F40:G40)</f>
        <v>3488</v>
      </c>
      <c r="I40" s="126">
        <f t="shared" ref="I40" si="47">IF(E40=0,0,((H40/E40)-1)*100)</f>
        <v>17.125587642713235</v>
      </c>
      <c r="L40" s="14" t="s">
        <v>13</v>
      </c>
      <c r="M40" s="386">
        <v>246329</v>
      </c>
      <c r="N40" s="384">
        <v>253102</v>
      </c>
      <c r="O40" s="174">
        <f t="shared" ref="O40" si="48">+M40+N40</f>
        <v>499431</v>
      </c>
      <c r="P40" s="364">
        <v>16</v>
      </c>
      <c r="Q40" s="177">
        <f>O40+P40</f>
        <v>499447</v>
      </c>
      <c r="R40" s="40">
        <v>284208</v>
      </c>
      <c r="S40" s="38">
        <v>296241</v>
      </c>
      <c r="T40" s="174">
        <f t="shared" ref="T40" si="49">+R40+S40</f>
        <v>580449</v>
      </c>
      <c r="U40" s="364">
        <v>0</v>
      </c>
      <c r="V40" s="177">
        <f>T40+U40</f>
        <v>580449</v>
      </c>
      <c r="W40" s="648">
        <f t="shared" ref="W40" si="50">IF(Q40=0,0,((V40/Q40)-1)*100)</f>
        <v>16.218337481254274</v>
      </c>
    </row>
    <row r="41" spans="1:28" ht="14.25" thickTop="1" thickBot="1">
      <c r="A41" s="350" t="str">
        <f>IF(ISERROR(F41/G41)," ",IF(F41/G41&gt;0.5,IF(F41/G41&lt;1.5," ","NOT OK"),"NOT OK"))</f>
        <v xml:space="preserve"> </v>
      </c>
      <c r="B41" s="129" t="s">
        <v>67</v>
      </c>
      <c r="C41" s="130">
        <f>+C39+C40</f>
        <v>5666</v>
      </c>
      <c r="D41" s="132">
        <f t="shared" ref="D41:H41" si="51">+D39+D40</f>
        <v>5665</v>
      </c>
      <c r="E41" s="641">
        <f t="shared" si="51"/>
        <v>11331</v>
      </c>
      <c r="F41" s="130">
        <f t="shared" si="51"/>
        <v>6477</v>
      </c>
      <c r="G41" s="132">
        <f t="shared" si="51"/>
        <v>6479</v>
      </c>
      <c r="H41" s="641">
        <f t="shared" si="51"/>
        <v>12956</v>
      </c>
      <c r="I41" s="133">
        <f>IF(E41=0,0,((H41/E41)-1)*100)</f>
        <v>14.341187891624752</v>
      </c>
      <c r="J41" s="4"/>
      <c r="L41" s="42" t="s">
        <v>67</v>
      </c>
      <c r="M41" s="46">
        <f>+M39+M40</f>
        <v>893808</v>
      </c>
      <c r="N41" s="44">
        <f t="shared" ref="N41:V41" si="52">+N39+N40</f>
        <v>906860</v>
      </c>
      <c r="O41" s="315">
        <f t="shared" si="52"/>
        <v>1800668</v>
      </c>
      <c r="P41" s="44">
        <f t="shared" si="52"/>
        <v>16</v>
      </c>
      <c r="Q41" s="315">
        <f t="shared" si="52"/>
        <v>1800684</v>
      </c>
      <c r="R41" s="46">
        <f t="shared" si="52"/>
        <v>1026469</v>
      </c>
      <c r="S41" s="44">
        <f t="shared" si="52"/>
        <v>1048433</v>
      </c>
      <c r="T41" s="315">
        <f t="shared" si="52"/>
        <v>2074902</v>
      </c>
      <c r="U41" s="44">
        <f t="shared" si="52"/>
        <v>0</v>
      </c>
      <c r="V41" s="315">
        <f t="shared" si="52"/>
        <v>2074902</v>
      </c>
      <c r="W41" s="47">
        <f>IF(Q41=0,0,((V41/Q41)-1)*100)</f>
        <v>15.228546485668781</v>
      </c>
      <c r="AB41" s="290"/>
    </row>
    <row r="42" spans="1:28" ht="13.5" thickTop="1">
      <c r="A42" s="4" t="str">
        <f>IF(ISERROR(F42/G42)," ",IF(F42/G42&gt;0.5,IF(F42/G42&lt;1.5," ","NOT OK"),"NOT OK"))</f>
        <v xml:space="preserve"> </v>
      </c>
      <c r="B42" s="109" t="s">
        <v>14</v>
      </c>
      <c r="C42" s="376">
        <v>1398</v>
      </c>
      <c r="D42" s="377">
        <v>1396</v>
      </c>
      <c r="E42" s="163">
        <f>SUM(C42:D42)</f>
        <v>2794</v>
      </c>
      <c r="F42" s="123"/>
      <c r="G42" s="125"/>
      <c r="H42" s="163"/>
      <c r="I42" s="126"/>
      <c r="J42" s="4"/>
      <c r="L42" s="14" t="s">
        <v>14</v>
      </c>
      <c r="M42" s="386">
        <v>214812</v>
      </c>
      <c r="N42" s="384">
        <v>227585</v>
      </c>
      <c r="O42" s="174">
        <f>+M42+N42</f>
        <v>442397</v>
      </c>
      <c r="P42" s="364">
        <v>0</v>
      </c>
      <c r="Q42" s="177">
        <f>O42+P42</f>
        <v>442397</v>
      </c>
      <c r="R42" s="40"/>
      <c r="S42" s="38"/>
      <c r="T42" s="174"/>
      <c r="U42" s="364"/>
      <c r="V42" s="177"/>
      <c r="W42" s="41"/>
    </row>
    <row r="43" spans="1:28" ht="13.5" thickBot="1">
      <c r="A43" s="4" t="str">
        <f>IF(ISERROR(F43/G43)," ",IF(F43/G43&gt;0.5,IF(F43/G43&lt;1.5," ","NOT OK"),"NOT OK"))</f>
        <v xml:space="preserve"> </v>
      </c>
      <c r="B43" s="109" t="s">
        <v>15</v>
      </c>
      <c r="C43" s="376">
        <v>1568</v>
      </c>
      <c r="D43" s="377">
        <v>1561</v>
      </c>
      <c r="E43" s="163">
        <f>SUM(C43:D43)</f>
        <v>3129</v>
      </c>
      <c r="F43" s="123"/>
      <c r="G43" s="125"/>
      <c r="H43" s="163"/>
      <c r="I43" s="142"/>
      <c r="J43" s="4"/>
      <c r="L43" s="14" t="s">
        <v>15</v>
      </c>
      <c r="M43" s="386">
        <v>220936</v>
      </c>
      <c r="N43" s="384">
        <v>231274</v>
      </c>
      <c r="O43" s="174">
        <f>+M43+N43</f>
        <v>452210</v>
      </c>
      <c r="P43" s="364">
        <v>0</v>
      </c>
      <c r="Q43" s="177">
        <f>O43+P43</f>
        <v>452210</v>
      </c>
      <c r="R43" s="40"/>
      <c r="S43" s="38"/>
      <c r="T43" s="174"/>
      <c r="U43" s="364"/>
      <c r="V43" s="177"/>
      <c r="W43" s="41"/>
    </row>
    <row r="44" spans="1:28" ht="14.25" thickTop="1" thickBot="1">
      <c r="A44" s="350" t="str">
        <f>IF(ISERROR(F44/G44)," ",IF(F44/G44&gt;0.5,IF(F44/G44&lt;1.5," ","NOT OK"),"NOT OK"))</f>
        <v xml:space="preserve"> </v>
      </c>
      <c r="B44" s="129" t="s">
        <v>61</v>
      </c>
      <c r="C44" s="130">
        <f t="shared" ref="C44:E44" si="53">+C40+C42+C43</f>
        <v>4455</v>
      </c>
      <c r="D44" s="132">
        <f t="shared" si="53"/>
        <v>4446</v>
      </c>
      <c r="E44" s="167">
        <f t="shared" si="53"/>
        <v>8901</v>
      </c>
      <c r="F44" s="130"/>
      <c r="G44" s="132"/>
      <c r="H44" s="167"/>
      <c r="I44" s="133"/>
      <c r="J44" s="4"/>
      <c r="L44" s="42" t="s">
        <v>61</v>
      </c>
      <c r="M44" s="46">
        <f t="shared" ref="M44:Q44" si="54">+M40+M42+M43</f>
        <v>682077</v>
      </c>
      <c r="N44" s="44">
        <f t="shared" si="54"/>
        <v>711961</v>
      </c>
      <c r="O44" s="175">
        <f t="shared" si="54"/>
        <v>1394038</v>
      </c>
      <c r="P44" s="44">
        <f t="shared" si="54"/>
        <v>16</v>
      </c>
      <c r="Q44" s="175">
        <f t="shared" si="54"/>
        <v>1394054</v>
      </c>
      <c r="R44" s="46"/>
      <c r="S44" s="44"/>
      <c r="T44" s="175"/>
      <c r="U44" s="44"/>
      <c r="V44" s="175"/>
      <c r="W44" s="47"/>
    </row>
    <row r="45" spans="1:28" ht="13.5" thickTop="1">
      <c r="A45" s="4" t="str">
        <f t="shared" si="9"/>
        <v xml:space="preserve"> </v>
      </c>
      <c r="B45" s="109" t="s">
        <v>16</v>
      </c>
      <c r="C45" s="135">
        <v>1480</v>
      </c>
      <c r="D45" s="137">
        <v>1449</v>
      </c>
      <c r="E45" s="163">
        <f t="shared" ref="E45" si="55">SUM(C45:D45)</f>
        <v>2929</v>
      </c>
      <c r="F45" s="135"/>
      <c r="G45" s="137"/>
      <c r="H45" s="163"/>
      <c r="I45" s="126"/>
      <c r="J45" s="8"/>
      <c r="L45" s="14" t="s">
        <v>16</v>
      </c>
      <c r="M45" s="386">
        <v>213819</v>
      </c>
      <c r="N45" s="384">
        <v>214489</v>
      </c>
      <c r="O45" s="174">
        <f t="shared" ref="O45:O46" si="56">+M45+N45</f>
        <v>428308</v>
      </c>
      <c r="P45" s="363">
        <v>149</v>
      </c>
      <c r="Q45" s="279">
        <f>O45+P45</f>
        <v>428457</v>
      </c>
      <c r="R45" s="40"/>
      <c r="S45" s="38"/>
      <c r="T45" s="174"/>
      <c r="U45" s="363"/>
      <c r="V45" s="279"/>
      <c r="W45" s="41"/>
    </row>
    <row r="46" spans="1:28">
      <c r="A46" s="4" t="str">
        <f t="shared" ref="A46" si="57">IF(ISERROR(F46/G46)," ",IF(F46/G46&gt;0.5,IF(F46/G46&lt;1.5," ","NOT OK"),"NOT OK"))</f>
        <v xml:space="preserve"> </v>
      </c>
      <c r="B46" s="109" t="s">
        <v>17</v>
      </c>
      <c r="C46" s="135">
        <v>1475</v>
      </c>
      <c r="D46" s="137">
        <v>1444</v>
      </c>
      <c r="E46" s="163">
        <f>SUM(C46:D46)</f>
        <v>2919</v>
      </c>
      <c r="F46" s="135"/>
      <c r="G46" s="137"/>
      <c r="H46" s="163"/>
      <c r="I46" s="126"/>
      <c r="J46" s="4"/>
      <c r="L46" s="14" t="s">
        <v>17</v>
      </c>
      <c r="M46" s="386">
        <v>210467</v>
      </c>
      <c r="N46" s="384">
        <v>209133</v>
      </c>
      <c r="O46" s="174">
        <f t="shared" si="56"/>
        <v>419600</v>
      </c>
      <c r="P46" s="363">
        <v>0</v>
      </c>
      <c r="Q46" s="174">
        <f>O46+P46</f>
        <v>419600</v>
      </c>
      <c r="R46" s="40"/>
      <c r="S46" s="38"/>
      <c r="T46" s="174"/>
      <c r="U46" s="363"/>
      <c r="V46" s="174"/>
      <c r="W46" s="41"/>
      <c r="Y46" s="292"/>
    </row>
    <row r="47" spans="1:28" ht="13.5" thickBot="1">
      <c r="A47" s="4" t="str">
        <f>IF(ISERROR(F47/G47)," ",IF(F47/G47&gt;0.5,IF(F47/G47&lt;1.5," ","NOT OK"),"NOT OK"))</f>
        <v xml:space="preserve"> </v>
      </c>
      <c r="B47" s="109" t="s">
        <v>18</v>
      </c>
      <c r="C47" s="135">
        <v>1390</v>
      </c>
      <c r="D47" s="137">
        <v>1368</v>
      </c>
      <c r="E47" s="163">
        <f>SUM(C47:D47)</f>
        <v>2758</v>
      </c>
      <c r="F47" s="135"/>
      <c r="G47" s="137"/>
      <c r="H47" s="163"/>
      <c r="I47" s="126"/>
      <c r="J47" s="4"/>
      <c r="L47" s="14" t="s">
        <v>18</v>
      </c>
      <c r="M47" s="386">
        <v>195032</v>
      </c>
      <c r="N47" s="384">
        <v>197129</v>
      </c>
      <c r="O47" s="174">
        <f>+M47+N47</f>
        <v>392161</v>
      </c>
      <c r="P47" s="363">
        <v>0</v>
      </c>
      <c r="Q47" s="174">
        <f>O47+P47</f>
        <v>392161</v>
      </c>
      <c r="R47" s="40"/>
      <c r="S47" s="38"/>
      <c r="T47" s="174"/>
      <c r="U47" s="363"/>
      <c r="V47" s="174"/>
      <c r="W47" s="41"/>
    </row>
    <row r="48" spans="1:28" ht="15.75" customHeight="1" thickTop="1" thickBot="1">
      <c r="A48" s="10" t="str">
        <f>IF(ISERROR(F48/G48)," ",IF(F48/G48&gt;0.5,IF(F48/G48&lt;1.5," ","NOT OK"),"NOT OK"))</f>
        <v xml:space="preserve"> </v>
      </c>
      <c r="B48" s="138" t="s">
        <v>19</v>
      </c>
      <c r="C48" s="130">
        <f t="shared" ref="C48:E48" si="58">+C45+C46+C47</f>
        <v>4345</v>
      </c>
      <c r="D48" s="140">
        <f t="shared" si="58"/>
        <v>4261</v>
      </c>
      <c r="E48" s="165">
        <f t="shared" si="58"/>
        <v>8606</v>
      </c>
      <c r="F48" s="130"/>
      <c r="G48" s="140"/>
      <c r="H48" s="165"/>
      <c r="I48" s="133"/>
      <c r="J48" s="10"/>
      <c r="K48" s="11"/>
      <c r="L48" s="48" t="s">
        <v>19</v>
      </c>
      <c r="M48" s="49">
        <f t="shared" ref="M48:Q48" si="59">+M45+M46+M47</f>
        <v>619318</v>
      </c>
      <c r="N48" s="50">
        <f t="shared" si="59"/>
        <v>620751</v>
      </c>
      <c r="O48" s="176">
        <f t="shared" si="59"/>
        <v>1240069</v>
      </c>
      <c r="P48" s="50">
        <f t="shared" si="59"/>
        <v>149</v>
      </c>
      <c r="Q48" s="176">
        <f t="shared" si="59"/>
        <v>1240218</v>
      </c>
      <c r="R48" s="49"/>
      <c r="S48" s="50"/>
      <c r="T48" s="176"/>
      <c r="U48" s="50"/>
      <c r="V48" s="176"/>
      <c r="W48" s="51"/>
    </row>
    <row r="49" spans="1:27" ht="13.5" thickTop="1">
      <c r="A49" s="4" t="str">
        <f>IF(ISERROR(F49/G49)," ",IF(F49/G49&gt;0.5,IF(F49/G49&lt;1.5," ","NOT OK"),"NOT OK"))</f>
        <v xml:space="preserve"> </v>
      </c>
      <c r="B49" s="109" t="s">
        <v>20</v>
      </c>
      <c r="C49" s="376">
        <v>1468</v>
      </c>
      <c r="D49" s="377">
        <v>1467</v>
      </c>
      <c r="E49" s="166">
        <f>SUM(C49:D49)</f>
        <v>2935</v>
      </c>
      <c r="F49" s="123"/>
      <c r="G49" s="125"/>
      <c r="H49" s="166"/>
      <c r="I49" s="126"/>
      <c r="J49" s="4"/>
      <c r="L49" s="14" t="s">
        <v>21</v>
      </c>
      <c r="M49" s="386">
        <v>219277</v>
      </c>
      <c r="N49" s="384">
        <v>224616</v>
      </c>
      <c r="O49" s="174">
        <f>+M49+N49</f>
        <v>443893</v>
      </c>
      <c r="P49" s="363">
        <v>183</v>
      </c>
      <c r="Q49" s="174">
        <f>O49+P49</f>
        <v>444076</v>
      </c>
      <c r="R49" s="40"/>
      <c r="S49" s="38"/>
      <c r="T49" s="174"/>
      <c r="U49" s="363"/>
      <c r="V49" s="174"/>
      <c r="W49" s="41"/>
    </row>
    <row r="50" spans="1:27">
      <c r="A50" s="4" t="str">
        <f t="shared" ref="A50" si="60">IF(ISERROR(F50/G50)," ",IF(F50/G50&gt;0.5,IF(F50/G50&lt;1.5," ","NOT OK"),"NOT OK"))</f>
        <v xml:space="preserve"> </v>
      </c>
      <c r="B50" s="109" t="s">
        <v>22</v>
      </c>
      <c r="C50" s="376">
        <v>1464</v>
      </c>
      <c r="D50" s="377">
        <v>1464</v>
      </c>
      <c r="E50" s="157">
        <f t="shared" ref="E50:E51" si="61">SUM(C50:D50)</f>
        <v>2928</v>
      </c>
      <c r="F50" s="376"/>
      <c r="G50" s="377"/>
      <c r="H50" s="157"/>
      <c r="I50" s="126"/>
      <c r="J50" s="4"/>
      <c r="L50" s="14" t="s">
        <v>22</v>
      </c>
      <c r="M50" s="386">
        <v>212263</v>
      </c>
      <c r="N50" s="384">
        <v>226902</v>
      </c>
      <c r="O50" s="174">
        <f t="shared" ref="O50" si="62">+M50+N50</f>
        <v>439165</v>
      </c>
      <c r="P50" s="363">
        <v>0</v>
      </c>
      <c r="Q50" s="174">
        <f>O50+P50</f>
        <v>439165</v>
      </c>
      <c r="R50" s="386"/>
      <c r="S50" s="384"/>
      <c r="T50" s="174"/>
      <c r="U50" s="363"/>
      <c r="V50" s="174"/>
      <c r="W50" s="41"/>
    </row>
    <row r="51" spans="1:27" ht="13.5" thickBot="1">
      <c r="A51" s="4" t="str">
        <f>IF(ISERROR(F51/G51)," ",IF(F51/G51&gt;0.5,IF(F51/G51&lt;1.5," ","NOT OK"),"NOT OK"))</f>
        <v xml:space="preserve"> </v>
      </c>
      <c r="B51" s="109" t="s">
        <v>23</v>
      </c>
      <c r="C51" s="376">
        <v>1346</v>
      </c>
      <c r="D51" s="141">
        <v>1346</v>
      </c>
      <c r="E51" s="161">
        <f t="shared" si="61"/>
        <v>2692</v>
      </c>
      <c r="F51" s="123"/>
      <c r="G51" s="141"/>
      <c r="H51" s="161"/>
      <c r="I51" s="142"/>
      <c r="J51" s="4"/>
      <c r="L51" s="14" t="s">
        <v>23</v>
      </c>
      <c r="M51" s="386">
        <v>190962</v>
      </c>
      <c r="N51" s="384">
        <v>199680</v>
      </c>
      <c r="O51" s="174">
        <f>+M51+N51</f>
        <v>390642</v>
      </c>
      <c r="P51" s="363">
        <v>0</v>
      </c>
      <c r="Q51" s="174">
        <f>O51+P51</f>
        <v>390642</v>
      </c>
      <c r="R51" s="40"/>
      <c r="S51" s="38"/>
      <c r="T51" s="174"/>
      <c r="U51" s="363"/>
      <c r="V51" s="174"/>
      <c r="W51" s="41"/>
    </row>
    <row r="52" spans="1:27" ht="14.25" thickTop="1" thickBot="1">
      <c r="A52" s="350" t="str">
        <f>IF(ISERROR(F52/G52)," ",IF(F52/G52&gt;0.5,IF(F52/G52&lt;1.5," ","NOT OK"),"NOT OK"))</f>
        <v xml:space="preserve"> </v>
      </c>
      <c r="B52" s="129" t="s">
        <v>40</v>
      </c>
      <c r="C52" s="130">
        <f t="shared" ref="C52:E52" si="63">+C49+C50+C51</f>
        <v>4278</v>
      </c>
      <c r="D52" s="130">
        <f t="shared" si="63"/>
        <v>4277</v>
      </c>
      <c r="E52" s="130">
        <f t="shared" si="63"/>
        <v>8555</v>
      </c>
      <c r="F52" s="130"/>
      <c r="G52" s="130"/>
      <c r="H52" s="130"/>
      <c r="I52" s="133"/>
      <c r="J52" s="4"/>
      <c r="L52" s="418" t="s">
        <v>40</v>
      </c>
      <c r="M52" s="46">
        <f t="shared" ref="M52:Q52" si="64">+M49+M50+M51</f>
        <v>622502</v>
      </c>
      <c r="N52" s="44">
        <f t="shared" si="64"/>
        <v>651198</v>
      </c>
      <c r="O52" s="175">
        <f t="shared" si="64"/>
        <v>1273700</v>
      </c>
      <c r="P52" s="44">
        <f t="shared" si="64"/>
        <v>183</v>
      </c>
      <c r="Q52" s="175">
        <f t="shared" si="64"/>
        <v>1273883</v>
      </c>
      <c r="R52" s="46"/>
      <c r="S52" s="44"/>
      <c r="T52" s="175"/>
      <c r="U52" s="44"/>
      <c r="V52" s="175"/>
      <c r="W52" s="47"/>
    </row>
    <row r="53" spans="1:27" ht="14.25" thickTop="1" thickBot="1">
      <c r="A53" s="350" t="str">
        <f>IF(ISERROR(F53/G53)," ",IF(F53/G53&gt;0.5,IF(F53/G53&lt;1.5," ","NOT OK"),"NOT OK"))</f>
        <v xml:space="preserve"> </v>
      </c>
      <c r="B53" s="129" t="s">
        <v>62</v>
      </c>
      <c r="C53" s="130">
        <f t="shared" ref="C53:E53" si="65">C44+C48+C49+C50+C51</f>
        <v>13078</v>
      </c>
      <c r="D53" s="130">
        <f t="shared" si="65"/>
        <v>12984</v>
      </c>
      <c r="E53" s="130">
        <f t="shared" si="65"/>
        <v>26062</v>
      </c>
      <c r="F53" s="130"/>
      <c r="G53" s="130"/>
      <c r="H53" s="130"/>
      <c r="I53" s="133"/>
      <c r="J53" s="4"/>
      <c r="L53" s="418" t="s">
        <v>62</v>
      </c>
      <c r="M53" s="43">
        <f t="shared" ref="M53:Q53" si="66">M44+M48+M49+M50+M51</f>
        <v>1923897</v>
      </c>
      <c r="N53" s="43">
        <f t="shared" si="66"/>
        <v>1983910</v>
      </c>
      <c r="O53" s="414">
        <f t="shared" si="66"/>
        <v>3907807</v>
      </c>
      <c r="P53" s="43">
        <f t="shared" si="66"/>
        <v>348</v>
      </c>
      <c r="Q53" s="415">
        <f t="shared" si="66"/>
        <v>3908155</v>
      </c>
      <c r="R53" s="43"/>
      <c r="S53" s="43"/>
      <c r="T53" s="414"/>
      <c r="U53" s="43"/>
      <c r="V53" s="415"/>
      <c r="W53" s="47"/>
      <c r="AA53" s="1"/>
    </row>
    <row r="54" spans="1:27" ht="14.25" thickTop="1" thickBot="1">
      <c r="A54" s="350" t="str">
        <f>IF(ISERROR(F54/G54)," ",IF(F54/G54&gt;0.5,IF(F54/G54&lt;1.5," ","NOT OK"),"NOT OK"))</f>
        <v xml:space="preserve"> </v>
      </c>
      <c r="B54" s="129" t="s">
        <v>63</v>
      </c>
      <c r="C54" s="130">
        <f t="shared" ref="C54:E54" si="67">+C39+C44+C48+C52</f>
        <v>17255</v>
      </c>
      <c r="D54" s="130">
        <f t="shared" si="67"/>
        <v>17160</v>
      </c>
      <c r="E54" s="130">
        <f t="shared" si="67"/>
        <v>34415</v>
      </c>
      <c r="F54" s="130"/>
      <c r="G54" s="130"/>
      <c r="H54" s="130"/>
      <c r="I54" s="133"/>
      <c r="J54" s="4"/>
      <c r="L54" s="418" t="s">
        <v>63</v>
      </c>
      <c r="M54" s="46">
        <f t="shared" ref="M54:Q54" si="68">+M39+M44+M48+M52</f>
        <v>2571376</v>
      </c>
      <c r="N54" s="44">
        <f t="shared" si="68"/>
        <v>2637668</v>
      </c>
      <c r="O54" s="175">
        <f t="shared" si="68"/>
        <v>5209044</v>
      </c>
      <c r="P54" s="44">
        <f t="shared" si="68"/>
        <v>348</v>
      </c>
      <c r="Q54" s="175">
        <f t="shared" si="68"/>
        <v>5209392</v>
      </c>
      <c r="R54" s="46"/>
      <c r="S54" s="44"/>
      <c r="T54" s="175"/>
      <c r="U54" s="44"/>
      <c r="V54" s="175"/>
      <c r="W54" s="47"/>
    </row>
    <row r="55" spans="1:27" ht="14.25" thickTop="1" thickBot="1">
      <c r="B55" s="143" t="s">
        <v>60</v>
      </c>
      <c r="C55" s="105"/>
      <c r="D55" s="105"/>
      <c r="E55" s="105"/>
      <c r="F55" s="105"/>
      <c r="G55" s="105"/>
      <c r="H55" s="105"/>
      <c r="I55" s="106"/>
      <c r="J55" s="4"/>
      <c r="L55" s="55" t="s">
        <v>60</v>
      </c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4"/>
    </row>
    <row r="56" spans="1:27" ht="13.5" thickTop="1">
      <c r="B56" s="657" t="s">
        <v>27</v>
      </c>
      <c r="C56" s="658"/>
      <c r="D56" s="658"/>
      <c r="E56" s="658"/>
      <c r="F56" s="658"/>
      <c r="G56" s="658"/>
      <c r="H56" s="658"/>
      <c r="I56" s="659"/>
      <c r="J56" s="4"/>
      <c r="L56" s="660" t="s">
        <v>28</v>
      </c>
      <c r="M56" s="661"/>
      <c r="N56" s="661"/>
      <c r="O56" s="661"/>
      <c r="P56" s="661"/>
      <c r="Q56" s="661"/>
      <c r="R56" s="661"/>
      <c r="S56" s="661"/>
      <c r="T56" s="661"/>
      <c r="U56" s="661"/>
      <c r="V56" s="661"/>
      <c r="W56" s="662"/>
    </row>
    <row r="57" spans="1:27" ht="13.5" thickBot="1">
      <c r="B57" s="663" t="s">
        <v>30</v>
      </c>
      <c r="C57" s="664"/>
      <c r="D57" s="664"/>
      <c r="E57" s="664"/>
      <c r="F57" s="664"/>
      <c r="G57" s="664"/>
      <c r="H57" s="664"/>
      <c r="I57" s="665"/>
      <c r="J57" s="4"/>
      <c r="L57" s="666" t="s">
        <v>50</v>
      </c>
      <c r="M57" s="667"/>
      <c r="N57" s="667"/>
      <c r="O57" s="667"/>
      <c r="P57" s="667"/>
      <c r="Q57" s="667"/>
      <c r="R57" s="667"/>
      <c r="S57" s="667"/>
      <c r="T57" s="667"/>
      <c r="U57" s="667"/>
      <c r="V57" s="667"/>
      <c r="W57" s="668"/>
    </row>
    <row r="58" spans="1:27" ht="14.25" thickTop="1" thickBot="1">
      <c r="B58" s="104"/>
      <c r="C58" s="105"/>
      <c r="D58" s="105"/>
      <c r="E58" s="105"/>
      <c r="F58" s="105"/>
      <c r="G58" s="105"/>
      <c r="H58" s="105"/>
      <c r="I58" s="106"/>
      <c r="J58" s="4"/>
      <c r="L58" s="52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4"/>
    </row>
    <row r="59" spans="1:27" ht="14.25" thickTop="1" thickBot="1">
      <c r="B59" s="107"/>
      <c r="C59" s="669" t="s">
        <v>65</v>
      </c>
      <c r="D59" s="670"/>
      <c r="E59" s="671"/>
      <c r="F59" s="669" t="s">
        <v>66</v>
      </c>
      <c r="G59" s="670"/>
      <c r="H59" s="671"/>
      <c r="I59" s="108" t="s">
        <v>2</v>
      </c>
      <c r="J59" s="4"/>
      <c r="L59" s="12"/>
      <c r="M59" s="672" t="s">
        <v>65</v>
      </c>
      <c r="N59" s="673"/>
      <c r="O59" s="673"/>
      <c r="P59" s="673"/>
      <c r="Q59" s="674"/>
      <c r="R59" s="672" t="s">
        <v>66</v>
      </c>
      <c r="S59" s="673"/>
      <c r="T59" s="673"/>
      <c r="U59" s="673"/>
      <c r="V59" s="674"/>
      <c r="W59" s="13" t="s">
        <v>2</v>
      </c>
    </row>
    <row r="60" spans="1:27" ht="13.5" thickTop="1">
      <c r="B60" s="109" t="s">
        <v>3</v>
      </c>
      <c r="C60" s="110"/>
      <c r="D60" s="111"/>
      <c r="E60" s="112"/>
      <c r="F60" s="110"/>
      <c r="G60" s="111"/>
      <c r="H60" s="112"/>
      <c r="I60" s="113" t="s">
        <v>4</v>
      </c>
      <c r="J60" s="4"/>
      <c r="L60" s="14" t="s">
        <v>3</v>
      </c>
      <c r="M60" s="20"/>
      <c r="N60" s="16"/>
      <c r="O60" s="17"/>
      <c r="P60" s="18"/>
      <c r="Q60" s="21"/>
      <c r="R60" s="20"/>
      <c r="S60" s="16"/>
      <c r="T60" s="17"/>
      <c r="U60" s="18"/>
      <c r="V60" s="21"/>
      <c r="W60" s="22" t="s">
        <v>4</v>
      </c>
    </row>
    <row r="61" spans="1:27" ht="13.5" thickBot="1">
      <c r="B61" s="114" t="s">
        <v>29</v>
      </c>
      <c r="C61" s="115" t="s">
        <v>5</v>
      </c>
      <c r="D61" s="116" t="s">
        <v>6</v>
      </c>
      <c r="E61" s="635" t="s">
        <v>7</v>
      </c>
      <c r="F61" s="115" t="s">
        <v>5</v>
      </c>
      <c r="G61" s="116" t="s">
        <v>6</v>
      </c>
      <c r="H61" s="346" t="s">
        <v>7</v>
      </c>
      <c r="I61" s="118"/>
      <c r="J61" s="4"/>
      <c r="L61" s="23"/>
      <c r="M61" s="28" t="s">
        <v>8</v>
      </c>
      <c r="N61" s="25" t="s">
        <v>9</v>
      </c>
      <c r="O61" s="26" t="s">
        <v>31</v>
      </c>
      <c r="P61" s="27" t="s">
        <v>32</v>
      </c>
      <c r="Q61" s="26" t="s">
        <v>7</v>
      </c>
      <c r="R61" s="28" t="s">
        <v>8</v>
      </c>
      <c r="S61" s="25" t="s">
        <v>9</v>
      </c>
      <c r="T61" s="26" t="s">
        <v>31</v>
      </c>
      <c r="U61" s="27" t="s">
        <v>32</v>
      </c>
      <c r="V61" s="26" t="s">
        <v>7</v>
      </c>
      <c r="W61" s="29"/>
    </row>
    <row r="62" spans="1:27" ht="5.25" customHeight="1" thickTop="1">
      <c r="B62" s="109"/>
      <c r="C62" s="119"/>
      <c r="D62" s="120"/>
      <c r="E62" s="121"/>
      <c r="F62" s="119"/>
      <c r="G62" s="120"/>
      <c r="H62" s="121"/>
      <c r="I62" s="122"/>
      <c r="J62" s="4"/>
      <c r="L62" s="14"/>
      <c r="M62" s="34"/>
      <c r="N62" s="31"/>
      <c r="O62" s="32"/>
      <c r="P62" s="33"/>
      <c r="Q62" s="35"/>
      <c r="R62" s="34"/>
      <c r="S62" s="31"/>
      <c r="T62" s="32"/>
      <c r="U62" s="33"/>
      <c r="V62" s="35"/>
      <c r="W62" s="36"/>
    </row>
    <row r="63" spans="1:27">
      <c r="A63" s="4" t="str">
        <f>IF(ISERROR(F63/G63)," ",IF(F63/G63&gt;0.5,IF(F63/G63&lt;1.5," ","NOT OK"),"NOT OK"))</f>
        <v xml:space="preserve"> </v>
      </c>
      <c r="B63" s="109" t="s">
        <v>10</v>
      </c>
      <c r="C63" s="376">
        <f t="shared" ref="C63:E63" si="69">+C9+C36</f>
        <v>1658</v>
      </c>
      <c r="D63" s="377">
        <f t="shared" si="69"/>
        <v>1655</v>
      </c>
      <c r="E63" s="163">
        <f t="shared" si="69"/>
        <v>3313</v>
      </c>
      <c r="F63" s="123">
        <f t="shared" ref="F63:H65" si="70">+F9+F36</f>
        <v>1818</v>
      </c>
      <c r="G63" s="125">
        <f t="shared" si="70"/>
        <v>1820</v>
      </c>
      <c r="H63" s="163">
        <f t="shared" si="70"/>
        <v>3638</v>
      </c>
      <c r="I63" s="126">
        <f t="shared" ref="I63:I65" si="71">IF(E63=0,0,((H63/E63)-1)*100)</f>
        <v>9.8098400241473094</v>
      </c>
      <c r="J63" s="4"/>
      <c r="K63" s="7"/>
      <c r="L63" s="14" t="s">
        <v>10</v>
      </c>
      <c r="M63" s="386">
        <f t="shared" ref="M63:N63" si="72">+M9+M36</f>
        <v>247518</v>
      </c>
      <c r="N63" s="384">
        <f t="shared" si="72"/>
        <v>249735</v>
      </c>
      <c r="O63" s="174">
        <f>SUM(M63:N63)</f>
        <v>497253</v>
      </c>
      <c r="P63" s="385">
        <f>P9+P36</f>
        <v>0</v>
      </c>
      <c r="Q63" s="177">
        <f>+O63+P63</f>
        <v>497253</v>
      </c>
      <c r="R63" s="40">
        <f t="shared" ref="R63:S67" si="73">+R9+R36</f>
        <v>279258</v>
      </c>
      <c r="S63" s="38">
        <f t="shared" si="73"/>
        <v>279988</v>
      </c>
      <c r="T63" s="174">
        <f>SUM(R63:S63)</f>
        <v>559246</v>
      </c>
      <c r="U63" s="39">
        <f>U9+U36</f>
        <v>0</v>
      </c>
      <c r="V63" s="177">
        <f>+T63+U63</f>
        <v>559246</v>
      </c>
      <c r="W63" s="41">
        <f t="shared" ref="W63" si="74">IF(Q63=0,0,((V63/Q63)-1)*100)</f>
        <v>12.467094215620623</v>
      </c>
    </row>
    <row r="64" spans="1:27">
      <c r="A64" s="4" t="str">
        <f>IF(ISERROR(F64/G64)," ",IF(F64/G64&gt;0.5,IF(F64/G64&lt;1.5," ","NOT OK"),"NOT OK"))</f>
        <v xml:space="preserve"> </v>
      </c>
      <c r="B64" s="109" t="s">
        <v>11</v>
      </c>
      <c r="C64" s="376">
        <f t="shared" ref="C64:E64" si="75">+C10+C37</f>
        <v>1663</v>
      </c>
      <c r="D64" s="377">
        <f t="shared" si="75"/>
        <v>1664</v>
      </c>
      <c r="E64" s="163">
        <f t="shared" si="75"/>
        <v>3327</v>
      </c>
      <c r="F64" s="123">
        <f t="shared" si="70"/>
        <v>1909</v>
      </c>
      <c r="G64" s="125">
        <f t="shared" si="70"/>
        <v>1909</v>
      </c>
      <c r="H64" s="163">
        <f t="shared" si="70"/>
        <v>3818</v>
      </c>
      <c r="I64" s="126">
        <f t="shared" si="71"/>
        <v>14.758040276525408</v>
      </c>
      <c r="J64" s="4"/>
      <c r="K64" s="7"/>
      <c r="L64" s="14" t="s">
        <v>11</v>
      </c>
      <c r="M64" s="386">
        <f t="shared" ref="M64:N64" si="76">+M10+M37</f>
        <v>249316</v>
      </c>
      <c r="N64" s="384">
        <f t="shared" si="76"/>
        <v>251455</v>
      </c>
      <c r="O64" s="174">
        <f t="shared" ref="O64:O67" si="77">SUM(M64:N64)</f>
        <v>500771</v>
      </c>
      <c r="P64" s="385">
        <f>P10+P37</f>
        <v>0</v>
      </c>
      <c r="Q64" s="177">
        <f t="shared" ref="Q64:Q67" si="78">+O64+P64</f>
        <v>500771</v>
      </c>
      <c r="R64" s="40">
        <f t="shared" si="73"/>
        <v>292564</v>
      </c>
      <c r="S64" s="38">
        <f t="shared" si="73"/>
        <v>299751</v>
      </c>
      <c r="T64" s="174">
        <f t="shared" ref="T64:T67" si="79">SUM(R64:S64)</f>
        <v>592315</v>
      </c>
      <c r="U64" s="39">
        <f>U10+U37</f>
        <v>0</v>
      </c>
      <c r="V64" s="177">
        <f t="shared" ref="V64:V67" si="80">+T64+U64</f>
        <v>592315</v>
      </c>
      <c r="W64" s="41">
        <f t="shared" ref="W64:W67" si="81">IF(Q64=0,0,((V64/Q64)-1)*100)</f>
        <v>18.280611297379433</v>
      </c>
    </row>
    <row r="65" spans="1:28" ht="13.5" thickBot="1">
      <c r="A65" s="4" t="str">
        <f>IF(ISERROR(F65/G65)," ",IF(F65/G65&gt;0.5,IF(F65/G65&lt;1.5," ","NOT OK"),"NOT OK"))</f>
        <v xml:space="preserve"> </v>
      </c>
      <c r="B65" s="114" t="s">
        <v>12</v>
      </c>
      <c r="C65" s="378">
        <f t="shared" ref="C65:E65" si="82">+C11+C38</f>
        <v>1776</v>
      </c>
      <c r="D65" s="379">
        <f t="shared" si="82"/>
        <v>1774</v>
      </c>
      <c r="E65" s="163">
        <f t="shared" si="82"/>
        <v>3550</v>
      </c>
      <c r="F65" s="127">
        <f t="shared" si="70"/>
        <v>2000</v>
      </c>
      <c r="G65" s="128">
        <f t="shared" si="70"/>
        <v>1998</v>
      </c>
      <c r="H65" s="163">
        <f t="shared" si="70"/>
        <v>3998</v>
      </c>
      <c r="I65" s="126">
        <f t="shared" si="71"/>
        <v>12.619718309859152</v>
      </c>
      <c r="J65" s="4"/>
      <c r="K65" s="7"/>
      <c r="L65" s="23" t="s">
        <v>12</v>
      </c>
      <c r="M65" s="386">
        <f t="shared" ref="M65:N65" si="83">+M11+M38</f>
        <v>281968</v>
      </c>
      <c r="N65" s="384">
        <f t="shared" si="83"/>
        <v>277209</v>
      </c>
      <c r="O65" s="174">
        <f t="shared" si="77"/>
        <v>559177</v>
      </c>
      <c r="P65" s="385">
        <f>P11+P38</f>
        <v>0</v>
      </c>
      <c r="Q65" s="177">
        <f t="shared" si="78"/>
        <v>559177</v>
      </c>
      <c r="R65" s="40">
        <f t="shared" si="73"/>
        <v>326987</v>
      </c>
      <c r="S65" s="38">
        <f t="shared" si="73"/>
        <v>323877</v>
      </c>
      <c r="T65" s="174">
        <f t="shared" si="79"/>
        <v>650864</v>
      </c>
      <c r="U65" s="39">
        <f>U11+U38</f>
        <v>0</v>
      </c>
      <c r="V65" s="177">
        <f t="shared" si="80"/>
        <v>650864</v>
      </c>
      <c r="W65" s="41">
        <f t="shared" si="81"/>
        <v>16.396775976122058</v>
      </c>
    </row>
    <row r="66" spans="1:28" ht="14.25" thickTop="1" thickBot="1">
      <c r="A66" s="4" t="str">
        <f>IF(ISERROR(F66/G66)," ",IF(F66/G66&gt;0.5,IF(F66/G66&lt;1.5," ","NOT OK"),"NOT OK"))</f>
        <v xml:space="preserve"> </v>
      </c>
      <c r="B66" s="129" t="s">
        <v>57</v>
      </c>
      <c r="C66" s="130">
        <f t="shared" ref="C66:E66" si="84">+C63+C64+C65</f>
        <v>5097</v>
      </c>
      <c r="D66" s="132">
        <f t="shared" si="84"/>
        <v>5093</v>
      </c>
      <c r="E66" s="167">
        <f t="shared" si="84"/>
        <v>10190</v>
      </c>
      <c r="F66" s="130">
        <f t="shared" ref="F66:H66" si="85">+F63+F64+F65</f>
        <v>5727</v>
      </c>
      <c r="G66" s="132">
        <f t="shared" si="85"/>
        <v>5727</v>
      </c>
      <c r="H66" s="167">
        <f t="shared" si="85"/>
        <v>11454</v>
      </c>
      <c r="I66" s="133">
        <f>IF(E66=0,0,((H66/E66)-1)*100)</f>
        <v>12.404317958783118</v>
      </c>
      <c r="J66" s="4"/>
      <c r="L66" s="42" t="s">
        <v>57</v>
      </c>
      <c r="M66" s="46">
        <f t="shared" ref="M66:N66" si="86">+M12+M39</f>
        <v>778802</v>
      </c>
      <c r="N66" s="44">
        <f t="shared" si="86"/>
        <v>778399</v>
      </c>
      <c r="O66" s="175">
        <f t="shared" si="77"/>
        <v>1557201</v>
      </c>
      <c r="P66" s="44">
        <f>P12+P39</f>
        <v>0</v>
      </c>
      <c r="Q66" s="175">
        <f t="shared" si="78"/>
        <v>1557201</v>
      </c>
      <c r="R66" s="46">
        <f t="shared" si="73"/>
        <v>898809</v>
      </c>
      <c r="S66" s="44">
        <f t="shared" si="73"/>
        <v>903616</v>
      </c>
      <c r="T66" s="175">
        <f t="shared" si="79"/>
        <v>1802425</v>
      </c>
      <c r="U66" s="44">
        <f>U12+U39</f>
        <v>0</v>
      </c>
      <c r="V66" s="175">
        <f t="shared" si="80"/>
        <v>1802425</v>
      </c>
      <c r="W66" s="47">
        <f t="shared" si="81"/>
        <v>15.747742263201726</v>
      </c>
    </row>
    <row r="67" spans="1:28" ht="14.25" thickTop="1" thickBot="1">
      <c r="A67" s="4" t="str">
        <f t="shared" si="9"/>
        <v xml:space="preserve"> </v>
      </c>
      <c r="B67" s="109" t="s">
        <v>13</v>
      </c>
      <c r="C67" s="376">
        <f t="shared" ref="C67:E67" si="87">+C13+C40</f>
        <v>1822</v>
      </c>
      <c r="D67" s="377">
        <f t="shared" si="87"/>
        <v>1823</v>
      </c>
      <c r="E67" s="163">
        <f t="shared" si="87"/>
        <v>3645</v>
      </c>
      <c r="F67" s="123">
        <f>+F13+F40</f>
        <v>2114</v>
      </c>
      <c r="G67" s="125">
        <f>+G13+G40</f>
        <v>2114</v>
      </c>
      <c r="H67" s="163">
        <f>+H13+H40</f>
        <v>4228</v>
      </c>
      <c r="I67" s="126">
        <f t="shared" ref="I67" si="88">IF(E67=0,0,((H67/E67)-1)*100)</f>
        <v>15.994513031550062</v>
      </c>
      <c r="J67" s="4"/>
      <c r="L67" s="14" t="s">
        <v>13</v>
      </c>
      <c r="M67" s="386">
        <f t="shared" ref="M67:N67" si="89">+M13+M40</f>
        <v>298962</v>
      </c>
      <c r="N67" s="384">
        <f t="shared" si="89"/>
        <v>302332</v>
      </c>
      <c r="O67" s="174">
        <f t="shared" si="77"/>
        <v>601294</v>
      </c>
      <c r="P67" s="385">
        <f>P13+P40</f>
        <v>16</v>
      </c>
      <c r="Q67" s="177">
        <f t="shared" si="78"/>
        <v>601310</v>
      </c>
      <c r="R67" s="40">
        <f t="shared" si="73"/>
        <v>344166</v>
      </c>
      <c r="S67" s="38">
        <f t="shared" si="73"/>
        <v>353674</v>
      </c>
      <c r="T67" s="174">
        <f t="shared" si="79"/>
        <v>697840</v>
      </c>
      <c r="U67" s="39">
        <f>U13+U40</f>
        <v>0</v>
      </c>
      <c r="V67" s="177">
        <f t="shared" si="80"/>
        <v>697840</v>
      </c>
      <c r="W67" s="41">
        <f t="shared" si="81"/>
        <v>16.053283664000272</v>
      </c>
    </row>
    <row r="68" spans="1:28" ht="14.25" thickTop="1" thickBot="1">
      <c r="A68" s="350" t="str">
        <f>IF(ISERROR(F68/G68)," ",IF(F68/G68&gt;0.5,IF(F68/G68&lt;1.5," ","NOT OK"),"NOT OK"))</f>
        <v xml:space="preserve"> </v>
      </c>
      <c r="B68" s="129" t="s">
        <v>67</v>
      </c>
      <c r="C68" s="130">
        <f>+C66+C67</f>
        <v>6919</v>
      </c>
      <c r="D68" s="132">
        <f t="shared" ref="D68:H68" si="90">+D66+D67</f>
        <v>6916</v>
      </c>
      <c r="E68" s="641">
        <f t="shared" si="90"/>
        <v>13835</v>
      </c>
      <c r="F68" s="130">
        <f t="shared" si="90"/>
        <v>7841</v>
      </c>
      <c r="G68" s="132">
        <f t="shared" si="90"/>
        <v>7841</v>
      </c>
      <c r="H68" s="641">
        <f t="shared" si="90"/>
        <v>15682</v>
      </c>
      <c r="I68" s="133">
        <f>IF(E68=0,0,((H68/E68)-1)*100)</f>
        <v>13.35019877123238</v>
      </c>
      <c r="J68" s="4"/>
      <c r="L68" s="42" t="s">
        <v>67</v>
      </c>
      <c r="M68" s="46">
        <f>+M66+M67</f>
        <v>1077764</v>
      </c>
      <c r="N68" s="44">
        <f t="shared" ref="N68:V68" si="91">+N66+N67</f>
        <v>1080731</v>
      </c>
      <c r="O68" s="315">
        <f t="shared" si="91"/>
        <v>2158495</v>
      </c>
      <c r="P68" s="44">
        <f t="shared" si="91"/>
        <v>16</v>
      </c>
      <c r="Q68" s="315">
        <f t="shared" si="91"/>
        <v>2158511</v>
      </c>
      <c r="R68" s="46">
        <f t="shared" si="91"/>
        <v>1242975</v>
      </c>
      <c r="S68" s="44">
        <f t="shared" si="91"/>
        <v>1257290</v>
      </c>
      <c r="T68" s="315">
        <f t="shared" si="91"/>
        <v>2500265</v>
      </c>
      <c r="U68" s="44">
        <f t="shared" si="91"/>
        <v>0</v>
      </c>
      <c r="V68" s="315">
        <f t="shared" si="91"/>
        <v>2500265</v>
      </c>
      <c r="W68" s="47">
        <f>IF(Q68=0,0,((V68/Q68)-1)*100)</f>
        <v>15.832858855016262</v>
      </c>
      <c r="AB68" s="290"/>
    </row>
    <row r="69" spans="1:28" ht="13.5" thickTop="1">
      <c r="A69" s="4" t="str">
        <f>IF(ISERROR(F69/G69)," ",IF(F69/G69&gt;0.5,IF(F69/G69&lt;1.5," ","NOT OK"),"NOT OK"))</f>
        <v xml:space="preserve"> </v>
      </c>
      <c r="B69" s="109" t="s">
        <v>14</v>
      </c>
      <c r="C69" s="376">
        <f t="shared" ref="C69:E69" si="92">+C15+C42</f>
        <v>1703</v>
      </c>
      <c r="D69" s="377">
        <f t="shared" si="92"/>
        <v>1701</v>
      </c>
      <c r="E69" s="163">
        <f t="shared" si="92"/>
        <v>3404</v>
      </c>
      <c r="F69" s="123"/>
      <c r="G69" s="125"/>
      <c r="H69" s="163"/>
      <c r="I69" s="126"/>
      <c r="J69" s="4"/>
      <c r="L69" s="14" t="s">
        <v>14</v>
      </c>
      <c r="M69" s="386">
        <f t="shared" ref="M69:N69" si="93">+M15+M42</f>
        <v>261729</v>
      </c>
      <c r="N69" s="384">
        <f t="shared" si="93"/>
        <v>277588</v>
      </c>
      <c r="O69" s="174">
        <f>SUM(M69:N69)</f>
        <v>539317</v>
      </c>
      <c r="P69" s="385">
        <f>P15+P42</f>
        <v>0</v>
      </c>
      <c r="Q69" s="177">
        <f>+O69+P69</f>
        <v>539317</v>
      </c>
      <c r="R69" s="40"/>
      <c r="S69" s="38"/>
      <c r="T69" s="174"/>
      <c r="U69" s="39"/>
      <c r="V69" s="177"/>
      <c r="W69" s="41"/>
    </row>
    <row r="70" spans="1:28" ht="13.5" thickBot="1">
      <c r="A70" s="4" t="str">
        <f>IF(ISERROR(F70/G70)," ",IF(F70/G70&gt;0.5,IF(F70/G70&lt;1.5," ","NOT OK"),"NOT OK"))</f>
        <v xml:space="preserve"> </v>
      </c>
      <c r="B70" s="109" t="s">
        <v>15</v>
      </c>
      <c r="C70" s="376">
        <f t="shared" ref="C70:E70" si="94">+C16+C43</f>
        <v>1870</v>
      </c>
      <c r="D70" s="377">
        <f t="shared" si="94"/>
        <v>1868</v>
      </c>
      <c r="E70" s="163">
        <f t="shared" si="94"/>
        <v>3738</v>
      </c>
      <c r="F70" s="123"/>
      <c r="G70" s="125"/>
      <c r="H70" s="163"/>
      <c r="I70" s="126"/>
      <c r="J70" s="4"/>
      <c r="L70" s="14" t="s">
        <v>15</v>
      </c>
      <c r="M70" s="386">
        <f t="shared" ref="M70:N70" si="95">+M16+M43</f>
        <v>266674</v>
      </c>
      <c r="N70" s="384">
        <f t="shared" si="95"/>
        <v>278321</v>
      </c>
      <c r="O70" s="174">
        <f>SUM(M70:N70)</f>
        <v>544995</v>
      </c>
      <c r="P70" s="385">
        <f>P16+P43</f>
        <v>0</v>
      </c>
      <c r="Q70" s="177">
        <f>+O70+P70</f>
        <v>544995</v>
      </c>
      <c r="R70" s="40"/>
      <c r="S70" s="38"/>
      <c r="T70" s="174"/>
      <c r="U70" s="39"/>
      <c r="V70" s="177"/>
      <c r="W70" s="41"/>
    </row>
    <row r="71" spans="1:28" ht="14.25" thickTop="1" thickBot="1">
      <c r="A71" s="350" t="str">
        <f>IF(ISERROR(F71/G71)," ",IF(F71/G71&gt;0.5,IF(F71/G71&lt;1.5," ","NOT OK"),"NOT OK"))</f>
        <v xml:space="preserve"> </v>
      </c>
      <c r="B71" s="129" t="s">
        <v>61</v>
      </c>
      <c r="C71" s="130">
        <f t="shared" ref="C71:E71" si="96">+C67+C69+C70</f>
        <v>5395</v>
      </c>
      <c r="D71" s="132">
        <f t="shared" si="96"/>
        <v>5392</v>
      </c>
      <c r="E71" s="167">
        <f t="shared" si="96"/>
        <v>10787</v>
      </c>
      <c r="F71" s="130"/>
      <c r="G71" s="132"/>
      <c r="H71" s="167"/>
      <c r="I71" s="133"/>
      <c r="J71" s="4"/>
      <c r="L71" s="42" t="s">
        <v>61</v>
      </c>
      <c r="M71" s="46">
        <f t="shared" ref="M71:Q71" si="97">+M67+M69+M70</f>
        <v>827365</v>
      </c>
      <c r="N71" s="44">
        <f t="shared" si="97"/>
        <v>858241</v>
      </c>
      <c r="O71" s="175">
        <f t="shared" si="97"/>
        <v>1685606</v>
      </c>
      <c r="P71" s="44">
        <f t="shared" si="97"/>
        <v>16</v>
      </c>
      <c r="Q71" s="175">
        <f t="shared" si="97"/>
        <v>1685622</v>
      </c>
      <c r="R71" s="46"/>
      <c r="S71" s="44"/>
      <c r="T71" s="175"/>
      <c r="U71" s="44"/>
      <c r="V71" s="175"/>
      <c r="W71" s="47"/>
    </row>
    <row r="72" spans="1:28" ht="13.5" thickTop="1">
      <c r="A72" s="4" t="str">
        <f t="shared" si="9"/>
        <v xml:space="preserve"> </v>
      </c>
      <c r="B72" s="109" t="s">
        <v>16</v>
      </c>
      <c r="C72" s="135">
        <f t="shared" ref="C72:E72" si="98">+C18+C45</f>
        <v>1751</v>
      </c>
      <c r="D72" s="137">
        <f t="shared" si="98"/>
        <v>1750</v>
      </c>
      <c r="E72" s="163">
        <f t="shared" si="98"/>
        <v>3501</v>
      </c>
      <c r="F72" s="135"/>
      <c r="G72" s="137"/>
      <c r="H72" s="163"/>
      <c r="I72" s="126"/>
      <c r="J72" s="8"/>
      <c r="L72" s="14" t="s">
        <v>16</v>
      </c>
      <c r="M72" s="386">
        <f t="shared" ref="M72:N72" si="99">+M18+M45</f>
        <v>256237</v>
      </c>
      <c r="N72" s="384">
        <f t="shared" si="99"/>
        <v>260677</v>
      </c>
      <c r="O72" s="174">
        <f t="shared" ref="O72:O73" si="100">SUM(M72:N72)</f>
        <v>516914</v>
      </c>
      <c r="P72" s="385">
        <f>P18+P45</f>
        <v>149</v>
      </c>
      <c r="Q72" s="177">
        <f t="shared" ref="Q72:Q73" si="101">+O72+P72</f>
        <v>517063</v>
      </c>
      <c r="R72" s="40"/>
      <c r="S72" s="38"/>
      <c r="T72" s="174"/>
      <c r="U72" s="39"/>
      <c r="V72" s="177"/>
      <c r="W72" s="41"/>
    </row>
    <row r="73" spans="1:28">
      <c r="A73" s="4" t="str">
        <f t="shared" ref="A73" si="102">IF(ISERROR(F73/G73)," ",IF(F73/G73&gt;0.5,IF(F73/G73&lt;1.5," ","NOT OK"),"NOT OK"))</f>
        <v xml:space="preserve"> </v>
      </c>
      <c r="B73" s="109" t="s">
        <v>17</v>
      </c>
      <c r="C73" s="135">
        <f t="shared" ref="C73:E73" si="103">+C19+C46</f>
        <v>1755</v>
      </c>
      <c r="D73" s="137">
        <f t="shared" si="103"/>
        <v>1756</v>
      </c>
      <c r="E73" s="163">
        <f t="shared" si="103"/>
        <v>3511</v>
      </c>
      <c r="F73" s="135"/>
      <c r="G73" s="137"/>
      <c r="H73" s="163"/>
      <c r="I73" s="126"/>
      <c r="J73" s="4"/>
      <c r="L73" s="14" t="s">
        <v>17</v>
      </c>
      <c r="M73" s="386">
        <f t="shared" ref="M73:N73" si="104">+M19+M46</f>
        <v>252912</v>
      </c>
      <c r="N73" s="384">
        <f t="shared" si="104"/>
        <v>254104</v>
      </c>
      <c r="O73" s="174">
        <f t="shared" si="100"/>
        <v>507016</v>
      </c>
      <c r="P73" s="383">
        <f>P19+P46</f>
        <v>0</v>
      </c>
      <c r="Q73" s="174">
        <f t="shared" si="101"/>
        <v>507016</v>
      </c>
      <c r="R73" s="40"/>
      <c r="S73" s="38"/>
      <c r="T73" s="174"/>
      <c r="U73" s="145"/>
      <c r="V73" s="174"/>
      <c r="W73" s="41"/>
    </row>
    <row r="74" spans="1:28" ht="13.5" thickBot="1">
      <c r="A74" s="4" t="str">
        <f>IF(ISERROR(F74/G74)," ",IF(F74/G74&gt;0.5,IF(F74/G74&lt;1.5," ","NOT OK"),"NOT OK"))</f>
        <v xml:space="preserve"> </v>
      </c>
      <c r="B74" s="109" t="s">
        <v>18</v>
      </c>
      <c r="C74" s="135">
        <f t="shared" ref="C74:E74" si="105">+C20+C47</f>
        <v>1670</v>
      </c>
      <c r="D74" s="137">
        <f t="shared" si="105"/>
        <v>1669</v>
      </c>
      <c r="E74" s="163">
        <f t="shared" si="105"/>
        <v>3339</v>
      </c>
      <c r="F74" s="135"/>
      <c r="G74" s="137"/>
      <c r="H74" s="163"/>
      <c r="I74" s="126"/>
      <c r="J74" s="4"/>
      <c r="L74" s="14" t="s">
        <v>18</v>
      </c>
      <c r="M74" s="386">
        <f t="shared" ref="M74:N74" si="106">+M20+M47</f>
        <v>238894</v>
      </c>
      <c r="N74" s="384">
        <f t="shared" si="106"/>
        <v>241794</v>
      </c>
      <c r="O74" s="174">
        <f>SUM(M74:N74)</f>
        <v>480688</v>
      </c>
      <c r="P74" s="383">
        <f>P20+P47</f>
        <v>0</v>
      </c>
      <c r="Q74" s="174">
        <f>+O74+P74</f>
        <v>480688</v>
      </c>
      <c r="R74" s="40"/>
      <c r="S74" s="38"/>
      <c r="T74" s="174"/>
      <c r="U74" s="145"/>
      <c r="V74" s="174"/>
      <c r="W74" s="41"/>
    </row>
    <row r="75" spans="1:28" ht="15.75" customHeight="1" thickTop="1" thickBot="1">
      <c r="A75" s="10" t="str">
        <f>IF(ISERROR(F75/G75)," ",IF(F75/G75&gt;0.5,IF(F75/G75&lt;1.5," ","NOT OK"),"NOT OK"))</f>
        <v xml:space="preserve"> </v>
      </c>
      <c r="B75" s="138" t="s">
        <v>19</v>
      </c>
      <c r="C75" s="130">
        <f t="shared" ref="C75:E75" si="107">+C72+C73+C74</f>
        <v>5176</v>
      </c>
      <c r="D75" s="140">
        <f t="shared" si="107"/>
        <v>5175</v>
      </c>
      <c r="E75" s="165">
        <f t="shared" si="107"/>
        <v>10351</v>
      </c>
      <c r="F75" s="130"/>
      <c r="G75" s="140"/>
      <c r="H75" s="165"/>
      <c r="I75" s="133"/>
      <c r="J75" s="10"/>
      <c r="K75" s="11"/>
      <c r="L75" s="48" t="s">
        <v>19</v>
      </c>
      <c r="M75" s="49">
        <f t="shared" ref="M75:Q75" si="108">+M72+M73+M74</f>
        <v>748043</v>
      </c>
      <c r="N75" s="50">
        <f t="shared" si="108"/>
        <v>756575</v>
      </c>
      <c r="O75" s="176">
        <f t="shared" si="108"/>
        <v>1504618</v>
      </c>
      <c r="P75" s="50">
        <f t="shared" si="108"/>
        <v>149</v>
      </c>
      <c r="Q75" s="176">
        <f t="shared" si="108"/>
        <v>1504767</v>
      </c>
      <c r="R75" s="49"/>
      <c r="S75" s="50"/>
      <c r="T75" s="176"/>
      <c r="U75" s="50"/>
      <c r="V75" s="176"/>
      <c r="W75" s="51"/>
    </row>
    <row r="76" spans="1:28" ht="13.5" thickTop="1">
      <c r="A76" s="4" t="str">
        <f>IF(ISERROR(F76/G76)," ",IF(F76/G76&gt;0.5,IF(F76/G76&lt;1.5," ","NOT OK"),"NOT OK"))</f>
        <v xml:space="preserve"> </v>
      </c>
      <c r="B76" s="109" t="s">
        <v>21</v>
      </c>
      <c r="C76" s="376">
        <f t="shared" ref="C76:E76" si="109">+C22+C49</f>
        <v>1783</v>
      </c>
      <c r="D76" s="377">
        <f t="shared" si="109"/>
        <v>1784</v>
      </c>
      <c r="E76" s="166">
        <f t="shared" si="109"/>
        <v>3567</v>
      </c>
      <c r="F76" s="123"/>
      <c r="G76" s="125"/>
      <c r="H76" s="166"/>
      <c r="I76" s="126"/>
      <c r="J76" s="4"/>
      <c r="L76" s="14" t="s">
        <v>21</v>
      </c>
      <c r="M76" s="386">
        <f t="shared" ref="M76:N76" si="110">+M22+M49</f>
        <v>269300</v>
      </c>
      <c r="N76" s="384">
        <f t="shared" si="110"/>
        <v>271327</v>
      </c>
      <c r="O76" s="174">
        <f>SUM(M76:N76)</f>
        <v>540627</v>
      </c>
      <c r="P76" s="383">
        <f>P22+P49</f>
        <v>330</v>
      </c>
      <c r="Q76" s="174">
        <f>+O76+P76</f>
        <v>540957</v>
      </c>
      <c r="R76" s="40"/>
      <c r="S76" s="38"/>
      <c r="T76" s="174"/>
      <c r="U76" s="145"/>
      <c r="V76" s="174"/>
      <c r="W76" s="41"/>
    </row>
    <row r="77" spans="1:28">
      <c r="A77" s="4" t="str">
        <f t="shared" ref="A77" si="111">IF(ISERROR(F77/G77)," ",IF(F77/G77&gt;0.5,IF(F77/G77&lt;1.5," ","NOT OK"),"NOT OK"))</f>
        <v xml:space="preserve"> </v>
      </c>
      <c r="B77" s="109" t="s">
        <v>22</v>
      </c>
      <c r="C77" s="376">
        <f t="shared" ref="C77:E77" si="112">+C23+C50</f>
        <v>1787</v>
      </c>
      <c r="D77" s="377">
        <f t="shared" si="112"/>
        <v>1788</v>
      </c>
      <c r="E77" s="157">
        <f t="shared" si="112"/>
        <v>3575</v>
      </c>
      <c r="F77" s="376"/>
      <c r="G77" s="377"/>
      <c r="H77" s="157"/>
      <c r="I77" s="126"/>
      <c r="J77" s="4"/>
      <c r="L77" s="14" t="s">
        <v>22</v>
      </c>
      <c r="M77" s="386">
        <f t="shared" ref="M77:N77" si="113">+M23+M50</f>
        <v>264521</v>
      </c>
      <c r="N77" s="384">
        <f t="shared" si="113"/>
        <v>278228</v>
      </c>
      <c r="O77" s="174">
        <f t="shared" ref="O77" si="114">SUM(M77:N77)</f>
        <v>542749</v>
      </c>
      <c r="P77" s="383">
        <f>P23+P50</f>
        <v>0</v>
      </c>
      <c r="Q77" s="174">
        <f t="shared" ref="Q77" si="115">+O77+P77</f>
        <v>542749</v>
      </c>
      <c r="R77" s="386"/>
      <c r="S77" s="384"/>
      <c r="T77" s="174"/>
      <c r="U77" s="383"/>
      <c r="V77" s="174"/>
      <c r="W77" s="41"/>
    </row>
    <row r="78" spans="1:28" ht="13.5" thickBot="1">
      <c r="A78" s="4" t="str">
        <f t="shared" ref="A78" si="116">IF(ISERROR(F78/G78)," ",IF(F78/G78&gt;0.5,IF(F78/G78&lt;1.5," ","NOT OK"),"NOT OK"))</f>
        <v xml:space="preserve"> </v>
      </c>
      <c r="B78" s="109" t="s">
        <v>23</v>
      </c>
      <c r="C78" s="376">
        <f t="shared" ref="C78:E78" si="117">+C24+C51</f>
        <v>1663</v>
      </c>
      <c r="D78" s="141">
        <f t="shared" si="117"/>
        <v>1663</v>
      </c>
      <c r="E78" s="161">
        <f t="shared" si="117"/>
        <v>3326</v>
      </c>
      <c r="F78" s="123"/>
      <c r="G78" s="141"/>
      <c r="H78" s="161"/>
      <c r="I78" s="142"/>
      <c r="J78" s="4"/>
      <c r="L78" s="14" t="s">
        <v>23</v>
      </c>
      <c r="M78" s="386">
        <f t="shared" ref="M78:N78" si="118">+M24+M51</f>
        <v>236679</v>
      </c>
      <c r="N78" s="384">
        <f t="shared" si="118"/>
        <v>243440</v>
      </c>
      <c r="O78" s="174">
        <f>SUM(M78:N78)</f>
        <v>480119</v>
      </c>
      <c r="P78" s="385">
        <f>P24+P51</f>
        <v>0</v>
      </c>
      <c r="Q78" s="177">
        <f>+O78+P78</f>
        <v>480119</v>
      </c>
      <c r="R78" s="40"/>
      <c r="S78" s="38"/>
      <c r="T78" s="174"/>
      <c r="U78" s="39"/>
      <c r="V78" s="177"/>
      <c r="W78" s="41"/>
    </row>
    <row r="79" spans="1:28" ht="14.25" thickTop="1" thickBot="1">
      <c r="A79" s="350" t="str">
        <f>IF(ISERROR(F79/G79)," ",IF(F79/G79&gt;0.5,IF(F79/G79&lt;1.5," ","NOT OK"),"NOT OK"))</f>
        <v xml:space="preserve"> </v>
      </c>
      <c r="B79" s="129" t="s">
        <v>40</v>
      </c>
      <c r="C79" s="130">
        <f t="shared" ref="C79:E79" si="119">+C76+C77+C78</f>
        <v>5233</v>
      </c>
      <c r="D79" s="130">
        <f t="shared" si="119"/>
        <v>5235</v>
      </c>
      <c r="E79" s="130">
        <f t="shared" si="119"/>
        <v>10468</v>
      </c>
      <c r="F79" s="130"/>
      <c r="G79" s="130"/>
      <c r="H79" s="130"/>
      <c r="I79" s="133"/>
      <c r="J79" s="4"/>
      <c r="L79" s="418" t="s">
        <v>40</v>
      </c>
      <c r="M79" s="46">
        <f t="shared" ref="M79:Q79" si="120">+M76+M77+M78</f>
        <v>770500</v>
      </c>
      <c r="N79" s="44">
        <f t="shared" si="120"/>
        <v>792995</v>
      </c>
      <c r="O79" s="175">
        <f t="shared" si="120"/>
        <v>1563495</v>
      </c>
      <c r="P79" s="44">
        <f t="shared" si="120"/>
        <v>330</v>
      </c>
      <c r="Q79" s="175">
        <f t="shared" si="120"/>
        <v>1563825</v>
      </c>
      <c r="R79" s="46"/>
      <c r="S79" s="44"/>
      <c r="T79" s="175"/>
      <c r="U79" s="44"/>
      <c r="V79" s="175"/>
      <c r="W79" s="47"/>
    </row>
    <row r="80" spans="1:28" ht="14.25" thickTop="1" thickBot="1">
      <c r="A80" s="350" t="str">
        <f>IF(ISERROR(F80/G80)," ",IF(F80/G80&gt;0.5,IF(F80/G80&lt;1.5," ","NOT OK"),"NOT OK"))</f>
        <v xml:space="preserve"> </v>
      </c>
      <c r="B80" s="129" t="s">
        <v>62</v>
      </c>
      <c r="C80" s="130">
        <f t="shared" ref="C80:E80" si="121">C71+C75+C76+C77+C78</f>
        <v>15804</v>
      </c>
      <c r="D80" s="130">
        <f t="shared" si="121"/>
        <v>15802</v>
      </c>
      <c r="E80" s="130">
        <f t="shared" si="121"/>
        <v>31606</v>
      </c>
      <c r="F80" s="130"/>
      <c r="G80" s="130"/>
      <c r="H80" s="130"/>
      <c r="I80" s="133"/>
      <c r="J80" s="4"/>
      <c r="L80" s="418" t="s">
        <v>62</v>
      </c>
      <c r="M80" s="43">
        <f t="shared" ref="M80:Q80" si="122">M71+M75+M76+M77+M78</f>
        <v>2345908</v>
      </c>
      <c r="N80" s="43">
        <f t="shared" si="122"/>
        <v>2407811</v>
      </c>
      <c r="O80" s="414">
        <f t="shared" si="122"/>
        <v>4753719</v>
      </c>
      <c r="P80" s="43">
        <f t="shared" si="122"/>
        <v>495</v>
      </c>
      <c r="Q80" s="415">
        <f t="shared" si="122"/>
        <v>4754214</v>
      </c>
      <c r="R80" s="43"/>
      <c r="S80" s="43"/>
      <c r="T80" s="414"/>
      <c r="U80" s="43"/>
      <c r="V80" s="415"/>
      <c r="W80" s="47"/>
      <c r="X80" s="1"/>
      <c r="AA80" s="1"/>
    </row>
    <row r="81" spans="1:28" ht="14.25" thickTop="1" thickBot="1">
      <c r="A81" s="350" t="str">
        <f>IF(ISERROR(F81/G81)," ",IF(F81/G81&gt;0.5,IF(F81/G81&lt;1.5," ","NOT OK"),"NOT OK"))</f>
        <v xml:space="preserve"> </v>
      </c>
      <c r="B81" s="129" t="s">
        <v>63</v>
      </c>
      <c r="C81" s="130">
        <f t="shared" ref="C81:E81" si="123">+C66+C71+C75+C79</f>
        <v>20901</v>
      </c>
      <c r="D81" s="130">
        <f t="shared" si="123"/>
        <v>20895</v>
      </c>
      <c r="E81" s="130">
        <f t="shared" si="123"/>
        <v>41796</v>
      </c>
      <c r="F81" s="130"/>
      <c r="G81" s="130"/>
      <c r="H81" s="130"/>
      <c r="I81" s="133"/>
      <c r="J81" s="4"/>
      <c r="L81" s="418" t="s">
        <v>63</v>
      </c>
      <c r="M81" s="46">
        <f t="shared" ref="M81:Q81" si="124">+M66+M71+M75+M79</f>
        <v>3124710</v>
      </c>
      <c r="N81" s="44">
        <f t="shared" si="124"/>
        <v>3186210</v>
      </c>
      <c r="O81" s="175">
        <f t="shared" si="124"/>
        <v>6310920</v>
      </c>
      <c r="P81" s="44">
        <f t="shared" si="124"/>
        <v>495</v>
      </c>
      <c r="Q81" s="175">
        <f t="shared" si="124"/>
        <v>6311415</v>
      </c>
      <c r="R81" s="46"/>
      <c r="S81" s="44"/>
      <c r="T81" s="175"/>
      <c r="U81" s="44"/>
      <c r="V81" s="175"/>
      <c r="W81" s="47"/>
    </row>
    <row r="82" spans="1:28" ht="14.25" thickTop="1" thickBot="1">
      <c r="B82" s="143" t="s">
        <v>60</v>
      </c>
      <c r="C82" s="105"/>
      <c r="D82" s="105"/>
      <c r="E82" s="105"/>
      <c r="F82" s="105"/>
      <c r="G82" s="105"/>
      <c r="H82" s="105"/>
      <c r="I82" s="106"/>
      <c r="J82" s="4"/>
      <c r="L82" s="55" t="s">
        <v>60</v>
      </c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4"/>
    </row>
    <row r="83" spans="1:28" ht="13.5" thickTop="1">
      <c r="L83" s="675" t="s">
        <v>33</v>
      </c>
      <c r="M83" s="676"/>
      <c r="N83" s="676"/>
      <c r="O83" s="676"/>
      <c r="P83" s="676"/>
      <c r="Q83" s="676"/>
      <c r="R83" s="676"/>
      <c r="S83" s="676"/>
      <c r="T83" s="676"/>
      <c r="U83" s="676"/>
      <c r="V83" s="676"/>
      <c r="W83" s="677"/>
    </row>
    <row r="84" spans="1:28" ht="13.5" thickBot="1">
      <c r="L84" s="678" t="s">
        <v>43</v>
      </c>
      <c r="M84" s="679"/>
      <c r="N84" s="679"/>
      <c r="O84" s="679"/>
      <c r="P84" s="679"/>
      <c r="Q84" s="679"/>
      <c r="R84" s="679"/>
      <c r="S84" s="679"/>
      <c r="T84" s="679"/>
      <c r="U84" s="679"/>
      <c r="V84" s="679"/>
      <c r="W84" s="680"/>
    </row>
    <row r="85" spans="1:28" ht="14.25" thickTop="1" thickBot="1">
      <c r="L85" s="56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8" t="s">
        <v>34</v>
      </c>
    </row>
    <row r="86" spans="1:28" ht="14.25" thickTop="1" thickBot="1">
      <c r="L86" s="59"/>
      <c r="M86" s="198" t="s">
        <v>65</v>
      </c>
      <c r="N86" s="197"/>
      <c r="O86" s="198"/>
      <c r="P86" s="196"/>
      <c r="Q86" s="197"/>
      <c r="R86" s="196" t="s">
        <v>66</v>
      </c>
      <c r="S86" s="197"/>
      <c r="T86" s="198"/>
      <c r="U86" s="196"/>
      <c r="V86" s="196"/>
      <c r="W86" s="326" t="s">
        <v>2</v>
      </c>
    </row>
    <row r="87" spans="1:28" ht="13.5" thickTop="1">
      <c r="L87" s="61" t="s">
        <v>3</v>
      </c>
      <c r="M87" s="62"/>
      <c r="N87" s="63"/>
      <c r="O87" s="64"/>
      <c r="P87" s="65"/>
      <c r="Q87" s="64"/>
      <c r="R87" s="62"/>
      <c r="S87" s="63"/>
      <c r="T87" s="64"/>
      <c r="U87" s="65"/>
      <c r="V87" s="64"/>
      <c r="W87" s="327" t="s">
        <v>4</v>
      </c>
    </row>
    <row r="88" spans="1:28" ht="13.5" thickBot="1">
      <c r="L88" s="67"/>
      <c r="M88" s="68" t="s">
        <v>35</v>
      </c>
      <c r="N88" s="69" t="s">
        <v>36</v>
      </c>
      <c r="O88" s="70" t="s">
        <v>37</v>
      </c>
      <c r="P88" s="71" t="s">
        <v>32</v>
      </c>
      <c r="Q88" s="70" t="s">
        <v>7</v>
      </c>
      <c r="R88" s="68" t="s">
        <v>35</v>
      </c>
      <c r="S88" s="69" t="s">
        <v>36</v>
      </c>
      <c r="T88" s="70" t="s">
        <v>37</v>
      </c>
      <c r="U88" s="71" t="s">
        <v>32</v>
      </c>
      <c r="V88" s="70" t="s">
        <v>7</v>
      </c>
      <c r="W88" s="325"/>
    </row>
    <row r="89" spans="1:28" ht="5.25" customHeight="1" thickTop="1">
      <c r="L89" s="61"/>
      <c r="M89" s="73"/>
      <c r="N89" s="74"/>
      <c r="O89" s="75"/>
      <c r="P89" s="76"/>
      <c r="Q89" s="75"/>
      <c r="R89" s="73"/>
      <c r="S89" s="74"/>
      <c r="T89" s="75"/>
      <c r="U89" s="76"/>
      <c r="V89" s="75"/>
      <c r="W89" s="77"/>
    </row>
    <row r="90" spans="1:28">
      <c r="A90" s="353"/>
      <c r="L90" s="61" t="s">
        <v>10</v>
      </c>
      <c r="M90" s="391">
        <v>30</v>
      </c>
      <c r="N90" s="392">
        <v>27</v>
      </c>
      <c r="O90" s="187">
        <f>+M90+N90</f>
        <v>57</v>
      </c>
      <c r="P90" s="389">
        <v>0</v>
      </c>
      <c r="Q90" s="187">
        <f>O90+P90</f>
        <v>57</v>
      </c>
      <c r="R90" s="391">
        <v>21</v>
      </c>
      <c r="S90" s="392">
        <v>30</v>
      </c>
      <c r="T90" s="187">
        <f>R90+S90</f>
        <v>51</v>
      </c>
      <c r="U90" s="389">
        <v>0</v>
      </c>
      <c r="V90" s="187">
        <f>T90+U90</f>
        <v>51</v>
      </c>
      <c r="W90" s="81">
        <f>IF(Q90=0,0,((V90/Q90)-1)*100)</f>
        <v>-10.526315789473683</v>
      </c>
      <c r="Y90" s="292"/>
      <c r="Z90" s="292"/>
    </row>
    <row r="91" spans="1:28">
      <c r="A91" s="353"/>
      <c r="L91" s="61" t="s">
        <v>11</v>
      </c>
      <c r="M91" s="391">
        <v>60</v>
      </c>
      <c r="N91" s="392">
        <v>42</v>
      </c>
      <c r="O91" s="187">
        <f t="shared" ref="O91:O94" si="125">+M91+N91</f>
        <v>102</v>
      </c>
      <c r="P91" s="389">
        <v>0</v>
      </c>
      <c r="Q91" s="187">
        <f>O91+P91</f>
        <v>102</v>
      </c>
      <c r="R91" s="391">
        <v>28</v>
      </c>
      <c r="S91" s="392">
        <v>24</v>
      </c>
      <c r="T91" s="187">
        <f>R91+S91</f>
        <v>52</v>
      </c>
      <c r="U91" s="389">
        <v>0</v>
      </c>
      <c r="V91" s="187">
        <f>T91+U91</f>
        <v>52</v>
      </c>
      <c r="W91" s="81">
        <f>IF(Q91=0,0,((V91/Q91)-1)*100)</f>
        <v>-49.019607843137258</v>
      </c>
    </row>
    <row r="92" spans="1:28" ht="13.5" thickBot="1">
      <c r="A92" s="353"/>
      <c r="L92" s="67" t="s">
        <v>12</v>
      </c>
      <c r="M92" s="391">
        <v>55</v>
      </c>
      <c r="N92" s="392">
        <v>34</v>
      </c>
      <c r="O92" s="187">
        <f t="shared" si="125"/>
        <v>89</v>
      </c>
      <c r="P92" s="389">
        <v>0</v>
      </c>
      <c r="Q92" s="187">
        <f t="shared" ref="Q92" si="126">O92+P92</f>
        <v>89</v>
      </c>
      <c r="R92" s="391">
        <v>23</v>
      </c>
      <c r="S92" s="392">
        <v>22</v>
      </c>
      <c r="T92" s="187">
        <f>R92+S92</f>
        <v>45</v>
      </c>
      <c r="U92" s="389">
        <v>0</v>
      </c>
      <c r="V92" s="187">
        <f t="shared" ref="V92" si="127">T92+U92</f>
        <v>45</v>
      </c>
      <c r="W92" s="81">
        <f>IF(Q92=0,0,((V92/Q92)-1)*100)</f>
        <v>-49.438202247191008</v>
      </c>
    </row>
    <row r="93" spans="1:28" ht="14.25" thickTop="1" thickBot="1">
      <c r="A93" s="353"/>
      <c r="L93" s="82" t="s">
        <v>57</v>
      </c>
      <c r="M93" s="83">
        <f t="shared" ref="M93:N93" si="128">+M90+M91+M92</f>
        <v>145</v>
      </c>
      <c r="N93" s="84">
        <f t="shared" si="128"/>
        <v>103</v>
      </c>
      <c r="O93" s="188">
        <f t="shared" si="125"/>
        <v>248</v>
      </c>
      <c r="P93" s="83">
        <f t="shared" ref="P93:Q93" si="129">+P90+P91+P92</f>
        <v>0</v>
      </c>
      <c r="Q93" s="188">
        <f t="shared" si="129"/>
        <v>248</v>
      </c>
      <c r="R93" s="83">
        <f t="shared" ref="R93:V93" si="130">+R90+R91+R92</f>
        <v>72</v>
      </c>
      <c r="S93" s="84">
        <f t="shared" si="130"/>
        <v>76</v>
      </c>
      <c r="T93" s="188">
        <f t="shared" ref="T93:T94" si="131">+R93+S93</f>
        <v>148</v>
      </c>
      <c r="U93" s="83">
        <f t="shared" si="130"/>
        <v>0</v>
      </c>
      <c r="V93" s="188">
        <f t="shared" si="130"/>
        <v>148</v>
      </c>
      <c r="W93" s="85">
        <f>IF(Q93=0,0,((V93/Q93)-1)*100)</f>
        <v>-40.322580645161288</v>
      </c>
      <c r="Y93" s="292"/>
      <c r="Z93" s="292"/>
    </row>
    <row r="94" spans="1:28" ht="14.25" thickTop="1" thickBot="1">
      <c r="A94" s="353"/>
      <c r="L94" s="61" t="s">
        <v>13</v>
      </c>
      <c r="M94" s="391">
        <v>22</v>
      </c>
      <c r="N94" s="392">
        <v>26</v>
      </c>
      <c r="O94" s="362">
        <f t="shared" si="125"/>
        <v>48</v>
      </c>
      <c r="P94" s="389">
        <v>0</v>
      </c>
      <c r="Q94" s="187">
        <f>O94+P94</f>
        <v>48</v>
      </c>
      <c r="R94" s="78">
        <v>29</v>
      </c>
      <c r="S94" s="79">
        <v>19</v>
      </c>
      <c r="T94" s="362">
        <f t="shared" si="131"/>
        <v>48</v>
      </c>
      <c r="U94" s="80">
        <v>0</v>
      </c>
      <c r="V94" s="187">
        <f>T94+U94</f>
        <v>48</v>
      </c>
      <c r="W94" s="81">
        <f t="shared" ref="W94:W95" si="132">IF(Q94=0,0,((V94/Q94)-1)*100)</f>
        <v>0</v>
      </c>
      <c r="X94" s="645"/>
      <c r="Y94" s="646"/>
      <c r="Z94" s="646"/>
      <c r="AA94" s="647"/>
    </row>
    <row r="95" spans="1:28" ht="14.25" thickTop="1" thickBot="1">
      <c r="A95" s="353"/>
      <c r="L95" s="82" t="s">
        <v>67</v>
      </c>
      <c r="M95" s="83">
        <f>+M93+M94</f>
        <v>167</v>
      </c>
      <c r="N95" s="84">
        <f t="shared" ref="N95:V95" si="133">+N93+N94</f>
        <v>129</v>
      </c>
      <c r="O95" s="180">
        <f t="shared" si="133"/>
        <v>296</v>
      </c>
      <c r="P95" s="83">
        <f t="shared" si="133"/>
        <v>0</v>
      </c>
      <c r="Q95" s="180">
        <f t="shared" si="133"/>
        <v>296</v>
      </c>
      <c r="R95" s="83">
        <f t="shared" si="133"/>
        <v>101</v>
      </c>
      <c r="S95" s="84">
        <f t="shared" si="133"/>
        <v>95</v>
      </c>
      <c r="T95" s="180">
        <f t="shared" si="133"/>
        <v>196</v>
      </c>
      <c r="U95" s="83">
        <f t="shared" si="133"/>
        <v>0</v>
      </c>
      <c r="V95" s="180">
        <f t="shared" si="133"/>
        <v>196</v>
      </c>
      <c r="W95" s="85">
        <f t="shared" si="132"/>
        <v>-33.783783783783782</v>
      </c>
      <c r="X95" s="645"/>
      <c r="Y95" s="646"/>
      <c r="Z95" s="646"/>
      <c r="AA95" s="647"/>
      <c r="AB95" s="290"/>
    </row>
    <row r="96" spans="1:28" ht="13.5" thickTop="1">
      <c r="A96" s="353"/>
      <c r="L96" s="61" t="s">
        <v>14</v>
      </c>
      <c r="M96" s="391">
        <v>19</v>
      </c>
      <c r="N96" s="392">
        <v>19</v>
      </c>
      <c r="O96" s="187">
        <f>+M96+N96</f>
        <v>38</v>
      </c>
      <c r="P96" s="389">
        <v>0</v>
      </c>
      <c r="Q96" s="187">
        <f>O96+P96</f>
        <v>38</v>
      </c>
      <c r="R96" s="78"/>
      <c r="S96" s="79"/>
      <c r="T96" s="187"/>
      <c r="U96" s="80"/>
      <c r="V96" s="187"/>
      <c r="W96" s="81"/>
      <c r="Y96" s="292"/>
      <c r="Z96" s="292"/>
    </row>
    <row r="97" spans="1:26" ht="13.5" thickBot="1">
      <c r="A97" s="353"/>
      <c r="L97" s="61" t="s">
        <v>15</v>
      </c>
      <c r="M97" s="391">
        <v>17</v>
      </c>
      <c r="N97" s="392">
        <v>27</v>
      </c>
      <c r="O97" s="217">
        <f>+M97+N97</f>
        <v>44</v>
      </c>
      <c r="P97" s="389">
        <v>0</v>
      </c>
      <c r="Q97" s="187">
        <f>O97+P97</f>
        <v>44</v>
      </c>
      <c r="R97" s="78"/>
      <c r="S97" s="79"/>
      <c r="T97" s="217"/>
      <c r="U97" s="80"/>
      <c r="V97" s="187"/>
      <c r="W97" s="81"/>
      <c r="Y97" s="292"/>
      <c r="Z97" s="292"/>
    </row>
    <row r="98" spans="1:26" ht="14.25" thickTop="1" thickBot="1">
      <c r="A98" s="353"/>
      <c r="L98" s="82" t="s">
        <v>61</v>
      </c>
      <c r="M98" s="83">
        <f t="shared" ref="M98:Q98" si="134">+M94+M96+M97</f>
        <v>58</v>
      </c>
      <c r="N98" s="84">
        <f t="shared" si="134"/>
        <v>72</v>
      </c>
      <c r="O98" s="188">
        <f t="shared" si="134"/>
        <v>130</v>
      </c>
      <c r="P98" s="83">
        <f t="shared" si="134"/>
        <v>0</v>
      </c>
      <c r="Q98" s="188">
        <f t="shared" si="134"/>
        <v>130</v>
      </c>
      <c r="R98" s="83"/>
      <c r="S98" s="84"/>
      <c r="T98" s="188"/>
      <c r="U98" s="83"/>
      <c r="V98" s="188"/>
      <c r="W98" s="85"/>
      <c r="Y98" s="292"/>
      <c r="Z98" s="292"/>
    </row>
    <row r="99" spans="1:26" ht="13.5" thickTop="1">
      <c r="A99" s="353"/>
      <c r="L99" s="61" t="s">
        <v>16</v>
      </c>
      <c r="M99" s="391">
        <v>29</v>
      </c>
      <c r="N99" s="392">
        <v>44</v>
      </c>
      <c r="O99" s="187">
        <f t="shared" ref="O99:O100" si="135">+M99+N99</f>
        <v>73</v>
      </c>
      <c r="P99" s="389">
        <v>0</v>
      </c>
      <c r="Q99" s="187">
        <f>O99+P99</f>
        <v>73</v>
      </c>
      <c r="R99" s="78"/>
      <c r="S99" s="79"/>
      <c r="T99" s="187"/>
      <c r="U99" s="80"/>
      <c r="V99" s="187"/>
      <c r="W99" s="81"/>
      <c r="Y99" s="292"/>
      <c r="Z99" s="292"/>
    </row>
    <row r="100" spans="1:26">
      <c r="A100" s="353"/>
      <c r="L100" s="61" t="s">
        <v>17</v>
      </c>
      <c r="M100" s="391">
        <v>32</v>
      </c>
      <c r="N100" s="392">
        <v>46</v>
      </c>
      <c r="O100" s="187">
        <f t="shared" si="135"/>
        <v>78</v>
      </c>
      <c r="P100" s="389">
        <v>0</v>
      </c>
      <c r="Q100" s="187">
        <f>O100+P100</f>
        <v>78</v>
      </c>
      <c r="R100" s="78"/>
      <c r="S100" s="79"/>
      <c r="T100" s="187"/>
      <c r="U100" s="80"/>
      <c r="V100" s="187"/>
      <c r="W100" s="81"/>
      <c r="Y100" s="292"/>
      <c r="Z100" s="292"/>
    </row>
    <row r="101" spans="1:26" ht="13.5" thickBot="1">
      <c r="A101" s="353"/>
      <c r="L101" s="61" t="s">
        <v>18</v>
      </c>
      <c r="M101" s="391">
        <v>26</v>
      </c>
      <c r="N101" s="392">
        <v>43</v>
      </c>
      <c r="O101" s="189">
        <f>+M101+N101</f>
        <v>69</v>
      </c>
      <c r="P101" s="86">
        <v>0</v>
      </c>
      <c r="Q101" s="189">
        <f>O101+P101</f>
        <v>69</v>
      </c>
      <c r="R101" s="78"/>
      <c r="S101" s="79"/>
      <c r="T101" s="189"/>
      <c r="U101" s="86"/>
      <c r="V101" s="189"/>
      <c r="W101" s="81"/>
      <c r="Y101" s="292"/>
      <c r="Z101" s="292"/>
    </row>
    <row r="102" spans="1:26" ht="14.25" thickTop="1" thickBot="1">
      <c r="A102" s="353" t="str">
        <f>IF(ISERROR(F102/G102)," ",IF(F102/G102&gt;0.5,IF(F102/G102&lt;1.5," ","NOT OK"),"NOT OK"))</f>
        <v xml:space="preserve"> </v>
      </c>
      <c r="L102" s="87" t="s">
        <v>19</v>
      </c>
      <c r="M102" s="88">
        <f t="shared" ref="M102:Q102" si="136">+M99+M100+M101</f>
        <v>87</v>
      </c>
      <c r="N102" s="88">
        <f t="shared" si="136"/>
        <v>133</v>
      </c>
      <c r="O102" s="190">
        <f t="shared" si="136"/>
        <v>220</v>
      </c>
      <c r="P102" s="89">
        <f t="shared" si="136"/>
        <v>0</v>
      </c>
      <c r="Q102" s="190">
        <f t="shared" si="136"/>
        <v>220</v>
      </c>
      <c r="R102" s="88"/>
      <c r="S102" s="88"/>
      <c r="T102" s="190"/>
      <c r="U102" s="89"/>
      <c r="V102" s="190"/>
      <c r="W102" s="90"/>
      <c r="Y102" s="292"/>
      <c r="Z102" s="292"/>
    </row>
    <row r="103" spans="1:26" ht="13.5" thickTop="1">
      <c r="A103" s="353"/>
      <c r="L103" s="61" t="s">
        <v>21</v>
      </c>
      <c r="M103" s="391">
        <v>33</v>
      </c>
      <c r="N103" s="392">
        <v>18</v>
      </c>
      <c r="O103" s="189">
        <f>+M103+N103</f>
        <v>51</v>
      </c>
      <c r="P103" s="91">
        <v>0</v>
      </c>
      <c r="Q103" s="189">
        <f>O103+P103</f>
        <v>51</v>
      </c>
      <c r="R103" s="78"/>
      <c r="S103" s="79"/>
      <c r="T103" s="189"/>
      <c r="U103" s="91"/>
      <c r="V103" s="189"/>
      <c r="W103" s="81"/>
    </row>
    <row r="104" spans="1:26">
      <c r="A104" s="353"/>
      <c r="L104" s="61" t="s">
        <v>22</v>
      </c>
      <c r="M104" s="391">
        <v>17</v>
      </c>
      <c r="N104" s="392">
        <v>11</v>
      </c>
      <c r="O104" s="189">
        <f t="shared" ref="O104" si="137">+M104+N104</f>
        <v>28</v>
      </c>
      <c r="P104" s="389">
        <v>0</v>
      </c>
      <c r="Q104" s="189">
        <f>O104+P104</f>
        <v>28</v>
      </c>
      <c r="R104" s="391"/>
      <c r="S104" s="392"/>
      <c r="T104" s="189"/>
      <c r="U104" s="389"/>
      <c r="V104" s="189"/>
      <c r="W104" s="81"/>
    </row>
    <row r="105" spans="1:26" ht="13.5" thickBot="1">
      <c r="A105" s="354"/>
      <c r="L105" s="61" t="s">
        <v>23</v>
      </c>
      <c r="M105" s="391">
        <v>28</v>
      </c>
      <c r="N105" s="392">
        <v>27</v>
      </c>
      <c r="O105" s="189">
        <f>+M105+N105</f>
        <v>55</v>
      </c>
      <c r="P105" s="389">
        <v>0</v>
      </c>
      <c r="Q105" s="189">
        <f>O105+P105</f>
        <v>55</v>
      </c>
      <c r="R105" s="78"/>
      <c r="S105" s="79"/>
      <c r="T105" s="189"/>
      <c r="U105" s="80"/>
      <c r="V105" s="189"/>
      <c r="W105" s="81"/>
    </row>
    <row r="106" spans="1:26" ht="14.25" thickTop="1" thickBot="1">
      <c r="A106" s="353"/>
      <c r="L106" s="82" t="s">
        <v>40</v>
      </c>
      <c r="M106" s="83">
        <f t="shared" ref="M106:Q106" si="138">+M103+M104+M105</f>
        <v>78</v>
      </c>
      <c r="N106" s="84">
        <f t="shared" si="138"/>
        <v>56</v>
      </c>
      <c r="O106" s="188">
        <f t="shared" si="138"/>
        <v>134</v>
      </c>
      <c r="P106" s="83">
        <f t="shared" si="138"/>
        <v>0</v>
      </c>
      <c r="Q106" s="188">
        <f t="shared" si="138"/>
        <v>134</v>
      </c>
      <c r="R106" s="83"/>
      <c r="S106" s="84"/>
      <c r="T106" s="188"/>
      <c r="U106" s="83"/>
      <c r="V106" s="188"/>
      <c r="W106" s="85"/>
    </row>
    <row r="107" spans="1:26" ht="14.25" thickTop="1" thickBot="1">
      <c r="A107" s="353" t="str">
        <f>IF(ISERROR(F107/G107)," ",IF(F107/G107&gt;0.5,IF(F107/G107&lt;1.5," ","NOT OK"),"NOT OK"))</f>
        <v xml:space="preserve"> </v>
      </c>
      <c r="L107" s="82" t="s">
        <v>62</v>
      </c>
      <c r="M107" s="83">
        <f t="shared" ref="M107:Q107" si="139">M98+M102+M103+M104+M105</f>
        <v>223</v>
      </c>
      <c r="N107" s="84">
        <f t="shared" si="139"/>
        <v>261</v>
      </c>
      <c r="O107" s="180">
        <f t="shared" si="139"/>
        <v>484</v>
      </c>
      <c r="P107" s="83">
        <f t="shared" si="139"/>
        <v>0</v>
      </c>
      <c r="Q107" s="180">
        <f t="shared" si="139"/>
        <v>484</v>
      </c>
      <c r="R107" s="83"/>
      <c r="S107" s="84"/>
      <c r="T107" s="180"/>
      <c r="U107" s="83"/>
      <c r="V107" s="180"/>
      <c r="W107" s="85"/>
      <c r="Y107" s="292"/>
      <c r="Z107" s="292"/>
    </row>
    <row r="108" spans="1:26" ht="14.25" thickTop="1" thickBot="1">
      <c r="A108" s="353"/>
      <c r="L108" s="82" t="s">
        <v>63</v>
      </c>
      <c r="M108" s="83">
        <f t="shared" ref="M108:Q108" si="140">+M93+M98+M102+M106</f>
        <v>368</v>
      </c>
      <c r="N108" s="84">
        <f t="shared" si="140"/>
        <v>364</v>
      </c>
      <c r="O108" s="188">
        <f t="shared" si="140"/>
        <v>732</v>
      </c>
      <c r="P108" s="83">
        <f t="shared" si="140"/>
        <v>0</v>
      </c>
      <c r="Q108" s="188">
        <f t="shared" si="140"/>
        <v>732</v>
      </c>
      <c r="R108" s="83"/>
      <c r="S108" s="84"/>
      <c r="T108" s="188"/>
      <c r="U108" s="83"/>
      <c r="V108" s="188"/>
      <c r="W108" s="85"/>
      <c r="Y108" s="292"/>
      <c r="Z108" s="292"/>
    </row>
    <row r="109" spans="1:26" ht="14.25" thickTop="1" thickBot="1">
      <c r="A109" s="353"/>
      <c r="L109" s="92" t="s">
        <v>60</v>
      </c>
      <c r="M109" s="57"/>
      <c r="N109" s="57"/>
      <c r="O109" s="57"/>
      <c r="P109" s="57"/>
      <c r="Q109" s="53"/>
      <c r="R109" s="53"/>
      <c r="S109" s="53"/>
      <c r="T109" s="53"/>
      <c r="U109" s="53"/>
      <c r="V109" s="53"/>
      <c r="W109" s="54"/>
    </row>
    <row r="110" spans="1:26" ht="13.5" thickTop="1">
      <c r="L110" s="675" t="s">
        <v>41</v>
      </c>
      <c r="M110" s="676"/>
      <c r="N110" s="676"/>
      <c r="O110" s="676"/>
      <c r="P110" s="676"/>
      <c r="Q110" s="676"/>
      <c r="R110" s="676"/>
      <c r="S110" s="676"/>
      <c r="T110" s="676"/>
      <c r="U110" s="676"/>
      <c r="V110" s="676"/>
      <c r="W110" s="677"/>
    </row>
    <row r="111" spans="1:26" ht="13.5" thickBot="1">
      <c r="L111" s="678" t="s">
        <v>44</v>
      </c>
      <c r="M111" s="679"/>
      <c r="N111" s="679"/>
      <c r="O111" s="679"/>
      <c r="P111" s="679"/>
      <c r="Q111" s="679"/>
      <c r="R111" s="679"/>
      <c r="S111" s="679"/>
      <c r="T111" s="679"/>
      <c r="U111" s="679"/>
      <c r="V111" s="679"/>
      <c r="W111" s="680"/>
    </row>
    <row r="112" spans="1:26" ht="14.25" thickTop="1" thickBot="1">
      <c r="L112" s="56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8" t="s">
        <v>34</v>
      </c>
    </row>
    <row r="113" spans="1:28" ht="14.25" thickTop="1" thickBot="1">
      <c r="L113" s="59"/>
      <c r="M113" s="198" t="s">
        <v>65</v>
      </c>
      <c r="N113" s="197"/>
      <c r="O113" s="198"/>
      <c r="P113" s="196"/>
      <c r="Q113" s="197"/>
      <c r="R113" s="196" t="s">
        <v>66</v>
      </c>
      <c r="S113" s="197"/>
      <c r="T113" s="198"/>
      <c r="U113" s="196"/>
      <c r="V113" s="196"/>
      <c r="W113" s="326" t="s">
        <v>2</v>
      </c>
    </row>
    <row r="114" spans="1:28" ht="13.5" thickTop="1">
      <c r="L114" s="61" t="s">
        <v>3</v>
      </c>
      <c r="M114" s="62"/>
      <c r="N114" s="63"/>
      <c r="O114" s="64"/>
      <c r="P114" s="65"/>
      <c r="Q114" s="64"/>
      <c r="R114" s="62"/>
      <c r="S114" s="63"/>
      <c r="T114" s="64"/>
      <c r="U114" s="65"/>
      <c r="V114" s="64"/>
      <c r="W114" s="327" t="s">
        <v>4</v>
      </c>
    </row>
    <row r="115" spans="1:28" ht="13.5" thickBot="1">
      <c r="L115" s="67"/>
      <c r="M115" s="68" t="s">
        <v>35</v>
      </c>
      <c r="N115" s="69" t="s">
        <v>36</v>
      </c>
      <c r="O115" s="70" t="s">
        <v>37</v>
      </c>
      <c r="P115" s="71" t="s">
        <v>32</v>
      </c>
      <c r="Q115" s="70" t="s">
        <v>7</v>
      </c>
      <c r="R115" s="68" t="s">
        <v>35</v>
      </c>
      <c r="S115" s="69" t="s">
        <v>36</v>
      </c>
      <c r="T115" s="70" t="s">
        <v>37</v>
      </c>
      <c r="U115" s="71" t="s">
        <v>32</v>
      </c>
      <c r="V115" s="70" t="s">
        <v>7</v>
      </c>
      <c r="W115" s="328"/>
    </row>
    <row r="116" spans="1:28" ht="5.25" customHeight="1" thickTop="1">
      <c r="L116" s="61"/>
      <c r="M116" s="73"/>
      <c r="N116" s="74"/>
      <c r="O116" s="75"/>
      <c r="P116" s="76"/>
      <c r="Q116" s="75"/>
      <c r="R116" s="73"/>
      <c r="S116" s="74"/>
      <c r="T116" s="75"/>
      <c r="U116" s="76"/>
      <c r="V116" s="75"/>
      <c r="W116" s="77"/>
    </row>
    <row r="117" spans="1:28">
      <c r="L117" s="61" t="s">
        <v>10</v>
      </c>
      <c r="M117" s="391">
        <v>148</v>
      </c>
      <c r="N117" s="392">
        <v>140</v>
      </c>
      <c r="O117" s="187">
        <f>+M117+N117</f>
        <v>288</v>
      </c>
      <c r="P117" s="389">
        <v>0</v>
      </c>
      <c r="Q117" s="187">
        <f>O117+P117</f>
        <v>288</v>
      </c>
      <c r="R117" s="391">
        <v>31.368000000000002</v>
      </c>
      <c r="S117" s="392">
        <v>118.194</v>
      </c>
      <c r="T117" s="187">
        <f>R117+S117</f>
        <v>149.56200000000001</v>
      </c>
      <c r="U117" s="389">
        <v>0</v>
      </c>
      <c r="V117" s="187">
        <f>T117+U117</f>
        <v>149.56200000000001</v>
      </c>
      <c r="W117" s="81">
        <f>IF(Q117=0,0,((V117/Q117)-1)*100)</f>
        <v>-48.068749999999994</v>
      </c>
    </row>
    <row r="118" spans="1:28">
      <c r="L118" s="61" t="s">
        <v>11</v>
      </c>
      <c r="M118" s="391">
        <v>160</v>
      </c>
      <c r="N118" s="392">
        <v>186</v>
      </c>
      <c r="O118" s="187">
        <f t="shared" ref="O118:O119" si="141">+M118+N118</f>
        <v>346</v>
      </c>
      <c r="P118" s="389">
        <v>0</v>
      </c>
      <c r="Q118" s="187">
        <f>O118+P118</f>
        <v>346</v>
      </c>
      <c r="R118" s="391">
        <v>51</v>
      </c>
      <c r="S118" s="392">
        <v>135</v>
      </c>
      <c r="T118" s="187">
        <f>R118+S118</f>
        <v>186</v>
      </c>
      <c r="U118" s="389">
        <v>0</v>
      </c>
      <c r="V118" s="187">
        <f>T118+U118</f>
        <v>186</v>
      </c>
      <c r="W118" s="81">
        <f>IF(Q118=0,0,((V118/Q118)-1)*100)</f>
        <v>-46.24277456647399</v>
      </c>
    </row>
    <row r="119" spans="1:28" ht="13.5" thickBot="1">
      <c r="L119" s="67" t="s">
        <v>12</v>
      </c>
      <c r="M119" s="391">
        <v>169</v>
      </c>
      <c r="N119" s="392">
        <v>243</v>
      </c>
      <c r="O119" s="187">
        <f t="shared" si="141"/>
        <v>412</v>
      </c>
      <c r="P119" s="389">
        <v>0</v>
      </c>
      <c r="Q119" s="187">
        <f t="shared" ref="Q119" si="142">O119+P119</f>
        <v>412</v>
      </c>
      <c r="R119" s="391">
        <v>65</v>
      </c>
      <c r="S119" s="392">
        <v>179</v>
      </c>
      <c r="T119" s="187">
        <f>R119+S119</f>
        <v>244</v>
      </c>
      <c r="U119" s="389">
        <v>0</v>
      </c>
      <c r="V119" s="187">
        <f t="shared" ref="V119" si="143">T119+U119</f>
        <v>244</v>
      </c>
      <c r="W119" s="81">
        <f>IF(Q119=0,0,((V119/Q119)-1)*100)</f>
        <v>-40.77669902912622</v>
      </c>
    </row>
    <row r="120" spans="1:28" ht="14.25" thickTop="1" thickBot="1">
      <c r="L120" s="82" t="s">
        <v>38</v>
      </c>
      <c r="M120" s="83">
        <f t="shared" ref="M120:Q120" si="144">+M117+M118+M119</f>
        <v>477</v>
      </c>
      <c r="N120" s="84">
        <f t="shared" si="144"/>
        <v>569</v>
      </c>
      <c r="O120" s="188">
        <f t="shared" si="144"/>
        <v>1046</v>
      </c>
      <c r="P120" s="83">
        <f t="shared" si="144"/>
        <v>0</v>
      </c>
      <c r="Q120" s="188">
        <f t="shared" si="144"/>
        <v>1046</v>
      </c>
      <c r="R120" s="83">
        <f t="shared" ref="R120:V120" si="145">+R117+R118+R119</f>
        <v>147.36799999999999</v>
      </c>
      <c r="S120" s="84">
        <f t="shared" si="145"/>
        <v>432.19400000000002</v>
      </c>
      <c r="T120" s="188">
        <f t="shared" si="145"/>
        <v>579.56200000000001</v>
      </c>
      <c r="U120" s="83">
        <f t="shared" si="145"/>
        <v>0</v>
      </c>
      <c r="V120" s="188">
        <f t="shared" si="145"/>
        <v>579.56200000000001</v>
      </c>
      <c r="W120" s="85">
        <f>IF(Q120=0,0,((V120/Q120)-1)*100)</f>
        <v>-44.592543021032505</v>
      </c>
      <c r="Y120" s="292"/>
      <c r="Z120" s="292"/>
    </row>
    <row r="121" spans="1:28" ht="14.25" thickTop="1" thickBot="1">
      <c r="L121" s="61" t="s">
        <v>13</v>
      </c>
      <c r="M121" s="391">
        <v>192</v>
      </c>
      <c r="N121" s="392">
        <v>209</v>
      </c>
      <c r="O121" s="187">
        <f>M121+N121</f>
        <v>401</v>
      </c>
      <c r="P121" s="389">
        <v>0</v>
      </c>
      <c r="Q121" s="187">
        <f>O121+P121</f>
        <v>401</v>
      </c>
      <c r="R121" s="78">
        <v>54</v>
      </c>
      <c r="S121" s="79">
        <v>215</v>
      </c>
      <c r="T121" s="187">
        <f>R121+S121</f>
        <v>269</v>
      </c>
      <c r="U121" s="80">
        <v>0</v>
      </c>
      <c r="V121" s="187">
        <f>T121+U121</f>
        <v>269</v>
      </c>
      <c r="W121" s="81">
        <f t="shared" ref="W121:W122" si="146">IF(Q121=0,0,((V121/Q121)-1)*100)</f>
        <v>-32.917705735660853</v>
      </c>
      <c r="X121" s="645"/>
      <c r="Y121" s="646"/>
      <c r="Z121" s="646"/>
      <c r="AA121" s="647"/>
    </row>
    <row r="122" spans="1:28" ht="14.25" thickTop="1" thickBot="1">
      <c r="A122" s="353"/>
      <c r="L122" s="82" t="s">
        <v>67</v>
      </c>
      <c r="M122" s="83">
        <f>+M120+M121</f>
        <v>669</v>
      </c>
      <c r="N122" s="84">
        <f t="shared" ref="N122:V122" si="147">+N120+N121</f>
        <v>778</v>
      </c>
      <c r="O122" s="180">
        <f t="shared" si="147"/>
        <v>1447</v>
      </c>
      <c r="P122" s="83">
        <f t="shared" si="147"/>
        <v>0</v>
      </c>
      <c r="Q122" s="180">
        <f t="shared" si="147"/>
        <v>1447</v>
      </c>
      <c r="R122" s="83">
        <f t="shared" si="147"/>
        <v>201.36799999999999</v>
      </c>
      <c r="S122" s="84">
        <f t="shared" si="147"/>
        <v>647.19399999999996</v>
      </c>
      <c r="T122" s="180">
        <f t="shared" si="147"/>
        <v>848.56200000000001</v>
      </c>
      <c r="U122" s="83">
        <f t="shared" si="147"/>
        <v>0</v>
      </c>
      <c r="V122" s="180">
        <f t="shared" si="147"/>
        <v>848.56200000000001</v>
      </c>
      <c r="W122" s="85">
        <f t="shared" si="146"/>
        <v>-41.35715272978576</v>
      </c>
      <c r="X122" s="645"/>
      <c r="Y122" s="646"/>
      <c r="Z122" s="646"/>
      <c r="AA122" s="647"/>
      <c r="AB122" s="290"/>
    </row>
    <row r="123" spans="1:28" ht="13.5" thickTop="1">
      <c r="L123" s="61" t="s">
        <v>14</v>
      </c>
      <c r="M123" s="391">
        <v>188</v>
      </c>
      <c r="N123" s="392">
        <v>377</v>
      </c>
      <c r="O123" s="187">
        <f>M123+N123</f>
        <v>565</v>
      </c>
      <c r="P123" s="389">
        <v>0</v>
      </c>
      <c r="Q123" s="187">
        <f>O123+P123</f>
        <v>565</v>
      </c>
      <c r="R123" s="78"/>
      <c r="S123" s="79"/>
      <c r="T123" s="187"/>
      <c r="U123" s="80"/>
      <c r="V123" s="187"/>
      <c r="W123" s="81"/>
      <c r="Y123" s="292"/>
      <c r="Z123" s="292"/>
    </row>
    <row r="124" spans="1:28" ht="13.5" thickBot="1">
      <c r="L124" s="61" t="s">
        <v>15</v>
      </c>
      <c r="M124" s="391">
        <v>221</v>
      </c>
      <c r="N124" s="392">
        <v>289</v>
      </c>
      <c r="O124" s="187">
        <f>M124+N124</f>
        <v>510</v>
      </c>
      <c r="P124" s="389">
        <v>0</v>
      </c>
      <c r="Q124" s="187">
        <f>O124+P124</f>
        <v>510</v>
      </c>
      <c r="R124" s="78"/>
      <c r="S124" s="79"/>
      <c r="T124" s="187"/>
      <c r="U124" s="80"/>
      <c r="V124" s="187"/>
      <c r="W124" s="81"/>
      <c r="Y124" s="292"/>
      <c r="Z124" s="292"/>
    </row>
    <row r="125" spans="1:28" ht="14.25" thickTop="1" thickBot="1">
      <c r="A125" s="353"/>
      <c r="L125" s="82" t="s">
        <v>61</v>
      </c>
      <c r="M125" s="83">
        <f t="shared" ref="M125:Q125" si="148">+M121+M123+M124</f>
        <v>601</v>
      </c>
      <c r="N125" s="84">
        <f t="shared" si="148"/>
        <v>875</v>
      </c>
      <c r="O125" s="188">
        <f t="shared" si="148"/>
        <v>1476</v>
      </c>
      <c r="P125" s="83">
        <f t="shared" si="148"/>
        <v>0</v>
      </c>
      <c r="Q125" s="188">
        <f t="shared" si="148"/>
        <v>1476</v>
      </c>
      <c r="R125" s="83"/>
      <c r="S125" s="84"/>
      <c r="T125" s="188"/>
      <c r="U125" s="83"/>
      <c r="V125" s="188"/>
      <c r="W125" s="85"/>
      <c r="Y125" s="292"/>
      <c r="Z125" s="292"/>
    </row>
    <row r="126" spans="1:28" ht="13.5" thickTop="1">
      <c r="L126" s="61" t="s">
        <v>16</v>
      </c>
      <c r="M126" s="391">
        <v>167</v>
      </c>
      <c r="N126" s="392">
        <v>145</v>
      </c>
      <c r="O126" s="187">
        <f>SUM(M126:N126)</f>
        <v>312</v>
      </c>
      <c r="P126" s="389">
        <v>0</v>
      </c>
      <c r="Q126" s="187">
        <f>O126+P126</f>
        <v>312</v>
      </c>
      <c r="R126" s="78"/>
      <c r="S126" s="79"/>
      <c r="T126" s="187"/>
      <c r="U126" s="80"/>
      <c r="V126" s="187"/>
      <c r="W126" s="81"/>
      <c r="Y126" s="292"/>
      <c r="Z126" s="292"/>
    </row>
    <row r="127" spans="1:28">
      <c r="L127" s="61" t="s">
        <v>17</v>
      </c>
      <c r="M127" s="391">
        <v>184</v>
      </c>
      <c r="N127" s="392">
        <v>135</v>
      </c>
      <c r="O127" s="187">
        <f>SUM(M127:N127)</f>
        <v>319</v>
      </c>
      <c r="P127" s="389">
        <v>0</v>
      </c>
      <c r="Q127" s="187">
        <f>O127+P127</f>
        <v>319</v>
      </c>
      <c r="R127" s="78"/>
      <c r="S127" s="79"/>
      <c r="T127" s="187"/>
      <c r="U127" s="80"/>
      <c r="V127" s="187"/>
      <c r="W127" s="81"/>
      <c r="Y127" s="292"/>
      <c r="Z127" s="292"/>
    </row>
    <row r="128" spans="1:28" ht="13.5" thickBot="1">
      <c r="L128" s="61" t="s">
        <v>18</v>
      </c>
      <c r="M128" s="391">
        <v>183</v>
      </c>
      <c r="N128" s="392">
        <v>162</v>
      </c>
      <c r="O128" s="189">
        <f>SUM(M128:N128)</f>
        <v>345</v>
      </c>
      <c r="P128" s="86">
        <v>0</v>
      </c>
      <c r="Q128" s="189">
        <f>O128+P128</f>
        <v>345</v>
      </c>
      <c r="R128" s="78"/>
      <c r="S128" s="79"/>
      <c r="T128" s="189"/>
      <c r="U128" s="86"/>
      <c r="V128" s="189"/>
      <c r="W128" s="81"/>
      <c r="Y128" s="292"/>
      <c r="Z128" s="292"/>
    </row>
    <row r="129" spans="1:26" ht="14.25" thickTop="1" thickBot="1">
      <c r="A129" s="353"/>
      <c r="L129" s="87" t="s">
        <v>19</v>
      </c>
      <c r="M129" s="88">
        <f t="shared" ref="M129:Q129" si="149">+M126+M127+M128</f>
        <v>534</v>
      </c>
      <c r="N129" s="88">
        <f t="shared" si="149"/>
        <v>442</v>
      </c>
      <c r="O129" s="190">
        <f t="shared" si="149"/>
        <v>976</v>
      </c>
      <c r="P129" s="89">
        <f t="shared" si="149"/>
        <v>0</v>
      </c>
      <c r="Q129" s="190">
        <f t="shared" si="149"/>
        <v>976</v>
      </c>
      <c r="R129" s="88"/>
      <c r="S129" s="88"/>
      <c r="T129" s="190"/>
      <c r="U129" s="89"/>
      <c r="V129" s="190"/>
      <c r="W129" s="90"/>
      <c r="Y129" s="292"/>
      <c r="Z129" s="292"/>
    </row>
    <row r="130" spans="1:26" ht="13.5" thickTop="1">
      <c r="A130" s="355"/>
      <c r="K130" s="355"/>
      <c r="L130" s="61" t="s">
        <v>21</v>
      </c>
      <c r="M130" s="391">
        <v>186</v>
      </c>
      <c r="N130" s="392">
        <v>176</v>
      </c>
      <c r="O130" s="189">
        <f>SUM(M130:N130)</f>
        <v>362</v>
      </c>
      <c r="P130" s="91">
        <v>0</v>
      </c>
      <c r="Q130" s="189">
        <f>O130+P130</f>
        <v>362</v>
      </c>
      <c r="R130" s="78"/>
      <c r="S130" s="79"/>
      <c r="T130" s="189"/>
      <c r="U130" s="91"/>
      <c r="V130" s="189"/>
      <c r="W130" s="81"/>
    </row>
    <row r="131" spans="1:26">
      <c r="A131" s="355"/>
      <c r="K131" s="355"/>
      <c r="L131" s="61" t="s">
        <v>22</v>
      </c>
      <c r="M131" s="391">
        <v>195</v>
      </c>
      <c r="N131" s="392">
        <v>127</v>
      </c>
      <c r="O131" s="189">
        <f>SUM(M131:N131)</f>
        <v>322</v>
      </c>
      <c r="P131" s="389">
        <v>0</v>
      </c>
      <c r="Q131" s="189">
        <f>O131+P131</f>
        <v>322</v>
      </c>
      <c r="R131" s="391"/>
      <c r="S131" s="392"/>
      <c r="T131" s="189"/>
      <c r="U131" s="389"/>
      <c r="V131" s="189"/>
      <c r="W131" s="81"/>
    </row>
    <row r="132" spans="1:26" ht="13.5" thickBot="1">
      <c r="A132" s="355"/>
      <c r="K132" s="355"/>
      <c r="L132" s="61" t="s">
        <v>23</v>
      </c>
      <c r="M132" s="391">
        <v>78</v>
      </c>
      <c r="N132" s="392">
        <v>102</v>
      </c>
      <c r="O132" s="189">
        <f>SUM(M132:N132)</f>
        <v>180</v>
      </c>
      <c r="P132" s="389">
        <v>0</v>
      </c>
      <c r="Q132" s="189">
        <f>O132+P132</f>
        <v>180</v>
      </c>
      <c r="R132" s="78"/>
      <c r="S132" s="79"/>
      <c r="T132" s="189"/>
      <c r="U132" s="80"/>
      <c r="V132" s="189"/>
      <c r="W132" s="81"/>
    </row>
    <row r="133" spans="1:26" ht="14.25" thickTop="1" thickBot="1">
      <c r="A133" s="353"/>
      <c r="L133" s="82" t="s">
        <v>40</v>
      </c>
      <c r="M133" s="83">
        <f t="shared" ref="M133:Q133" si="150">+M130+M131+M132</f>
        <v>459</v>
      </c>
      <c r="N133" s="84">
        <f t="shared" si="150"/>
        <v>405</v>
      </c>
      <c r="O133" s="188">
        <f t="shared" si="150"/>
        <v>864</v>
      </c>
      <c r="P133" s="83">
        <f t="shared" si="150"/>
        <v>0</v>
      </c>
      <c r="Q133" s="188">
        <f t="shared" si="150"/>
        <v>864</v>
      </c>
      <c r="R133" s="83"/>
      <c r="S133" s="84"/>
      <c r="T133" s="188"/>
      <c r="U133" s="83"/>
      <c r="V133" s="188"/>
      <c r="W133" s="85"/>
    </row>
    <row r="134" spans="1:26" ht="14.25" thickTop="1" thickBot="1">
      <c r="A134" s="353" t="str">
        <f>IF(ISERROR(F134/G134)," ",IF(F134/G134&gt;0.5,IF(F134/G134&lt;1.5," ","NOT OK"),"NOT OK"))</f>
        <v xml:space="preserve"> </v>
      </c>
      <c r="L134" s="82" t="s">
        <v>62</v>
      </c>
      <c r="M134" s="83">
        <f t="shared" ref="M134:Q134" si="151">M125+M129+M130+M131+M132</f>
        <v>1594</v>
      </c>
      <c r="N134" s="84">
        <f t="shared" si="151"/>
        <v>1722</v>
      </c>
      <c r="O134" s="180">
        <f t="shared" si="151"/>
        <v>3316</v>
      </c>
      <c r="P134" s="83">
        <f t="shared" si="151"/>
        <v>0</v>
      </c>
      <c r="Q134" s="180">
        <f t="shared" si="151"/>
        <v>3316</v>
      </c>
      <c r="R134" s="83"/>
      <c r="S134" s="84"/>
      <c r="T134" s="180"/>
      <c r="U134" s="83"/>
      <c r="V134" s="180"/>
      <c r="W134" s="85"/>
      <c r="Y134" s="292"/>
      <c r="Z134" s="292"/>
    </row>
    <row r="135" spans="1:26" ht="14.25" thickTop="1" thickBot="1">
      <c r="A135" s="353"/>
      <c r="L135" s="82" t="s">
        <v>63</v>
      </c>
      <c r="M135" s="83">
        <f t="shared" ref="M135:Q135" si="152">+M120+M125+M129+M133</f>
        <v>2071</v>
      </c>
      <c r="N135" s="84">
        <f t="shared" si="152"/>
        <v>2291</v>
      </c>
      <c r="O135" s="188">
        <f t="shared" si="152"/>
        <v>4362</v>
      </c>
      <c r="P135" s="83">
        <f t="shared" si="152"/>
        <v>0</v>
      </c>
      <c r="Q135" s="188">
        <f t="shared" si="152"/>
        <v>4362</v>
      </c>
      <c r="R135" s="83"/>
      <c r="S135" s="84"/>
      <c r="T135" s="188"/>
      <c r="U135" s="83"/>
      <c r="V135" s="188"/>
      <c r="W135" s="85"/>
      <c r="Y135" s="292"/>
      <c r="Z135" s="292"/>
    </row>
    <row r="136" spans="1:26" ht="14.25" thickTop="1" thickBot="1">
      <c r="L136" s="92" t="s">
        <v>60</v>
      </c>
      <c r="M136" s="57"/>
      <c r="N136" s="57"/>
      <c r="O136" s="57"/>
      <c r="P136" s="57"/>
      <c r="Q136" s="53"/>
      <c r="R136" s="53"/>
      <c r="S136" s="53"/>
      <c r="T136" s="53"/>
      <c r="U136" s="53"/>
      <c r="V136" s="53"/>
      <c r="W136" s="54"/>
    </row>
    <row r="137" spans="1:26" ht="13.5" thickTop="1">
      <c r="L137" s="675" t="s">
        <v>42</v>
      </c>
      <c r="M137" s="676"/>
      <c r="N137" s="676"/>
      <c r="O137" s="676"/>
      <c r="P137" s="676"/>
      <c r="Q137" s="676"/>
      <c r="R137" s="676"/>
      <c r="S137" s="676"/>
      <c r="T137" s="676"/>
      <c r="U137" s="676"/>
      <c r="V137" s="676"/>
      <c r="W137" s="677"/>
    </row>
    <row r="138" spans="1:26" ht="13.5" thickBot="1">
      <c r="L138" s="678" t="s">
        <v>45</v>
      </c>
      <c r="M138" s="679"/>
      <c r="N138" s="679"/>
      <c r="O138" s="679"/>
      <c r="P138" s="679"/>
      <c r="Q138" s="679"/>
      <c r="R138" s="679"/>
      <c r="S138" s="679"/>
      <c r="T138" s="679"/>
      <c r="U138" s="679"/>
      <c r="V138" s="679"/>
      <c r="W138" s="680"/>
    </row>
    <row r="139" spans="1:26" ht="14.25" thickTop="1" thickBot="1">
      <c r="L139" s="56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8" t="s">
        <v>34</v>
      </c>
    </row>
    <row r="140" spans="1:26" ht="14.25" thickTop="1" thickBot="1">
      <c r="L140" s="59"/>
      <c r="M140" s="198" t="s">
        <v>65</v>
      </c>
      <c r="N140" s="197"/>
      <c r="O140" s="198"/>
      <c r="P140" s="196"/>
      <c r="Q140" s="197"/>
      <c r="R140" s="196" t="s">
        <v>66</v>
      </c>
      <c r="S140" s="197"/>
      <c r="T140" s="198"/>
      <c r="U140" s="196"/>
      <c r="V140" s="196"/>
      <c r="W140" s="326" t="s">
        <v>2</v>
      </c>
    </row>
    <row r="141" spans="1:26" ht="13.5" thickTop="1">
      <c r="L141" s="61" t="s">
        <v>3</v>
      </c>
      <c r="M141" s="62"/>
      <c r="N141" s="63"/>
      <c r="O141" s="64"/>
      <c r="P141" s="65"/>
      <c r="Q141" s="101"/>
      <c r="R141" s="62"/>
      <c r="S141" s="63"/>
      <c r="T141" s="64"/>
      <c r="U141" s="65"/>
      <c r="V141" s="101"/>
      <c r="W141" s="327" t="s">
        <v>4</v>
      </c>
    </row>
    <row r="142" spans="1:26" ht="13.5" thickBot="1">
      <c r="L142" s="67"/>
      <c r="M142" s="68" t="s">
        <v>35</v>
      </c>
      <c r="N142" s="69" t="s">
        <v>36</v>
      </c>
      <c r="O142" s="70" t="s">
        <v>37</v>
      </c>
      <c r="P142" s="71" t="s">
        <v>32</v>
      </c>
      <c r="Q142" s="636" t="s">
        <v>7</v>
      </c>
      <c r="R142" s="68" t="s">
        <v>35</v>
      </c>
      <c r="S142" s="69" t="s">
        <v>36</v>
      </c>
      <c r="T142" s="70" t="s">
        <v>37</v>
      </c>
      <c r="U142" s="71" t="s">
        <v>32</v>
      </c>
      <c r="V142" s="345" t="s">
        <v>7</v>
      </c>
      <c r="W142" s="328"/>
    </row>
    <row r="143" spans="1:26" ht="5.25" customHeight="1" thickTop="1">
      <c r="L143" s="61"/>
      <c r="M143" s="73"/>
      <c r="N143" s="74"/>
      <c r="O143" s="75"/>
      <c r="P143" s="76"/>
      <c r="Q143" s="147"/>
      <c r="R143" s="73"/>
      <c r="S143" s="74"/>
      <c r="T143" s="75"/>
      <c r="U143" s="76"/>
      <c r="V143" s="147"/>
      <c r="W143" s="77"/>
    </row>
    <row r="144" spans="1:26">
      <c r="L144" s="61" t="s">
        <v>10</v>
      </c>
      <c r="M144" s="391">
        <f t="shared" ref="M144:N144" si="153">+M90+M117</f>
        <v>178</v>
      </c>
      <c r="N144" s="392">
        <f t="shared" si="153"/>
        <v>167</v>
      </c>
      <c r="O144" s="187">
        <f>M144+N144</f>
        <v>345</v>
      </c>
      <c r="P144" s="389">
        <f>+P90+P117</f>
        <v>0</v>
      </c>
      <c r="Q144" s="193">
        <f>O144+P144</f>
        <v>345</v>
      </c>
      <c r="R144" s="78">
        <f t="shared" ref="R144:S146" si="154">+R90+R117</f>
        <v>52.368000000000002</v>
      </c>
      <c r="S144" s="79">
        <f t="shared" si="154"/>
        <v>148.19400000000002</v>
      </c>
      <c r="T144" s="187">
        <f>R144+S144</f>
        <v>200.56200000000001</v>
      </c>
      <c r="U144" s="80">
        <f>+U90+U117</f>
        <v>0</v>
      </c>
      <c r="V144" s="193">
        <f>T144+U144</f>
        <v>200.56200000000001</v>
      </c>
      <c r="W144" s="81">
        <f>IF(Q144=0,0,((V144/Q144)-1)*100)</f>
        <v>-41.866086956521734</v>
      </c>
      <c r="Y144" s="292"/>
      <c r="Z144" s="292"/>
    </row>
    <row r="145" spans="1:28">
      <c r="L145" s="61" t="s">
        <v>11</v>
      </c>
      <c r="M145" s="391">
        <f t="shared" ref="M145:N145" si="155">+M91+M118</f>
        <v>220</v>
      </c>
      <c r="N145" s="392">
        <f t="shared" si="155"/>
        <v>228</v>
      </c>
      <c r="O145" s="187">
        <f>M145+N145</f>
        <v>448</v>
      </c>
      <c r="P145" s="389">
        <f>+P91+P118</f>
        <v>0</v>
      </c>
      <c r="Q145" s="193">
        <f>O145+P145</f>
        <v>448</v>
      </c>
      <c r="R145" s="78">
        <f t="shared" si="154"/>
        <v>79</v>
      </c>
      <c r="S145" s="79">
        <f t="shared" si="154"/>
        <v>159</v>
      </c>
      <c r="T145" s="187">
        <f>R145+S145</f>
        <v>238</v>
      </c>
      <c r="U145" s="80">
        <f>+U91+U118</f>
        <v>0</v>
      </c>
      <c r="V145" s="193">
        <f>T145+U145</f>
        <v>238</v>
      </c>
      <c r="W145" s="81">
        <f>IF(Q145=0,0,((V145/Q145)-1)*100)</f>
        <v>-46.875</v>
      </c>
      <c r="Y145" s="292"/>
      <c r="Z145" s="292"/>
    </row>
    <row r="146" spans="1:28" ht="13.5" thickBot="1">
      <c r="L146" s="67" t="s">
        <v>12</v>
      </c>
      <c r="M146" s="391">
        <f t="shared" ref="M146:N146" si="156">+M92+M119</f>
        <v>224</v>
      </c>
      <c r="N146" s="392">
        <f t="shared" si="156"/>
        <v>277</v>
      </c>
      <c r="O146" s="187">
        <f>M146+N146</f>
        <v>501</v>
      </c>
      <c r="P146" s="389">
        <f>+P92+P119</f>
        <v>0</v>
      </c>
      <c r="Q146" s="193">
        <f>O146+P146</f>
        <v>501</v>
      </c>
      <c r="R146" s="78">
        <f t="shared" si="154"/>
        <v>88</v>
      </c>
      <c r="S146" s="79">
        <f t="shared" si="154"/>
        <v>201</v>
      </c>
      <c r="T146" s="187">
        <f>R146+S146</f>
        <v>289</v>
      </c>
      <c r="U146" s="80">
        <f>+U92+U119</f>
        <v>0</v>
      </c>
      <c r="V146" s="193">
        <f>T146+U146</f>
        <v>289</v>
      </c>
      <c r="W146" s="81">
        <f>IF(Q146=0,0,((V146/Q146)-1)*100)</f>
        <v>-42.315369261477045</v>
      </c>
      <c r="Y146" s="292"/>
      <c r="Z146" s="292"/>
    </row>
    <row r="147" spans="1:28" ht="14.25" thickTop="1" thickBot="1">
      <c r="L147" s="82" t="s">
        <v>38</v>
      </c>
      <c r="M147" s="83">
        <f t="shared" ref="M147:Q147" si="157">+M144+M145+M146</f>
        <v>622</v>
      </c>
      <c r="N147" s="84">
        <f t="shared" si="157"/>
        <v>672</v>
      </c>
      <c r="O147" s="188">
        <f t="shared" si="157"/>
        <v>1294</v>
      </c>
      <c r="P147" s="83">
        <f t="shared" si="157"/>
        <v>0</v>
      </c>
      <c r="Q147" s="188">
        <f t="shared" si="157"/>
        <v>1294</v>
      </c>
      <c r="R147" s="83">
        <f t="shared" ref="R147:V147" si="158">+R144+R145+R146</f>
        <v>219.36799999999999</v>
      </c>
      <c r="S147" s="84">
        <f t="shared" si="158"/>
        <v>508.19400000000002</v>
      </c>
      <c r="T147" s="188">
        <f t="shared" si="158"/>
        <v>727.56200000000001</v>
      </c>
      <c r="U147" s="83">
        <f t="shared" si="158"/>
        <v>0</v>
      </c>
      <c r="V147" s="188">
        <f t="shared" si="158"/>
        <v>727.56200000000001</v>
      </c>
      <c r="W147" s="85">
        <f t="shared" ref="W147" si="159">IF(Q147=0,0,((V147/Q147)-1)*100)</f>
        <v>-43.774188562596592</v>
      </c>
      <c r="Y147" s="292"/>
      <c r="Z147" s="292"/>
    </row>
    <row r="148" spans="1:28" ht="14.25" thickTop="1" thickBot="1">
      <c r="L148" s="61" t="s">
        <v>13</v>
      </c>
      <c r="M148" s="391">
        <f t="shared" ref="M148:N148" si="160">+M94+M121</f>
        <v>214</v>
      </c>
      <c r="N148" s="392">
        <f t="shared" si="160"/>
        <v>235</v>
      </c>
      <c r="O148" s="187">
        <f t="shared" ref="O148" si="161">M148+N148</f>
        <v>449</v>
      </c>
      <c r="P148" s="389">
        <f>+P94+P121</f>
        <v>0</v>
      </c>
      <c r="Q148" s="193">
        <f>O148+P148</f>
        <v>449</v>
      </c>
      <c r="R148" s="78">
        <f>+R94+R121</f>
        <v>83</v>
      </c>
      <c r="S148" s="79">
        <f>+S94+S121</f>
        <v>234</v>
      </c>
      <c r="T148" s="187">
        <f t="shared" ref="T148" si="162">R148+S148</f>
        <v>317</v>
      </c>
      <c r="U148" s="80">
        <f>+U94+U121</f>
        <v>0</v>
      </c>
      <c r="V148" s="193">
        <f>T148+U148</f>
        <v>317</v>
      </c>
      <c r="W148" s="81">
        <f t="shared" ref="W148:W149" si="163">IF(Q148=0,0,((V148/Q148)-1)*100)</f>
        <v>-29.398663697104677</v>
      </c>
      <c r="X148" s="645"/>
      <c r="Y148" s="646"/>
      <c r="Z148" s="646"/>
      <c r="AA148" s="647"/>
    </row>
    <row r="149" spans="1:28" ht="14.25" thickTop="1" thickBot="1">
      <c r="A149" s="353"/>
      <c r="L149" s="82" t="s">
        <v>67</v>
      </c>
      <c r="M149" s="83">
        <f>+M147+M148</f>
        <v>836</v>
      </c>
      <c r="N149" s="84">
        <f t="shared" ref="N149:V149" si="164">+N147+N148</f>
        <v>907</v>
      </c>
      <c r="O149" s="180">
        <f t="shared" si="164"/>
        <v>1743</v>
      </c>
      <c r="P149" s="83">
        <f t="shared" si="164"/>
        <v>0</v>
      </c>
      <c r="Q149" s="180">
        <f t="shared" si="164"/>
        <v>1743</v>
      </c>
      <c r="R149" s="83">
        <f t="shared" si="164"/>
        <v>302.36799999999999</v>
      </c>
      <c r="S149" s="84">
        <f t="shared" si="164"/>
        <v>742.19399999999996</v>
      </c>
      <c r="T149" s="180">
        <f t="shared" si="164"/>
        <v>1044.5619999999999</v>
      </c>
      <c r="U149" s="83">
        <f t="shared" si="164"/>
        <v>0</v>
      </c>
      <c r="V149" s="180">
        <f t="shared" si="164"/>
        <v>1044.5619999999999</v>
      </c>
      <c r="W149" s="85">
        <f t="shared" si="163"/>
        <v>-40.071026965002879</v>
      </c>
      <c r="X149" s="645"/>
      <c r="Y149" s="646"/>
      <c r="Z149" s="646"/>
      <c r="AA149" s="647"/>
      <c r="AB149" s="290"/>
    </row>
    <row r="150" spans="1:28" ht="13.5" thickTop="1">
      <c r="L150" s="61" t="s">
        <v>14</v>
      </c>
      <c r="M150" s="391">
        <f t="shared" ref="M150:N150" si="165">+M96+M123</f>
        <v>207</v>
      </c>
      <c r="N150" s="392">
        <f t="shared" si="165"/>
        <v>396</v>
      </c>
      <c r="O150" s="187">
        <f>M150+N150</f>
        <v>603</v>
      </c>
      <c r="P150" s="389">
        <f>+P96+P123</f>
        <v>0</v>
      </c>
      <c r="Q150" s="193">
        <f>O150+P150</f>
        <v>603</v>
      </c>
      <c r="R150" s="78"/>
      <c r="S150" s="79"/>
      <c r="T150" s="187"/>
      <c r="U150" s="80"/>
      <c r="V150" s="193"/>
      <c r="W150" s="81"/>
      <c r="Y150" s="292"/>
      <c r="Z150" s="292"/>
    </row>
    <row r="151" spans="1:28" ht="13.5" thickBot="1">
      <c r="L151" s="61" t="s">
        <v>15</v>
      </c>
      <c r="M151" s="391">
        <f t="shared" ref="M151:N151" si="166">+M97+M124</f>
        <v>238</v>
      </c>
      <c r="N151" s="392">
        <f t="shared" si="166"/>
        <v>316</v>
      </c>
      <c r="O151" s="187">
        <f>M151+N151</f>
        <v>554</v>
      </c>
      <c r="P151" s="389">
        <f>+P97+P124</f>
        <v>0</v>
      </c>
      <c r="Q151" s="193">
        <f>O151+P151</f>
        <v>554</v>
      </c>
      <c r="R151" s="78"/>
      <c r="S151" s="79"/>
      <c r="T151" s="187"/>
      <c r="U151" s="80"/>
      <c r="V151" s="193"/>
      <c r="W151" s="81"/>
      <c r="Y151" s="292"/>
      <c r="Z151" s="292"/>
    </row>
    <row r="152" spans="1:28" ht="14.25" thickTop="1" thickBot="1">
      <c r="A152" s="353"/>
      <c r="L152" s="82" t="s">
        <v>61</v>
      </c>
      <c r="M152" s="83">
        <f t="shared" ref="M152:Q152" si="167">+M148+M150+M151</f>
        <v>659</v>
      </c>
      <c r="N152" s="84">
        <f t="shared" si="167"/>
        <v>947</v>
      </c>
      <c r="O152" s="188">
        <f t="shared" si="167"/>
        <v>1606</v>
      </c>
      <c r="P152" s="83">
        <f t="shared" si="167"/>
        <v>0</v>
      </c>
      <c r="Q152" s="188">
        <f t="shared" si="167"/>
        <v>1606</v>
      </c>
      <c r="R152" s="83"/>
      <c r="S152" s="84"/>
      <c r="T152" s="188"/>
      <c r="U152" s="83"/>
      <c r="V152" s="188"/>
      <c r="W152" s="85"/>
      <c r="Y152" s="292"/>
      <c r="Z152" s="292"/>
    </row>
    <row r="153" spans="1:28" ht="13.5" thickTop="1">
      <c r="L153" s="61" t="s">
        <v>16</v>
      </c>
      <c r="M153" s="391">
        <f t="shared" ref="M153:N153" si="168">+M99+M126</f>
        <v>196</v>
      </c>
      <c r="N153" s="392">
        <f t="shared" si="168"/>
        <v>189</v>
      </c>
      <c r="O153" s="187">
        <f t="shared" ref="O153" si="169">M153+N153</f>
        <v>385</v>
      </c>
      <c r="P153" s="389">
        <f>+P99+P126</f>
        <v>0</v>
      </c>
      <c r="Q153" s="193">
        <f>O153+P153</f>
        <v>385</v>
      </c>
      <c r="R153" s="78"/>
      <c r="S153" s="79"/>
      <c r="T153" s="187"/>
      <c r="U153" s="80"/>
      <c r="V153" s="193"/>
      <c r="W153" s="81"/>
      <c r="Y153" s="292"/>
      <c r="Z153" s="292"/>
    </row>
    <row r="154" spans="1:28">
      <c r="L154" s="61" t="s">
        <v>17</v>
      </c>
      <c r="M154" s="391">
        <f t="shared" ref="M154:N154" si="170">+M100+M127</f>
        <v>216</v>
      </c>
      <c r="N154" s="392">
        <f t="shared" si="170"/>
        <v>181</v>
      </c>
      <c r="O154" s="187">
        <f>M154+N154</f>
        <v>397</v>
      </c>
      <c r="P154" s="389">
        <f>+P100+P127</f>
        <v>0</v>
      </c>
      <c r="Q154" s="193">
        <f>O154+P154</f>
        <v>397</v>
      </c>
      <c r="R154" s="78"/>
      <c r="S154" s="79"/>
      <c r="T154" s="187"/>
      <c r="U154" s="80"/>
      <c r="V154" s="193"/>
      <c r="W154" s="81"/>
      <c r="Y154" s="292"/>
      <c r="Z154" s="292"/>
    </row>
    <row r="155" spans="1:28" ht="13.5" thickBot="1">
      <c r="L155" s="61" t="s">
        <v>18</v>
      </c>
      <c r="M155" s="391">
        <f t="shared" ref="M155:N155" si="171">+M101+M128</f>
        <v>209</v>
      </c>
      <c r="N155" s="392">
        <f t="shared" si="171"/>
        <v>205</v>
      </c>
      <c r="O155" s="189">
        <f>M155+N155</f>
        <v>414</v>
      </c>
      <c r="P155" s="86">
        <f>+P101+P128</f>
        <v>0</v>
      </c>
      <c r="Q155" s="193">
        <f>O155+P155</f>
        <v>414</v>
      </c>
      <c r="R155" s="78"/>
      <c r="S155" s="79"/>
      <c r="T155" s="189"/>
      <c r="U155" s="86"/>
      <c r="V155" s="193"/>
      <c r="W155" s="81"/>
      <c r="Y155" s="292"/>
      <c r="Z155" s="292"/>
    </row>
    <row r="156" spans="1:28" ht="14.25" thickTop="1" thickBot="1">
      <c r="A156" s="353"/>
      <c r="L156" s="87" t="s">
        <v>19</v>
      </c>
      <c r="M156" s="88">
        <f t="shared" ref="M156:Q156" si="172">+M153+M154+M155</f>
        <v>621</v>
      </c>
      <c r="N156" s="88">
        <f t="shared" si="172"/>
        <v>575</v>
      </c>
      <c r="O156" s="190">
        <f t="shared" si="172"/>
        <v>1196</v>
      </c>
      <c r="P156" s="89">
        <f t="shared" si="172"/>
        <v>0</v>
      </c>
      <c r="Q156" s="190">
        <f t="shared" si="172"/>
        <v>1196</v>
      </c>
      <c r="R156" s="88"/>
      <c r="S156" s="88"/>
      <c r="T156" s="190"/>
      <c r="U156" s="89"/>
      <c r="V156" s="190"/>
      <c r="W156" s="90"/>
      <c r="Y156" s="292"/>
      <c r="Z156" s="292"/>
    </row>
    <row r="157" spans="1:28" ht="13.5" thickTop="1">
      <c r="A157" s="353"/>
      <c r="L157" s="61" t="s">
        <v>21</v>
      </c>
      <c r="M157" s="391">
        <f t="shared" ref="M157:N157" si="173">+M103+M130</f>
        <v>219</v>
      </c>
      <c r="N157" s="392">
        <f t="shared" si="173"/>
        <v>194</v>
      </c>
      <c r="O157" s="189">
        <f>M157+N157</f>
        <v>413</v>
      </c>
      <c r="P157" s="91">
        <f>+P103+P130</f>
        <v>0</v>
      </c>
      <c r="Q157" s="193">
        <f>O157+P157</f>
        <v>413</v>
      </c>
      <c r="R157" s="78"/>
      <c r="S157" s="79"/>
      <c r="T157" s="189"/>
      <c r="U157" s="91"/>
      <c r="V157" s="193"/>
      <c r="W157" s="81"/>
    </row>
    <row r="158" spans="1:28">
      <c r="A158" s="353"/>
      <c r="L158" s="61" t="s">
        <v>22</v>
      </c>
      <c r="M158" s="391">
        <f t="shared" ref="M158:N158" si="174">+M104+M131</f>
        <v>212</v>
      </c>
      <c r="N158" s="392">
        <f t="shared" si="174"/>
        <v>138</v>
      </c>
      <c r="O158" s="189">
        <f t="shared" ref="O158" si="175">M158+N158</f>
        <v>350</v>
      </c>
      <c r="P158" s="389">
        <f>+P104+P131</f>
        <v>0</v>
      </c>
      <c r="Q158" s="193">
        <f>O158+P158</f>
        <v>350</v>
      </c>
      <c r="R158" s="391"/>
      <c r="S158" s="392"/>
      <c r="T158" s="189"/>
      <c r="U158" s="389"/>
      <c r="V158" s="193"/>
      <c r="W158" s="81"/>
    </row>
    <row r="159" spans="1:28" ht="13.5" thickBot="1">
      <c r="A159" s="355"/>
      <c r="K159" s="355"/>
      <c r="L159" s="61" t="s">
        <v>23</v>
      </c>
      <c r="M159" s="391">
        <f t="shared" ref="M159:N159" si="176">+M105+M132</f>
        <v>106</v>
      </c>
      <c r="N159" s="392">
        <f t="shared" si="176"/>
        <v>129</v>
      </c>
      <c r="O159" s="189">
        <f>M159+N159</f>
        <v>235</v>
      </c>
      <c r="P159" s="389">
        <f>+P105+P132</f>
        <v>0</v>
      </c>
      <c r="Q159" s="193">
        <f>O159+P159</f>
        <v>235</v>
      </c>
      <c r="R159" s="78"/>
      <c r="S159" s="79"/>
      <c r="T159" s="189"/>
      <c r="U159" s="80"/>
      <c r="V159" s="193"/>
      <c r="W159" s="81"/>
      <c r="Y159" s="293"/>
    </row>
    <row r="160" spans="1:28" ht="14.25" thickTop="1" thickBot="1">
      <c r="A160" s="353"/>
      <c r="L160" s="82" t="s">
        <v>40</v>
      </c>
      <c r="M160" s="83">
        <f t="shared" ref="M160:Q160" si="177">+M157+M158+M159</f>
        <v>537</v>
      </c>
      <c r="N160" s="84">
        <f t="shared" si="177"/>
        <v>461</v>
      </c>
      <c r="O160" s="188">
        <f t="shared" si="177"/>
        <v>998</v>
      </c>
      <c r="P160" s="83">
        <f t="shared" si="177"/>
        <v>0</v>
      </c>
      <c r="Q160" s="188">
        <f t="shared" si="177"/>
        <v>998</v>
      </c>
      <c r="R160" s="83"/>
      <c r="S160" s="84"/>
      <c r="T160" s="188"/>
      <c r="U160" s="83"/>
      <c r="V160" s="188"/>
      <c r="W160" s="85"/>
    </row>
    <row r="161" spans="1:28" ht="14.25" thickTop="1" thickBot="1">
      <c r="A161" s="353" t="str">
        <f>IF(ISERROR(F161/G161)," ",IF(F161/G161&gt;0.5,IF(F161/G161&lt;1.5," ","NOT OK"),"NOT OK"))</f>
        <v xml:space="preserve"> </v>
      </c>
      <c r="L161" s="82" t="s">
        <v>62</v>
      </c>
      <c r="M161" s="83">
        <f t="shared" ref="M161:Q161" si="178">M152+M156+M157+M158+M159</f>
        <v>1817</v>
      </c>
      <c r="N161" s="84">
        <f t="shared" si="178"/>
        <v>1983</v>
      </c>
      <c r="O161" s="180">
        <f t="shared" si="178"/>
        <v>3800</v>
      </c>
      <c r="P161" s="83">
        <f t="shared" si="178"/>
        <v>0</v>
      </c>
      <c r="Q161" s="180">
        <f t="shared" si="178"/>
        <v>3800</v>
      </c>
      <c r="R161" s="83"/>
      <c r="S161" s="84"/>
      <c r="T161" s="180"/>
      <c r="U161" s="83"/>
      <c r="V161" s="180"/>
      <c r="W161" s="85"/>
      <c r="Y161" s="292"/>
      <c r="Z161" s="292"/>
    </row>
    <row r="162" spans="1:28" ht="14.25" thickTop="1" thickBot="1">
      <c r="A162" s="353"/>
      <c r="L162" s="82" t="s">
        <v>63</v>
      </c>
      <c r="M162" s="83">
        <f t="shared" ref="M162:Q162" si="179">+M147+M152+M156+M160</f>
        <v>2439</v>
      </c>
      <c r="N162" s="84">
        <f t="shared" si="179"/>
        <v>2655</v>
      </c>
      <c r="O162" s="188">
        <f t="shared" si="179"/>
        <v>5094</v>
      </c>
      <c r="P162" s="83">
        <f t="shared" si="179"/>
        <v>0</v>
      </c>
      <c r="Q162" s="188">
        <f t="shared" si="179"/>
        <v>5094</v>
      </c>
      <c r="R162" s="83"/>
      <c r="S162" s="84"/>
      <c r="T162" s="188"/>
      <c r="U162" s="83"/>
      <c r="V162" s="188"/>
      <c r="W162" s="85"/>
      <c r="Y162" s="292"/>
      <c r="Z162" s="292"/>
    </row>
    <row r="163" spans="1:28" ht="14.25" thickTop="1" thickBot="1">
      <c r="L163" s="92" t="s">
        <v>60</v>
      </c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</row>
    <row r="164" spans="1:28" ht="13.5" thickTop="1">
      <c r="L164" s="687" t="s">
        <v>54</v>
      </c>
      <c r="M164" s="688"/>
      <c r="N164" s="688"/>
      <c r="O164" s="688"/>
      <c r="P164" s="688"/>
      <c r="Q164" s="688"/>
      <c r="R164" s="688"/>
      <c r="S164" s="688"/>
      <c r="T164" s="688"/>
      <c r="U164" s="688"/>
      <c r="V164" s="688"/>
      <c r="W164" s="689"/>
    </row>
    <row r="165" spans="1:28" ht="24.75" customHeight="1" thickBot="1">
      <c r="L165" s="690" t="s">
        <v>51</v>
      </c>
      <c r="M165" s="691"/>
      <c r="N165" s="691"/>
      <c r="O165" s="691"/>
      <c r="P165" s="691"/>
      <c r="Q165" s="691"/>
      <c r="R165" s="691"/>
      <c r="S165" s="691"/>
      <c r="T165" s="691"/>
      <c r="U165" s="691"/>
      <c r="V165" s="691"/>
      <c r="W165" s="692"/>
    </row>
    <row r="166" spans="1:28" ht="14.25" thickTop="1" thickBot="1">
      <c r="L166" s="220"/>
      <c r="M166" s="221"/>
      <c r="N166" s="221"/>
      <c r="O166" s="221"/>
      <c r="P166" s="221"/>
      <c r="Q166" s="221"/>
      <c r="R166" s="221"/>
      <c r="S166" s="221"/>
      <c r="T166" s="221"/>
      <c r="U166" s="221"/>
      <c r="V166" s="221"/>
      <c r="W166" s="222" t="s">
        <v>34</v>
      </c>
    </row>
    <row r="167" spans="1:28" ht="14.25" thickTop="1" thickBot="1">
      <c r="L167" s="223"/>
      <c r="M167" s="263" t="s">
        <v>65</v>
      </c>
      <c r="N167" s="225"/>
      <c r="O167" s="263"/>
      <c r="P167" s="224"/>
      <c r="Q167" s="225"/>
      <c r="R167" s="224" t="s">
        <v>66</v>
      </c>
      <c r="S167" s="225"/>
      <c r="T167" s="263"/>
      <c r="U167" s="224"/>
      <c r="V167" s="224"/>
      <c r="W167" s="323" t="s">
        <v>2</v>
      </c>
    </row>
    <row r="168" spans="1:28" ht="13.5" thickTop="1">
      <c r="L168" s="227" t="s">
        <v>3</v>
      </c>
      <c r="M168" s="228"/>
      <c r="N168" s="229"/>
      <c r="O168" s="230"/>
      <c r="P168" s="231"/>
      <c r="Q168" s="230"/>
      <c r="R168" s="228"/>
      <c r="S168" s="229"/>
      <c r="T168" s="230"/>
      <c r="U168" s="231"/>
      <c r="V168" s="230"/>
      <c r="W168" s="324" t="s">
        <v>4</v>
      </c>
    </row>
    <row r="169" spans="1:28" ht="13.5" thickBot="1">
      <c r="L169" s="233"/>
      <c r="M169" s="234" t="s">
        <v>35</v>
      </c>
      <c r="N169" s="235" t="s">
        <v>36</v>
      </c>
      <c r="O169" s="236" t="s">
        <v>37</v>
      </c>
      <c r="P169" s="237" t="s">
        <v>32</v>
      </c>
      <c r="Q169" s="236" t="s">
        <v>7</v>
      </c>
      <c r="R169" s="234" t="s">
        <v>35</v>
      </c>
      <c r="S169" s="235" t="s">
        <v>36</v>
      </c>
      <c r="T169" s="236" t="s">
        <v>37</v>
      </c>
      <c r="U169" s="237" t="s">
        <v>32</v>
      </c>
      <c r="V169" s="236" t="s">
        <v>7</v>
      </c>
      <c r="W169" s="325"/>
    </row>
    <row r="170" spans="1:28" ht="5.25" customHeight="1" thickTop="1">
      <c r="L170" s="227"/>
      <c r="M170" s="239"/>
      <c r="N170" s="240"/>
      <c r="O170" s="241"/>
      <c r="P170" s="242"/>
      <c r="Q170" s="241"/>
      <c r="R170" s="239"/>
      <c r="S170" s="240"/>
      <c r="T170" s="241"/>
      <c r="U170" s="242"/>
      <c r="V170" s="241"/>
      <c r="W170" s="243"/>
    </row>
    <row r="171" spans="1:28">
      <c r="L171" s="227" t="s">
        <v>10</v>
      </c>
      <c r="M171" s="399">
        <v>0</v>
      </c>
      <c r="N171" s="400">
        <v>0</v>
      </c>
      <c r="O171" s="401">
        <f>+M171+N171</f>
        <v>0</v>
      </c>
      <c r="P171" s="402">
        <v>0</v>
      </c>
      <c r="Q171" s="401">
        <f t="shared" ref="Q171" si="180">O171+P171</f>
        <v>0</v>
      </c>
      <c r="R171" s="399">
        <v>0</v>
      </c>
      <c r="S171" s="400">
        <v>0</v>
      </c>
      <c r="T171" s="401">
        <f>R171+S171</f>
        <v>0</v>
      </c>
      <c r="U171" s="402">
        <v>0</v>
      </c>
      <c r="V171" s="401">
        <f t="shared" ref="V171" si="181">T171+U171</f>
        <v>0</v>
      </c>
      <c r="W171" s="652">
        <f>IF(Q171=0,0,((V171/Q171)-1)*100)</f>
        <v>0</v>
      </c>
    </row>
    <row r="172" spans="1:28">
      <c r="L172" s="227" t="s">
        <v>11</v>
      </c>
      <c r="M172" s="399">
        <v>0</v>
      </c>
      <c r="N172" s="400">
        <v>0</v>
      </c>
      <c r="O172" s="401">
        <f t="shared" ref="O172:O173" si="182">+M172+N172</f>
        <v>0</v>
      </c>
      <c r="P172" s="402">
        <v>0</v>
      </c>
      <c r="Q172" s="401">
        <f>O172+P172</f>
        <v>0</v>
      </c>
      <c r="R172" s="399">
        <v>1</v>
      </c>
      <c r="S172" s="400">
        <v>0</v>
      </c>
      <c r="T172" s="401">
        <f>R172+S172</f>
        <v>1</v>
      </c>
      <c r="U172" s="402">
        <v>0</v>
      </c>
      <c r="V172" s="401">
        <f>T172+U172</f>
        <v>1</v>
      </c>
      <c r="W172" s="652">
        <f>IF(Q172=0,0,((V172/Q172)-1)*100)</f>
        <v>0</v>
      </c>
    </row>
    <row r="173" spans="1:28" ht="13.5" thickBot="1">
      <c r="L173" s="233" t="s">
        <v>12</v>
      </c>
      <c r="M173" s="399">
        <v>0</v>
      </c>
      <c r="N173" s="400">
        <v>0</v>
      </c>
      <c r="O173" s="401">
        <f t="shared" si="182"/>
        <v>0</v>
      </c>
      <c r="P173" s="402">
        <v>0</v>
      </c>
      <c r="Q173" s="401">
        <f t="shared" ref="Q173" si="183">O173+P173</f>
        <v>0</v>
      </c>
      <c r="R173" s="399">
        <v>0</v>
      </c>
      <c r="S173" s="400">
        <v>0</v>
      </c>
      <c r="T173" s="401">
        <f>R173+S173</f>
        <v>0</v>
      </c>
      <c r="U173" s="402">
        <v>0</v>
      </c>
      <c r="V173" s="401">
        <f>T173+U173</f>
        <v>0</v>
      </c>
      <c r="W173" s="652">
        <f>IF(Q173=0,0,((V173/Q173)-1)*100)</f>
        <v>0</v>
      </c>
    </row>
    <row r="174" spans="1:28" ht="14.25" thickTop="1" thickBot="1">
      <c r="L174" s="249" t="s">
        <v>57</v>
      </c>
      <c r="M174" s="250">
        <f t="shared" ref="M174:Q174" si="184">+M171+M172+M173</f>
        <v>0</v>
      </c>
      <c r="N174" s="251">
        <f t="shared" si="184"/>
        <v>0</v>
      </c>
      <c r="O174" s="252">
        <f t="shared" si="184"/>
        <v>0</v>
      </c>
      <c r="P174" s="250">
        <f t="shared" si="184"/>
        <v>0</v>
      </c>
      <c r="Q174" s="252">
        <f t="shared" si="184"/>
        <v>0</v>
      </c>
      <c r="R174" s="250">
        <f t="shared" ref="R174:V174" si="185">+R171+R172+R173</f>
        <v>1</v>
      </c>
      <c r="S174" s="251">
        <f t="shared" si="185"/>
        <v>0</v>
      </c>
      <c r="T174" s="252">
        <f t="shared" si="185"/>
        <v>1</v>
      </c>
      <c r="U174" s="250">
        <f t="shared" si="185"/>
        <v>0</v>
      </c>
      <c r="V174" s="252">
        <f t="shared" si="185"/>
        <v>1</v>
      </c>
      <c r="W174" s="653">
        <f>IF(Q174=0,0,((V174/Q174)-1)*100)</f>
        <v>0</v>
      </c>
    </row>
    <row r="175" spans="1:28" ht="14.25" thickTop="1" thickBot="1">
      <c r="L175" s="227" t="s">
        <v>13</v>
      </c>
      <c r="M175" s="399">
        <v>0</v>
      </c>
      <c r="N175" s="400">
        <v>0</v>
      </c>
      <c r="O175" s="401">
        <f>M175+N175</f>
        <v>0</v>
      </c>
      <c r="P175" s="402">
        <v>0</v>
      </c>
      <c r="Q175" s="401">
        <f>O175+P175</f>
        <v>0</v>
      </c>
      <c r="R175" s="244">
        <v>0</v>
      </c>
      <c r="S175" s="245">
        <v>0</v>
      </c>
      <c r="T175" s="246">
        <f>R175+S175</f>
        <v>0</v>
      </c>
      <c r="U175" s="247">
        <v>0</v>
      </c>
      <c r="V175" s="246">
        <f>T175+U175</f>
        <v>0</v>
      </c>
      <c r="W175" s="652">
        <f t="shared" ref="W175:W176" si="186">IF(Q175=0,0,((V175/Q175)-1)*100)</f>
        <v>0</v>
      </c>
    </row>
    <row r="176" spans="1:28" ht="14.25" thickTop="1" thickBot="1">
      <c r="L176" s="249" t="s">
        <v>68</v>
      </c>
      <c r="M176" s="250">
        <f>+M174+M175</f>
        <v>0</v>
      </c>
      <c r="N176" s="251">
        <f t="shared" ref="N176:V176" si="187">+N174+N175</f>
        <v>0</v>
      </c>
      <c r="O176" s="252">
        <f t="shared" si="187"/>
        <v>0</v>
      </c>
      <c r="P176" s="250">
        <f t="shared" si="187"/>
        <v>0</v>
      </c>
      <c r="Q176" s="252">
        <f t="shared" si="187"/>
        <v>0</v>
      </c>
      <c r="R176" s="250">
        <f t="shared" si="187"/>
        <v>1</v>
      </c>
      <c r="S176" s="251">
        <f t="shared" si="187"/>
        <v>0</v>
      </c>
      <c r="T176" s="252">
        <f t="shared" si="187"/>
        <v>1</v>
      </c>
      <c r="U176" s="250">
        <f t="shared" si="187"/>
        <v>0</v>
      </c>
      <c r="V176" s="252">
        <f t="shared" si="187"/>
        <v>1</v>
      </c>
      <c r="W176" s="342">
        <f t="shared" si="186"/>
        <v>0</v>
      </c>
      <c r="AB176" s="290"/>
    </row>
    <row r="177" spans="1:27" ht="13.5" thickTop="1">
      <c r="L177" s="227" t="s">
        <v>14</v>
      </c>
      <c r="M177" s="399">
        <v>0</v>
      </c>
      <c r="N177" s="400">
        <v>0</v>
      </c>
      <c r="O177" s="401">
        <f>M177+N177</f>
        <v>0</v>
      </c>
      <c r="P177" s="402">
        <v>0</v>
      </c>
      <c r="Q177" s="401">
        <f>O177+P177</f>
        <v>0</v>
      </c>
      <c r="R177" s="244"/>
      <c r="S177" s="245"/>
      <c r="T177" s="246"/>
      <c r="U177" s="247"/>
      <c r="V177" s="246"/>
      <c r="W177" s="248"/>
    </row>
    <row r="178" spans="1:27" ht="13.5" thickBot="1">
      <c r="L178" s="227" t="s">
        <v>15</v>
      </c>
      <c r="M178" s="399">
        <v>0</v>
      </c>
      <c r="N178" s="400">
        <v>0</v>
      </c>
      <c r="O178" s="401">
        <f>M178+N178</f>
        <v>0</v>
      </c>
      <c r="P178" s="402">
        <v>0</v>
      </c>
      <c r="Q178" s="401">
        <f>O178+P178</f>
        <v>0</v>
      </c>
      <c r="R178" s="244"/>
      <c r="S178" s="245"/>
      <c r="T178" s="246"/>
      <c r="U178" s="247"/>
      <c r="V178" s="401"/>
      <c r="W178" s="248"/>
    </row>
    <row r="179" spans="1:27" ht="14.25" thickTop="1" thickBot="1">
      <c r="L179" s="249" t="s">
        <v>61</v>
      </c>
      <c r="M179" s="250">
        <f t="shared" ref="M179:Q179" si="188">+M175+M177+M178</f>
        <v>0</v>
      </c>
      <c r="N179" s="251">
        <f t="shared" si="188"/>
        <v>0</v>
      </c>
      <c r="O179" s="252">
        <f t="shared" si="188"/>
        <v>0</v>
      </c>
      <c r="P179" s="250">
        <f t="shared" si="188"/>
        <v>0</v>
      </c>
      <c r="Q179" s="252">
        <f t="shared" si="188"/>
        <v>0</v>
      </c>
      <c r="R179" s="250"/>
      <c r="S179" s="251"/>
      <c r="T179" s="252"/>
      <c r="U179" s="250"/>
      <c r="V179" s="252"/>
      <c r="W179" s="253"/>
    </row>
    <row r="180" spans="1:27" ht="13.5" thickTop="1">
      <c r="L180" s="227" t="s">
        <v>16</v>
      </c>
      <c r="M180" s="399">
        <v>0</v>
      </c>
      <c r="N180" s="400">
        <v>0</v>
      </c>
      <c r="O180" s="401">
        <f>SUM(M180:N180)</f>
        <v>0</v>
      </c>
      <c r="P180" s="402">
        <v>0</v>
      </c>
      <c r="Q180" s="401">
        <f t="shared" ref="Q180" si="189">O180+P180</f>
        <v>0</v>
      </c>
      <c r="R180" s="244"/>
      <c r="S180" s="245"/>
      <c r="T180" s="246"/>
      <c r="U180" s="247"/>
      <c r="V180" s="246"/>
      <c r="W180" s="248"/>
    </row>
    <row r="181" spans="1:27">
      <c r="L181" s="227" t="s">
        <v>17</v>
      </c>
      <c r="M181" s="399">
        <v>0</v>
      </c>
      <c r="N181" s="400">
        <v>0</v>
      </c>
      <c r="O181" s="401">
        <f>SUM(M181:N181)</f>
        <v>0</v>
      </c>
      <c r="P181" s="402">
        <v>0</v>
      </c>
      <c r="Q181" s="401">
        <f>O181+P181</f>
        <v>0</v>
      </c>
      <c r="R181" s="244"/>
      <c r="S181" s="245"/>
      <c r="T181" s="246"/>
      <c r="U181" s="247"/>
      <c r="V181" s="246"/>
      <c r="W181" s="248"/>
    </row>
    <row r="182" spans="1:27" ht="13.5" thickBot="1">
      <c r="L182" s="227" t="s">
        <v>18</v>
      </c>
      <c r="M182" s="399">
        <v>0</v>
      </c>
      <c r="N182" s="400">
        <v>0</v>
      </c>
      <c r="O182" s="254">
        <f>SUM(M182:N182)</f>
        <v>0</v>
      </c>
      <c r="P182" s="255">
        <v>0</v>
      </c>
      <c r="Q182" s="254">
        <f>O182+P182</f>
        <v>0</v>
      </c>
      <c r="R182" s="244"/>
      <c r="S182" s="245"/>
      <c r="T182" s="254"/>
      <c r="U182" s="255"/>
      <c r="V182" s="254"/>
      <c r="W182" s="248"/>
    </row>
    <row r="183" spans="1:27" ht="14.25" thickTop="1" thickBot="1">
      <c r="L183" s="256" t="s">
        <v>19</v>
      </c>
      <c r="M183" s="257">
        <f t="shared" ref="M183:Q183" si="190">+M180+M181+M182</f>
        <v>0</v>
      </c>
      <c r="N183" s="257">
        <f t="shared" si="190"/>
        <v>0</v>
      </c>
      <c r="O183" s="258">
        <f t="shared" si="190"/>
        <v>0</v>
      </c>
      <c r="P183" s="259">
        <f t="shared" si="190"/>
        <v>0</v>
      </c>
      <c r="Q183" s="258">
        <f t="shared" si="190"/>
        <v>0</v>
      </c>
      <c r="R183" s="257"/>
      <c r="S183" s="257"/>
      <c r="T183" s="258"/>
      <c r="U183" s="259"/>
      <c r="V183" s="258"/>
      <c r="W183" s="260"/>
    </row>
    <row r="184" spans="1:27" ht="13.5" thickTop="1">
      <c r="A184" s="355"/>
      <c r="K184" s="355"/>
      <c r="L184" s="227" t="s">
        <v>21</v>
      </c>
      <c r="M184" s="399">
        <v>0</v>
      </c>
      <c r="N184" s="400">
        <v>0</v>
      </c>
      <c r="O184" s="254">
        <f>SUM(M184:N184)</f>
        <v>0</v>
      </c>
      <c r="P184" s="261">
        <v>0</v>
      </c>
      <c r="Q184" s="254">
        <f>O184+P184</f>
        <v>0</v>
      </c>
      <c r="R184" s="244"/>
      <c r="S184" s="245"/>
      <c r="T184" s="254"/>
      <c r="U184" s="261"/>
      <c r="V184" s="254"/>
      <c r="W184" s="248"/>
    </row>
    <row r="185" spans="1:27">
      <c r="A185" s="355"/>
      <c r="K185" s="355"/>
      <c r="L185" s="227" t="s">
        <v>22</v>
      </c>
      <c r="M185" s="399">
        <v>0</v>
      </c>
      <c r="N185" s="400">
        <v>0</v>
      </c>
      <c r="O185" s="254">
        <f>SUM(M185:N185)</f>
        <v>0</v>
      </c>
      <c r="P185" s="402">
        <v>0</v>
      </c>
      <c r="Q185" s="254">
        <f>O185+P185</f>
        <v>0</v>
      </c>
      <c r="R185" s="399"/>
      <c r="S185" s="400"/>
      <c r="T185" s="254"/>
      <c r="U185" s="402"/>
      <c r="V185" s="254"/>
      <c r="W185" s="248"/>
    </row>
    <row r="186" spans="1:27" ht="13.5" thickBot="1">
      <c r="A186" s="355"/>
      <c r="K186" s="355"/>
      <c r="L186" s="227" t="s">
        <v>23</v>
      </c>
      <c r="M186" s="399">
        <v>0</v>
      </c>
      <c r="N186" s="400">
        <v>0</v>
      </c>
      <c r="O186" s="254">
        <f>SUM(M186:N186)</f>
        <v>0</v>
      </c>
      <c r="P186" s="402">
        <v>0</v>
      </c>
      <c r="Q186" s="254">
        <f>O186+P186</f>
        <v>0</v>
      </c>
      <c r="R186" s="244"/>
      <c r="S186" s="245"/>
      <c r="T186" s="254"/>
      <c r="U186" s="247"/>
      <c r="V186" s="254"/>
      <c r="W186" s="248"/>
    </row>
    <row r="187" spans="1:27" ht="14.25" thickTop="1" thickBot="1">
      <c r="L187" s="249" t="s">
        <v>40</v>
      </c>
      <c r="M187" s="250">
        <f t="shared" ref="M187:Q187" si="191">+M184+M185+M186</f>
        <v>0</v>
      </c>
      <c r="N187" s="251">
        <f t="shared" si="191"/>
        <v>0</v>
      </c>
      <c r="O187" s="252">
        <f t="shared" si="191"/>
        <v>0</v>
      </c>
      <c r="P187" s="250">
        <f t="shared" si="191"/>
        <v>0</v>
      </c>
      <c r="Q187" s="252">
        <f t="shared" si="191"/>
        <v>0</v>
      </c>
      <c r="R187" s="250"/>
      <c r="S187" s="251"/>
      <c r="T187" s="252"/>
      <c r="U187" s="250"/>
      <c r="V187" s="252"/>
      <c r="W187" s="253"/>
    </row>
    <row r="188" spans="1:27" ht="14.25" thickTop="1" thickBot="1">
      <c r="L188" s="249" t="s">
        <v>62</v>
      </c>
      <c r="M188" s="250">
        <f t="shared" ref="M188:Q188" si="192">M179+M183+M184+M185+M186</f>
        <v>0</v>
      </c>
      <c r="N188" s="251">
        <f t="shared" si="192"/>
        <v>0</v>
      </c>
      <c r="O188" s="252">
        <f t="shared" si="192"/>
        <v>0</v>
      </c>
      <c r="P188" s="250">
        <f t="shared" si="192"/>
        <v>0</v>
      </c>
      <c r="Q188" s="252">
        <f t="shared" si="192"/>
        <v>0</v>
      </c>
      <c r="R188" s="250"/>
      <c r="S188" s="251"/>
      <c r="T188" s="252"/>
      <c r="U188" s="250"/>
      <c r="V188" s="252"/>
      <c r="W188" s="253"/>
      <c r="X188" s="1"/>
      <c r="AA188" s="1"/>
    </row>
    <row r="189" spans="1:27" ht="14.25" thickTop="1" thickBot="1">
      <c r="L189" s="249" t="s">
        <v>63</v>
      </c>
      <c r="M189" s="250">
        <f t="shared" ref="M189:Q189" si="193">+M174+M179+M183+M187</f>
        <v>0</v>
      </c>
      <c r="N189" s="251">
        <f t="shared" si="193"/>
        <v>0</v>
      </c>
      <c r="O189" s="252">
        <f t="shared" si="193"/>
        <v>0</v>
      </c>
      <c r="P189" s="250">
        <f t="shared" si="193"/>
        <v>0</v>
      </c>
      <c r="Q189" s="252">
        <f t="shared" si="193"/>
        <v>0</v>
      </c>
      <c r="R189" s="250"/>
      <c r="S189" s="251"/>
      <c r="T189" s="252"/>
      <c r="U189" s="250"/>
      <c r="V189" s="252"/>
      <c r="W189" s="253"/>
    </row>
    <row r="190" spans="1:27" ht="14.25" thickTop="1" thickBot="1">
      <c r="L190" s="262" t="s">
        <v>60</v>
      </c>
      <c r="M190" s="221"/>
      <c r="N190" s="221"/>
      <c r="O190" s="221"/>
      <c r="P190" s="221"/>
      <c r="Q190" s="221"/>
      <c r="R190" s="221"/>
      <c r="S190" s="221"/>
      <c r="T190" s="221"/>
      <c r="U190" s="221"/>
      <c r="V190" s="221"/>
      <c r="W190" s="221"/>
    </row>
    <row r="191" spans="1:27" ht="13.5" thickTop="1">
      <c r="L191" s="687" t="s">
        <v>55</v>
      </c>
      <c r="M191" s="688"/>
      <c r="N191" s="688"/>
      <c r="O191" s="688"/>
      <c r="P191" s="688"/>
      <c r="Q191" s="688"/>
      <c r="R191" s="688"/>
      <c r="S191" s="688"/>
      <c r="T191" s="688"/>
      <c r="U191" s="688"/>
      <c r="V191" s="688"/>
      <c r="W191" s="689"/>
    </row>
    <row r="192" spans="1:27" ht="13.5" thickBot="1">
      <c r="L192" s="690" t="s">
        <v>52</v>
      </c>
      <c r="M192" s="691"/>
      <c r="N192" s="691"/>
      <c r="O192" s="691"/>
      <c r="P192" s="691"/>
      <c r="Q192" s="691"/>
      <c r="R192" s="691"/>
      <c r="S192" s="691"/>
      <c r="T192" s="691"/>
      <c r="U192" s="691"/>
      <c r="V192" s="691"/>
      <c r="W192" s="692"/>
    </row>
    <row r="193" spans="1:28" ht="14.25" thickTop="1" thickBot="1">
      <c r="L193" s="220"/>
      <c r="M193" s="221"/>
      <c r="N193" s="221"/>
      <c r="O193" s="221"/>
      <c r="P193" s="221"/>
      <c r="Q193" s="221"/>
      <c r="R193" s="221"/>
      <c r="S193" s="221"/>
      <c r="T193" s="221"/>
      <c r="U193" s="221"/>
      <c r="V193" s="221"/>
      <c r="W193" s="222" t="s">
        <v>34</v>
      </c>
    </row>
    <row r="194" spans="1:28" ht="14.25" thickTop="1" thickBot="1">
      <c r="L194" s="223"/>
      <c r="M194" s="263" t="s">
        <v>65</v>
      </c>
      <c r="N194" s="225"/>
      <c r="O194" s="263"/>
      <c r="P194" s="224"/>
      <c r="Q194" s="225"/>
      <c r="R194" s="224" t="s">
        <v>66</v>
      </c>
      <c r="S194" s="225"/>
      <c r="T194" s="263"/>
      <c r="U194" s="224"/>
      <c r="V194" s="224"/>
      <c r="W194" s="323" t="s">
        <v>2</v>
      </c>
    </row>
    <row r="195" spans="1:28" ht="12" customHeight="1" thickTop="1">
      <c r="L195" s="227" t="s">
        <v>3</v>
      </c>
      <c r="M195" s="228"/>
      <c r="N195" s="229"/>
      <c r="O195" s="230"/>
      <c r="P195" s="231"/>
      <c r="Q195" s="230"/>
      <c r="R195" s="228"/>
      <c r="S195" s="229"/>
      <c r="T195" s="230"/>
      <c r="U195" s="231"/>
      <c r="V195" s="230"/>
      <c r="W195" s="324" t="s">
        <v>4</v>
      </c>
    </row>
    <row r="196" spans="1:28" s="297" customFormat="1" ht="12" customHeight="1" thickBot="1">
      <c r="A196" s="4"/>
      <c r="I196" s="296"/>
      <c r="K196" s="4"/>
      <c r="L196" s="233"/>
      <c r="M196" s="234" t="s">
        <v>35</v>
      </c>
      <c r="N196" s="235" t="s">
        <v>36</v>
      </c>
      <c r="O196" s="236" t="s">
        <v>37</v>
      </c>
      <c r="P196" s="237" t="s">
        <v>32</v>
      </c>
      <c r="Q196" s="236" t="s">
        <v>7</v>
      </c>
      <c r="R196" s="234" t="s">
        <v>35</v>
      </c>
      <c r="S196" s="235" t="s">
        <v>36</v>
      </c>
      <c r="T196" s="236" t="s">
        <v>37</v>
      </c>
      <c r="U196" s="237" t="s">
        <v>32</v>
      </c>
      <c r="V196" s="236" t="s">
        <v>7</v>
      </c>
      <c r="W196" s="325"/>
      <c r="X196" s="2"/>
      <c r="Y196" s="1"/>
      <c r="Z196" s="1"/>
      <c r="AA196" s="3"/>
    </row>
    <row r="197" spans="1:28" ht="6" customHeight="1" thickTop="1">
      <c r="L197" s="227"/>
      <c r="M197" s="239"/>
      <c r="N197" s="240"/>
      <c r="O197" s="241"/>
      <c r="P197" s="242"/>
      <c r="Q197" s="241"/>
      <c r="R197" s="239"/>
      <c r="S197" s="240"/>
      <c r="T197" s="241"/>
      <c r="U197" s="242"/>
      <c r="V197" s="241"/>
      <c r="W197" s="243"/>
    </row>
    <row r="198" spans="1:28">
      <c r="L198" s="227" t="s">
        <v>10</v>
      </c>
      <c r="M198" s="399">
        <v>20</v>
      </c>
      <c r="N198" s="400">
        <v>8</v>
      </c>
      <c r="O198" s="401">
        <f>+M198+N198</f>
        <v>28</v>
      </c>
      <c r="P198" s="402">
        <v>0</v>
      </c>
      <c r="Q198" s="401">
        <f>O198+P198</f>
        <v>28</v>
      </c>
      <c r="R198" s="399">
        <v>2</v>
      </c>
      <c r="S198" s="400">
        <v>6</v>
      </c>
      <c r="T198" s="401">
        <f>R198+S198</f>
        <v>8</v>
      </c>
      <c r="U198" s="402">
        <v>0</v>
      </c>
      <c r="V198" s="401">
        <f>T198+U198</f>
        <v>8</v>
      </c>
      <c r="W198" s="248">
        <f>IF(Q198=0,0,((V198/Q198)-1)*100)</f>
        <v>-71.428571428571431</v>
      </c>
    </row>
    <row r="199" spans="1:28">
      <c r="L199" s="298" t="s">
        <v>11</v>
      </c>
      <c r="M199" s="403">
        <v>21</v>
      </c>
      <c r="N199" s="404">
        <v>13</v>
      </c>
      <c r="O199" s="299">
        <f t="shared" ref="O199:O200" si="194">+M199+N199</f>
        <v>34</v>
      </c>
      <c r="P199" s="300">
        <v>0</v>
      </c>
      <c r="Q199" s="299">
        <f>O199+P199</f>
        <v>34</v>
      </c>
      <c r="R199" s="403">
        <v>0</v>
      </c>
      <c r="S199" s="404">
        <v>0</v>
      </c>
      <c r="T199" s="299">
        <f>R199+S199</f>
        <v>0</v>
      </c>
      <c r="U199" s="300">
        <v>0</v>
      </c>
      <c r="V199" s="299">
        <f>T199+U199</f>
        <v>0</v>
      </c>
      <c r="W199" s="301">
        <f>IF(Q199=0,0,((V199/Q199)-1)*100)</f>
        <v>-100</v>
      </c>
    </row>
    <row r="200" spans="1:28" ht="13.5" thickBot="1">
      <c r="L200" s="233" t="s">
        <v>12</v>
      </c>
      <c r="M200" s="320">
        <v>24</v>
      </c>
      <c r="N200" s="400">
        <v>21</v>
      </c>
      <c r="O200" s="401">
        <f t="shared" si="194"/>
        <v>45</v>
      </c>
      <c r="P200" s="402">
        <v>0</v>
      </c>
      <c r="Q200" s="401">
        <f t="shared" ref="Q200" si="195">O200+P200</f>
        <v>45</v>
      </c>
      <c r="R200" s="320">
        <v>0</v>
      </c>
      <c r="S200" s="400">
        <v>0</v>
      </c>
      <c r="T200" s="401">
        <f>R200+S200</f>
        <v>0</v>
      </c>
      <c r="U200" s="402">
        <v>0</v>
      </c>
      <c r="V200" s="401">
        <f t="shared" ref="V200" si="196">T200+U200</f>
        <v>0</v>
      </c>
      <c r="W200" s="321">
        <f>IF(Q200=0,0,((V200/Q200)-1)*100)</f>
        <v>-100</v>
      </c>
    </row>
    <row r="201" spans="1:28" ht="14.25" thickTop="1" thickBot="1">
      <c r="L201" s="249" t="s">
        <v>38</v>
      </c>
      <c r="M201" s="250">
        <f t="shared" ref="M201:Q201" si="197">+M198+M199+M200</f>
        <v>65</v>
      </c>
      <c r="N201" s="251">
        <f t="shared" si="197"/>
        <v>42</v>
      </c>
      <c r="O201" s="252">
        <f t="shared" si="197"/>
        <v>107</v>
      </c>
      <c r="P201" s="250">
        <f t="shared" si="197"/>
        <v>0</v>
      </c>
      <c r="Q201" s="252">
        <f t="shared" si="197"/>
        <v>107</v>
      </c>
      <c r="R201" s="250">
        <f t="shared" ref="R201:V201" si="198">+R198+R199+R200</f>
        <v>2</v>
      </c>
      <c r="S201" s="251">
        <f t="shared" si="198"/>
        <v>6</v>
      </c>
      <c r="T201" s="252">
        <f t="shared" si="198"/>
        <v>8</v>
      </c>
      <c r="U201" s="250">
        <f t="shared" si="198"/>
        <v>0</v>
      </c>
      <c r="V201" s="252">
        <f t="shared" si="198"/>
        <v>8</v>
      </c>
      <c r="W201" s="253">
        <f>IF(Q201=0,0,((V201/Q201)-1)*100)</f>
        <v>-92.523364485981304</v>
      </c>
    </row>
    <row r="202" spans="1:28" ht="14.25" thickTop="1" thickBot="1">
      <c r="L202" s="227" t="s">
        <v>13</v>
      </c>
      <c r="M202" s="399">
        <v>24</v>
      </c>
      <c r="N202" s="400">
        <v>32</v>
      </c>
      <c r="O202" s="401">
        <f>M202+N202</f>
        <v>56</v>
      </c>
      <c r="P202" s="402">
        <v>0</v>
      </c>
      <c r="Q202" s="401">
        <f>O202+P202</f>
        <v>56</v>
      </c>
      <c r="R202" s="244">
        <v>0</v>
      </c>
      <c r="S202" s="245">
        <v>0</v>
      </c>
      <c r="T202" s="401">
        <f>R202+S202</f>
        <v>0</v>
      </c>
      <c r="U202" s="247">
        <v>0</v>
      </c>
      <c r="V202" s="246">
        <f>T202+U202</f>
        <v>0</v>
      </c>
      <c r="W202" s="248">
        <f t="shared" ref="W202:W203" si="199">IF(Q202=0,0,((V202/Q202)-1)*100)</f>
        <v>-100</v>
      </c>
    </row>
    <row r="203" spans="1:28" ht="14.25" thickTop="1" thickBot="1">
      <c r="L203" s="249" t="s">
        <v>68</v>
      </c>
      <c r="M203" s="250">
        <f>+M201+M202</f>
        <v>89</v>
      </c>
      <c r="N203" s="251">
        <f t="shared" ref="N203:V203" si="200">+N201+N202</f>
        <v>74</v>
      </c>
      <c r="O203" s="252">
        <f t="shared" si="200"/>
        <v>163</v>
      </c>
      <c r="P203" s="250">
        <f t="shared" si="200"/>
        <v>0</v>
      </c>
      <c r="Q203" s="252">
        <f t="shared" si="200"/>
        <v>163</v>
      </c>
      <c r="R203" s="250">
        <f t="shared" si="200"/>
        <v>2</v>
      </c>
      <c r="S203" s="251">
        <f t="shared" si="200"/>
        <v>6</v>
      </c>
      <c r="T203" s="252">
        <f t="shared" si="200"/>
        <v>8</v>
      </c>
      <c r="U203" s="250">
        <f t="shared" si="200"/>
        <v>0</v>
      </c>
      <c r="V203" s="252">
        <f t="shared" si="200"/>
        <v>8</v>
      </c>
      <c r="W203" s="651">
        <f t="shared" si="199"/>
        <v>-95.092024539877301</v>
      </c>
      <c r="AB203" s="290"/>
    </row>
    <row r="204" spans="1:28" ht="13.5" thickTop="1">
      <c r="L204" s="227" t="s">
        <v>14</v>
      </c>
      <c r="M204" s="399">
        <v>18</v>
      </c>
      <c r="N204" s="400">
        <v>24</v>
      </c>
      <c r="O204" s="401">
        <f>M204+N204</f>
        <v>42</v>
      </c>
      <c r="P204" s="402">
        <v>0</v>
      </c>
      <c r="Q204" s="401">
        <f>O204+P204</f>
        <v>42</v>
      </c>
      <c r="R204" s="244"/>
      <c r="S204" s="245"/>
      <c r="T204" s="401"/>
      <c r="U204" s="247"/>
      <c r="V204" s="246"/>
      <c r="W204" s="248"/>
    </row>
    <row r="205" spans="1:28" ht="13.5" thickBot="1">
      <c r="L205" s="227" t="s">
        <v>15</v>
      </c>
      <c r="M205" s="399">
        <v>19</v>
      </c>
      <c r="N205" s="400">
        <v>32</v>
      </c>
      <c r="O205" s="401">
        <f>M205+N205</f>
        <v>51</v>
      </c>
      <c r="P205" s="402">
        <v>0</v>
      </c>
      <c r="Q205" s="401">
        <f>O205+P205</f>
        <v>51</v>
      </c>
      <c r="R205" s="244"/>
      <c r="S205" s="245"/>
      <c r="T205" s="401"/>
      <c r="U205" s="247"/>
      <c r="V205" s="246"/>
      <c r="W205" s="248"/>
    </row>
    <row r="206" spans="1:28" ht="14.25" thickTop="1" thickBot="1">
      <c r="L206" s="249" t="s">
        <v>61</v>
      </c>
      <c r="M206" s="250">
        <f t="shared" ref="M206:Q206" si="201">+M202+M204+M205</f>
        <v>61</v>
      </c>
      <c r="N206" s="251">
        <f t="shared" si="201"/>
        <v>88</v>
      </c>
      <c r="O206" s="252">
        <f t="shared" si="201"/>
        <v>149</v>
      </c>
      <c r="P206" s="250">
        <f t="shared" si="201"/>
        <v>0</v>
      </c>
      <c r="Q206" s="252">
        <f t="shared" si="201"/>
        <v>149</v>
      </c>
      <c r="R206" s="250"/>
      <c r="S206" s="251"/>
      <c r="T206" s="252"/>
      <c r="U206" s="250"/>
      <c r="V206" s="252"/>
      <c r="W206" s="253"/>
    </row>
    <row r="207" spans="1:28" ht="13.5" thickTop="1">
      <c r="L207" s="227" t="s">
        <v>16</v>
      </c>
      <c r="M207" s="399">
        <v>12</v>
      </c>
      <c r="N207" s="400">
        <v>17</v>
      </c>
      <c r="O207" s="401">
        <f>SUM(M207:N207)</f>
        <v>29</v>
      </c>
      <c r="P207" s="402">
        <v>0</v>
      </c>
      <c r="Q207" s="401">
        <f>O207+P207</f>
        <v>29</v>
      </c>
      <c r="R207" s="244"/>
      <c r="S207" s="245"/>
      <c r="T207" s="401"/>
      <c r="U207" s="247"/>
      <c r="V207" s="246"/>
      <c r="W207" s="248"/>
    </row>
    <row r="208" spans="1:28">
      <c r="L208" s="227" t="s">
        <v>17</v>
      </c>
      <c r="M208" s="399">
        <v>15</v>
      </c>
      <c r="N208" s="400">
        <v>24</v>
      </c>
      <c r="O208" s="401">
        <f>SUM(M208:N208)</f>
        <v>39</v>
      </c>
      <c r="P208" s="402">
        <v>0</v>
      </c>
      <c r="Q208" s="401">
        <f>O208+P208</f>
        <v>39</v>
      </c>
      <c r="R208" s="244"/>
      <c r="S208" s="245"/>
      <c r="T208" s="401"/>
      <c r="U208" s="247"/>
      <c r="V208" s="246"/>
      <c r="W208" s="248"/>
    </row>
    <row r="209" spans="1:27" ht="13.5" thickBot="1">
      <c r="L209" s="227" t="s">
        <v>18</v>
      </c>
      <c r="M209" s="399">
        <v>23</v>
      </c>
      <c r="N209" s="400">
        <v>19</v>
      </c>
      <c r="O209" s="254">
        <f>SUM(M209:N209)</f>
        <v>42</v>
      </c>
      <c r="P209" s="255">
        <v>0</v>
      </c>
      <c r="Q209" s="254">
        <f>O209+P209</f>
        <v>42</v>
      </c>
      <c r="R209" s="244"/>
      <c r="S209" s="245"/>
      <c r="T209" s="254"/>
      <c r="U209" s="255"/>
      <c r="V209" s="254"/>
      <c r="W209" s="248"/>
    </row>
    <row r="210" spans="1:27" ht="14.25" thickTop="1" thickBot="1">
      <c r="L210" s="256" t="s">
        <v>19</v>
      </c>
      <c r="M210" s="257">
        <f t="shared" ref="M210:Q210" si="202">+M207+M208+M209</f>
        <v>50</v>
      </c>
      <c r="N210" s="257">
        <f t="shared" si="202"/>
        <v>60</v>
      </c>
      <c r="O210" s="258">
        <f t="shared" si="202"/>
        <v>110</v>
      </c>
      <c r="P210" s="259">
        <f t="shared" si="202"/>
        <v>0</v>
      </c>
      <c r="Q210" s="258">
        <f t="shared" si="202"/>
        <v>110</v>
      </c>
      <c r="R210" s="257"/>
      <c r="S210" s="257"/>
      <c r="T210" s="258"/>
      <c r="U210" s="259"/>
      <c r="V210" s="258"/>
      <c r="W210" s="260"/>
    </row>
    <row r="211" spans="1:27" ht="13.5" thickTop="1">
      <c r="A211" s="355"/>
      <c r="K211" s="355"/>
      <c r="L211" s="227" t="s">
        <v>21</v>
      </c>
      <c r="M211" s="399">
        <v>14</v>
      </c>
      <c r="N211" s="400">
        <v>24</v>
      </c>
      <c r="O211" s="254">
        <f>SUM(M211:N211)</f>
        <v>38</v>
      </c>
      <c r="P211" s="261">
        <v>0</v>
      </c>
      <c r="Q211" s="254">
        <f>O211+P211</f>
        <v>38</v>
      </c>
      <c r="R211" s="244"/>
      <c r="S211" s="245"/>
      <c r="T211" s="254"/>
      <c r="U211" s="261"/>
      <c r="V211" s="254"/>
      <c r="W211" s="248"/>
    </row>
    <row r="212" spans="1:27">
      <c r="A212" s="355"/>
      <c r="K212" s="355"/>
      <c r="L212" s="227" t="s">
        <v>22</v>
      </c>
      <c r="M212" s="399">
        <v>13</v>
      </c>
      <c r="N212" s="400">
        <v>24</v>
      </c>
      <c r="O212" s="254">
        <f>SUM(M212:N212)</f>
        <v>37</v>
      </c>
      <c r="P212" s="402">
        <v>0</v>
      </c>
      <c r="Q212" s="254">
        <f>O212+P212</f>
        <v>37</v>
      </c>
      <c r="R212" s="399"/>
      <c r="S212" s="400"/>
      <c r="T212" s="254"/>
      <c r="U212" s="402"/>
      <c r="V212" s="254"/>
      <c r="W212" s="248"/>
    </row>
    <row r="213" spans="1:27" ht="13.5" thickBot="1">
      <c r="A213" s="355"/>
      <c r="K213" s="355"/>
      <c r="L213" s="227" t="s">
        <v>23</v>
      </c>
      <c r="M213" s="399">
        <v>2</v>
      </c>
      <c r="N213" s="400">
        <v>6</v>
      </c>
      <c r="O213" s="254">
        <f>SUM(M213:N213)</f>
        <v>8</v>
      </c>
      <c r="P213" s="402">
        <v>0</v>
      </c>
      <c r="Q213" s="254">
        <f>O213+P213</f>
        <v>8</v>
      </c>
      <c r="R213" s="244"/>
      <c r="S213" s="245"/>
      <c r="T213" s="254"/>
      <c r="U213" s="247"/>
      <c r="V213" s="254"/>
      <c r="W213" s="248"/>
    </row>
    <row r="214" spans="1:27" ht="14.25" thickTop="1" thickBot="1">
      <c r="L214" s="249" t="s">
        <v>40</v>
      </c>
      <c r="M214" s="250">
        <f t="shared" ref="M214:Q214" si="203">+M211+M212+M213</f>
        <v>29</v>
      </c>
      <c r="N214" s="251">
        <f t="shared" si="203"/>
        <v>54</v>
      </c>
      <c r="O214" s="252">
        <f t="shared" si="203"/>
        <v>83</v>
      </c>
      <c r="P214" s="250">
        <f t="shared" si="203"/>
        <v>0</v>
      </c>
      <c r="Q214" s="252">
        <f t="shared" si="203"/>
        <v>83</v>
      </c>
      <c r="R214" s="250"/>
      <c r="S214" s="251"/>
      <c r="T214" s="252"/>
      <c r="U214" s="250"/>
      <c r="V214" s="252"/>
      <c r="W214" s="253"/>
    </row>
    <row r="215" spans="1:27" ht="14.25" thickTop="1" thickBot="1">
      <c r="L215" s="249" t="s">
        <v>62</v>
      </c>
      <c r="M215" s="250">
        <f t="shared" ref="M215:Q215" si="204">M206+M210+M211+M212+M213</f>
        <v>140</v>
      </c>
      <c r="N215" s="251">
        <f t="shared" si="204"/>
        <v>202</v>
      </c>
      <c r="O215" s="252">
        <f t="shared" si="204"/>
        <v>342</v>
      </c>
      <c r="P215" s="250">
        <f t="shared" si="204"/>
        <v>0</v>
      </c>
      <c r="Q215" s="252">
        <f t="shared" si="204"/>
        <v>342</v>
      </c>
      <c r="R215" s="250"/>
      <c r="S215" s="251"/>
      <c r="T215" s="252"/>
      <c r="U215" s="250"/>
      <c r="V215" s="252"/>
      <c r="W215" s="253"/>
      <c r="X215" s="1"/>
      <c r="AA215" s="1"/>
    </row>
    <row r="216" spans="1:27" ht="14.25" thickTop="1" thickBot="1">
      <c r="L216" s="249" t="s">
        <v>63</v>
      </c>
      <c r="M216" s="250">
        <f t="shared" ref="M216:Q216" si="205">+M201+M206+M210+M214</f>
        <v>205</v>
      </c>
      <c r="N216" s="251">
        <f t="shared" si="205"/>
        <v>244</v>
      </c>
      <c r="O216" s="252">
        <f t="shared" si="205"/>
        <v>449</v>
      </c>
      <c r="P216" s="250">
        <f t="shared" si="205"/>
        <v>0</v>
      </c>
      <c r="Q216" s="252">
        <f t="shared" si="205"/>
        <v>449</v>
      </c>
      <c r="R216" s="250"/>
      <c r="S216" s="251"/>
      <c r="T216" s="252"/>
      <c r="U216" s="250"/>
      <c r="V216" s="252"/>
      <c r="W216" s="253"/>
    </row>
    <row r="217" spans="1:27" ht="14.25" thickTop="1" thickBot="1">
      <c r="L217" s="262" t="s">
        <v>60</v>
      </c>
      <c r="M217" s="221"/>
      <c r="N217" s="221"/>
      <c r="O217" s="221"/>
      <c r="P217" s="221"/>
      <c r="Q217" s="53"/>
      <c r="R217" s="53"/>
      <c r="S217" s="53"/>
      <c r="T217" s="53"/>
      <c r="U217" s="53"/>
      <c r="V217" s="53"/>
      <c r="W217" s="54"/>
    </row>
    <row r="218" spans="1:27" ht="13.5" thickTop="1">
      <c r="L218" s="681" t="s">
        <v>56</v>
      </c>
      <c r="M218" s="682"/>
      <c r="N218" s="682"/>
      <c r="O218" s="682"/>
      <c r="P218" s="682"/>
      <c r="Q218" s="682"/>
      <c r="R218" s="682"/>
      <c r="S218" s="682"/>
      <c r="T218" s="682"/>
      <c r="U218" s="682"/>
      <c r="V218" s="682"/>
      <c r="W218" s="683"/>
    </row>
    <row r="219" spans="1:27" ht="13.5" thickBot="1">
      <c r="L219" s="684" t="s">
        <v>53</v>
      </c>
      <c r="M219" s="685"/>
      <c r="N219" s="685"/>
      <c r="O219" s="685"/>
      <c r="P219" s="685"/>
      <c r="Q219" s="685"/>
      <c r="R219" s="685"/>
      <c r="S219" s="685"/>
      <c r="T219" s="685"/>
      <c r="U219" s="685"/>
      <c r="V219" s="685"/>
      <c r="W219" s="686"/>
    </row>
    <row r="220" spans="1:27" ht="14.25" thickTop="1" thickBot="1">
      <c r="L220" s="220"/>
      <c r="M220" s="221"/>
      <c r="N220" s="221"/>
      <c r="O220" s="221"/>
      <c r="P220" s="221"/>
      <c r="Q220" s="221"/>
      <c r="R220" s="221"/>
      <c r="S220" s="221"/>
      <c r="T220" s="221"/>
      <c r="U220" s="221"/>
      <c r="V220" s="221"/>
      <c r="W220" s="222" t="s">
        <v>34</v>
      </c>
    </row>
    <row r="221" spans="1:27" ht="14.25" thickTop="1" thickBot="1">
      <c r="L221" s="223"/>
      <c r="M221" s="263" t="s">
        <v>65</v>
      </c>
      <c r="N221" s="225"/>
      <c r="O221" s="263"/>
      <c r="P221" s="224"/>
      <c r="Q221" s="225"/>
      <c r="R221" s="224" t="s">
        <v>66</v>
      </c>
      <c r="S221" s="225"/>
      <c r="T221" s="263"/>
      <c r="U221" s="224"/>
      <c r="V221" s="224"/>
      <c r="W221" s="323" t="s">
        <v>2</v>
      </c>
    </row>
    <row r="222" spans="1:27" ht="13.5" thickTop="1">
      <c r="L222" s="227" t="s">
        <v>3</v>
      </c>
      <c r="M222" s="228"/>
      <c r="N222" s="229"/>
      <c r="O222" s="230"/>
      <c r="P222" s="231"/>
      <c r="Q222" s="322"/>
      <c r="R222" s="228"/>
      <c r="S222" s="229"/>
      <c r="T222" s="230"/>
      <c r="U222" s="231"/>
      <c r="V222" s="322"/>
      <c r="W222" s="324" t="s">
        <v>4</v>
      </c>
    </row>
    <row r="223" spans="1:27" ht="13.5" thickBot="1">
      <c r="L223" s="233"/>
      <c r="M223" s="234" t="s">
        <v>35</v>
      </c>
      <c r="N223" s="235" t="s">
        <v>36</v>
      </c>
      <c r="O223" s="236" t="s">
        <v>37</v>
      </c>
      <c r="P223" s="237" t="s">
        <v>32</v>
      </c>
      <c r="Q223" s="637" t="s">
        <v>7</v>
      </c>
      <c r="R223" s="234" t="s">
        <v>35</v>
      </c>
      <c r="S223" s="235" t="s">
        <v>36</v>
      </c>
      <c r="T223" s="236" t="s">
        <v>37</v>
      </c>
      <c r="U223" s="237" t="s">
        <v>32</v>
      </c>
      <c r="V223" s="347" t="s">
        <v>7</v>
      </c>
      <c r="W223" s="325"/>
    </row>
    <row r="224" spans="1:27" ht="4.5" customHeight="1" thickTop="1">
      <c r="L224" s="227"/>
      <c r="M224" s="239"/>
      <c r="N224" s="240"/>
      <c r="O224" s="241"/>
      <c r="P224" s="242"/>
      <c r="Q224" s="274"/>
      <c r="R224" s="239"/>
      <c r="S224" s="240"/>
      <c r="T224" s="241"/>
      <c r="U224" s="242"/>
      <c r="V224" s="274"/>
      <c r="W224" s="243"/>
    </row>
    <row r="225" spans="1:28">
      <c r="L225" s="227" t="s">
        <v>10</v>
      </c>
      <c r="M225" s="399">
        <f t="shared" ref="M225:N225" si="206">+M171+M198</f>
        <v>20</v>
      </c>
      <c r="N225" s="400">
        <f t="shared" si="206"/>
        <v>8</v>
      </c>
      <c r="O225" s="401">
        <f>M225+N225</f>
        <v>28</v>
      </c>
      <c r="P225" s="402">
        <f>+P171+P198</f>
        <v>0</v>
      </c>
      <c r="Q225" s="275">
        <f>O225+P225</f>
        <v>28</v>
      </c>
      <c r="R225" s="244">
        <f t="shared" ref="R225:S227" si="207">+R171+R198</f>
        <v>2</v>
      </c>
      <c r="S225" s="245">
        <f t="shared" si="207"/>
        <v>6</v>
      </c>
      <c r="T225" s="246">
        <f>R225+S225</f>
        <v>8</v>
      </c>
      <c r="U225" s="247">
        <f>+U171+U198</f>
        <v>0</v>
      </c>
      <c r="V225" s="275">
        <f>T225+U225</f>
        <v>8</v>
      </c>
      <c r="W225" s="248">
        <f>IF(Q225=0,0,((V225/Q225)-1)*100)</f>
        <v>-71.428571428571431</v>
      </c>
    </row>
    <row r="226" spans="1:28">
      <c r="L226" s="227" t="s">
        <v>11</v>
      </c>
      <c r="M226" s="399">
        <f t="shared" ref="M226:N226" si="208">+M172+M199</f>
        <v>21</v>
      </c>
      <c r="N226" s="400">
        <f t="shared" si="208"/>
        <v>13</v>
      </c>
      <c r="O226" s="401">
        <f t="shared" ref="O226:O227" si="209">M226+N226</f>
        <v>34</v>
      </c>
      <c r="P226" s="402">
        <f>+P172+P199</f>
        <v>0</v>
      </c>
      <c r="Q226" s="275">
        <f>O226+P226</f>
        <v>34</v>
      </c>
      <c r="R226" s="244">
        <f t="shared" si="207"/>
        <v>1</v>
      </c>
      <c r="S226" s="245">
        <f t="shared" si="207"/>
        <v>0</v>
      </c>
      <c r="T226" s="246">
        <f t="shared" ref="T226:T227" si="210">R226+S226</f>
        <v>1</v>
      </c>
      <c r="U226" s="247">
        <f>+U172+U199</f>
        <v>0</v>
      </c>
      <c r="V226" s="275">
        <f>T226+U226</f>
        <v>1</v>
      </c>
      <c r="W226" s="248">
        <f>IF(Q226=0,0,((V226/Q226)-1)*100)</f>
        <v>-97.058823529411768</v>
      </c>
    </row>
    <row r="227" spans="1:28" ht="13.5" thickBot="1">
      <c r="L227" s="233" t="s">
        <v>12</v>
      </c>
      <c r="M227" s="399">
        <f t="shared" ref="M227:N227" si="211">+M173+M200</f>
        <v>24</v>
      </c>
      <c r="N227" s="400">
        <f t="shared" si="211"/>
        <v>21</v>
      </c>
      <c r="O227" s="401">
        <f t="shared" si="209"/>
        <v>45</v>
      </c>
      <c r="P227" s="402">
        <f>+P173+P200</f>
        <v>0</v>
      </c>
      <c r="Q227" s="275">
        <f>O227+P227</f>
        <v>45</v>
      </c>
      <c r="R227" s="244">
        <f t="shared" si="207"/>
        <v>0</v>
      </c>
      <c r="S227" s="245">
        <f t="shared" si="207"/>
        <v>0</v>
      </c>
      <c r="T227" s="246">
        <f t="shared" si="210"/>
        <v>0</v>
      </c>
      <c r="U227" s="247">
        <f>+U173+U200</f>
        <v>0</v>
      </c>
      <c r="V227" s="275">
        <f>T227+U227</f>
        <v>0</v>
      </c>
      <c r="W227" s="248">
        <f>IF(Q227=0,0,((V227/Q227)-1)*100)</f>
        <v>-100</v>
      </c>
    </row>
    <row r="228" spans="1:28" ht="14.25" thickTop="1" thickBot="1">
      <c r="L228" s="249" t="s">
        <v>38</v>
      </c>
      <c r="M228" s="250">
        <f t="shared" ref="M228:Q228" si="212">+M225+M226+M227</f>
        <v>65</v>
      </c>
      <c r="N228" s="251">
        <f t="shared" si="212"/>
        <v>42</v>
      </c>
      <c r="O228" s="252">
        <f t="shared" si="212"/>
        <v>107</v>
      </c>
      <c r="P228" s="250">
        <f t="shared" si="212"/>
        <v>0</v>
      </c>
      <c r="Q228" s="252">
        <f t="shared" si="212"/>
        <v>107</v>
      </c>
      <c r="R228" s="250">
        <f t="shared" ref="R228:V228" si="213">+R225+R226+R227</f>
        <v>3</v>
      </c>
      <c r="S228" s="251">
        <f t="shared" si="213"/>
        <v>6</v>
      </c>
      <c r="T228" s="252">
        <f t="shared" si="213"/>
        <v>9</v>
      </c>
      <c r="U228" s="250">
        <f t="shared" si="213"/>
        <v>0</v>
      </c>
      <c r="V228" s="252">
        <f t="shared" si="213"/>
        <v>9</v>
      </c>
      <c r="W228" s="253">
        <f t="shared" ref="W228" si="214">IF(Q228=0,0,((V228/Q228)-1)*100)</f>
        <v>-91.588785046728972</v>
      </c>
    </row>
    <row r="229" spans="1:28" ht="14.25" thickTop="1" thickBot="1">
      <c r="L229" s="227" t="s">
        <v>13</v>
      </c>
      <c r="M229" s="399">
        <f t="shared" ref="M229:N229" si="215">+M175+M202</f>
        <v>24</v>
      </c>
      <c r="N229" s="400">
        <f t="shared" si="215"/>
        <v>32</v>
      </c>
      <c r="O229" s="401">
        <f t="shared" ref="O229" si="216">M229+N229</f>
        <v>56</v>
      </c>
      <c r="P229" s="402">
        <f>+P175+P202</f>
        <v>0</v>
      </c>
      <c r="Q229" s="275">
        <f>O229+P229</f>
        <v>56</v>
      </c>
      <c r="R229" s="244">
        <f>+R175+R202</f>
        <v>0</v>
      </c>
      <c r="S229" s="245">
        <f>+S175+S202</f>
        <v>0</v>
      </c>
      <c r="T229" s="246">
        <f t="shared" ref="T229" si="217">R229+S229</f>
        <v>0</v>
      </c>
      <c r="U229" s="247">
        <f>+U175+U202</f>
        <v>0</v>
      </c>
      <c r="V229" s="275">
        <f>T229+U229</f>
        <v>0</v>
      </c>
      <c r="W229" s="248">
        <f t="shared" ref="W229:W230" si="218">IF(Q229=0,0,((V229/Q229)-1)*100)</f>
        <v>-100</v>
      </c>
    </row>
    <row r="230" spans="1:28" ht="14.25" thickTop="1" thickBot="1">
      <c r="L230" s="249" t="s">
        <v>68</v>
      </c>
      <c r="M230" s="250">
        <f>+M228+M229</f>
        <v>89</v>
      </c>
      <c r="N230" s="251">
        <f t="shared" ref="N230:V230" si="219">+N228+N229</f>
        <v>74</v>
      </c>
      <c r="O230" s="252">
        <f t="shared" si="219"/>
        <v>163</v>
      </c>
      <c r="P230" s="250">
        <f t="shared" si="219"/>
        <v>0</v>
      </c>
      <c r="Q230" s="252">
        <f t="shared" si="219"/>
        <v>163</v>
      </c>
      <c r="R230" s="250">
        <f t="shared" si="219"/>
        <v>3</v>
      </c>
      <c r="S230" s="251">
        <f t="shared" si="219"/>
        <v>6</v>
      </c>
      <c r="T230" s="252">
        <f t="shared" si="219"/>
        <v>9</v>
      </c>
      <c r="U230" s="250">
        <f t="shared" si="219"/>
        <v>0</v>
      </c>
      <c r="V230" s="252">
        <f t="shared" si="219"/>
        <v>9</v>
      </c>
      <c r="W230" s="651">
        <f t="shared" si="218"/>
        <v>-94.478527607361968</v>
      </c>
      <c r="AB230" s="290"/>
    </row>
    <row r="231" spans="1:28" ht="13.5" thickTop="1">
      <c r="L231" s="227" t="s">
        <v>14</v>
      </c>
      <c r="M231" s="399">
        <f t="shared" ref="M231:N231" si="220">+M177+M204</f>
        <v>18</v>
      </c>
      <c r="N231" s="400">
        <f t="shared" si="220"/>
        <v>24</v>
      </c>
      <c r="O231" s="401">
        <f>M231+N231</f>
        <v>42</v>
      </c>
      <c r="P231" s="402">
        <f>+P177+P204</f>
        <v>0</v>
      </c>
      <c r="Q231" s="275">
        <f>O231+P231</f>
        <v>42</v>
      </c>
      <c r="R231" s="244"/>
      <c r="S231" s="245"/>
      <c r="T231" s="246"/>
      <c r="U231" s="247"/>
      <c r="V231" s="275"/>
      <c r="W231" s="248"/>
    </row>
    <row r="232" spans="1:28" ht="13.5" thickBot="1">
      <c r="L232" s="227" t="s">
        <v>15</v>
      </c>
      <c r="M232" s="399">
        <f t="shared" ref="M232:N232" si="221">+M178+M205</f>
        <v>19</v>
      </c>
      <c r="N232" s="400">
        <f t="shared" si="221"/>
        <v>32</v>
      </c>
      <c r="O232" s="401">
        <f>M232+N232</f>
        <v>51</v>
      </c>
      <c r="P232" s="402">
        <f>+P178+P205</f>
        <v>0</v>
      </c>
      <c r="Q232" s="275">
        <f>O232+P232</f>
        <v>51</v>
      </c>
      <c r="R232" s="244"/>
      <c r="S232" s="245"/>
      <c r="T232" s="246"/>
      <c r="U232" s="247"/>
      <c r="V232" s="275"/>
      <c r="W232" s="248"/>
    </row>
    <row r="233" spans="1:28" ht="14.25" thickTop="1" thickBot="1">
      <c r="L233" s="249" t="s">
        <v>61</v>
      </c>
      <c r="M233" s="250">
        <f t="shared" ref="M233:Q233" si="222">+M229+M231+M232</f>
        <v>61</v>
      </c>
      <c r="N233" s="251">
        <f t="shared" si="222"/>
        <v>88</v>
      </c>
      <c r="O233" s="252">
        <f t="shared" si="222"/>
        <v>149</v>
      </c>
      <c r="P233" s="250">
        <f t="shared" si="222"/>
        <v>0</v>
      </c>
      <c r="Q233" s="252">
        <f t="shared" si="222"/>
        <v>149</v>
      </c>
      <c r="R233" s="250"/>
      <c r="S233" s="251"/>
      <c r="T233" s="252"/>
      <c r="U233" s="250"/>
      <c r="V233" s="252"/>
      <c r="W233" s="253"/>
    </row>
    <row r="234" spans="1:28" ht="13.5" thickTop="1">
      <c r="L234" s="227" t="s">
        <v>16</v>
      </c>
      <c r="M234" s="399">
        <f t="shared" ref="M234:N234" si="223">+M180+M207</f>
        <v>12</v>
      </c>
      <c r="N234" s="400">
        <f t="shared" si="223"/>
        <v>17</v>
      </c>
      <c r="O234" s="401">
        <f t="shared" ref="O234" si="224">M234+N234</f>
        <v>29</v>
      </c>
      <c r="P234" s="402">
        <f>+P180+P207</f>
        <v>0</v>
      </c>
      <c r="Q234" s="275">
        <f>O234+P234</f>
        <v>29</v>
      </c>
      <c r="R234" s="244"/>
      <c r="S234" s="245"/>
      <c r="T234" s="246"/>
      <c r="U234" s="247"/>
      <c r="V234" s="275"/>
      <c r="W234" s="248"/>
    </row>
    <row r="235" spans="1:28">
      <c r="L235" s="227" t="s">
        <v>17</v>
      </c>
      <c r="M235" s="399">
        <f t="shared" ref="M235:N235" si="225">+M181+M208</f>
        <v>15</v>
      </c>
      <c r="N235" s="400">
        <f t="shared" si="225"/>
        <v>24</v>
      </c>
      <c r="O235" s="401">
        <f>M235+N235</f>
        <v>39</v>
      </c>
      <c r="P235" s="402">
        <f>+P181+P208</f>
        <v>0</v>
      </c>
      <c r="Q235" s="275">
        <f>O235+P235</f>
        <v>39</v>
      </c>
      <c r="R235" s="244"/>
      <c r="S235" s="245"/>
      <c r="T235" s="246"/>
      <c r="U235" s="247"/>
      <c r="V235" s="275"/>
      <c r="W235" s="248"/>
    </row>
    <row r="236" spans="1:28" ht="13.5" thickBot="1">
      <c r="L236" s="227" t="s">
        <v>18</v>
      </c>
      <c r="M236" s="399">
        <f t="shared" ref="M236:N236" si="226">+M182+M209</f>
        <v>23</v>
      </c>
      <c r="N236" s="400">
        <f t="shared" si="226"/>
        <v>19</v>
      </c>
      <c r="O236" s="254">
        <f>M236+N236</f>
        <v>42</v>
      </c>
      <c r="P236" s="255">
        <f>+P182+P209</f>
        <v>0</v>
      </c>
      <c r="Q236" s="275">
        <f>O236+P236</f>
        <v>42</v>
      </c>
      <c r="R236" s="244"/>
      <c r="S236" s="245"/>
      <c r="T236" s="254"/>
      <c r="U236" s="255"/>
      <c r="V236" s="275"/>
      <c r="W236" s="248"/>
    </row>
    <row r="237" spans="1:28" ht="14.25" thickTop="1" thickBot="1">
      <c r="L237" s="256" t="s">
        <v>19</v>
      </c>
      <c r="M237" s="257">
        <f t="shared" ref="M237:Q237" si="227">+M234+M235+M236</f>
        <v>50</v>
      </c>
      <c r="N237" s="257">
        <f t="shared" si="227"/>
        <v>60</v>
      </c>
      <c r="O237" s="258">
        <f t="shared" si="227"/>
        <v>110</v>
      </c>
      <c r="P237" s="259">
        <f t="shared" si="227"/>
        <v>0</v>
      </c>
      <c r="Q237" s="258">
        <f t="shared" si="227"/>
        <v>110</v>
      </c>
      <c r="R237" s="257"/>
      <c r="S237" s="257"/>
      <c r="T237" s="258"/>
      <c r="U237" s="259"/>
      <c r="V237" s="258"/>
      <c r="W237" s="260"/>
    </row>
    <row r="238" spans="1:28" ht="13.5" thickTop="1">
      <c r="A238" s="355"/>
      <c r="K238" s="355"/>
      <c r="L238" s="227" t="s">
        <v>21</v>
      </c>
      <c r="M238" s="399">
        <f t="shared" ref="M238:N238" si="228">+M184+M211</f>
        <v>14</v>
      </c>
      <c r="N238" s="400">
        <f t="shared" si="228"/>
        <v>24</v>
      </c>
      <c r="O238" s="254">
        <f>M238+N238</f>
        <v>38</v>
      </c>
      <c r="P238" s="261">
        <f>+P184+P211</f>
        <v>0</v>
      </c>
      <c r="Q238" s="275">
        <f>O238+P238</f>
        <v>38</v>
      </c>
      <c r="R238" s="244"/>
      <c r="S238" s="245"/>
      <c r="T238" s="254"/>
      <c r="U238" s="261"/>
      <c r="V238" s="275"/>
      <c r="W238" s="248"/>
    </row>
    <row r="239" spans="1:28">
      <c r="A239" s="355"/>
      <c r="K239" s="355"/>
      <c r="L239" s="227" t="s">
        <v>22</v>
      </c>
      <c r="M239" s="399">
        <f t="shared" ref="M239:N239" si="229">+M185+M212</f>
        <v>13</v>
      </c>
      <c r="N239" s="400">
        <f t="shared" si="229"/>
        <v>24</v>
      </c>
      <c r="O239" s="254">
        <f t="shared" ref="O239:O240" si="230">M239+N239</f>
        <v>37</v>
      </c>
      <c r="P239" s="402">
        <f>+P185+P212</f>
        <v>0</v>
      </c>
      <c r="Q239" s="275">
        <f>O239+P239</f>
        <v>37</v>
      </c>
      <c r="R239" s="399"/>
      <c r="S239" s="400"/>
      <c r="T239" s="254"/>
      <c r="U239" s="402"/>
      <c r="V239" s="275"/>
      <c r="W239" s="248"/>
    </row>
    <row r="240" spans="1:28" ht="13.5" thickBot="1">
      <c r="A240" s="355"/>
      <c r="K240" s="355"/>
      <c r="L240" s="227" t="s">
        <v>23</v>
      </c>
      <c r="M240" s="399">
        <f t="shared" ref="M240:N240" si="231">+M186+M213</f>
        <v>2</v>
      </c>
      <c r="N240" s="400">
        <f t="shared" si="231"/>
        <v>6</v>
      </c>
      <c r="O240" s="254">
        <f t="shared" si="230"/>
        <v>8</v>
      </c>
      <c r="P240" s="402">
        <f>+P186+P213</f>
        <v>0</v>
      </c>
      <c r="Q240" s="275">
        <f>O240+P240</f>
        <v>8</v>
      </c>
      <c r="R240" s="244"/>
      <c r="S240" s="245"/>
      <c r="T240" s="254"/>
      <c r="U240" s="247"/>
      <c r="V240" s="275"/>
      <c r="W240" s="248"/>
    </row>
    <row r="241" spans="12:27" ht="14.25" thickTop="1" thickBot="1">
      <c r="L241" s="249" t="s">
        <v>40</v>
      </c>
      <c r="M241" s="250">
        <f t="shared" ref="M241:Q241" si="232">+M238+M239+M240</f>
        <v>29</v>
      </c>
      <c r="N241" s="251">
        <f t="shared" si="232"/>
        <v>54</v>
      </c>
      <c r="O241" s="252">
        <f t="shared" si="232"/>
        <v>83</v>
      </c>
      <c r="P241" s="250">
        <f t="shared" si="232"/>
        <v>0</v>
      </c>
      <c r="Q241" s="252">
        <f t="shared" si="232"/>
        <v>83</v>
      </c>
      <c r="R241" s="250"/>
      <c r="S241" s="251"/>
      <c r="T241" s="252"/>
      <c r="U241" s="250"/>
      <c r="V241" s="252"/>
      <c r="W241" s="253"/>
    </row>
    <row r="242" spans="12:27" ht="14.25" thickTop="1" thickBot="1">
      <c r="L242" s="249" t="s">
        <v>62</v>
      </c>
      <c r="M242" s="250">
        <f t="shared" ref="M242:Q242" si="233">M233+M237+M238+M239+M240</f>
        <v>140</v>
      </c>
      <c r="N242" s="251">
        <f t="shared" si="233"/>
        <v>202</v>
      </c>
      <c r="O242" s="252">
        <f t="shared" si="233"/>
        <v>342</v>
      </c>
      <c r="P242" s="250">
        <f t="shared" si="233"/>
        <v>0</v>
      </c>
      <c r="Q242" s="252">
        <f t="shared" si="233"/>
        <v>342</v>
      </c>
      <c r="R242" s="250"/>
      <c r="S242" s="251"/>
      <c r="T242" s="252"/>
      <c r="U242" s="250"/>
      <c r="V242" s="252"/>
      <c r="W242" s="253"/>
      <c r="X242" s="1"/>
      <c r="AA242" s="1"/>
    </row>
    <row r="243" spans="12:27" ht="14.25" thickTop="1" thickBot="1">
      <c r="L243" s="249" t="s">
        <v>63</v>
      </c>
      <c r="M243" s="250">
        <f t="shared" ref="M243:Q243" si="234">+M228+M233+M237+M241</f>
        <v>205</v>
      </c>
      <c r="N243" s="251">
        <f t="shared" si="234"/>
        <v>244</v>
      </c>
      <c r="O243" s="252">
        <f t="shared" si="234"/>
        <v>449</v>
      </c>
      <c r="P243" s="250">
        <f t="shared" si="234"/>
        <v>0</v>
      </c>
      <c r="Q243" s="252">
        <f t="shared" si="234"/>
        <v>449</v>
      </c>
      <c r="R243" s="250"/>
      <c r="S243" s="251"/>
      <c r="T243" s="252"/>
      <c r="U243" s="250"/>
      <c r="V243" s="252"/>
      <c r="W243" s="253"/>
    </row>
    <row r="244" spans="12:27" ht="13.5" thickTop="1">
      <c r="L244" s="262" t="s">
        <v>60</v>
      </c>
      <c r="M244" s="221"/>
      <c r="N244" s="221"/>
      <c r="O244" s="221"/>
      <c r="P244" s="221"/>
      <c r="Q244" s="221"/>
      <c r="R244" s="221"/>
      <c r="S244" s="221"/>
      <c r="T244" s="221"/>
      <c r="U244" s="221"/>
      <c r="V244" s="221"/>
      <c r="W244" s="221"/>
    </row>
  </sheetData>
  <sheetProtection password="CF53" sheet="1" objects="1" scenarios="1"/>
  <mergeCells count="36">
    <mergeCell ref="L138:W138"/>
    <mergeCell ref="L218:W218"/>
    <mergeCell ref="L219:W219"/>
    <mergeCell ref="L164:W164"/>
    <mergeCell ref="L165:W165"/>
    <mergeCell ref="L191:W191"/>
    <mergeCell ref="L192:W192"/>
    <mergeCell ref="L83:W83"/>
    <mergeCell ref="L84:W84"/>
    <mergeCell ref="L110:W110"/>
    <mergeCell ref="L111:W111"/>
    <mergeCell ref="L137:W137"/>
    <mergeCell ref="B56:I56"/>
    <mergeCell ref="B57:I57"/>
    <mergeCell ref="C59:E59"/>
    <mergeCell ref="F59:H59"/>
    <mergeCell ref="L56:W56"/>
    <mergeCell ref="L57:W57"/>
    <mergeCell ref="M59:Q59"/>
    <mergeCell ref="R59:V59"/>
    <mergeCell ref="B2:I2"/>
    <mergeCell ref="B3:I3"/>
    <mergeCell ref="C5:E5"/>
    <mergeCell ref="F5:H5"/>
    <mergeCell ref="L2:W2"/>
    <mergeCell ref="L3:W3"/>
    <mergeCell ref="M5:Q5"/>
    <mergeCell ref="R5:V5"/>
    <mergeCell ref="B29:I29"/>
    <mergeCell ref="B30:I30"/>
    <mergeCell ref="C32:E32"/>
    <mergeCell ref="F32:H32"/>
    <mergeCell ref="L29:W29"/>
    <mergeCell ref="L30:W30"/>
    <mergeCell ref="M32:Q32"/>
    <mergeCell ref="R32:V32"/>
  </mergeCells>
  <conditionalFormatting sqref="A33:A40 K33:K40 A60:A67 K60:K67 A45:A47 K45:K47 K72:K74 A72:A74 K1:K13 A1:A13 A49 K49 A76 K76 K126:K130 A126:A130 K153:K157 A153:A157 K207:K211 A207:A211 K234:K238 A234:A238 K27:K31 K24:K25 A27:A31 A24:A25 A55:A58 A51 K55:K58 K51 A82:A94 A78 K82:K94 K78 A108:A112 A105:A106 K108:K112 K105:K106 K136:K139 K132 A136:A139 A132 K163:K175 K159 A163:A175 A159 K189:K193 K186:K187 A189:A193 A186:A187 K217:K220 K213 A217:A220 A213 K244:K1048576 K240 A244:A1048576 A240 K114:K121 A114:A121 A141:A148 K141:K148 A195:A202 K195:K202 A222:A229 K222:K229 A15:A22 K15:K22 K42:K43 A42:A43 K69:K70 A69:A70 K96:K103 A96:A103 A123:A124 K123:K124 K150:K151 A150:A151 A177:A184 K177:K184 K204:K205 A204:A205 K231:K232 A231:A232">
    <cfRule type="containsText" dxfId="265" priority="138" operator="containsText" text="NOT OK">
      <formula>NOT(ISERROR(SEARCH("NOT OK",A1)))</formula>
    </cfRule>
  </conditionalFormatting>
  <conditionalFormatting sqref="K44 A44">
    <cfRule type="containsText" dxfId="264" priority="104" operator="containsText" text="NOT OK">
      <formula>NOT(ISERROR(SEARCH("NOT OK",A44)))</formula>
    </cfRule>
  </conditionalFormatting>
  <conditionalFormatting sqref="K71 A71">
    <cfRule type="containsText" dxfId="263" priority="102" operator="containsText" text="NOT OK">
      <formula>NOT(ISERROR(SEARCH("NOT OK",A71)))</formula>
    </cfRule>
  </conditionalFormatting>
  <conditionalFormatting sqref="K125 A125">
    <cfRule type="containsText" dxfId="262" priority="100" operator="containsText" text="NOT OK">
      <formula>NOT(ISERROR(SEARCH("NOT OK",A125)))</formula>
    </cfRule>
  </conditionalFormatting>
  <conditionalFormatting sqref="K152 A152">
    <cfRule type="containsText" dxfId="261" priority="98" operator="containsText" text="NOT OK">
      <formula>NOT(ISERROR(SEARCH("NOT OK",A152)))</formula>
    </cfRule>
  </conditionalFormatting>
  <conditionalFormatting sqref="A206 K206">
    <cfRule type="containsText" dxfId="260" priority="96" operator="containsText" text="NOT OK">
      <formula>NOT(ISERROR(SEARCH("NOT OK",A206)))</formula>
    </cfRule>
  </conditionalFormatting>
  <conditionalFormatting sqref="A233 K233">
    <cfRule type="containsText" dxfId="259" priority="94" operator="containsText" text="NOT OK">
      <formula>NOT(ISERROR(SEARCH("NOT OK",A233)))</formula>
    </cfRule>
  </conditionalFormatting>
  <conditionalFormatting sqref="K26 A26">
    <cfRule type="containsText" dxfId="258" priority="92" operator="containsText" text="NOT OK">
      <formula>NOT(ISERROR(SEARCH("NOT OK",A26)))</formula>
    </cfRule>
  </conditionalFormatting>
  <conditionalFormatting sqref="K107 A107">
    <cfRule type="containsText" dxfId="257" priority="89" operator="containsText" text="NOT OK">
      <formula>NOT(ISERROR(SEARCH("NOT OK",A107)))</formula>
    </cfRule>
  </conditionalFormatting>
  <conditionalFormatting sqref="K188 A188">
    <cfRule type="containsText" dxfId="256" priority="86" operator="containsText" text="NOT OK">
      <formula>NOT(ISERROR(SEARCH("NOT OK",A188)))</formula>
    </cfRule>
  </conditionalFormatting>
  <conditionalFormatting sqref="K48:K49 A48:A49">
    <cfRule type="containsText" dxfId="255" priority="63" operator="containsText" text="NOT OK">
      <formula>NOT(ISERROR(SEARCH("NOT OK",A48)))</formula>
    </cfRule>
  </conditionalFormatting>
  <conditionalFormatting sqref="K75:K76 A75:A76">
    <cfRule type="containsText" dxfId="254" priority="60" operator="containsText" text="NOT OK">
      <formula>NOT(ISERROR(SEARCH("NOT OK",A75)))</formula>
    </cfRule>
  </conditionalFormatting>
  <conditionalFormatting sqref="K23:K25 A23:A25">
    <cfRule type="containsText" dxfId="253" priority="44" operator="containsText" text="NOT OK">
      <formula>NOT(ISERROR(SEARCH("NOT OK",A23)))</formula>
    </cfRule>
  </conditionalFormatting>
  <conditionalFormatting sqref="A50:A51 K50:K51">
    <cfRule type="containsText" dxfId="252" priority="42" operator="containsText" text="NOT OK">
      <formula>NOT(ISERROR(SEARCH("NOT OK",A50)))</formula>
    </cfRule>
  </conditionalFormatting>
  <conditionalFormatting sqref="A77:A78 K77:K78">
    <cfRule type="containsText" dxfId="251" priority="40" operator="containsText" text="NOT OK">
      <formula>NOT(ISERROR(SEARCH("NOT OK",A77)))</formula>
    </cfRule>
  </conditionalFormatting>
  <conditionalFormatting sqref="A104:A106 K104:K106">
    <cfRule type="containsText" dxfId="250" priority="34" operator="containsText" text="NOT OK">
      <formula>NOT(ISERROR(SEARCH("NOT OK",A104)))</formula>
    </cfRule>
  </conditionalFormatting>
  <conditionalFormatting sqref="K239:K240 A239:A240">
    <cfRule type="containsText" dxfId="249" priority="39" operator="containsText" text="NOT OK">
      <formula>NOT(ISERROR(SEARCH("NOT OK",A239)))</formula>
    </cfRule>
  </conditionalFormatting>
  <conditionalFormatting sqref="K212:K213 A212:A213">
    <cfRule type="containsText" dxfId="248" priority="38" operator="containsText" text="NOT OK">
      <formula>NOT(ISERROR(SEARCH("NOT OK",A212)))</formula>
    </cfRule>
  </conditionalFormatting>
  <conditionalFormatting sqref="K185:K187 A185:A187">
    <cfRule type="containsText" dxfId="247" priority="37" operator="containsText" text="NOT OK">
      <formula>NOT(ISERROR(SEARCH("NOT OK",A185)))</formula>
    </cfRule>
  </conditionalFormatting>
  <conditionalFormatting sqref="K158:K159 A158:A159">
    <cfRule type="containsText" dxfId="246" priority="36" operator="containsText" text="NOT OK">
      <formula>NOT(ISERROR(SEARCH("NOT OK",A158)))</formula>
    </cfRule>
  </conditionalFormatting>
  <conditionalFormatting sqref="K131:K132 A131:A132">
    <cfRule type="containsText" dxfId="245" priority="35" operator="containsText" text="NOT OK">
      <formula>NOT(ISERROR(SEARCH("NOT OK",A131)))</formula>
    </cfRule>
  </conditionalFormatting>
  <conditionalFormatting sqref="K54 K52 A54 A52">
    <cfRule type="containsText" dxfId="244" priority="33" operator="containsText" text="NOT OK">
      <formula>NOT(ISERROR(SEARCH("NOT OK",A52)))</formula>
    </cfRule>
  </conditionalFormatting>
  <conditionalFormatting sqref="K53 A53">
    <cfRule type="containsText" dxfId="243" priority="32" operator="containsText" text="NOT OK">
      <formula>NOT(ISERROR(SEARCH("NOT OK",A53)))</formula>
    </cfRule>
  </conditionalFormatting>
  <conditionalFormatting sqref="K52 A52">
    <cfRule type="containsText" dxfId="242" priority="31" operator="containsText" text="NOT OK">
      <formula>NOT(ISERROR(SEARCH("NOT OK",A52)))</formula>
    </cfRule>
  </conditionalFormatting>
  <conditionalFormatting sqref="K81 K79 A81 A79">
    <cfRule type="containsText" dxfId="241" priority="30" operator="containsText" text="NOT OK">
      <formula>NOT(ISERROR(SEARCH("NOT OK",A79)))</formula>
    </cfRule>
  </conditionalFormatting>
  <conditionalFormatting sqref="K80 A80">
    <cfRule type="containsText" dxfId="240" priority="29" operator="containsText" text="NOT OK">
      <formula>NOT(ISERROR(SEARCH("NOT OK",A80)))</formula>
    </cfRule>
  </conditionalFormatting>
  <conditionalFormatting sqref="K79 A79">
    <cfRule type="containsText" dxfId="239" priority="28" operator="containsText" text="NOT OK">
      <formula>NOT(ISERROR(SEARCH("NOT OK",A79)))</formula>
    </cfRule>
  </conditionalFormatting>
  <conditionalFormatting sqref="A135 A133 K135 K133">
    <cfRule type="containsText" dxfId="238" priority="27" operator="containsText" text="NOT OK">
      <formula>NOT(ISERROR(SEARCH("NOT OK",A133)))</formula>
    </cfRule>
  </conditionalFormatting>
  <conditionalFormatting sqref="K134 A134">
    <cfRule type="containsText" dxfId="237" priority="26" operator="containsText" text="NOT OK">
      <formula>NOT(ISERROR(SEARCH("NOT OK",A134)))</formula>
    </cfRule>
  </conditionalFormatting>
  <conditionalFormatting sqref="A133 K133">
    <cfRule type="containsText" dxfId="236" priority="25" operator="containsText" text="NOT OK">
      <formula>NOT(ISERROR(SEARCH("NOT OK",A133)))</formula>
    </cfRule>
  </conditionalFormatting>
  <conditionalFormatting sqref="A162 A160 K162 K160">
    <cfRule type="containsText" dxfId="235" priority="24" operator="containsText" text="NOT OK">
      <formula>NOT(ISERROR(SEARCH("NOT OK",A160)))</formula>
    </cfRule>
  </conditionalFormatting>
  <conditionalFormatting sqref="K161 A161">
    <cfRule type="containsText" dxfId="234" priority="23" operator="containsText" text="NOT OK">
      <formula>NOT(ISERROR(SEARCH("NOT OK",A161)))</formula>
    </cfRule>
  </conditionalFormatting>
  <conditionalFormatting sqref="A160 K160">
    <cfRule type="containsText" dxfId="233" priority="22" operator="containsText" text="NOT OK">
      <formula>NOT(ISERROR(SEARCH("NOT OK",A160)))</formula>
    </cfRule>
  </conditionalFormatting>
  <conditionalFormatting sqref="K216 K214 A216 A214">
    <cfRule type="containsText" dxfId="232" priority="21" operator="containsText" text="NOT OK">
      <formula>NOT(ISERROR(SEARCH("NOT OK",A214)))</formula>
    </cfRule>
  </conditionalFormatting>
  <conditionalFormatting sqref="K215 A215">
    <cfRule type="containsText" dxfId="231" priority="20" operator="containsText" text="NOT OK">
      <formula>NOT(ISERROR(SEARCH("NOT OK",A215)))</formula>
    </cfRule>
  </conditionalFormatting>
  <conditionalFormatting sqref="K214 A214">
    <cfRule type="containsText" dxfId="230" priority="19" operator="containsText" text="NOT OK">
      <formula>NOT(ISERROR(SEARCH("NOT OK",A214)))</formula>
    </cfRule>
  </conditionalFormatting>
  <conditionalFormatting sqref="K243 K241 A243 A241">
    <cfRule type="containsText" dxfId="229" priority="18" operator="containsText" text="NOT OK">
      <formula>NOT(ISERROR(SEARCH("NOT OK",A241)))</formula>
    </cfRule>
  </conditionalFormatting>
  <conditionalFormatting sqref="K242 A242">
    <cfRule type="containsText" dxfId="228" priority="17" operator="containsText" text="NOT OK">
      <formula>NOT(ISERROR(SEARCH("NOT OK",A242)))</formula>
    </cfRule>
  </conditionalFormatting>
  <conditionalFormatting sqref="K241 A241">
    <cfRule type="containsText" dxfId="227" priority="16" operator="containsText" text="NOT OK">
      <formula>NOT(ISERROR(SEARCH("NOT OK",A241)))</formula>
    </cfRule>
  </conditionalFormatting>
  <conditionalFormatting sqref="K32 A32">
    <cfRule type="containsText" dxfId="226" priority="15" operator="containsText" text="NOT OK">
      <formula>NOT(ISERROR(SEARCH("NOT OK",A32)))</formula>
    </cfRule>
  </conditionalFormatting>
  <conditionalFormatting sqref="K59 A59">
    <cfRule type="containsText" dxfId="225" priority="14" operator="containsText" text="NOT OK">
      <formula>NOT(ISERROR(SEARCH("NOT OK",A59)))</formula>
    </cfRule>
  </conditionalFormatting>
  <conditionalFormatting sqref="A113 K113">
    <cfRule type="containsText" dxfId="224" priority="13" operator="containsText" text="NOT OK">
      <formula>NOT(ISERROR(SEARCH("NOT OK",A113)))</formula>
    </cfRule>
  </conditionalFormatting>
  <conditionalFormatting sqref="A140 K140">
    <cfRule type="containsText" dxfId="223" priority="12" operator="containsText" text="NOT OK">
      <formula>NOT(ISERROR(SEARCH("NOT OK",A140)))</formula>
    </cfRule>
  </conditionalFormatting>
  <conditionalFormatting sqref="K194 A194">
    <cfRule type="containsText" dxfId="222" priority="11" operator="containsText" text="NOT OK">
      <formula>NOT(ISERROR(SEARCH("NOT OK",A194)))</formula>
    </cfRule>
  </conditionalFormatting>
  <conditionalFormatting sqref="K221 A221">
    <cfRule type="containsText" dxfId="221" priority="10" operator="containsText" text="NOT OK">
      <formula>NOT(ISERROR(SEARCH("NOT OK",A221)))</formula>
    </cfRule>
  </conditionalFormatting>
  <conditionalFormatting sqref="A14 K14">
    <cfRule type="containsText" dxfId="220" priority="9" operator="containsText" text="NOT OK">
      <formula>NOT(ISERROR(SEARCH("NOT OK",A14)))</formula>
    </cfRule>
  </conditionalFormatting>
  <conditionalFormatting sqref="A41 K41">
    <cfRule type="containsText" dxfId="219" priority="8" operator="containsText" text="NOT OK">
      <formula>NOT(ISERROR(SEARCH("NOT OK",A41)))</formula>
    </cfRule>
  </conditionalFormatting>
  <conditionalFormatting sqref="A68 K68">
    <cfRule type="containsText" dxfId="218" priority="7" operator="containsText" text="NOT OK">
      <formula>NOT(ISERROR(SEARCH("NOT OK",A68)))</formula>
    </cfRule>
  </conditionalFormatting>
  <conditionalFormatting sqref="K95 A95">
    <cfRule type="containsText" dxfId="217" priority="6" operator="containsText" text="NOT OK">
      <formula>NOT(ISERROR(SEARCH("NOT OK",A95)))</formula>
    </cfRule>
  </conditionalFormatting>
  <conditionalFormatting sqref="K122 A122">
    <cfRule type="containsText" dxfId="216" priority="5" operator="containsText" text="NOT OK">
      <formula>NOT(ISERROR(SEARCH("NOT OK",A122)))</formula>
    </cfRule>
  </conditionalFormatting>
  <conditionalFormatting sqref="K149 A149">
    <cfRule type="containsText" dxfId="215" priority="4" operator="containsText" text="NOT OK">
      <formula>NOT(ISERROR(SEARCH("NOT OK",A149)))</formula>
    </cfRule>
  </conditionalFormatting>
  <conditionalFormatting sqref="A176 K176">
    <cfRule type="containsText" dxfId="214" priority="3" operator="containsText" text="NOT OK">
      <formula>NOT(ISERROR(SEARCH("NOT OK",A176)))</formula>
    </cfRule>
  </conditionalFormatting>
  <conditionalFormatting sqref="A203 K203">
    <cfRule type="containsText" dxfId="213" priority="2" operator="containsText" text="NOT OK">
      <formula>NOT(ISERROR(SEARCH("NOT OK",A203)))</formula>
    </cfRule>
  </conditionalFormatting>
  <conditionalFormatting sqref="A230 K230">
    <cfRule type="containsText" dxfId="212" priority="1" operator="containsText" text="NOT OK">
      <formula>NOT(ISERROR(SEARCH("NOT OK",A230)))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Chiang Mai International Airport</oddHeader>
  </headerFooter>
  <rowBreaks count="2" manualBreakCount="2">
    <brk id="82" min="11" max="22" man="1"/>
    <brk id="163" min="11" max="22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1">
    <pageSetUpPr fitToPage="1"/>
  </sheetPr>
  <dimension ref="B1:Z235"/>
  <sheetViews>
    <sheetView workbookViewId="0">
      <selection activeCell="F15" sqref="F15"/>
    </sheetView>
  </sheetViews>
  <sheetFormatPr defaultColWidth="7" defaultRowHeight="12.75"/>
  <cols>
    <col min="1" max="1" width="7" style="1" customWidth="1"/>
    <col min="2" max="2" width="12.42578125" style="1" customWidth="1"/>
    <col min="3" max="3" width="11.5703125" style="1" customWidth="1"/>
    <col min="4" max="4" width="11.42578125" style="1" customWidth="1"/>
    <col min="5" max="5" width="9.8554687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9.140625" style="2" bestFit="1" customWidth="1"/>
    <col min="10" max="11" width="7" style="1" customWidth="1"/>
    <col min="12" max="12" width="13" style="1" customWidth="1"/>
    <col min="13" max="13" width="11.28515625" style="1" customWidth="1"/>
    <col min="14" max="14" width="11.7109375" style="1" customWidth="1"/>
    <col min="15" max="15" width="14.140625" style="1" bestFit="1" customWidth="1"/>
    <col min="16" max="17" width="11" style="1" customWidth="1"/>
    <col min="18" max="18" width="11.7109375" style="1" customWidth="1"/>
    <col min="19" max="19" width="11.5703125" style="1" customWidth="1"/>
    <col min="20" max="20" width="14.140625" style="1" bestFit="1" customWidth="1"/>
    <col min="21" max="22" width="11" style="1" customWidth="1"/>
    <col min="23" max="23" width="12.140625" style="2" bestFit="1" customWidth="1"/>
    <col min="24" max="24" width="7.28515625" style="1" bestFit="1" customWidth="1"/>
    <col min="25" max="16384" width="7" style="1"/>
  </cols>
  <sheetData>
    <row r="1" spans="2:25" ht="13.5" thickBot="1"/>
    <row r="2" spans="2:25" ht="13.5" thickTop="1">
      <c r="B2" s="657" t="s">
        <v>0</v>
      </c>
      <c r="C2" s="658"/>
      <c r="D2" s="658"/>
      <c r="E2" s="658"/>
      <c r="F2" s="658"/>
      <c r="G2" s="658"/>
      <c r="H2" s="658"/>
      <c r="I2" s="659"/>
      <c r="J2" s="4"/>
      <c r="K2" s="4"/>
      <c r="L2" s="660" t="s">
        <v>1</v>
      </c>
      <c r="M2" s="661"/>
      <c r="N2" s="661"/>
      <c r="O2" s="661"/>
      <c r="P2" s="661"/>
      <c r="Q2" s="661"/>
      <c r="R2" s="661"/>
      <c r="S2" s="661"/>
      <c r="T2" s="661"/>
      <c r="U2" s="661"/>
      <c r="V2" s="661"/>
      <c r="W2" s="662"/>
    </row>
    <row r="3" spans="2:25" ht="13.5" thickBot="1">
      <c r="B3" s="663" t="s">
        <v>46</v>
      </c>
      <c r="C3" s="664"/>
      <c r="D3" s="664"/>
      <c r="E3" s="664"/>
      <c r="F3" s="664"/>
      <c r="G3" s="664"/>
      <c r="H3" s="664"/>
      <c r="I3" s="665"/>
      <c r="J3" s="4"/>
      <c r="K3" s="4"/>
      <c r="L3" s="666" t="s">
        <v>48</v>
      </c>
      <c r="M3" s="667"/>
      <c r="N3" s="667"/>
      <c r="O3" s="667"/>
      <c r="P3" s="667"/>
      <c r="Q3" s="667"/>
      <c r="R3" s="667"/>
      <c r="S3" s="667"/>
      <c r="T3" s="667"/>
      <c r="U3" s="667"/>
      <c r="V3" s="667"/>
      <c r="W3" s="668"/>
    </row>
    <row r="4" spans="2:25" ht="14.25" thickTop="1" thickBot="1">
      <c r="B4" s="104"/>
      <c r="C4" s="105"/>
      <c r="D4" s="105"/>
      <c r="E4" s="105"/>
      <c r="F4" s="105"/>
      <c r="G4" s="105"/>
      <c r="H4" s="105"/>
      <c r="I4" s="106"/>
      <c r="J4" s="4"/>
      <c r="K4" s="4"/>
      <c r="L4" s="52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</row>
    <row r="5" spans="2:25" ht="14.25" thickTop="1" thickBot="1">
      <c r="B5" s="107"/>
      <c r="C5" s="693" t="s">
        <v>58</v>
      </c>
      <c r="D5" s="694"/>
      <c r="E5" s="695"/>
      <c r="F5" s="669" t="s">
        <v>59</v>
      </c>
      <c r="G5" s="670"/>
      <c r="H5" s="671"/>
      <c r="I5" s="108" t="s">
        <v>2</v>
      </c>
      <c r="J5" s="4"/>
      <c r="K5" s="4"/>
      <c r="L5" s="12"/>
      <c r="M5" s="672" t="s">
        <v>58</v>
      </c>
      <c r="N5" s="673"/>
      <c r="O5" s="673"/>
      <c r="P5" s="673"/>
      <c r="Q5" s="674"/>
      <c r="R5" s="672" t="s">
        <v>59</v>
      </c>
      <c r="S5" s="673"/>
      <c r="T5" s="673"/>
      <c r="U5" s="673"/>
      <c r="V5" s="674"/>
      <c r="W5" s="13" t="s">
        <v>2</v>
      </c>
    </row>
    <row r="6" spans="2:25" ht="13.5" thickTop="1">
      <c r="B6" s="109" t="s">
        <v>3</v>
      </c>
      <c r="C6" s="110"/>
      <c r="D6" s="111"/>
      <c r="E6" s="112"/>
      <c r="F6" s="110"/>
      <c r="G6" s="111"/>
      <c r="H6" s="112"/>
      <c r="I6" s="113" t="s">
        <v>4</v>
      </c>
      <c r="J6" s="4"/>
      <c r="K6" s="4"/>
      <c r="L6" s="14" t="s">
        <v>3</v>
      </c>
      <c r="M6" s="20"/>
      <c r="N6" s="16"/>
      <c r="O6" s="17"/>
      <c r="P6" s="18"/>
      <c r="Q6" s="21"/>
      <c r="R6" s="20"/>
      <c r="S6" s="16"/>
      <c r="T6" s="17"/>
      <c r="U6" s="18"/>
      <c r="V6" s="21"/>
      <c r="W6" s="22" t="s">
        <v>4</v>
      </c>
    </row>
    <row r="7" spans="2:25" ht="13.5" thickBot="1">
      <c r="B7" s="114"/>
      <c r="C7" s="115" t="s">
        <v>5</v>
      </c>
      <c r="D7" s="116" t="s">
        <v>6</v>
      </c>
      <c r="E7" s="346" t="s">
        <v>7</v>
      </c>
      <c r="F7" s="115" t="s">
        <v>5</v>
      </c>
      <c r="G7" s="116" t="s">
        <v>6</v>
      </c>
      <c r="H7" s="346" t="s">
        <v>7</v>
      </c>
      <c r="I7" s="118"/>
      <c r="J7" s="4"/>
      <c r="K7" s="4"/>
      <c r="L7" s="23"/>
      <c r="M7" s="28" t="s">
        <v>8</v>
      </c>
      <c r="N7" s="25" t="s">
        <v>9</v>
      </c>
      <c r="O7" s="26" t="s">
        <v>31</v>
      </c>
      <c r="P7" s="27" t="s">
        <v>32</v>
      </c>
      <c r="Q7" s="26" t="s">
        <v>7</v>
      </c>
      <c r="R7" s="28" t="s">
        <v>8</v>
      </c>
      <c r="S7" s="25" t="s">
        <v>9</v>
      </c>
      <c r="T7" s="26" t="s">
        <v>31</v>
      </c>
      <c r="U7" s="27" t="s">
        <v>32</v>
      </c>
      <c r="V7" s="26" t="s">
        <v>7</v>
      </c>
      <c r="W7" s="29"/>
    </row>
    <row r="8" spans="2:25" ht="6" customHeight="1" thickTop="1">
      <c r="B8" s="109"/>
      <c r="C8" s="119"/>
      <c r="D8" s="120"/>
      <c r="E8" s="121"/>
      <c r="F8" s="119"/>
      <c r="G8" s="120"/>
      <c r="H8" s="162"/>
      <c r="I8" s="122"/>
      <c r="J8" s="4"/>
      <c r="K8" s="4"/>
      <c r="L8" s="14"/>
      <c r="M8" s="34"/>
      <c r="N8" s="31"/>
      <c r="O8" s="32"/>
      <c r="P8" s="33"/>
      <c r="Q8" s="35"/>
      <c r="R8" s="34"/>
      <c r="S8" s="31"/>
      <c r="T8" s="32"/>
      <c r="U8" s="33"/>
      <c r="V8" s="35"/>
      <c r="W8" s="36"/>
    </row>
    <row r="9" spans="2:25">
      <c r="B9" s="109" t="s">
        <v>10</v>
      </c>
      <c r="C9" s="123">
        <v>77</v>
      </c>
      <c r="D9" s="125">
        <v>76</v>
      </c>
      <c r="E9" s="157">
        <f>SUM(C9:D9)</f>
        <v>153</v>
      </c>
      <c r="F9" s="123">
        <v>126</v>
      </c>
      <c r="G9" s="125">
        <v>126</v>
      </c>
      <c r="H9" s="163">
        <f>SUM(F9:G9)</f>
        <v>252</v>
      </c>
      <c r="I9" s="126">
        <f>IF(E9=0,0,((H9/E9)-1)*100)</f>
        <v>64.705882352941174</v>
      </c>
      <c r="J9" s="4"/>
      <c r="K9" s="7"/>
      <c r="L9" s="14" t="s">
        <v>10</v>
      </c>
      <c r="M9" s="40">
        <v>10312</v>
      </c>
      <c r="N9" s="38">
        <v>10376</v>
      </c>
      <c r="O9" s="174">
        <f>SUM(M9:N9)</f>
        <v>20688</v>
      </c>
      <c r="P9" s="145">
        <v>0</v>
      </c>
      <c r="Q9" s="174">
        <f t="shared" ref="Q9:Q11" si="0">O9+P9</f>
        <v>20688</v>
      </c>
      <c r="R9" s="40">
        <v>13252</v>
      </c>
      <c r="S9" s="38">
        <v>12730</v>
      </c>
      <c r="T9" s="174">
        <f>SUM(R9:S9)</f>
        <v>25982</v>
      </c>
      <c r="U9" s="145">
        <v>0</v>
      </c>
      <c r="V9" s="174">
        <f>T9+U9</f>
        <v>25982</v>
      </c>
      <c r="W9" s="41">
        <f>IF(Q9=0,0,((V9/Q9)-1)*100)</f>
        <v>25.589713843774177</v>
      </c>
    </row>
    <row r="10" spans="2:25">
      <c r="B10" s="109" t="s">
        <v>11</v>
      </c>
      <c r="C10" s="123">
        <v>75</v>
      </c>
      <c r="D10" s="125">
        <v>75</v>
      </c>
      <c r="E10" s="157">
        <f>SUM(C10:D10)</f>
        <v>150</v>
      </c>
      <c r="F10" s="123">
        <v>138</v>
      </c>
      <c r="G10" s="125">
        <v>138</v>
      </c>
      <c r="H10" s="163">
        <f>SUM(F10:G10)</f>
        <v>276</v>
      </c>
      <c r="I10" s="126">
        <f>IF(E10=0,0,((H10/E10)-1)*100)</f>
        <v>84.000000000000014</v>
      </c>
      <c r="J10" s="4"/>
      <c r="K10" s="7"/>
      <c r="L10" s="14" t="s">
        <v>11</v>
      </c>
      <c r="M10" s="40">
        <v>11409</v>
      </c>
      <c r="N10" s="38">
        <v>10264</v>
      </c>
      <c r="O10" s="174">
        <f t="shared" ref="O10:O11" si="1">SUM(M10:N10)</f>
        <v>21673</v>
      </c>
      <c r="P10" s="145">
        <v>0</v>
      </c>
      <c r="Q10" s="174">
        <f t="shared" si="0"/>
        <v>21673</v>
      </c>
      <c r="R10" s="40">
        <v>20059</v>
      </c>
      <c r="S10" s="38">
        <v>18151</v>
      </c>
      <c r="T10" s="174">
        <f t="shared" ref="T10:T11" si="2">SUM(R10:S10)</f>
        <v>38210</v>
      </c>
      <c r="U10" s="145">
        <v>0</v>
      </c>
      <c r="V10" s="174">
        <f>T10+U10</f>
        <v>38210</v>
      </c>
      <c r="W10" s="41">
        <f>IF(Q10=0,0,((V10/Q10)-1)*100)</f>
        <v>76.30231163198448</v>
      </c>
    </row>
    <row r="11" spans="2:25" ht="13.5" thickBot="1">
      <c r="B11" s="114" t="s">
        <v>12</v>
      </c>
      <c r="C11" s="127">
        <v>75</v>
      </c>
      <c r="D11" s="128">
        <v>75</v>
      </c>
      <c r="E11" s="157">
        <f>SUM(C11:D11)</f>
        <v>150</v>
      </c>
      <c r="F11" s="127">
        <v>138</v>
      </c>
      <c r="G11" s="128">
        <v>138</v>
      </c>
      <c r="H11" s="163">
        <f>SUM(F11:G11)</f>
        <v>276</v>
      </c>
      <c r="I11" s="126">
        <f>IF(E11=0,0,((H11/E11)-1)*100)</f>
        <v>84.000000000000014</v>
      </c>
      <c r="J11" s="4"/>
      <c r="K11" s="7"/>
      <c r="L11" s="23" t="s">
        <v>12</v>
      </c>
      <c r="M11" s="40">
        <v>11238</v>
      </c>
      <c r="N11" s="38">
        <v>11031</v>
      </c>
      <c r="O11" s="174">
        <f t="shared" si="1"/>
        <v>22269</v>
      </c>
      <c r="P11" s="39">
        <v>0</v>
      </c>
      <c r="Q11" s="277">
        <f t="shared" si="0"/>
        <v>22269</v>
      </c>
      <c r="R11" s="40">
        <v>19459</v>
      </c>
      <c r="S11" s="38">
        <v>18866</v>
      </c>
      <c r="T11" s="174">
        <f t="shared" si="2"/>
        <v>38325</v>
      </c>
      <c r="U11" s="39">
        <v>0</v>
      </c>
      <c r="V11" s="277">
        <f>T11+U11</f>
        <v>38325</v>
      </c>
      <c r="W11" s="41">
        <f>IF(Q11=0,0,((V11/Q11)-1)*100)</f>
        <v>72.100229017917286</v>
      </c>
    </row>
    <row r="12" spans="2:25" ht="14.25" thickTop="1" thickBot="1">
      <c r="B12" s="129" t="s">
        <v>57</v>
      </c>
      <c r="C12" s="130">
        <f>+C9+C10+C11</f>
        <v>227</v>
      </c>
      <c r="D12" s="132">
        <f t="shared" ref="D12:H12" si="3">+D9+D10+D11</f>
        <v>226</v>
      </c>
      <c r="E12" s="158">
        <f t="shared" si="3"/>
        <v>453</v>
      </c>
      <c r="F12" s="130">
        <f t="shared" si="3"/>
        <v>402</v>
      </c>
      <c r="G12" s="132">
        <f t="shared" si="3"/>
        <v>402</v>
      </c>
      <c r="H12" s="167">
        <f t="shared" si="3"/>
        <v>804</v>
      </c>
      <c r="I12" s="133">
        <f>IF(E12=0,0,((H12/E12)-1)*100)</f>
        <v>77.483443708609272</v>
      </c>
      <c r="J12" s="4"/>
      <c r="K12" s="4"/>
      <c r="L12" s="42" t="s">
        <v>57</v>
      </c>
      <c r="M12" s="46">
        <f>+M9+M10+M11</f>
        <v>32959</v>
      </c>
      <c r="N12" s="44">
        <f t="shared" ref="N12:V12" si="4">+N9+N10+N11</f>
        <v>31671</v>
      </c>
      <c r="O12" s="175">
        <f t="shared" si="4"/>
        <v>64630</v>
      </c>
      <c r="P12" s="44">
        <f t="shared" si="4"/>
        <v>0</v>
      </c>
      <c r="Q12" s="175">
        <f t="shared" si="4"/>
        <v>64630</v>
      </c>
      <c r="R12" s="46">
        <f t="shared" si="4"/>
        <v>52770</v>
      </c>
      <c r="S12" s="44">
        <f t="shared" si="4"/>
        <v>49747</v>
      </c>
      <c r="T12" s="175">
        <f t="shared" si="4"/>
        <v>102517</v>
      </c>
      <c r="U12" s="44">
        <f t="shared" si="4"/>
        <v>0</v>
      </c>
      <c r="V12" s="175">
        <f t="shared" si="4"/>
        <v>102517</v>
      </c>
      <c r="W12" s="47">
        <f>IF(Q12=0,0,((V12/Q12)-1)*100)</f>
        <v>58.621383258548661</v>
      </c>
    </row>
    <row r="13" spans="2:25" ht="13.5" thickTop="1">
      <c r="B13" s="109" t="s">
        <v>13</v>
      </c>
      <c r="C13" s="123">
        <v>76</v>
      </c>
      <c r="D13" s="125">
        <v>76</v>
      </c>
      <c r="E13" s="157">
        <f t="shared" ref="E13:E23" si="5">SUM(C13:D13)</f>
        <v>152</v>
      </c>
      <c r="F13" s="123">
        <v>198</v>
      </c>
      <c r="G13" s="125">
        <v>198</v>
      </c>
      <c r="H13" s="163">
        <f>SUM(F13:G13)</f>
        <v>396</v>
      </c>
      <c r="I13" s="126">
        <f t="shared" ref="I13:I24" si="6">IF(E13=0,0,((H13/E13)-1)*100)</f>
        <v>160.52631578947367</v>
      </c>
      <c r="J13" s="4"/>
      <c r="K13" s="4"/>
      <c r="L13" s="14" t="s">
        <v>13</v>
      </c>
      <c r="M13" s="40">
        <v>11012</v>
      </c>
      <c r="N13" s="38">
        <v>10614</v>
      </c>
      <c r="O13" s="174">
        <f>SUM(M13:N13)</f>
        <v>21626</v>
      </c>
      <c r="P13" s="145">
        <v>0</v>
      </c>
      <c r="Q13" s="174">
        <f t="shared" ref="Q13:Q14" si="7">O13+P13</f>
        <v>21626</v>
      </c>
      <c r="R13" s="40">
        <v>26211</v>
      </c>
      <c r="S13" s="38">
        <v>23852</v>
      </c>
      <c r="T13" s="174">
        <f>SUM(R13:S13)</f>
        <v>50063</v>
      </c>
      <c r="U13" s="145">
        <v>0</v>
      </c>
      <c r="V13" s="174">
        <f>T13+U13</f>
        <v>50063</v>
      </c>
      <c r="W13" s="41">
        <f t="shared" ref="W13:W24" si="8">IF(Q13=0,0,((V13/Q13)-1)*100)</f>
        <v>131.49449736428372</v>
      </c>
    </row>
    <row r="14" spans="2:25">
      <c r="B14" s="109" t="s">
        <v>14</v>
      </c>
      <c r="C14" s="123">
        <v>75</v>
      </c>
      <c r="D14" s="125">
        <v>75</v>
      </c>
      <c r="E14" s="157">
        <f t="shared" si="5"/>
        <v>150</v>
      </c>
      <c r="F14" s="123">
        <v>186</v>
      </c>
      <c r="G14" s="125">
        <v>187</v>
      </c>
      <c r="H14" s="163">
        <f>SUM(F14:G14)</f>
        <v>373</v>
      </c>
      <c r="I14" s="126">
        <f t="shared" si="6"/>
        <v>148.66666666666669</v>
      </c>
      <c r="J14" s="4"/>
      <c r="K14" s="4"/>
      <c r="L14" s="14" t="s">
        <v>14</v>
      </c>
      <c r="M14" s="40">
        <v>12113</v>
      </c>
      <c r="N14" s="38">
        <v>11200</v>
      </c>
      <c r="O14" s="174">
        <f t="shared" ref="O14" si="9">SUM(M14:N14)</f>
        <v>23313</v>
      </c>
      <c r="P14" s="145">
        <v>0</v>
      </c>
      <c r="Q14" s="174">
        <f t="shared" si="7"/>
        <v>23313</v>
      </c>
      <c r="R14" s="40">
        <v>24525</v>
      </c>
      <c r="S14" s="38">
        <v>26270</v>
      </c>
      <c r="T14" s="174">
        <f t="shared" ref="T14" si="10">SUM(R14:S14)</f>
        <v>50795</v>
      </c>
      <c r="U14" s="145">
        <v>0</v>
      </c>
      <c r="V14" s="174">
        <f>T14+U14</f>
        <v>50795</v>
      </c>
      <c r="W14" s="41">
        <f t="shared" si="8"/>
        <v>117.88272637584178</v>
      </c>
    </row>
    <row r="15" spans="2:25" ht="13.5" thickBot="1">
      <c r="B15" s="109" t="s">
        <v>15</v>
      </c>
      <c r="C15" s="123">
        <v>118</v>
      </c>
      <c r="D15" s="125">
        <v>118</v>
      </c>
      <c r="E15" s="157">
        <f>SUM(C15:D15)</f>
        <v>236</v>
      </c>
      <c r="F15" s="123">
        <v>206</v>
      </c>
      <c r="G15" s="125">
        <v>206</v>
      </c>
      <c r="H15" s="163">
        <f>SUM(F15:G15)</f>
        <v>412</v>
      </c>
      <c r="I15" s="126">
        <f>IF(E15=0,0,((H15/E15)-1)*100)</f>
        <v>74.576271186440678</v>
      </c>
      <c r="J15" s="8"/>
      <c r="K15" s="4"/>
      <c r="L15" s="14" t="s">
        <v>15</v>
      </c>
      <c r="M15" s="40">
        <v>12897</v>
      </c>
      <c r="N15" s="38">
        <v>12411</v>
      </c>
      <c r="O15" s="174">
        <f>SUM(M15:N15)</f>
        <v>25308</v>
      </c>
      <c r="P15" s="145">
        <v>0</v>
      </c>
      <c r="Q15" s="174">
        <f>O15+P15</f>
        <v>25308</v>
      </c>
      <c r="R15" s="40">
        <v>26182</v>
      </c>
      <c r="S15" s="38">
        <v>26598</v>
      </c>
      <c r="T15" s="174">
        <f>SUM(R15:S15)</f>
        <v>52780</v>
      </c>
      <c r="U15" s="145">
        <v>0</v>
      </c>
      <c r="V15" s="174">
        <f>T15+U15</f>
        <v>52780</v>
      </c>
      <c r="W15" s="41">
        <f>IF(Q15=0,0,((V15/Q15)-1)*100)</f>
        <v>108.55065591907697</v>
      </c>
    </row>
    <row r="16" spans="2:25" ht="14.25" thickTop="1" thickBot="1">
      <c r="B16" s="129" t="s">
        <v>61</v>
      </c>
      <c r="C16" s="130">
        <f>+C13+C14+C15</f>
        <v>269</v>
      </c>
      <c r="D16" s="132">
        <f t="shared" ref="D16:H16" si="11">+D13+D14+D15</f>
        <v>269</v>
      </c>
      <c r="E16" s="158">
        <f t="shared" si="11"/>
        <v>538</v>
      </c>
      <c r="F16" s="130">
        <f t="shared" si="11"/>
        <v>590</v>
      </c>
      <c r="G16" s="132">
        <f t="shared" si="11"/>
        <v>591</v>
      </c>
      <c r="H16" s="164">
        <f t="shared" si="11"/>
        <v>1181</v>
      </c>
      <c r="I16" s="134">
        <f t="shared" ref="I16" si="12">IF(E16=0,0,((H16/E16)-1)*100)</f>
        <v>119.51672862453533</v>
      </c>
      <c r="J16" s="8"/>
      <c r="K16" s="8"/>
      <c r="L16" s="42" t="s">
        <v>61</v>
      </c>
      <c r="M16" s="46">
        <f>+M13+M14+M15</f>
        <v>36022</v>
      </c>
      <c r="N16" s="44">
        <f t="shared" ref="N16:V16" si="13">+N13+N14+N15</f>
        <v>34225</v>
      </c>
      <c r="O16" s="175">
        <f t="shared" si="13"/>
        <v>70247</v>
      </c>
      <c r="P16" s="44">
        <f t="shared" si="13"/>
        <v>0</v>
      </c>
      <c r="Q16" s="175">
        <f t="shared" si="13"/>
        <v>70247</v>
      </c>
      <c r="R16" s="46">
        <f t="shared" si="13"/>
        <v>76918</v>
      </c>
      <c r="S16" s="44">
        <f t="shared" si="13"/>
        <v>76720</v>
      </c>
      <c r="T16" s="175">
        <f t="shared" si="13"/>
        <v>153638</v>
      </c>
      <c r="U16" s="44">
        <f t="shared" si="13"/>
        <v>0</v>
      </c>
      <c r="V16" s="175">
        <f t="shared" si="13"/>
        <v>153638</v>
      </c>
      <c r="W16" s="47">
        <f t="shared" ref="W16" si="14">IF(Q16=0,0,((V16/Q16)-1)*100)</f>
        <v>118.71111933605705</v>
      </c>
      <c r="X16" s="292"/>
      <c r="Y16" s="292"/>
    </row>
    <row r="17" spans="2:25" ht="13.5" thickTop="1">
      <c r="B17" s="109" t="s">
        <v>16</v>
      </c>
      <c r="C17" s="135">
        <v>114</v>
      </c>
      <c r="D17" s="137">
        <v>114</v>
      </c>
      <c r="E17" s="157">
        <f t="shared" si="5"/>
        <v>228</v>
      </c>
      <c r="F17" s="135">
        <v>193</v>
      </c>
      <c r="G17" s="137">
        <v>193</v>
      </c>
      <c r="H17" s="163">
        <f t="shared" ref="H17:H23" si="15">SUM(F17:G17)</f>
        <v>386</v>
      </c>
      <c r="I17" s="126">
        <f t="shared" si="6"/>
        <v>69.298245614035082</v>
      </c>
      <c r="J17" s="8"/>
      <c r="K17" s="4"/>
      <c r="L17" s="14" t="s">
        <v>16</v>
      </c>
      <c r="M17" s="40">
        <v>12812</v>
      </c>
      <c r="N17" s="38">
        <v>12225</v>
      </c>
      <c r="O17" s="174">
        <f t="shared" ref="O17:O19" si="16">SUM(M17:N17)</f>
        <v>25037</v>
      </c>
      <c r="P17" s="145">
        <v>0</v>
      </c>
      <c r="Q17" s="174">
        <f>O17+P17</f>
        <v>25037</v>
      </c>
      <c r="R17" s="40">
        <v>24411</v>
      </c>
      <c r="S17" s="38">
        <v>24850</v>
      </c>
      <c r="T17" s="174">
        <f t="shared" ref="T17:T19" si="17">SUM(R17:S17)</f>
        <v>49261</v>
      </c>
      <c r="U17" s="145">
        <v>0</v>
      </c>
      <c r="V17" s="174">
        <f>T17+U17</f>
        <v>49261</v>
      </c>
      <c r="W17" s="41">
        <f t="shared" si="8"/>
        <v>96.75280584734594</v>
      </c>
    </row>
    <row r="18" spans="2:25">
      <c r="B18" s="109" t="s">
        <v>17</v>
      </c>
      <c r="C18" s="135">
        <v>121</v>
      </c>
      <c r="D18" s="137">
        <v>121</v>
      </c>
      <c r="E18" s="157">
        <f>SUM(C18:D18)</f>
        <v>242</v>
      </c>
      <c r="F18" s="135">
        <v>198</v>
      </c>
      <c r="G18" s="137">
        <v>198</v>
      </c>
      <c r="H18" s="163">
        <f>SUM(F18:G18)</f>
        <v>396</v>
      </c>
      <c r="I18" s="126">
        <f>IF(E18=0,0,((H18/E18)-1)*100)</f>
        <v>63.636363636363647</v>
      </c>
      <c r="K18" s="4"/>
      <c r="L18" s="14" t="s">
        <v>17</v>
      </c>
      <c r="M18" s="40">
        <v>12984</v>
      </c>
      <c r="N18" s="38">
        <v>12467</v>
      </c>
      <c r="O18" s="174">
        <f>SUM(M18:N18)</f>
        <v>25451</v>
      </c>
      <c r="P18" s="145">
        <v>0</v>
      </c>
      <c r="Q18" s="174">
        <f>O18+P18</f>
        <v>25451</v>
      </c>
      <c r="R18" s="40">
        <v>24120</v>
      </c>
      <c r="S18" s="38">
        <v>23014</v>
      </c>
      <c r="T18" s="174">
        <f>SUM(R18:S18)</f>
        <v>47134</v>
      </c>
      <c r="U18" s="145">
        <v>0</v>
      </c>
      <c r="V18" s="174">
        <f>T18+U18</f>
        <v>47134</v>
      </c>
      <c r="W18" s="41">
        <f>IF(Q18=0,0,((V18/Q18)-1)*100)</f>
        <v>85.195080743389269</v>
      </c>
    </row>
    <row r="19" spans="2:25" ht="13.5" thickBot="1">
      <c r="B19" s="109" t="s">
        <v>18</v>
      </c>
      <c r="C19" s="135">
        <v>118</v>
      </c>
      <c r="D19" s="137">
        <v>118</v>
      </c>
      <c r="E19" s="157">
        <f t="shared" si="5"/>
        <v>236</v>
      </c>
      <c r="F19" s="135">
        <v>186</v>
      </c>
      <c r="G19" s="137">
        <v>186</v>
      </c>
      <c r="H19" s="163">
        <f t="shared" si="15"/>
        <v>372</v>
      </c>
      <c r="I19" s="126">
        <f t="shared" si="6"/>
        <v>57.627118644067799</v>
      </c>
      <c r="J19" s="9"/>
      <c r="K19" s="4"/>
      <c r="L19" s="14" t="s">
        <v>18</v>
      </c>
      <c r="M19" s="40">
        <v>13469</v>
      </c>
      <c r="N19" s="38">
        <v>13028</v>
      </c>
      <c r="O19" s="174">
        <f t="shared" si="16"/>
        <v>26497</v>
      </c>
      <c r="P19" s="145">
        <v>0</v>
      </c>
      <c r="Q19" s="174">
        <f t="shared" ref="Q19" si="18">O19+P19</f>
        <v>26497</v>
      </c>
      <c r="R19" s="40">
        <v>22564</v>
      </c>
      <c r="S19" s="38">
        <v>21569</v>
      </c>
      <c r="T19" s="174">
        <f t="shared" si="17"/>
        <v>44133</v>
      </c>
      <c r="U19" s="145">
        <v>0</v>
      </c>
      <c r="V19" s="174">
        <f>T19+U19</f>
        <v>44133</v>
      </c>
      <c r="W19" s="41">
        <f t="shared" si="8"/>
        <v>66.558478318300189</v>
      </c>
    </row>
    <row r="20" spans="2:25" ht="15.75" customHeight="1" thickTop="1" thickBot="1">
      <c r="B20" s="138" t="s">
        <v>19</v>
      </c>
      <c r="C20" s="130">
        <f>+C17+C18+C19</f>
        <v>353</v>
      </c>
      <c r="D20" s="140">
        <f t="shared" ref="D20:H20" si="19">+D17+D18+D19</f>
        <v>353</v>
      </c>
      <c r="E20" s="159">
        <f t="shared" si="19"/>
        <v>706</v>
      </c>
      <c r="F20" s="130">
        <f t="shared" si="19"/>
        <v>577</v>
      </c>
      <c r="G20" s="140">
        <f t="shared" si="19"/>
        <v>577</v>
      </c>
      <c r="H20" s="165">
        <f t="shared" si="19"/>
        <v>1154</v>
      </c>
      <c r="I20" s="133">
        <f t="shared" si="6"/>
        <v>63.456090651558085</v>
      </c>
      <c r="J20" s="10"/>
      <c r="K20" s="11"/>
      <c r="L20" s="48" t="s">
        <v>19</v>
      </c>
      <c r="M20" s="49">
        <f>+M17+M18+M19</f>
        <v>39265</v>
      </c>
      <c r="N20" s="50">
        <f t="shared" ref="N20:V20" si="20">+N17+N18+N19</f>
        <v>37720</v>
      </c>
      <c r="O20" s="176">
        <f t="shared" si="20"/>
        <v>76985</v>
      </c>
      <c r="P20" s="50">
        <f t="shared" si="20"/>
        <v>0</v>
      </c>
      <c r="Q20" s="176">
        <f t="shared" si="20"/>
        <v>76985</v>
      </c>
      <c r="R20" s="49">
        <f t="shared" si="20"/>
        <v>71095</v>
      </c>
      <c r="S20" s="50">
        <f t="shared" si="20"/>
        <v>69433</v>
      </c>
      <c r="T20" s="176">
        <f t="shared" si="20"/>
        <v>140528</v>
      </c>
      <c r="U20" s="50">
        <f t="shared" si="20"/>
        <v>0</v>
      </c>
      <c r="V20" s="176">
        <f t="shared" si="20"/>
        <v>140528</v>
      </c>
      <c r="W20" s="51">
        <f t="shared" si="8"/>
        <v>82.539455738130798</v>
      </c>
    </row>
    <row r="21" spans="2:25" ht="13.5" thickTop="1">
      <c r="B21" s="109" t="s">
        <v>20</v>
      </c>
      <c r="C21" s="123">
        <v>127</v>
      </c>
      <c r="D21" s="125">
        <v>127</v>
      </c>
      <c r="E21" s="160">
        <f t="shared" si="5"/>
        <v>254</v>
      </c>
      <c r="F21" s="123">
        <v>197</v>
      </c>
      <c r="G21" s="125">
        <v>197</v>
      </c>
      <c r="H21" s="166">
        <f t="shared" si="15"/>
        <v>394</v>
      </c>
      <c r="I21" s="126">
        <f t="shared" si="6"/>
        <v>55.11811023622046</v>
      </c>
      <c r="J21" s="4"/>
      <c r="K21" s="4"/>
      <c r="L21" s="14" t="s">
        <v>21</v>
      </c>
      <c r="M21" s="40">
        <v>14067</v>
      </c>
      <c r="N21" s="38">
        <v>12971</v>
      </c>
      <c r="O21" s="174">
        <f t="shared" ref="O21:O23" si="21">SUM(M21:N21)</f>
        <v>27038</v>
      </c>
      <c r="P21" s="145">
        <v>0</v>
      </c>
      <c r="Q21" s="174">
        <f t="shared" ref="Q21:Q23" si="22">O21+P21</f>
        <v>27038</v>
      </c>
      <c r="R21" s="40">
        <v>27795</v>
      </c>
      <c r="S21" s="38">
        <v>25070</v>
      </c>
      <c r="T21" s="174">
        <f t="shared" ref="T21:T23" si="23">SUM(R21:S21)</f>
        <v>52865</v>
      </c>
      <c r="U21" s="145">
        <v>0</v>
      </c>
      <c r="V21" s="174">
        <f>T21+U21</f>
        <v>52865</v>
      </c>
      <c r="W21" s="41">
        <f t="shared" si="8"/>
        <v>95.521118425919084</v>
      </c>
    </row>
    <row r="22" spans="2:25">
      <c r="B22" s="109" t="s">
        <v>22</v>
      </c>
      <c r="C22" s="123">
        <v>142</v>
      </c>
      <c r="D22" s="125">
        <v>142</v>
      </c>
      <c r="E22" s="157">
        <f t="shared" si="5"/>
        <v>284</v>
      </c>
      <c r="F22" s="123">
        <v>197</v>
      </c>
      <c r="G22" s="125">
        <v>197</v>
      </c>
      <c r="H22" s="157">
        <f t="shared" si="15"/>
        <v>394</v>
      </c>
      <c r="I22" s="126">
        <f t="shared" si="6"/>
        <v>38.732394366197177</v>
      </c>
      <c r="J22" s="4"/>
      <c r="K22" s="4"/>
      <c r="L22" s="14" t="s">
        <v>22</v>
      </c>
      <c r="M22" s="40">
        <v>15559</v>
      </c>
      <c r="N22" s="38">
        <v>15682</v>
      </c>
      <c r="O22" s="174">
        <f t="shared" si="21"/>
        <v>31241</v>
      </c>
      <c r="P22" s="145">
        <v>0</v>
      </c>
      <c r="Q22" s="174">
        <f t="shared" si="22"/>
        <v>31241</v>
      </c>
      <c r="R22" s="40">
        <v>27658</v>
      </c>
      <c r="S22" s="38">
        <v>27603</v>
      </c>
      <c r="T22" s="174">
        <f t="shared" si="23"/>
        <v>55261</v>
      </c>
      <c r="U22" s="145">
        <v>1</v>
      </c>
      <c r="V22" s="174">
        <f>T22+U22</f>
        <v>55262</v>
      </c>
      <c r="W22" s="41">
        <f t="shared" si="8"/>
        <v>76.889344131109752</v>
      </c>
    </row>
    <row r="23" spans="2:25" ht="13.5" thickBot="1">
      <c r="B23" s="109" t="s">
        <v>23</v>
      </c>
      <c r="C23" s="123">
        <v>119</v>
      </c>
      <c r="D23" s="141">
        <v>119</v>
      </c>
      <c r="E23" s="161">
        <f t="shared" si="5"/>
        <v>238</v>
      </c>
      <c r="F23" s="123">
        <v>184</v>
      </c>
      <c r="G23" s="141">
        <v>185</v>
      </c>
      <c r="H23" s="161">
        <f t="shared" si="15"/>
        <v>369</v>
      </c>
      <c r="I23" s="142">
        <f t="shared" si="6"/>
        <v>55.042016806722692</v>
      </c>
      <c r="J23" s="4"/>
      <c r="K23" s="4"/>
      <c r="L23" s="14" t="s">
        <v>23</v>
      </c>
      <c r="M23" s="40">
        <v>12831</v>
      </c>
      <c r="N23" s="38">
        <v>12106</v>
      </c>
      <c r="O23" s="174">
        <f t="shared" si="21"/>
        <v>24937</v>
      </c>
      <c r="P23" s="145">
        <v>0</v>
      </c>
      <c r="Q23" s="174">
        <f t="shared" si="22"/>
        <v>24937</v>
      </c>
      <c r="R23" s="40">
        <v>24836</v>
      </c>
      <c r="S23" s="38">
        <v>22936</v>
      </c>
      <c r="T23" s="174">
        <f t="shared" si="23"/>
        <v>47772</v>
      </c>
      <c r="U23" s="145">
        <v>0</v>
      </c>
      <c r="V23" s="174">
        <f>T23+U23</f>
        <v>47772</v>
      </c>
      <c r="W23" s="41">
        <f t="shared" si="8"/>
        <v>91.570758310943575</v>
      </c>
    </row>
    <row r="24" spans="2:25" ht="14.25" thickTop="1" thickBot="1">
      <c r="B24" s="129" t="s">
        <v>24</v>
      </c>
      <c r="C24" s="130">
        <f>+C21+C22+C23</f>
        <v>388</v>
      </c>
      <c r="D24" s="132">
        <f t="shared" ref="D24:H24" si="24">+D21+D22+D23</f>
        <v>388</v>
      </c>
      <c r="E24" s="158">
        <f t="shared" si="24"/>
        <v>776</v>
      </c>
      <c r="F24" s="130">
        <f t="shared" si="24"/>
        <v>578</v>
      </c>
      <c r="G24" s="132">
        <f t="shared" si="24"/>
        <v>579</v>
      </c>
      <c r="H24" s="167">
        <f t="shared" si="24"/>
        <v>1157</v>
      </c>
      <c r="I24" s="133">
        <f t="shared" si="6"/>
        <v>49.097938144329902</v>
      </c>
      <c r="J24" s="4"/>
      <c r="K24" s="4"/>
      <c r="L24" s="42" t="s">
        <v>24</v>
      </c>
      <c r="M24" s="46">
        <f>+M21+M22+M23</f>
        <v>42457</v>
      </c>
      <c r="N24" s="44">
        <f t="shared" ref="N24:V24" si="25">+N21+N22+N23</f>
        <v>40759</v>
      </c>
      <c r="O24" s="175">
        <f t="shared" si="25"/>
        <v>83216</v>
      </c>
      <c r="P24" s="44">
        <f t="shared" si="25"/>
        <v>0</v>
      </c>
      <c r="Q24" s="175">
        <f t="shared" si="25"/>
        <v>83216</v>
      </c>
      <c r="R24" s="46">
        <f t="shared" si="25"/>
        <v>80289</v>
      </c>
      <c r="S24" s="44">
        <f t="shared" si="25"/>
        <v>75609</v>
      </c>
      <c r="T24" s="175">
        <f t="shared" si="25"/>
        <v>155898</v>
      </c>
      <c r="U24" s="44">
        <f t="shared" si="25"/>
        <v>1</v>
      </c>
      <c r="V24" s="175">
        <f t="shared" si="25"/>
        <v>155899</v>
      </c>
      <c r="W24" s="47">
        <f t="shared" si="8"/>
        <v>87.34257835031724</v>
      </c>
    </row>
    <row r="25" spans="2:25" ht="14.25" thickTop="1" thickBot="1">
      <c r="B25" s="129" t="s">
        <v>62</v>
      </c>
      <c r="C25" s="130">
        <f>+C16+C20+C24</f>
        <v>1010</v>
      </c>
      <c r="D25" s="132">
        <f t="shared" ref="D25:H25" si="26">+D16+D20+D24</f>
        <v>1010</v>
      </c>
      <c r="E25" s="158">
        <f t="shared" si="26"/>
        <v>2020</v>
      </c>
      <c r="F25" s="130">
        <f t="shared" si="26"/>
        <v>1745</v>
      </c>
      <c r="G25" s="132">
        <f t="shared" si="26"/>
        <v>1747</v>
      </c>
      <c r="H25" s="164">
        <f t="shared" si="26"/>
        <v>3492</v>
      </c>
      <c r="I25" s="134">
        <f>IF(E25=0,0,((H25/E25)-1)*100)</f>
        <v>72.871287128712865</v>
      </c>
      <c r="J25" s="8"/>
      <c r="K25" s="4"/>
      <c r="L25" s="42" t="s">
        <v>62</v>
      </c>
      <c r="M25" s="46">
        <f t="shared" ref="M25:V25" si="27">+M16+M20+M24</f>
        <v>117744</v>
      </c>
      <c r="N25" s="44">
        <f t="shared" si="27"/>
        <v>112704</v>
      </c>
      <c r="O25" s="175">
        <f t="shared" si="27"/>
        <v>230448</v>
      </c>
      <c r="P25" s="45">
        <f t="shared" si="27"/>
        <v>0</v>
      </c>
      <c r="Q25" s="178">
        <f t="shared" si="27"/>
        <v>230448</v>
      </c>
      <c r="R25" s="46">
        <f t="shared" si="27"/>
        <v>228302</v>
      </c>
      <c r="S25" s="44">
        <f t="shared" si="27"/>
        <v>221762</v>
      </c>
      <c r="T25" s="175">
        <f t="shared" si="27"/>
        <v>450064</v>
      </c>
      <c r="U25" s="45">
        <f t="shared" si="27"/>
        <v>1</v>
      </c>
      <c r="V25" s="178">
        <f t="shared" si="27"/>
        <v>450065</v>
      </c>
      <c r="W25" s="47">
        <f>IF(Q25=0,0,((V25/Q25)-1)*100)</f>
        <v>95.300024300492964</v>
      </c>
      <c r="X25" s="292"/>
      <c r="Y25" s="292"/>
    </row>
    <row r="26" spans="2:25" ht="14.25" thickTop="1" thickBot="1">
      <c r="B26" s="129" t="s">
        <v>7</v>
      </c>
      <c r="C26" s="130">
        <f>+C25+C12</f>
        <v>1237</v>
      </c>
      <c r="D26" s="132">
        <f t="shared" ref="D26:H26" si="28">+D25+D12</f>
        <v>1236</v>
      </c>
      <c r="E26" s="158">
        <f t="shared" si="28"/>
        <v>2473</v>
      </c>
      <c r="F26" s="130">
        <f t="shared" si="28"/>
        <v>2147</v>
      </c>
      <c r="G26" s="132">
        <f t="shared" si="28"/>
        <v>2149</v>
      </c>
      <c r="H26" s="164">
        <f t="shared" si="28"/>
        <v>4296</v>
      </c>
      <c r="I26" s="134">
        <f t="shared" ref="I26" si="29">IF(E26=0,0,((H26/E26)-1)*100)</f>
        <v>73.716134249898914</v>
      </c>
      <c r="J26" s="8"/>
      <c r="K26" s="8"/>
      <c r="L26" s="42" t="s">
        <v>7</v>
      </c>
      <c r="M26" s="46">
        <f>+M25+M12</f>
        <v>150703</v>
      </c>
      <c r="N26" s="44">
        <f t="shared" ref="N26:V26" si="30">+N25+N12</f>
        <v>144375</v>
      </c>
      <c r="O26" s="175">
        <f t="shared" si="30"/>
        <v>295078</v>
      </c>
      <c r="P26" s="44">
        <f t="shared" si="30"/>
        <v>0</v>
      </c>
      <c r="Q26" s="175">
        <f t="shared" si="30"/>
        <v>295078</v>
      </c>
      <c r="R26" s="46">
        <f t="shared" si="30"/>
        <v>281072</v>
      </c>
      <c r="S26" s="44">
        <f t="shared" si="30"/>
        <v>271509</v>
      </c>
      <c r="T26" s="175">
        <f t="shared" si="30"/>
        <v>552581</v>
      </c>
      <c r="U26" s="44">
        <f t="shared" si="30"/>
        <v>1</v>
      </c>
      <c r="V26" s="175">
        <f t="shared" si="30"/>
        <v>552582</v>
      </c>
      <c r="W26" s="47">
        <f t="shared" ref="W26" si="31">IF(Q26=0,0,((V26/Q26)-1)*100)</f>
        <v>87.266417692948977</v>
      </c>
      <c r="X26" s="292"/>
      <c r="Y26" s="292"/>
    </row>
    <row r="27" spans="2:25" ht="14.25" thickTop="1" thickBot="1">
      <c r="B27" s="143" t="s">
        <v>60</v>
      </c>
      <c r="C27" s="105"/>
      <c r="D27" s="105"/>
      <c r="E27" s="105"/>
      <c r="F27" s="105"/>
      <c r="G27" s="105"/>
      <c r="H27" s="105"/>
      <c r="I27" s="106"/>
      <c r="J27" s="4"/>
      <c r="K27" s="4"/>
      <c r="L27" s="55" t="s">
        <v>60</v>
      </c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4"/>
    </row>
    <row r="28" spans="2:25" ht="13.5" thickTop="1">
      <c r="B28" s="657" t="s">
        <v>25</v>
      </c>
      <c r="C28" s="658"/>
      <c r="D28" s="658"/>
      <c r="E28" s="658"/>
      <c r="F28" s="658"/>
      <c r="G28" s="658"/>
      <c r="H28" s="658"/>
      <c r="I28" s="659"/>
      <c r="J28" s="4"/>
      <c r="K28" s="4"/>
      <c r="L28" s="660" t="s">
        <v>26</v>
      </c>
      <c r="M28" s="661"/>
      <c r="N28" s="661"/>
      <c r="O28" s="661"/>
      <c r="P28" s="661"/>
      <c r="Q28" s="661"/>
      <c r="R28" s="661"/>
      <c r="S28" s="661"/>
      <c r="T28" s="661"/>
      <c r="U28" s="661"/>
      <c r="V28" s="661"/>
      <c r="W28" s="662"/>
    </row>
    <row r="29" spans="2:25" ht="13.5" thickBot="1">
      <c r="B29" s="663" t="s">
        <v>47</v>
      </c>
      <c r="C29" s="664"/>
      <c r="D29" s="664"/>
      <c r="E29" s="664"/>
      <c r="F29" s="664"/>
      <c r="G29" s="664"/>
      <c r="H29" s="664"/>
      <c r="I29" s="665"/>
      <c r="J29" s="4"/>
      <c r="K29" s="4"/>
      <c r="L29" s="666" t="s">
        <v>49</v>
      </c>
      <c r="M29" s="667"/>
      <c r="N29" s="667"/>
      <c r="O29" s="667"/>
      <c r="P29" s="667"/>
      <c r="Q29" s="667"/>
      <c r="R29" s="667"/>
      <c r="S29" s="667"/>
      <c r="T29" s="667"/>
      <c r="U29" s="667"/>
      <c r="V29" s="667"/>
      <c r="W29" s="668"/>
    </row>
    <row r="30" spans="2:25" ht="14.25" thickTop="1" thickBot="1">
      <c r="B30" s="104"/>
      <c r="C30" s="105"/>
      <c r="D30" s="105"/>
      <c r="E30" s="105"/>
      <c r="F30" s="105"/>
      <c r="G30" s="105"/>
      <c r="H30" s="105"/>
      <c r="I30" s="106"/>
      <c r="J30" s="4"/>
      <c r="K30" s="4"/>
      <c r="L30" s="52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4"/>
    </row>
    <row r="31" spans="2:25" ht="14.25" thickTop="1" thickBot="1">
      <c r="B31" s="107"/>
      <c r="C31" s="693" t="s">
        <v>58</v>
      </c>
      <c r="D31" s="694"/>
      <c r="E31" s="695"/>
      <c r="F31" s="669" t="s">
        <v>59</v>
      </c>
      <c r="G31" s="670"/>
      <c r="H31" s="671"/>
      <c r="I31" s="108" t="s">
        <v>2</v>
      </c>
      <c r="J31" s="4"/>
      <c r="K31" s="4"/>
      <c r="L31" s="12"/>
      <c r="M31" s="672" t="s">
        <v>58</v>
      </c>
      <c r="N31" s="673"/>
      <c r="O31" s="673"/>
      <c r="P31" s="673"/>
      <c r="Q31" s="674"/>
      <c r="R31" s="672" t="s">
        <v>59</v>
      </c>
      <c r="S31" s="673"/>
      <c r="T31" s="673"/>
      <c r="U31" s="673"/>
      <c r="V31" s="674"/>
      <c r="W31" s="13" t="s">
        <v>2</v>
      </c>
    </row>
    <row r="32" spans="2:25" ht="13.5" thickTop="1">
      <c r="B32" s="109" t="s">
        <v>3</v>
      </c>
      <c r="C32" s="110"/>
      <c r="D32" s="111"/>
      <c r="E32" s="112"/>
      <c r="F32" s="110"/>
      <c r="G32" s="111"/>
      <c r="H32" s="112"/>
      <c r="I32" s="113" t="s">
        <v>4</v>
      </c>
      <c r="J32" s="4"/>
      <c r="K32" s="4"/>
      <c r="L32" s="14" t="s">
        <v>3</v>
      </c>
      <c r="M32" s="15"/>
      <c r="N32" s="16"/>
      <c r="O32" s="17"/>
      <c r="P32" s="18"/>
      <c r="Q32" s="19"/>
      <c r="R32" s="20"/>
      <c r="S32" s="16"/>
      <c r="T32" s="17"/>
      <c r="U32" s="18"/>
      <c r="V32" s="21"/>
      <c r="W32" s="22" t="s">
        <v>4</v>
      </c>
    </row>
    <row r="33" spans="2:25" ht="13.5" thickBot="1">
      <c r="B33" s="114"/>
      <c r="C33" s="115" t="s">
        <v>5</v>
      </c>
      <c r="D33" s="116" t="s">
        <v>6</v>
      </c>
      <c r="E33" s="346" t="s">
        <v>7</v>
      </c>
      <c r="F33" s="115" t="s">
        <v>5</v>
      </c>
      <c r="G33" s="116" t="s">
        <v>6</v>
      </c>
      <c r="H33" s="346" t="s">
        <v>7</v>
      </c>
      <c r="I33" s="118"/>
      <c r="J33" s="4"/>
      <c r="K33" s="4"/>
      <c r="L33" s="23"/>
      <c r="M33" s="24" t="s">
        <v>8</v>
      </c>
      <c r="N33" s="25" t="s">
        <v>9</v>
      </c>
      <c r="O33" s="26" t="s">
        <v>31</v>
      </c>
      <c r="P33" s="27" t="s">
        <v>32</v>
      </c>
      <c r="Q33" s="26" t="s">
        <v>7</v>
      </c>
      <c r="R33" s="28" t="s">
        <v>8</v>
      </c>
      <c r="S33" s="25" t="s">
        <v>9</v>
      </c>
      <c r="T33" s="26" t="s">
        <v>31</v>
      </c>
      <c r="U33" s="27" t="s">
        <v>32</v>
      </c>
      <c r="V33" s="26" t="s">
        <v>7</v>
      </c>
      <c r="W33" s="29"/>
    </row>
    <row r="34" spans="2:25" ht="5.25" customHeight="1" thickTop="1">
      <c r="B34" s="109"/>
      <c r="C34" s="119"/>
      <c r="D34" s="120"/>
      <c r="E34" s="121"/>
      <c r="F34" s="119"/>
      <c r="G34" s="120"/>
      <c r="H34" s="121"/>
      <c r="I34" s="122"/>
      <c r="J34" s="4"/>
      <c r="K34" s="4"/>
      <c r="L34" s="14"/>
      <c r="M34" s="30"/>
      <c r="N34" s="31"/>
      <c r="O34" s="32"/>
      <c r="P34" s="33"/>
      <c r="Q34" s="32"/>
      <c r="R34" s="34"/>
      <c r="S34" s="31"/>
      <c r="T34" s="32"/>
      <c r="U34" s="33"/>
      <c r="V34" s="35"/>
      <c r="W34" s="36"/>
    </row>
    <row r="35" spans="2:25">
      <c r="B35" s="109" t="s">
        <v>10</v>
      </c>
      <c r="C35" s="123">
        <v>574</v>
      </c>
      <c r="D35" s="125">
        <v>573</v>
      </c>
      <c r="E35" s="157">
        <f>SUM(C35:D35)</f>
        <v>1147</v>
      </c>
      <c r="F35" s="123">
        <v>708</v>
      </c>
      <c r="G35" s="125">
        <v>708</v>
      </c>
      <c r="H35" s="163">
        <f t="shared" ref="H35:H37" si="32">SUM(F35:G35)</f>
        <v>1416</v>
      </c>
      <c r="I35" s="126">
        <f t="shared" ref="I35:I37" si="33">IF(E35=0,0,((H35/E35)-1)*100)</f>
        <v>23.452484742807322</v>
      </c>
      <c r="J35" s="4"/>
      <c r="K35" s="7"/>
      <c r="L35" s="14" t="s">
        <v>10</v>
      </c>
      <c r="M35" s="40">
        <v>80272</v>
      </c>
      <c r="N35" s="38">
        <v>81927</v>
      </c>
      <c r="O35" s="174">
        <f>SUM(M35:N35)</f>
        <v>162199</v>
      </c>
      <c r="P35" s="39">
        <v>0</v>
      </c>
      <c r="Q35" s="174">
        <f t="shared" ref="Q35:Q37" si="34">O35+P35</f>
        <v>162199</v>
      </c>
      <c r="R35" s="40">
        <v>106113</v>
      </c>
      <c r="S35" s="38">
        <v>106063</v>
      </c>
      <c r="T35" s="174">
        <f>SUM(R35:S35)</f>
        <v>212176</v>
      </c>
      <c r="U35" s="145">
        <v>0</v>
      </c>
      <c r="V35" s="174">
        <f>T35+U35</f>
        <v>212176</v>
      </c>
      <c r="W35" s="41">
        <f t="shared" ref="W35:W37" si="35">IF(Q35=0,0,((V35/Q35)-1)*100)</f>
        <v>30.812150506476609</v>
      </c>
    </row>
    <row r="36" spans="2:25">
      <c r="B36" s="109" t="s">
        <v>11</v>
      </c>
      <c r="C36" s="123">
        <v>574</v>
      </c>
      <c r="D36" s="125">
        <v>575</v>
      </c>
      <c r="E36" s="157">
        <f t="shared" ref="E36:E37" si="36">SUM(C36:D36)</f>
        <v>1149</v>
      </c>
      <c r="F36" s="123">
        <v>672</v>
      </c>
      <c r="G36" s="125">
        <v>672</v>
      </c>
      <c r="H36" s="163">
        <f t="shared" si="32"/>
        <v>1344</v>
      </c>
      <c r="I36" s="126">
        <f t="shared" si="33"/>
        <v>16.971279373368155</v>
      </c>
      <c r="J36" s="4"/>
      <c r="K36" s="7"/>
      <c r="L36" s="14" t="s">
        <v>11</v>
      </c>
      <c r="M36" s="40">
        <v>84082</v>
      </c>
      <c r="N36" s="38">
        <v>84120</v>
      </c>
      <c r="O36" s="174">
        <f t="shared" ref="O36:O37" si="37">SUM(M36:N36)</f>
        <v>168202</v>
      </c>
      <c r="P36" s="39">
        <v>0</v>
      </c>
      <c r="Q36" s="174">
        <f t="shared" si="34"/>
        <v>168202</v>
      </c>
      <c r="R36" s="40">
        <v>110311</v>
      </c>
      <c r="S36" s="38">
        <v>109278</v>
      </c>
      <c r="T36" s="174">
        <f t="shared" ref="T36:T37" si="38">SUM(R36:S36)</f>
        <v>219589</v>
      </c>
      <c r="U36" s="145">
        <v>0</v>
      </c>
      <c r="V36" s="174">
        <f>T36+U36</f>
        <v>219589</v>
      </c>
      <c r="W36" s="41">
        <f t="shared" si="35"/>
        <v>30.550766340471579</v>
      </c>
    </row>
    <row r="37" spans="2:25" ht="13.5" thickBot="1">
      <c r="B37" s="114" t="s">
        <v>12</v>
      </c>
      <c r="C37" s="127">
        <v>683</v>
      </c>
      <c r="D37" s="128">
        <v>712</v>
      </c>
      <c r="E37" s="157">
        <f t="shared" si="36"/>
        <v>1395</v>
      </c>
      <c r="F37" s="127">
        <v>903</v>
      </c>
      <c r="G37" s="128">
        <v>901</v>
      </c>
      <c r="H37" s="163">
        <f t="shared" si="32"/>
        <v>1804</v>
      </c>
      <c r="I37" s="126">
        <f t="shared" si="33"/>
        <v>29.318996415770606</v>
      </c>
      <c r="J37" s="4"/>
      <c r="K37" s="7"/>
      <c r="L37" s="23" t="s">
        <v>12</v>
      </c>
      <c r="M37" s="40">
        <v>107751</v>
      </c>
      <c r="N37" s="38">
        <v>105957</v>
      </c>
      <c r="O37" s="174">
        <f t="shared" si="37"/>
        <v>213708</v>
      </c>
      <c r="P37" s="39">
        <v>0</v>
      </c>
      <c r="Q37" s="177">
        <f t="shared" si="34"/>
        <v>213708</v>
      </c>
      <c r="R37" s="40">
        <v>138828</v>
      </c>
      <c r="S37" s="38">
        <v>134948</v>
      </c>
      <c r="T37" s="174">
        <f t="shared" si="38"/>
        <v>273776</v>
      </c>
      <c r="U37" s="39">
        <v>0</v>
      </c>
      <c r="V37" s="177">
        <f>T37+U37</f>
        <v>273776</v>
      </c>
      <c r="W37" s="41">
        <f t="shared" si="35"/>
        <v>28.107511183484</v>
      </c>
    </row>
    <row r="38" spans="2:25" ht="14.25" thickTop="1" thickBot="1">
      <c r="B38" s="129" t="s">
        <v>57</v>
      </c>
      <c r="C38" s="130">
        <f>+C35+C36+C37</f>
        <v>1831</v>
      </c>
      <c r="D38" s="131">
        <f t="shared" ref="D38:H38" si="39">+D35+D36+D37</f>
        <v>1860</v>
      </c>
      <c r="E38" s="158">
        <f t="shared" si="39"/>
        <v>3691</v>
      </c>
      <c r="F38" s="130">
        <f t="shared" si="39"/>
        <v>2283</v>
      </c>
      <c r="G38" s="132">
        <f t="shared" si="39"/>
        <v>2281</v>
      </c>
      <c r="H38" s="167">
        <f t="shared" si="39"/>
        <v>4564</v>
      </c>
      <c r="I38" s="133">
        <f>IF(E38=0,0,((H38/E38)-1)*100)</f>
        <v>23.652126794906536</v>
      </c>
      <c r="J38" s="4"/>
      <c r="K38" s="4"/>
      <c r="L38" s="42" t="s">
        <v>57</v>
      </c>
      <c r="M38" s="43">
        <f>+M35+M36+M37</f>
        <v>272105</v>
      </c>
      <c r="N38" s="44">
        <f t="shared" ref="N38:V38" si="40">+N35+N36+N37</f>
        <v>272004</v>
      </c>
      <c r="O38" s="175">
        <f t="shared" si="40"/>
        <v>544109</v>
      </c>
      <c r="P38" s="45">
        <f t="shared" si="40"/>
        <v>0</v>
      </c>
      <c r="Q38" s="175">
        <f t="shared" si="40"/>
        <v>544109</v>
      </c>
      <c r="R38" s="46">
        <f t="shared" si="40"/>
        <v>355252</v>
      </c>
      <c r="S38" s="44">
        <f t="shared" si="40"/>
        <v>350289</v>
      </c>
      <c r="T38" s="175">
        <f t="shared" si="40"/>
        <v>705541</v>
      </c>
      <c r="U38" s="44">
        <f t="shared" si="40"/>
        <v>0</v>
      </c>
      <c r="V38" s="175">
        <f t="shared" si="40"/>
        <v>705541</v>
      </c>
      <c r="W38" s="47">
        <f>IF(Q38=0,0,((V38/Q38)-1)*100)</f>
        <v>29.669055281202851</v>
      </c>
    </row>
    <row r="39" spans="2:25" ht="13.5" thickTop="1">
      <c r="B39" s="109" t="s">
        <v>13</v>
      </c>
      <c r="C39" s="123">
        <v>775</v>
      </c>
      <c r="D39" s="125">
        <v>775</v>
      </c>
      <c r="E39" s="157">
        <f t="shared" ref="E39:E40" si="41">SUM(C39:D39)</f>
        <v>1550</v>
      </c>
      <c r="F39" s="123">
        <v>928</v>
      </c>
      <c r="G39" s="125">
        <v>928</v>
      </c>
      <c r="H39" s="163">
        <f t="shared" ref="H39:H40" si="42">SUM(F39:G39)</f>
        <v>1856</v>
      </c>
      <c r="I39" s="126">
        <f t="shared" ref="I39:I50" si="43">IF(E39=0,0,((H39/E39)-1)*100)</f>
        <v>19.741935483870975</v>
      </c>
      <c r="L39" s="14" t="s">
        <v>13</v>
      </c>
      <c r="M39" s="40">
        <v>106563</v>
      </c>
      <c r="N39" s="38">
        <v>116690</v>
      </c>
      <c r="O39" s="174">
        <f t="shared" ref="O39:O40" si="44">SUM(M39:N39)</f>
        <v>223253</v>
      </c>
      <c r="P39" s="39">
        <v>0</v>
      </c>
      <c r="Q39" s="177">
        <f t="shared" ref="Q39:Q40" si="45">O39+P39</f>
        <v>223253</v>
      </c>
      <c r="R39" s="40">
        <v>135070</v>
      </c>
      <c r="S39" s="38">
        <v>137498</v>
      </c>
      <c r="T39" s="174">
        <f t="shared" ref="T39:T40" si="46">SUM(R39:S39)</f>
        <v>272568</v>
      </c>
      <c r="U39" s="39">
        <v>0</v>
      </c>
      <c r="V39" s="177">
        <f>T39+U39</f>
        <v>272568</v>
      </c>
      <c r="W39" s="41">
        <f t="shared" ref="W39:W50" si="47">IF(Q39=0,0,((V39/Q39)-1)*100)</f>
        <v>22.089288833744682</v>
      </c>
    </row>
    <row r="40" spans="2:25">
      <c r="B40" s="109" t="s">
        <v>14</v>
      </c>
      <c r="C40" s="123">
        <v>658</v>
      </c>
      <c r="D40" s="125">
        <v>658</v>
      </c>
      <c r="E40" s="157">
        <f t="shared" si="41"/>
        <v>1316</v>
      </c>
      <c r="F40" s="123">
        <v>812</v>
      </c>
      <c r="G40" s="125">
        <v>812</v>
      </c>
      <c r="H40" s="163">
        <f t="shared" si="42"/>
        <v>1624</v>
      </c>
      <c r="I40" s="126">
        <f t="shared" si="43"/>
        <v>23.404255319148938</v>
      </c>
      <c r="J40" s="4"/>
      <c r="K40" s="4"/>
      <c r="L40" s="14" t="s">
        <v>14</v>
      </c>
      <c r="M40" s="40">
        <v>98040</v>
      </c>
      <c r="N40" s="38">
        <v>104731</v>
      </c>
      <c r="O40" s="174">
        <f t="shared" si="44"/>
        <v>202771</v>
      </c>
      <c r="P40" s="39">
        <v>0</v>
      </c>
      <c r="Q40" s="177">
        <f t="shared" si="45"/>
        <v>202771</v>
      </c>
      <c r="R40" s="40">
        <v>116432</v>
      </c>
      <c r="S40" s="38">
        <v>123722</v>
      </c>
      <c r="T40" s="174">
        <f t="shared" si="46"/>
        <v>240154</v>
      </c>
      <c r="U40" s="39">
        <v>0</v>
      </c>
      <c r="V40" s="177">
        <f>T40+U40</f>
        <v>240154</v>
      </c>
      <c r="W40" s="41">
        <f t="shared" si="47"/>
        <v>18.436068274062855</v>
      </c>
    </row>
    <row r="41" spans="2:25" ht="13.5" thickBot="1">
      <c r="B41" s="109" t="s">
        <v>15</v>
      </c>
      <c r="C41" s="123">
        <v>694</v>
      </c>
      <c r="D41" s="125">
        <v>694</v>
      </c>
      <c r="E41" s="157">
        <f>SUM(C41:D41)</f>
        <v>1388</v>
      </c>
      <c r="F41" s="123">
        <v>1013</v>
      </c>
      <c r="G41" s="125">
        <v>1013</v>
      </c>
      <c r="H41" s="163">
        <f>SUM(F41:G41)</f>
        <v>2026</v>
      </c>
      <c r="I41" s="126">
        <f>IF(E41=0,0,((H41/E41)-1)*100)</f>
        <v>45.965417867435157</v>
      </c>
      <c r="J41" s="4"/>
      <c r="K41" s="4"/>
      <c r="L41" s="14" t="s">
        <v>15</v>
      </c>
      <c r="M41" s="40">
        <v>102753</v>
      </c>
      <c r="N41" s="38">
        <v>106116</v>
      </c>
      <c r="O41" s="174">
        <f>SUM(M41:N41)</f>
        <v>208869</v>
      </c>
      <c r="P41" s="39">
        <v>0</v>
      </c>
      <c r="Q41" s="177">
        <f>O41+P41</f>
        <v>208869</v>
      </c>
      <c r="R41" s="40">
        <v>130000</v>
      </c>
      <c r="S41" s="38">
        <v>135450</v>
      </c>
      <c r="T41" s="174">
        <f>SUM(R41:S41)</f>
        <v>265450</v>
      </c>
      <c r="U41" s="39">
        <v>0</v>
      </c>
      <c r="V41" s="177">
        <f>T41+U41</f>
        <v>265450</v>
      </c>
      <c r="W41" s="41">
        <f>IF(Q41=0,0,((V41/Q41)-1)*100)</f>
        <v>27.08922817651256</v>
      </c>
    </row>
    <row r="42" spans="2:25" ht="14.25" thickTop="1" thickBot="1">
      <c r="B42" s="129" t="s">
        <v>61</v>
      </c>
      <c r="C42" s="130">
        <f>+C39+C40+C41</f>
        <v>2127</v>
      </c>
      <c r="D42" s="132">
        <f t="shared" ref="D42:H42" si="48">+D39+D40+D41</f>
        <v>2127</v>
      </c>
      <c r="E42" s="158">
        <f t="shared" si="48"/>
        <v>4254</v>
      </c>
      <c r="F42" s="130">
        <f t="shared" si="48"/>
        <v>2753</v>
      </c>
      <c r="G42" s="132">
        <f t="shared" si="48"/>
        <v>2753</v>
      </c>
      <c r="H42" s="164">
        <f t="shared" si="48"/>
        <v>5506</v>
      </c>
      <c r="I42" s="134">
        <f t="shared" ref="I42" si="49">IF(E42=0,0,((H42/E42)-1)*100)</f>
        <v>29.431123648330981</v>
      </c>
      <c r="J42" s="8"/>
      <c r="K42" s="8"/>
      <c r="L42" s="42" t="s">
        <v>61</v>
      </c>
      <c r="M42" s="46">
        <f>+M39+M40+M41</f>
        <v>307356</v>
      </c>
      <c r="N42" s="44">
        <f t="shared" ref="N42:V42" si="50">+N39+N40+N41</f>
        <v>327537</v>
      </c>
      <c r="O42" s="175">
        <f t="shared" si="50"/>
        <v>634893</v>
      </c>
      <c r="P42" s="45">
        <f t="shared" si="50"/>
        <v>0</v>
      </c>
      <c r="Q42" s="178">
        <f t="shared" si="50"/>
        <v>634893</v>
      </c>
      <c r="R42" s="46">
        <f t="shared" si="50"/>
        <v>381502</v>
      </c>
      <c r="S42" s="44">
        <f t="shared" si="50"/>
        <v>396670</v>
      </c>
      <c r="T42" s="175">
        <f t="shared" si="50"/>
        <v>778172</v>
      </c>
      <c r="U42" s="45">
        <f t="shared" si="50"/>
        <v>0</v>
      </c>
      <c r="V42" s="178">
        <f t="shared" si="50"/>
        <v>778172</v>
      </c>
      <c r="W42" s="47">
        <f t="shared" ref="W42" si="51">IF(Q42=0,0,((V42/Q42)-1)*100)</f>
        <v>22.567424747162114</v>
      </c>
      <c r="X42" s="292"/>
      <c r="Y42" s="292"/>
    </row>
    <row r="43" spans="2:25" ht="13.5" thickTop="1">
      <c r="B43" s="109" t="s">
        <v>16</v>
      </c>
      <c r="C43" s="135">
        <v>635</v>
      </c>
      <c r="D43" s="137">
        <v>635</v>
      </c>
      <c r="E43" s="157">
        <f t="shared" ref="E43:E45" si="52">SUM(C43:D43)</f>
        <v>1270</v>
      </c>
      <c r="F43" s="135">
        <v>939</v>
      </c>
      <c r="G43" s="137">
        <v>939</v>
      </c>
      <c r="H43" s="163">
        <f t="shared" ref="H43:H45" si="53">SUM(F43:G43)</f>
        <v>1878</v>
      </c>
      <c r="I43" s="126">
        <f t="shared" si="43"/>
        <v>47.874015748031496</v>
      </c>
      <c r="J43" s="8"/>
      <c r="K43" s="4"/>
      <c r="L43" s="14" t="s">
        <v>16</v>
      </c>
      <c r="M43" s="40">
        <v>91126</v>
      </c>
      <c r="N43" s="38">
        <v>91821</v>
      </c>
      <c r="O43" s="174">
        <f t="shared" ref="O43:O45" si="54">SUM(M43:N43)</f>
        <v>182947</v>
      </c>
      <c r="P43" s="145">
        <v>0</v>
      </c>
      <c r="Q43" s="279">
        <f t="shared" ref="Q43:Q45" si="55">O43+P43</f>
        <v>182947</v>
      </c>
      <c r="R43" s="40">
        <v>131160</v>
      </c>
      <c r="S43" s="38">
        <v>131202</v>
      </c>
      <c r="T43" s="174">
        <f t="shared" ref="T43:T45" si="56">SUM(R43:S43)</f>
        <v>262362</v>
      </c>
      <c r="U43" s="145">
        <v>0</v>
      </c>
      <c r="V43" s="279">
        <f>T43+U43</f>
        <v>262362</v>
      </c>
      <c r="W43" s="41">
        <f t="shared" si="47"/>
        <v>43.408746795520003</v>
      </c>
    </row>
    <row r="44" spans="2:25">
      <c r="B44" s="109" t="s">
        <v>17</v>
      </c>
      <c r="C44" s="135">
        <v>545</v>
      </c>
      <c r="D44" s="137">
        <v>545</v>
      </c>
      <c r="E44" s="157">
        <f>SUM(C44:D44)</f>
        <v>1090</v>
      </c>
      <c r="F44" s="135">
        <v>885</v>
      </c>
      <c r="G44" s="137">
        <v>885</v>
      </c>
      <c r="H44" s="163">
        <f>SUM(F44:G44)</f>
        <v>1770</v>
      </c>
      <c r="I44" s="126">
        <f>IF(E44=0,0,((H44/E44)-1)*100)</f>
        <v>62.385321100917437</v>
      </c>
      <c r="J44" s="4"/>
      <c r="K44" s="4"/>
      <c r="L44" s="14" t="s">
        <v>17</v>
      </c>
      <c r="M44" s="40">
        <v>78625</v>
      </c>
      <c r="N44" s="38">
        <v>78250</v>
      </c>
      <c r="O44" s="174">
        <f>SUM(M44:N44)</f>
        <v>156875</v>
      </c>
      <c r="P44" s="145">
        <v>0</v>
      </c>
      <c r="Q44" s="174">
        <f>O44+P44</f>
        <v>156875</v>
      </c>
      <c r="R44" s="40">
        <v>121010</v>
      </c>
      <c r="S44" s="38">
        <v>120633</v>
      </c>
      <c r="T44" s="174">
        <f>SUM(R44:S44)</f>
        <v>241643</v>
      </c>
      <c r="U44" s="145">
        <v>0</v>
      </c>
      <c r="V44" s="174">
        <f>T44+U44</f>
        <v>241643</v>
      </c>
      <c r="W44" s="41">
        <f>IF(Q44=0,0,((V44/Q44)-1)*100)</f>
        <v>54.035378486055777</v>
      </c>
    </row>
    <row r="45" spans="2:25" ht="13.5" thickBot="1">
      <c r="B45" s="109" t="s">
        <v>18</v>
      </c>
      <c r="C45" s="135">
        <v>516</v>
      </c>
      <c r="D45" s="137">
        <v>516</v>
      </c>
      <c r="E45" s="157">
        <f t="shared" si="52"/>
        <v>1032</v>
      </c>
      <c r="F45" s="135">
        <v>751</v>
      </c>
      <c r="G45" s="137">
        <v>752</v>
      </c>
      <c r="H45" s="163">
        <f t="shared" si="53"/>
        <v>1503</v>
      </c>
      <c r="I45" s="126">
        <f t="shared" si="43"/>
        <v>45.63953488372092</v>
      </c>
      <c r="J45" s="4"/>
      <c r="K45" s="4"/>
      <c r="L45" s="14" t="s">
        <v>18</v>
      </c>
      <c r="M45" s="40">
        <v>69508</v>
      </c>
      <c r="N45" s="38">
        <v>69360</v>
      </c>
      <c r="O45" s="174">
        <f t="shared" si="54"/>
        <v>138868</v>
      </c>
      <c r="P45" s="145">
        <v>0</v>
      </c>
      <c r="Q45" s="174">
        <f t="shared" si="55"/>
        <v>138868</v>
      </c>
      <c r="R45" s="40">
        <v>113099</v>
      </c>
      <c r="S45" s="38">
        <v>113326</v>
      </c>
      <c r="T45" s="174">
        <f t="shared" si="56"/>
        <v>226425</v>
      </c>
      <c r="U45" s="145">
        <v>0</v>
      </c>
      <c r="V45" s="174">
        <f>T45+U45</f>
        <v>226425</v>
      </c>
      <c r="W45" s="41">
        <f t="shared" si="47"/>
        <v>63.050522798628904</v>
      </c>
    </row>
    <row r="46" spans="2:25" ht="16.5" thickTop="1" thickBot="1">
      <c r="B46" s="138" t="s">
        <v>19</v>
      </c>
      <c r="C46" s="130">
        <f>+C43+C44+C45</f>
        <v>1696</v>
      </c>
      <c r="D46" s="140">
        <f t="shared" ref="D46:H46" si="57">+D43+D44+D45</f>
        <v>1696</v>
      </c>
      <c r="E46" s="159">
        <f t="shared" si="57"/>
        <v>3392</v>
      </c>
      <c r="F46" s="130">
        <f t="shared" si="57"/>
        <v>2575</v>
      </c>
      <c r="G46" s="140">
        <f t="shared" si="57"/>
        <v>2576</v>
      </c>
      <c r="H46" s="165">
        <f t="shared" si="57"/>
        <v>5151</v>
      </c>
      <c r="I46" s="133">
        <f t="shared" si="43"/>
        <v>51.857311320754704</v>
      </c>
      <c r="J46" s="10"/>
      <c r="K46" s="11"/>
      <c r="L46" s="48" t="s">
        <v>19</v>
      </c>
      <c r="M46" s="49">
        <f>+M43+M44+M45</f>
        <v>239259</v>
      </c>
      <c r="N46" s="50">
        <f t="shared" ref="N46:V46" si="58">+N43+N44+N45</f>
        <v>239431</v>
      </c>
      <c r="O46" s="176">
        <f t="shared" si="58"/>
        <v>478690</v>
      </c>
      <c r="P46" s="50">
        <f t="shared" si="58"/>
        <v>0</v>
      </c>
      <c r="Q46" s="176">
        <f t="shared" si="58"/>
        <v>478690</v>
      </c>
      <c r="R46" s="49">
        <f t="shared" si="58"/>
        <v>365269</v>
      </c>
      <c r="S46" s="50">
        <f t="shared" si="58"/>
        <v>365161</v>
      </c>
      <c r="T46" s="176">
        <f t="shared" si="58"/>
        <v>730430</v>
      </c>
      <c r="U46" s="50">
        <f t="shared" si="58"/>
        <v>0</v>
      </c>
      <c r="V46" s="176">
        <f t="shared" si="58"/>
        <v>730430</v>
      </c>
      <c r="W46" s="51">
        <f t="shared" si="47"/>
        <v>52.589358457456804</v>
      </c>
    </row>
    <row r="47" spans="2:25" ht="13.5" thickTop="1">
      <c r="B47" s="109" t="s">
        <v>20</v>
      </c>
      <c r="C47" s="123">
        <v>482</v>
      </c>
      <c r="D47" s="125">
        <v>482</v>
      </c>
      <c r="E47" s="160">
        <f t="shared" ref="E47:E49" si="59">SUM(C47:D47)</f>
        <v>964</v>
      </c>
      <c r="F47" s="123">
        <v>792</v>
      </c>
      <c r="G47" s="125">
        <v>791</v>
      </c>
      <c r="H47" s="166">
        <f t="shared" ref="H47:H49" si="60">SUM(F47:G47)</f>
        <v>1583</v>
      </c>
      <c r="I47" s="126">
        <f t="shared" si="43"/>
        <v>64.211618257261406</v>
      </c>
      <c r="J47" s="4"/>
      <c r="K47" s="4"/>
      <c r="L47" s="14" t="s">
        <v>21</v>
      </c>
      <c r="M47" s="40">
        <v>74545</v>
      </c>
      <c r="N47" s="38">
        <v>77281</v>
      </c>
      <c r="O47" s="174">
        <f t="shared" ref="O47:O49" si="61">SUM(M47:N47)</f>
        <v>151826</v>
      </c>
      <c r="P47" s="145">
        <v>0</v>
      </c>
      <c r="Q47" s="174">
        <f>O47+P47</f>
        <v>151826</v>
      </c>
      <c r="R47" s="40">
        <v>126436</v>
      </c>
      <c r="S47" s="38">
        <v>127137</v>
      </c>
      <c r="T47" s="174">
        <f t="shared" ref="T47:T49" si="62">SUM(R47:S47)</f>
        <v>253573</v>
      </c>
      <c r="U47" s="145">
        <v>0</v>
      </c>
      <c r="V47" s="174">
        <f>T47+U47</f>
        <v>253573</v>
      </c>
      <c r="W47" s="41">
        <f t="shared" si="47"/>
        <v>67.015530936730201</v>
      </c>
    </row>
    <row r="48" spans="2:25">
      <c r="B48" s="109" t="s">
        <v>22</v>
      </c>
      <c r="C48" s="123">
        <v>546</v>
      </c>
      <c r="D48" s="125">
        <v>546</v>
      </c>
      <c r="E48" s="157">
        <f t="shared" si="59"/>
        <v>1092</v>
      </c>
      <c r="F48" s="123">
        <v>868</v>
      </c>
      <c r="G48" s="125">
        <v>868</v>
      </c>
      <c r="H48" s="157">
        <f t="shared" si="60"/>
        <v>1736</v>
      </c>
      <c r="I48" s="126">
        <f t="shared" si="43"/>
        <v>58.974358974358964</v>
      </c>
      <c r="J48" s="4"/>
      <c r="K48" s="4"/>
      <c r="L48" s="14" t="s">
        <v>22</v>
      </c>
      <c r="M48" s="40">
        <v>80825</v>
      </c>
      <c r="N48" s="38">
        <v>86333</v>
      </c>
      <c r="O48" s="174">
        <f t="shared" si="61"/>
        <v>167158</v>
      </c>
      <c r="P48" s="145">
        <v>0</v>
      </c>
      <c r="Q48" s="174">
        <f t="shared" ref="Q48:Q49" si="63">O48+P48</f>
        <v>167158</v>
      </c>
      <c r="R48" s="40">
        <v>132281</v>
      </c>
      <c r="S48" s="38">
        <v>137289</v>
      </c>
      <c r="T48" s="174">
        <f t="shared" si="62"/>
        <v>269570</v>
      </c>
      <c r="U48" s="145">
        <v>0</v>
      </c>
      <c r="V48" s="174">
        <f>T48+U48</f>
        <v>269570</v>
      </c>
      <c r="W48" s="41">
        <f t="shared" si="47"/>
        <v>61.266586104164929</v>
      </c>
    </row>
    <row r="49" spans="2:25" ht="13.5" thickBot="1">
      <c r="B49" s="109" t="s">
        <v>23</v>
      </c>
      <c r="C49" s="123">
        <v>510</v>
      </c>
      <c r="D49" s="141">
        <v>510</v>
      </c>
      <c r="E49" s="161">
        <f t="shared" si="59"/>
        <v>1020</v>
      </c>
      <c r="F49" s="123">
        <v>798</v>
      </c>
      <c r="G49" s="141">
        <v>799</v>
      </c>
      <c r="H49" s="161">
        <f t="shared" si="60"/>
        <v>1597</v>
      </c>
      <c r="I49" s="142">
        <f t="shared" si="43"/>
        <v>56.568627450980394</v>
      </c>
      <c r="J49" s="4"/>
      <c r="K49" s="4"/>
      <c r="L49" s="14" t="s">
        <v>23</v>
      </c>
      <c r="M49" s="40">
        <v>79105</v>
      </c>
      <c r="N49" s="38">
        <v>81299</v>
      </c>
      <c r="O49" s="174">
        <f t="shared" si="61"/>
        <v>160404</v>
      </c>
      <c r="P49" s="145">
        <v>0</v>
      </c>
      <c r="Q49" s="174">
        <f t="shared" si="63"/>
        <v>160404</v>
      </c>
      <c r="R49" s="40">
        <v>121573</v>
      </c>
      <c r="S49" s="38">
        <v>122821</v>
      </c>
      <c r="T49" s="174">
        <f t="shared" si="62"/>
        <v>244394</v>
      </c>
      <c r="U49" s="145">
        <v>0</v>
      </c>
      <c r="V49" s="174">
        <f>T49+U49</f>
        <v>244394</v>
      </c>
      <c r="W49" s="41">
        <f t="shared" si="47"/>
        <v>52.36153711877509</v>
      </c>
    </row>
    <row r="50" spans="2:25" ht="14.25" thickTop="1" thickBot="1">
      <c r="B50" s="129" t="s">
        <v>24</v>
      </c>
      <c r="C50" s="130">
        <f>+C47+C48+C49</f>
        <v>1538</v>
      </c>
      <c r="D50" s="132">
        <f t="shared" ref="D50:H50" si="64">+D47+D48+D49</f>
        <v>1538</v>
      </c>
      <c r="E50" s="158">
        <f t="shared" si="64"/>
        <v>3076</v>
      </c>
      <c r="F50" s="130">
        <f t="shared" si="64"/>
        <v>2458</v>
      </c>
      <c r="G50" s="132">
        <f t="shared" si="64"/>
        <v>2458</v>
      </c>
      <c r="H50" s="167">
        <f t="shared" si="64"/>
        <v>4916</v>
      </c>
      <c r="I50" s="133">
        <f t="shared" si="43"/>
        <v>59.81794538361509</v>
      </c>
      <c r="J50" s="4"/>
      <c r="K50" s="4"/>
      <c r="L50" s="42" t="s">
        <v>24</v>
      </c>
      <c r="M50" s="46">
        <f>+M47+M48+M49</f>
        <v>234475</v>
      </c>
      <c r="N50" s="44">
        <f t="shared" ref="N50:V50" si="65">+N47+N48+N49</f>
        <v>244913</v>
      </c>
      <c r="O50" s="175">
        <f t="shared" si="65"/>
        <v>479388</v>
      </c>
      <c r="P50" s="44">
        <f t="shared" si="65"/>
        <v>0</v>
      </c>
      <c r="Q50" s="175">
        <f t="shared" si="65"/>
        <v>479388</v>
      </c>
      <c r="R50" s="46">
        <f t="shared" si="65"/>
        <v>380290</v>
      </c>
      <c r="S50" s="44">
        <f t="shared" si="65"/>
        <v>387247</v>
      </c>
      <c r="T50" s="175">
        <f t="shared" si="65"/>
        <v>767537</v>
      </c>
      <c r="U50" s="44">
        <f t="shared" si="65"/>
        <v>0</v>
      </c>
      <c r="V50" s="175">
        <f t="shared" si="65"/>
        <v>767537</v>
      </c>
      <c r="W50" s="47">
        <f t="shared" si="47"/>
        <v>60.107678957337264</v>
      </c>
    </row>
    <row r="51" spans="2:25" ht="14.25" thickTop="1" thickBot="1">
      <c r="B51" s="129" t="s">
        <v>62</v>
      </c>
      <c r="C51" s="130">
        <f t="shared" ref="C51:H51" si="66">+C42+C46+C50</f>
        <v>5361</v>
      </c>
      <c r="D51" s="132">
        <f t="shared" si="66"/>
        <v>5361</v>
      </c>
      <c r="E51" s="158">
        <f t="shared" si="66"/>
        <v>10722</v>
      </c>
      <c r="F51" s="130">
        <f t="shared" si="66"/>
        <v>7786</v>
      </c>
      <c r="G51" s="132">
        <f t="shared" si="66"/>
        <v>7787</v>
      </c>
      <c r="H51" s="164">
        <f t="shared" si="66"/>
        <v>15573</v>
      </c>
      <c r="I51" s="134">
        <f>IF(E51=0,0,((H51/E51)-1)*100)</f>
        <v>45.243424734191386</v>
      </c>
      <c r="J51" s="8"/>
      <c r="K51" s="4"/>
      <c r="L51" s="42" t="s">
        <v>62</v>
      </c>
      <c r="M51" s="46">
        <f t="shared" ref="M51:V51" si="67">+M42+M46+M50</f>
        <v>781090</v>
      </c>
      <c r="N51" s="44">
        <f t="shared" si="67"/>
        <v>811881</v>
      </c>
      <c r="O51" s="175">
        <f t="shared" si="67"/>
        <v>1592971</v>
      </c>
      <c r="P51" s="45">
        <f t="shared" si="67"/>
        <v>0</v>
      </c>
      <c r="Q51" s="178">
        <f t="shared" si="67"/>
        <v>1592971</v>
      </c>
      <c r="R51" s="46">
        <f t="shared" si="67"/>
        <v>1127061</v>
      </c>
      <c r="S51" s="44">
        <f t="shared" si="67"/>
        <v>1149078</v>
      </c>
      <c r="T51" s="175">
        <f t="shared" si="67"/>
        <v>2276139</v>
      </c>
      <c r="U51" s="45">
        <f t="shared" si="67"/>
        <v>0</v>
      </c>
      <c r="V51" s="178">
        <f t="shared" si="67"/>
        <v>2276139</v>
      </c>
      <c r="W51" s="47">
        <f>IF(Q51=0,0,((V51/Q51)-1)*100)</f>
        <v>42.886405339456914</v>
      </c>
      <c r="X51" s="292"/>
      <c r="Y51" s="292"/>
    </row>
    <row r="52" spans="2:25" ht="14.25" thickTop="1" thickBot="1">
      <c r="B52" s="129" t="s">
        <v>7</v>
      </c>
      <c r="C52" s="130">
        <f>+C51+C38</f>
        <v>7192</v>
      </c>
      <c r="D52" s="132">
        <f t="shared" ref="D52:H52" si="68">+D51+D38</f>
        <v>7221</v>
      </c>
      <c r="E52" s="158">
        <f t="shared" si="68"/>
        <v>14413</v>
      </c>
      <c r="F52" s="130">
        <f t="shared" si="68"/>
        <v>10069</v>
      </c>
      <c r="G52" s="132">
        <f t="shared" si="68"/>
        <v>10068</v>
      </c>
      <c r="H52" s="164">
        <f t="shared" si="68"/>
        <v>20137</v>
      </c>
      <c r="I52" s="134">
        <f t="shared" ref="I52" si="69">IF(E52=0,0,((H52/E52)-1)*100)</f>
        <v>39.71414695066953</v>
      </c>
      <c r="J52" s="8"/>
      <c r="K52" s="8"/>
      <c r="L52" s="42" t="s">
        <v>7</v>
      </c>
      <c r="M52" s="46">
        <f>+M51+M38</f>
        <v>1053195</v>
      </c>
      <c r="N52" s="44">
        <f t="shared" ref="N52:V52" si="70">+N51+N38</f>
        <v>1083885</v>
      </c>
      <c r="O52" s="175">
        <f t="shared" si="70"/>
        <v>2137080</v>
      </c>
      <c r="P52" s="45">
        <f t="shared" si="70"/>
        <v>0</v>
      </c>
      <c r="Q52" s="178">
        <f t="shared" si="70"/>
        <v>2137080</v>
      </c>
      <c r="R52" s="46">
        <f t="shared" si="70"/>
        <v>1482313</v>
      </c>
      <c r="S52" s="44">
        <f t="shared" si="70"/>
        <v>1499367</v>
      </c>
      <c r="T52" s="175">
        <f t="shared" si="70"/>
        <v>2981680</v>
      </c>
      <c r="U52" s="45">
        <f t="shared" si="70"/>
        <v>0</v>
      </c>
      <c r="V52" s="178">
        <f t="shared" si="70"/>
        <v>2981680</v>
      </c>
      <c r="W52" s="47">
        <f t="shared" ref="W52" si="71">IF(Q52=0,0,((V52/Q52)-1)*100)</f>
        <v>39.521215864637725</v>
      </c>
      <c r="X52" s="292"/>
      <c r="Y52" s="292"/>
    </row>
    <row r="53" spans="2:25" ht="14.25" thickTop="1" thickBot="1">
      <c r="B53" s="143" t="s">
        <v>60</v>
      </c>
      <c r="C53" s="105"/>
      <c r="D53" s="105"/>
      <c r="E53" s="105"/>
      <c r="F53" s="105"/>
      <c r="G53" s="105"/>
      <c r="H53" s="105"/>
      <c r="I53" s="106"/>
      <c r="J53" s="4"/>
      <c r="K53" s="4"/>
      <c r="L53" s="55" t="s">
        <v>60</v>
      </c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4"/>
    </row>
    <row r="54" spans="2:25" ht="13.5" thickTop="1">
      <c r="B54" s="657" t="s">
        <v>27</v>
      </c>
      <c r="C54" s="658"/>
      <c r="D54" s="658"/>
      <c r="E54" s="658"/>
      <c r="F54" s="658"/>
      <c r="G54" s="658"/>
      <c r="H54" s="658"/>
      <c r="I54" s="659"/>
      <c r="J54" s="4"/>
      <c r="K54" s="4"/>
      <c r="L54" s="660" t="s">
        <v>28</v>
      </c>
      <c r="M54" s="661"/>
      <c r="N54" s="661"/>
      <c r="O54" s="661"/>
      <c r="P54" s="661"/>
      <c r="Q54" s="661"/>
      <c r="R54" s="661"/>
      <c r="S54" s="661"/>
      <c r="T54" s="661"/>
      <c r="U54" s="661"/>
      <c r="V54" s="661"/>
      <c r="W54" s="662"/>
    </row>
    <row r="55" spans="2:25" ht="13.5" thickBot="1">
      <c r="B55" s="663" t="s">
        <v>30</v>
      </c>
      <c r="C55" s="664"/>
      <c r="D55" s="664"/>
      <c r="E55" s="664"/>
      <c r="F55" s="664"/>
      <c r="G55" s="664"/>
      <c r="H55" s="664"/>
      <c r="I55" s="665"/>
      <c r="J55" s="4"/>
      <c r="K55" s="4"/>
      <c r="L55" s="666" t="s">
        <v>50</v>
      </c>
      <c r="M55" s="667"/>
      <c r="N55" s="667"/>
      <c r="O55" s="667"/>
      <c r="P55" s="667"/>
      <c r="Q55" s="667"/>
      <c r="R55" s="667"/>
      <c r="S55" s="667"/>
      <c r="T55" s="667"/>
      <c r="U55" s="667"/>
      <c r="V55" s="667"/>
      <c r="W55" s="668"/>
    </row>
    <row r="56" spans="2:25" ht="14.25" thickTop="1" thickBot="1">
      <c r="B56" s="104"/>
      <c r="C56" s="105"/>
      <c r="D56" s="105"/>
      <c r="E56" s="105"/>
      <c r="F56" s="105"/>
      <c r="G56" s="105"/>
      <c r="H56" s="105"/>
      <c r="I56" s="106"/>
      <c r="J56" s="4"/>
      <c r="K56" s="4"/>
      <c r="L56" s="52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4"/>
    </row>
    <row r="57" spans="2:25" ht="14.25" thickTop="1" thickBot="1">
      <c r="B57" s="107"/>
      <c r="C57" s="693" t="s">
        <v>58</v>
      </c>
      <c r="D57" s="694"/>
      <c r="E57" s="695"/>
      <c r="F57" s="669" t="s">
        <v>59</v>
      </c>
      <c r="G57" s="670"/>
      <c r="H57" s="671"/>
      <c r="I57" s="108" t="s">
        <v>2</v>
      </c>
      <c r="J57" s="4"/>
      <c r="K57" s="4"/>
      <c r="L57" s="12"/>
      <c r="M57" s="672" t="s">
        <v>58</v>
      </c>
      <c r="N57" s="673"/>
      <c r="O57" s="673"/>
      <c r="P57" s="673"/>
      <c r="Q57" s="674"/>
      <c r="R57" s="672" t="s">
        <v>59</v>
      </c>
      <c r="S57" s="673"/>
      <c r="T57" s="673"/>
      <c r="U57" s="673"/>
      <c r="V57" s="674"/>
      <c r="W57" s="13" t="s">
        <v>2</v>
      </c>
    </row>
    <row r="58" spans="2:25" ht="13.5" thickTop="1">
      <c r="B58" s="109" t="s">
        <v>3</v>
      </c>
      <c r="C58" s="110"/>
      <c r="D58" s="111"/>
      <c r="E58" s="112"/>
      <c r="F58" s="110"/>
      <c r="G58" s="111"/>
      <c r="H58" s="112"/>
      <c r="I58" s="113" t="s">
        <v>4</v>
      </c>
      <c r="J58" s="4"/>
      <c r="K58" s="4"/>
      <c r="L58" s="14" t="s">
        <v>3</v>
      </c>
      <c r="M58" s="15"/>
      <c r="N58" s="16"/>
      <c r="O58" s="17"/>
      <c r="P58" s="18"/>
      <c r="Q58" s="19"/>
      <c r="R58" s="20"/>
      <c r="S58" s="16"/>
      <c r="T58" s="17"/>
      <c r="U58" s="18"/>
      <c r="V58" s="21"/>
      <c r="W58" s="22" t="s">
        <v>4</v>
      </c>
    </row>
    <row r="59" spans="2:25" ht="13.5" thickBot="1">
      <c r="B59" s="114" t="s">
        <v>29</v>
      </c>
      <c r="C59" s="115" t="s">
        <v>5</v>
      </c>
      <c r="D59" s="116" t="s">
        <v>6</v>
      </c>
      <c r="E59" s="346" t="s">
        <v>7</v>
      </c>
      <c r="F59" s="115" t="s">
        <v>5</v>
      </c>
      <c r="G59" s="116" t="s">
        <v>6</v>
      </c>
      <c r="H59" s="346" t="s">
        <v>7</v>
      </c>
      <c r="I59" s="118"/>
      <c r="J59" s="4"/>
      <c r="K59" s="4"/>
      <c r="L59" s="23"/>
      <c r="M59" s="24" t="s">
        <v>8</v>
      </c>
      <c r="N59" s="25" t="s">
        <v>9</v>
      </c>
      <c r="O59" s="26" t="s">
        <v>31</v>
      </c>
      <c r="P59" s="27" t="s">
        <v>32</v>
      </c>
      <c r="Q59" s="26" t="s">
        <v>7</v>
      </c>
      <c r="R59" s="28" t="s">
        <v>8</v>
      </c>
      <c r="S59" s="25" t="s">
        <v>9</v>
      </c>
      <c r="T59" s="26" t="s">
        <v>31</v>
      </c>
      <c r="U59" s="27" t="s">
        <v>32</v>
      </c>
      <c r="V59" s="26" t="s">
        <v>7</v>
      </c>
      <c r="W59" s="29"/>
    </row>
    <row r="60" spans="2:25" ht="5.25" customHeight="1" thickTop="1">
      <c r="B60" s="109"/>
      <c r="C60" s="119"/>
      <c r="D60" s="120"/>
      <c r="E60" s="121"/>
      <c r="F60" s="119"/>
      <c r="G60" s="120"/>
      <c r="H60" s="121"/>
      <c r="I60" s="122"/>
      <c r="J60" s="4"/>
      <c r="K60" s="4"/>
      <c r="L60" s="14"/>
      <c r="M60" s="30"/>
      <c r="N60" s="31"/>
      <c r="O60" s="32"/>
      <c r="P60" s="33"/>
      <c r="Q60" s="32"/>
      <c r="R60" s="34"/>
      <c r="S60" s="31"/>
      <c r="T60" s="32"/>
      <c r="U60" s="33"/>
      <c r="V60" s="35"/>
      <c r="W60" s="36"/>
    </row>
    <row r="61" spans="2:25">
      <c r="B61" s="109" t="s">
        <v>10</v>
      </c>
      <c r="C61" s="123">
        <f t="shared" ref="C61:H63" si="72">+C9+C35</f>
        <v>651</v>
      </c>
      <c r="D61" s="125">
        <f t="shared" si="72"/>
        <v>649</v>
      </c>
      <c r="E61" s="163">
        <f t="shared" si="72"/>
        <v>1300</v>
      </c>
      <c r="F61" s="123">
        <f t="shared" si="72"/>
        <v>834</v>
      </c>
      <c r="G61" s="125">
        <f t="shared" si="72"/>
        <v>834</v>
      </c>
      <c r="H61" s="163">
        <f t="shared" si="72"/>
        <v>1668</v>
      </c>
      <c r="I61" s="126">
        <f t="shared" ref="I61:I63" si="73">IF(E61=0,0,((H61/E61)-1)*100)</f>
        <v>28.307692307692299</v>
      </c>
      <c r="J61" s="4"/>
      <c r="K61" s="7"/>
      <c r="L61" s="14" t="s">
        <v>10</v>
      </c>
      <c r="M61" s="37">
        <f t="shared" ref="M61:N63" si="74">+M9+M35</f>
        <v>90584</v>
      </c>
      <c r="N61" s="38">
        <f t="shared" si="74"/>
        <v>92303</v>
      </c>
      <c r="O61" s="174">
        <f>SUM(M61:N61)</f>
        <v>182887</v>
      </c>
      <c r="P61" s="39">
        <f t="shared" ref="P61:S63" si="75">+P9+P35</f>
        <v>0</v>
      </c>
      <c r="Q61" s="174">
        <f t="shared" si="75"/>
        <v>182887</v>
      </c>
      <c r="R61" s="40">
        <f t="shared" si="75"/>
        <v>119365</v>
      </c>
      <c r="S61" s="38">
        <f t="shared" si="75"/>
        <v>118793</v>
      </c>
      <c r="T61" s="174">
        <f>SUM(R61:S61)</f>
        <v>238158</v>
      </c>
      <c r="U61" s="39">
        <f>U9+U35</f>
        <v>0</v>
      </c>
      <c r="V61" s="177">
        <f>+T61+U61</f>
        <v>238158</v>
      </c>
      <c r="W61" s="41">
        <f t="shared" ref="W61:W63" si="76">IF(Q61=0,0,((V61/Q61)-1)*100)</f>
        <v>30.22139353808635</v>
      </c>
    </row>
    <row r="62" spans="2:25">
      <c r="B62" s="109" t="s">
        <v>11</v>
      </c>
      <c r="C62" s="123">
        <f t="shared" si="72"/>
        <v>649</v>
      </c>
      <c r="D62" s="125">
        <f t="shared" si="72"/>
        <v>650</v>
      </c>
      <c r="E62" s="163">
        <f t="shared" si="72"/>
        <v>1299</v>
      </c>
      <c r="F62" s="123">
        <f t="shared" si="72"/>
        <v>810</v>
      </c>
      <c r="G62" s="125">
        <f t="shared" si="72"/>
        <v>810</v>
      </c>
      <c r="H62" s="163">
        <f t="shared" si="72"/>
        <v>1620</v>
      </c>
      <c r="I62" s="126">
        <f t="shared" si="73"/>
        <v>24.711316397228632</v>
      </c>
      <c r="J62" s="4"/>
      <c r="K62" s="7"/>
      <c r="L62" s="14" t="s">
        <v>11</v>
      </c>
      <c r="M62" s="37">
        <f t="shared" si="74"/>
        <v>95491</v>
      </c>
      <c r="N62" s="38">
        <f t="shared" si="74"/>
        <v>94384</v>
      </c>
      <c r="O62" s="174">
        <f t="shared" ref="O62:O63" si="77">SUM(M62:N62)</f>
        <v>189875</v>
      </c>
      <c r="P62" s="39">
        <f t="shared" si="75"/>
        <v>0</v>
      </c>
      <c r="Q62" s="174">
        <f t="shared" si="75"/>
        <v>189875</v>
      </c>
      <c r="R62" s="40">
        <f t="shared" si="75"/>
        <v>130370</v>
      </c>
      <c r="S62" s="38">
        <f t="shared" si="75"/>
        <v>127429</v>
      </c>
      <c r="T62" s="174">
        <f t="shared" ref="T62:T63" si="78">SUM(R62:S62)</f>
        <v>257799</v>
      </c>
      <c r="U62" s="39">
        <f>U10+U36</f>
        <v>0</v>
      </c>
      <c r="V62" s="177">
        <f>+T62+U62</f>
        <v>257799</v>
      </c>
      <c r="W62" s="41">
        <f t="shared" si="76"/>
        <v>35.773008558262021</v>
      </c>
    </row>
    <row r="63" spans="2:25" ht="13.5" thickBot="1">
      <c r="B63" s="114" t="s">
        <v>12</v>
      </c>
      <c r="C63" s="127">
        <f t="shared" si="72"/>
        <v>758</v>
      </c>
      <c r="D63" s="128">
        <f t="shared" si="72"/>
        <v>787</v>
      </c>
      <c r="E63" s="163">
        <f t="shared" si="72"/>
        <v>1545</v>
      </c>
      <c r="F63" s="127">
        <f t="shared" si="72"/>
        <v>1041</v>
      </c>
      <c r="G63" s="128">
        <f t="shared" si="72"/>
        <v>1039</v>
      </c>
      <c r="H63" s="163">
        <f t="shared" si="72"/>
        <v>2080</v>
      </c>
      <c r="I63" s="126">
        <f t="shared" si="73"/>
        <v>34.627831715210355</v>
      </c>
      <c r="J63" s="4"/>
      <c r="K63" s="7"/>
      <c r="L63" s="23" t="s">
        <v>12</v>
      </c>
      <c r="M63" s="37">
        <f t="shared" si="74"/>
        <v>118989</v>
      </c>
      <c r="N63" s="38">
        <f t="shared" si="74"/>
        <v>116988</v>
      </c>
      <c r="O63" s="174">
        <f t="shared" si="77"/>
        <v>235977</v>
      </c>
      <c r="P63" s="39">
        <f t="shared" si="75"/>
        <v>0</v>
      </c>
      <c r="Q63" s="174">
        <f t="shared" si="75"/>
        <v>235977</v>
      </c>
      <c r="R63" s="40">
        <f t="shared" si="75"/>
        <v>158287</v>
      </c>
      <c r="S63" s="38">
        <f t="shared" si="75"/>
        <v>153814</v>
      </c>
      <c r="T63" s="174">
        <f t="shared" si="78"/>
        <v>312101</v>
      </c>
      <c r="U63" s="39">
        <f>U11+U37</f>
        <v>0</v>
      </c>
      <c r="V63" s="177">
        <f>+T63+U63</f>
        <v>312101</v>
      </c>
      <c r="W63" s="41">
        <f t="shared" si="76"/>
        <v>32.25907609639922</v>
      </c>
    </row>
    <row r="64" spans="2:25" ht="14.25" thickTop="1" thickBot="1">
      <c r="B64" s="129" t="s">
        <v>57</v>
      </c>
      <c r="C64" s="130">
        <f>+C61+C62+C63</f>
        <v>2058</v>
      </c>
      <c r="D64" s="131">
        <f t="shared" ref="D64:H64" si="79">+D61+D62+D63</f>
        <v>2086</v>
      </c>
      <c r="E64" s="158">
        <f t="shared" si="79"/>
        <v>4144</v>
      </c>
      <c r="F64" s="130">
        <f t="shared" si="79"/>
        <v>2685</v>
      </c>
      <c r="G64" s="132">
        <f t="shared" si="79"/>
        <v>2683</v>
      </c>
      <c r="H64" s="167">
        <f t="shared" si="79"/>
        <v>5368</v>
      </c>
      <c r="I64" s="133">
        <f>IF(E64=0,0,((H64/E64)-1)*100)</f>
        <v>29.536679536679532</v>
      </c>
      <c r="J64" s="4"/>
      <c r="K64" s="4"/>
      <c r="L64" s="42" t="s">
        <v>57</v>
      </c>
      <c r="M64" s="43">
        <f>+M61+M62+M63</f>
        <v>305064</v>
      </c>
      <c r="N64" s="44">
        <f t="shared" ref="N64:V64" si="80">+N61+N62+N63</f>
        <v>303675</v>
      </c>
      <c r="O64" s="175">
        <f t="shared" si="80"/>
        <v>608739</v>
      </c>
      <c r="P64" s="45">
        <f t="shared" si="80"/>
        <v>0</v>
      </c>
      <c r="Q64" s="175">
        <f t="shared" si="80"/>
        <v>608739</v>
      </c>
      <c r="R64" s="46">
        <f t="shared" si="80"/>
        <v>408022</v>
      </c>
      <c r="S64" s="44">
        <f t="shared" si="80"/>
        <v>400036</v>
      </c>
      <c r="T64" s="175">
        <f t="shared" si="80"/>
        <v>808058</v>
      </c>
      <c r="U64" s="44">
        <f t="shared" si="80"/>
        <v>0</v>
      </c>
      <c r="V64" s="175">
        <f t="shared" si="80"/>
        <v>808058</v>
      </c>
      <c r="W64" s="47">
        <f>IF(Q64=0,0,((V64/Q64)-1)*100)</f>
        <v>32.742932521162601</v>
      </c>
    </row>
    <row r="65" spans="2:25" ht="13.5" thickTop="1">
      <c r="B65" s="109" t="s">
        <v>13</v>
      </c>
      <c r="C65" s="123">
        <f t="shared" ref="C65:H67" si="81">+C13+C39</f>
        <v>851</v>
      </c>
      <c r="D65" s="125">
        <f t="shared" si="81"/>
        <v>851</v>
      </c>
      <c r="E65" s="163">
        <f t="shared" si="81"/>
        <v>1702</v>
      </c>
      <c r="F65" s="123">
        <f t="shared" si="81"/>
        <v>1126</v>
      </c>
      <c r="G65" s="125">
        <f t="shared" si="81"/>
        <v>1126</v>
      </c>
      <c r="H65" s="163">
        <f t="shared" si="81"/>
        <v>2252</v>
      </c>
      <c r="I65" s="126">
        <f t="shared" ref="I65:I76" si="82">IF(E65=0,0,((H65/E65)-1)*100)</f>
        <v>32.31492361927144</v>
      </c>
      <c r="J65" s="4"/>
      <c r="K65" s="4"/>
      <c r="L65" s="14" t="s">
        <v>13</v>
      </c>
      <c r="M65" s="37">
        <f t="shared" ref="M65:N67" si="83">+M13+M39</f>
        <v>117575</v>
      </c>
      <c r="N65" s="38">
        <f t="shared" si="83"/>
        <v>127304</v>
      </c>
      <c r="O65" s="174">
        <f t="shared" ref="O65:O66" si="84">SUM(M65:N65)</f>
        <v>244879</v>
      </c>
      <c r="P65" s="39">
        <f t="shared" ref="P65:S67" si="85">+P13+P39</f>
        <v>0</v>
      </c>
      <c r="Q65" s="174">
        <f t="shared" si="85"/>
        <v>244879</v>
      </c>
      <c r="R65" s="40">
        <f t="shared" si="85"/>
        <v>161281</v>
      </c>
      <c r="S65" s="38">
        <f t="shared" si="85"/>
        <v>161350</v>
      </c>
      <c r="T65" s="174">
        <f t="shared" ref="T65:T66" si="86">SUM(R65:S65)</f>
        <v>322631</v>
      </c>
      <c r="U65" s="39">
        <f>U13+U39</f>
        <v>0</v>
      </c>
      <c r="V65" s="177">
        <f>+T65+U65</f>
        <v>322631</v>
      </c>
      <c r="W65" s="41">
        <f t="shared" ref="W65:W76" si="87">IF(Q65=0,0,((V65/Q65)-1)*100)</f>
        <v>31.751191404734591</v>
      </c>
    </row>
    <row r="66" spans="2:25">
      <c r="B66" s="109" t="s">
        <v>14</v>
      </c>
      <c r="C66" s="123">
        <f t="shared" si="81"/>
        <v>733</v>
      </c>
      <c r="D66" s="125">
        <f t="shared" si="81"/>
        <v>733</v>
      </c>
      <c r="E66" s="163">
        <f t="shared" si="81"/>
        <v>1466</v>
      </c>
      <c r="F66" s="123">
        <f t="shared" si="81"/>
        <v>998</v>
      </c>
      <c r="G66" s="125">
        <f t="shared" si="81"/>
        <v>999</v>
      </c>
      <c r="H66" s="163">
        <f t="shared" si="81"/>
        <v>1997</v>
      </c>
      <c r="I66" s="126">
        <f t="shared" si="82"/>
        <v>36.221009549795369</v>
      </c>
      <c r="J66" s="4"/>
      <c r="K66" s="4"/>
      <c r="L66" s="14" t="s">
        <v>14</v>
      </c>
      <c r="M66" s="37">
        <f t="shared" si="83"/>
        <v>110153</v>
      </c>
      <c r="N66" s="38">
        <f t="shared" si="83"/>
        <v>115931</v>
      </c>
      <c r="O66" s="174">
        <f t="shared" si="84"/>
        <v>226084</v>
      </c>
      <c r="P66" s="39">
        <f t="shared" si="85"/>
        <v>0</v>
      </c>
      <c r="Q66" s="174">
        <f t="shared" si="85"/>
        <v>226084</v>
      </c>
      <c r="R66" s="40">
        <f t="shared" si="85"/>
        <v>140957</v>
      </c>
      <c r="S66" s="38">
        <f t="shared" si="85"/>
        <v>149992</v>
      </c>
      <c r="T66" s="174">
        <f t="shared" si="86"/>
        <v>290949</v>
      </c>
      <c r="U66" s="39">
        <f>U14+U40</f>
        <v>0</v>
      </c>
      <c r="V66" s="177">
        <f>+T66+U66</f>
        <v>290949</v>
      </c>
      <c r="W66" s="41">
        <f t="shared" si="87"/>
        <v>28.690663647139992</v>
      </c>
    </row>
    <row r="67" spans="2:25" ht="13.5" thickBot="1">
      <c r="B67" s="109" t="s">
        <v>15</v>
      </c>
      <c r="C67" s="123">
        <f t="shared" si="81"/>
        <v>812</v>
      </c>
      <c r="D67" s="125">
        <f t="shared" si="81"/>
        <v>812</v>
      </c>
      <c r="E67" s="163">
        <f t="shared" si="81"/>
        <v>1624</v>
      </c>
      <c r="F67" s="123">
        <f t="shared" si="81"/>
        <v>1219</v>
      </c>
      <c r="G67" s="125">
        <f t="shared" si="81"/>
        <v>1219</v>
      </c>
      <c r="H67" s="163">
        <f t="shared" si="81"/>
        <v>2438</v>
      </c>
      <c r="I67" s="126">
        <f>IF(E67=0,0,((H67/E67)-1)*100)</f>
        <v>50.123152709359609</v>
      </c>
      <c r="J67" s="4"/>
      <c r="K67" s="4"/>
      <c r="L67" s="14" t="s">
        <v>15</v>
      </c>
      <c r="M67" s="37">
        <f t="shared" si="83"/>
        <v>115650</v>
      </c>
      <c r="N67" s="38">
        <f t="shared" si="83"/>
        <v>118527</v>
      </c>
      <c r="O67" s="174">
        <f>SUM(M67:N67)</f>
        <v>234177</v>
      </c>
      <c r="P67" s="39">
        <f t="shared" si="85"/>
        <v>0</v>
      </c>
      <c r="Q67" s="174">
        <f t="shared" si="85"/>
        <v>234177</v>
      </c>
      <c r="R67" s="40">
        <f t="shared" si="85"/>
        <v>156182</v>
      </c>
      <c r="S67" s="38">
        <f t="shared" si="85"/>
        <v>162048</v>
      </c>
      <c r="T67" s="174">
        <f>SUM(R67:S67)</f>
        <v>318230</v>
      </c>
      <c r="U67" s="39">
        <f>U15+U41</f>
        <v>0</v>
      </c>
      <c r="V67" s="177">
        <f>+T67+U67</f>
        <v>318230</v>
      </c>
      <c r="W67" s="41">
        <f>IF(Q67=0,0,((V67/Q67)-1)*100)</f>
        <v>35.892935685400353</v>
      </c>
    </row>
    <row r="68" spans="2:25" ht="14.25" thickTop="1" thickBot="1">
      <c r="B68" s="129" t="s">
        <v>61</v>
      </c>
      <c r="C68" s="130">
        <f>+C65+C66+C67</f>
        <v>2396</v>
      </c>
      <c r="D68" s="132">
        <f t="shared" ref="D68:H68" si="88">+D65+D66+D67</f>
        <v>2396</v>
      </c>
      <c r="E68" s="158">
        <f t="shared" si="88"/>
        <v>4792</v>
      </c>
      <c r="F68" s="130">
        <f t="shared" si="88"/>
        <v>3343</v>
      </c>
      <c r="G68" s="132">
        <f t="shared" si="88"/>
        <v>3344</v>
      </c>
      <c r="H68" s="164">
        <f t="shared" si="88"/>
        <v>6687</v>
      </c>
      <c r="I68" s="134">
        <f>IF(E68=0,0,((H68/E68)-1)*100)</f>
        <v>39.545075125208683</v>
      </c>
      <c r="J68" s="8"/>
      <c r="K68" s="8"/>
      <c r="L68" s="42" t="s">
        <v>61</v>
      </c>
      <c r="M68" s="46">
        <f>+M65+M66+M67</f>
        <v>343378</v>
      </c>
      <c r="N68" s="44">
        <f t="shared" ref="N68:V68" si="89">+N65+N66+N67</f>
        <v>361762</v>
      </c>
      <c r="O68" s="175">
        <f t="shared" si="89"/>
        <v>705140</v>
      </c>
      <c r="P68" s="45">
        <f t="shared" si="89"/>
        <v>0</v>
      </c>
      <c r="Q68" s="178">
        <f t="shared" si="89"/>
        <v>705140</v>
      </c>
      <c r="R68" s="46">
        <f t="shared" si="89"/>
        <v>458420</v>
      </c>
      <c r="S68" s="44">
        <f t="shared" si="89"/>
        <v>473390</v>
      </c>
      <c r="T68" s="175">
        <f t="shared" si="89"/>
        <v>931810</v>
      </c>
      <c r="U68" s="45">
        <f t="shared" si="89"/>
        <v>0</v>
      </c>
      <c r="V68" s="178">
        <f t="shared" si="89"/>
        <v>931810</v>
      </c>
      <c r="W68" s="47">
        <f>IF(Q68=0,0,((V68/Q68)-1)*100)</f>
        <v>32.145389568029039</v>
      </c>
      <c r="X68" s="292"/>
      <c r="Y68" s="292"/>
    </row>
    <row r="69" spans="2:25" ht="13.5" thickTop="1">
      <c r="B69" s="109" t="s">
        <v>16</v>
      </c>
      <c r="C69" s="135">
        <f t="shared" ref="C69:H71" si="90">+C17+C43</f>
        <v>749</v>
      </c>
      <c r="D69" s="137">
        <f t="shared" si="90"/>
        <v>749</v>
      </c>
      <c r="E69" s="163">
        <f t="shared" si="90"/>
        <v>1498</v>
      </c>
      <c r="F69" s="135">
        <f t="shared" si="90"/>
        <v>1132</v>
      </c>
      <c r="G69" s="137">
        <f t="shared" si="90"/>
        <v>1132</v>
      </c>
      <c r="H69" s="163">
        <f t="shared" si="90"/>
        <v>2264</v>
      </c>
      <c r="I69" s="126">
        <f t="shared" si="82"/>
        <v>51.134846461949259</v>
      </c>
      <c r="J69" s="8"/>
      <c r="K69" s="4"/>
      <c r="L69" s="14" t="s">
        <v>16</v>
      </c>
      <c r="M69" s="37">
        <f t="shared" ref="M69:N71" si="91">+M17+M43</f>
        <v>103938</v>
      </c>
      <c r="N69" s="38">
        <f t="shared" si="91"/>
        <v>104046</v>
      </c>
      <c r="O69" s="174">
        <f t="shared" ref="O69:O71" si="92">SUM(M69:N69)</f>
        <v>207984</v>
      </c>
      <c r="P69" s="39">
        <f t="shared" ref="P69:S71" si="93">+P17+P43</f>
        <v>0</v>
      </c>
      <c r="Q69" s="174">
        <f t="shared" si="93"/>
        <v>207984</v>
      </c>
      <c r="R69" s="40">
        <f t="shared" si="93"/>
        <v>155571</v>
      </c>
      <c r="S69" s="38">
        <f t="shared" si="93"/>
        <v>156052</v>
      </c>
      <c r="T69" s="174">
        <f t="shared" ref="T69:T71" si="94">SUM(R69:S69)</f>
        <v>311623</v>
      </c>
      <c r="U69" s="39">
        <f>U17+U43</f>
        <v>0</v>
      </c>
      <c r="V69" s="177">
        <f>+T69+U69</f>
        <v>311623</v>
      </c>
      <c r="W69" s="41">
        <f t="shared" si="87"/>
        <v>49.83027540580045</v>
      </c>
    </row>
    <row r="70" spans="2:25">
      <c r="B70" s="109" t="s">
        <v>17</v>
      </c>
      <c r="C70" s="135">
        <f t="shared" si="90"/>
        <v>666</v>
      </c>
      <c r="D70" s="137">
        <f t="shared" si="90"/>
        <v>666</v>
      </c>
      <c r="E70" s="163">
        <f t="shared" si="90"/>
        <v>1332</v>
      </c>
      <c r="F70" s="135">
        <f t="shared" si="90"/>
        <v>1083</v>
      </c>
      <c r="G70" s="137">
        <f t="shared" si="90"/>
        <v>1083</v>
      </c>
      <c r="H70" s="163">
        <f t="shared" si="90"/>
        <v>2166</v>
      </c>
      <c r="I70" s="126">
        <f>IF(E70=0,0,((H70/E70)-1)*100)</f>
        <v>62.612612612612615</v>
      </c>
      <c r="J70" s="4"/>
      <c r="K70" s="4"/>
      <c r="L70" s="14" t="s">
        <v>17</v>
      </c>
      <c r="M70" s="37">
        <f t="shared" si="91"/>
        <v>91609</v>
      </c>
      <c r="N70" s="38">
        <f t="shared" si="91"/>
        <v>90717</v>
      </c>
      <c r="O70" s="174">
        <f>SUM(M70:N70)</f>
        <v>182326</v>
      </c>
      <c r="P70" s="39">
        <f t="shared" si="93"/>
        <v>0</v>
      </c>
      <c r="Q70" s="174">
        <f t="shared" si="93"/>
        <v>182326</v>
      </c>
      <c r="R70" s="40">
        <f t="shared" si="93"/>
        <v>145130</v>
      </c>
      <c r="S70" s="38">
        <f t="shared" si="93"/>
        <v>143647</v>
      </c>
      <c r="T70" s="174">
        <f>SUM(R70:S70)</f>
        <v>288777</v>
      </c>
      <c r="U70" s="145">
        <f>U18+U44</f>
        <v>0</v>
      </c>
      <c r="V70" s="174">
        <f>+T70+U70</f>
        <v>288777</v>
      </c>
      <c r="W70" s="41">
        <f>IF(Q70=0,0,((V70/Q70)-1)*100)</f>
        <v>58.384980748768697</v>
      </c>
    </row>
    <row r="71" spans="2:25" ht="13.5" thickBot="1">
      <c r="B71" s="109" t="s">
        <v>18</v>
      </c>
      <c r="C71" s="135">
        <f t="shared" si="90"/>
        <v>634</v>
      </c>
      <c r="D71" s="137">
        <f t="shared" si="90"/>
        <v>634</v>
      </c>
      <c r="E71" s="163">
        <f t="shared" si="90"/>
        <v>1268</v>
      </c>
      <c r="F71" s="135">
        <f t="shared" si="90"/>
        <v>937</v>
      </c>
      <c r="G71" s="137">
        <f t="shared" si="90"/>
        <v>938</v>
      </c>
      <c r="H71" s="163">
        <f t="shared" si="90"/>
        <v>1875</v>
      </c>
      <c r="I71" s="126">
        <f t="shared" si="82"/>
        <v>47.870662460567814</v>
      </c>
      <c r="J71" s="4"/>
      <c r="K71" s="4"/>
      <c r="L71" s="14" t="s">
        <v>18</v>
      </c>
      <c r="M71" s="37">
        <f t="shared" si="91"/>
        <v>82977</v>
      </c>
      <c r="N71" s="38">
        <f t="shared" si="91"/>
        <v>82388</v>
      </c>
      <c r="O71" s="174">
        <f t="shared" si="92"/>
        <v>165365</v>
      </c>
      <c r="P71" s="39">
        <f t="shared" si="93"/>
        <v>0</v>
      </c>
      <c r="Q71" s="174">
        <f t="shared" si="93"/>
        <v>165365</v>
      </c>
      <c r="R71" s="40">
        <f t="shared" si="93"/>
        <v>135663</v>
      </c>
      <c r="S71" s="38">
        <f t="shared" si="93"/>
        <v>134895</v>
      </c>
      <c r="T71" s="174">
        <f t="shared" si="94"/>
        <v>270558</v>
      </c>
      <c r="U71" s="145">
        <f>U19+U45</f>
        <v>0</v>
      </c>
      <c r="V71" s="174">
        <f>+T71+U71</f>
        <v>270558</v>
      </c>
      <c r="W71" s="41">
        <f t="shared" si="87"/>
        <v>63.61261451939648</v>
      </c>
    </row>
    <row r="72" spans="2:25" ht="16.5" thickTop="1" thickBot="1">
      <c r="B72" s="138" t="s">
        <v>19</v>
      </c>
      <c r="C72" s="139">
        <f>+C69+C70+C71</f>
        <v>2049</v>
      </c>
      <c r="D72" s="144">
        <f t="shared" ref="D72:H72" si="95">+D69+D70+D71</f>
        <v>2049</v>
      </c>
      <c r="E72" s="168">
        <f t="shared" si="95"/>
        <v>4098</v>
      </c>
      <c r="F72" s="130">
        <f t="shared" si="95"/>
        <v>3152</v>
      </c>
      <c r="G72" s="140">
        <f t="shared" si="95"/>
        <v>3153</v>
      </c>
      <c r="H72" s="165">
        <f t="shared" si="95"/>
        <v>6305</v>
      </c>
      <c r="I72" s="133">
        <f t="shared" si="82"/>
        <v>53.855539287457297</v>
      </c>
      <c r="J72" s="10"/>
      <c r="K72" s="11"/>
      <c r="L72" s="48" t="s">
        <v>19</v>
      </c>
      <c r="M72" s="49">
        <f>+M69+M70+M71</f>
        <v>278524</v>
      </c>
      <c r="N72" s="50">
        <f t="shared" ref="N72:V72" si="96">+N69+N70+N71</f>
        <v>277151</v>
      </c>
      <c r="O72" s="176">
        <f t="shared" si="96"/>
        <v>555675</v>
      </c>
      <c r="P72" s="50">
        <f t="shared" si="96"/>
        <v>0</v>
      </c>
      <c r="Q72" s="176">
        <f t="shared" si="96"/>
        <v>555675</v>
      </c>
      <c r="R72" s="49">
        <f t="shared" si="96"/>
        <v>436364</v>
      </c>
      <c r="S72" s="50">
        <f t="shared" si="96"/>
        <v>434594</v>
      </c>
      <c r="T72" s="176">
        <f t="shared" si="96"/>
        <v>870958</v>
      </c>
      <c r="U72" s="50">
        <f t="shared" si="96"/>
        <v>0</v>
      </c>
      <c r="V72" s="176">
        <f t="shared" si="96"/>
        <v>870958</v>
      </c>
      <c r="W72" s="51">
        <f t="shared" si="87"/>
        <v>56.738741170648325</v>
      </c>
    </row>
    <row r="73" spans="2:25" ht="13.5" thickTop="1">
      <c r="B73" s="109" t="s">
        <v>21</v>
      </c>
      <c r="C73" s="123">
        <f t="shared" ref="C73:H75" si="97">+C21+C47</f>
        <v>609</v>
      </c>
      <c r="D73" s="125">
        <f t="shared" si="97"/>
        <v>609</v>
      </c>
      <c r="E73" s="169">
        <f t="shared" si="97"/>
        <v>1218</v>
      </c>
      <c r="F73" s="123">
        <f t="shared" si="97"/>
        <v>989</v>
      </c>
      <c r="G73" s="125">
        <f t="shared" si="97"/>
        <v>988</v>
      </c>
      <c r="H73" s="166">
        <f t="shared" si="97"/>
        <v>1977</v>
      </c>
      <c r="I73" s="126">
        <f t="shared" si="82"/>
        <v>62.315270935960584</v>
      </c>
      <c r="J73" s="4"/>
      <c r="K73" s="4"/>
      <c r="L73" s="14" t="s">
        <v>21</v>
      </c>
      <c r="M73" s="37">
        <f t="shared" ref="M73:N75" si="98">+M21+M47</f>
        <v>88612</v>
      </c>
      <c r="N73" s="38">
        <f t="shared" si="98"/>
        <v>90252</v>
      </c>
      <c r="O73" s="174">
        <f t="shared" ref="O73:O75" si="99">SUM(M73:N73)</f>
        <v>178864</v>
      </c>
      <c r="P73" s="39">
        <f t="shared" ref="P73:S75" si="100">+P21+P47</f>
        <v>0</v>
      </c>
      <c r="Q73" s="174">
        <f t="shared" si="100"/>
        <v>178864</v>
      </c>
      <c r="R73" s="40">
        <f t="shared" si="100"/>
        <v>154231</v>
      </c>
      <c r="S73" s="38">
        <f t="shared" si="100"/>
        <v>152207</v>
      </c>
      <c r="T73" s="174">
        <f t="shared" ref="T73:T75" si="101">SUM(R73:S73)</f>
        <v>306438</v>
      </c>
      <c r="U73" s="145">
        <f>U21+U47</f>
        <v>0</v>
      </c>
      <c r="V73" s="174">
        <f>+T73+U73</f>
        <v>306438</v>
      </c>
      <c r="W73" s="41">
        <f t="shared" si="87"/>
        <v>71.324581805170411</v>
      </c>
    </row>
    <row r="74" spans="2:25">
      <c r="B74" s="109" t="s">
        <v>22</v>
      </c>
      <c r="C74" s="123">
        <f t="shared" si="97"/>
        <v>688</v>
      </c>
      <c r="D74" s="125">
        <f t="shared" si="97"/>
        <v>688</v>
      </c>
      <c r="E74" s="157">
        <f t="shared" si="97"/>
        <v>1376</v>
      </c>
      <c r="F74" s="123">
        <f t="shared" si="97"/>
        <v>1065</v>
      </c>
      <c r="G74" s="125">
        <f t="shared" si="97"/>
        <v>1065</v>
      </c>
      <c r="H74" s="157">
        <f t="shared" si="97"/>
        <v>2130</v>
      </c>
      <c r="I74" s="126">
        <f t="shared" si="82"/>
        <v>54.796511627906973</v>
      </c>
      <c r="J74" s="4"/>
      <c r="K74" s="4"/>
      <c r="L74" s="14" t="s">
        <v>22</v>
      </c>
      <c r="M74" s="37">
        <f t="shared" si="98"/>
        <v>96384</v>
      </c>
      <c r="N74" s="38">
        <f t="shared" si="98"/>
        <v>102015</v>
      </c>
      <c r="O74" s="174">
        <f t="shared" si="99"/>
        <v>198399</v>
      </c>
      <c r="P74" s="39">
        <f t="shared" si="100"/>
        <v>0</v>
      </c>
      <c r="Q74" s="174">
        <f t="shared" si="100"/>
        <v>198399</v>
      </c>
      <c r="R74" s="40">
        <f t="shared" si="100"/>
        <v>159939</v>
      </c>
      <c r="S74" s="38">
        <f t="shared" si="100"/>
        <v>164892</v>
      </c>
      <c r="T74" s="174">
        <f t="shared" si="101"/>
        <v>324831</v>
      </c>
      <c r="U74" s="145">
        <f>U22+U48</f>
        <v>1</v>
      </c>
      <c r="V74" s="174">
        <f>+T74+U74</f>
        <v>324832</v>
      </c>
      <c r="W74" s="41">
        <f t="shared" si="87"/>
        <v>63.726631686651643</v>
      </c>
    </row>
    <row r="75" spans="2:25" ht="13.5" thickBot="1">
      <c r="B75" s="109" t="s">
        <v>23</v>
      </c>
      <c r="C75" s="123">
        <f t="shared" si="97"/>
        <v>629</v>
      </c>
      <c r="D75" s="141">
        <f t="shared" si="97"/>
        <v>629</v>
      </c>
      <c r="E75" s="161">
        <f t="shared" si="97"/>
        <v>1258</v>
      </c>
      <c r="F75" s="123">
        <f t="shared" si="97"/>
        <v>982</v>
      </c>
      <c r="G75" s="141">
        <f t="shared" si="97"/>
        <v>984</v>
      </c>
      <c r="H75" s="161">
        <f t="shared" si="97"/>
        <v>1966</v>
      </c>
      <c r="I75" s="142">
        <f t="shared" si="82"/>
        <v>56.279809220985697</v>
      </c>
      <c r="J75" s="4"/>
      <c r="K75" s="4"/>
      <c r="L75" s="14" t="s">
        <v>23</v>
      </c>
      <c r="M75" s="37">
        <f t="shared" si="98"/>
        <v>91936</v>
      </c>
      <c r="N75" s="38">
        <f t="shared" si="98"/>
        <v>93405</v>
      </c>
      <c r="O75" s="174">
        <f t="shared" si="99"/>
        <v>185341</v>
      </c>
      <c r="P75" s="39">
        <f t="shared" si="100"/>
        <v>0</v>
      </c>
      <c r="Q75" s="174">
        <f t="shared" si="100"/>
        <v>185341</v>
      </c>
      <c r="R75" s="40">
        <f t="shared" si="100"/>
        <v>146409</v>
      </c>
      <c r="S75" s="38">
        <f t="shared" si="100"/>
        <v>145757</v>
      </c>
      <c r="T75" s="174">
        <f t="shared" si="101"/>
        <v>292166</v>
      </c>
      <c r="U75" s="39">
        <f>U23+U49</f>
        <v>0</v>
      </c>
      <c r="V75" s="177">
        <f>+T75+U75</f>
        <v>292166</v>
      </c>
      <c r="W75" s="41">
        <f t="shared" si="87"/>
        <v>57.637004224645395</v>
      </c>
    </row>
    <row r="76" spans="2:25" ht="14.25" thickTop="1" thickBot="1">
      <c r="B76" s="129" t="s">
        <v>24</v>
      </c>
      <c r="C76" s="130">
        <f>+C73+C74+C75</f>
        <v>1926</v>
      </c>
      <c r="D76" s="132">
        <f t="shared" ref="D76:H76" si="102">+D73+D74+D75</f>
        <v>1926</v>
      </c>
      <c r="E76" s="167">
        <f t="shared" si="102"/>
        <v>3852</v>
      </c>
      <c r="F76" s="130">
        <f t="shared" si="102"/>
        <v>3036</v>
      </c>
      <c r="G76" s="132">
        <f t="shared" si="102"/>
        <v>3037</v>
      </c>
      <c r="H76" s="167">
        <f t="shared" si="102"/>
        <v>6073</v>
      </c>
      <c r="I76" s="133">
        <f t="shared" si="82"/>
        <v>57.658359293873303</v>
      </c>
      <c r="J76" s="4"/>
      <c r="K76" s="4"/>
      <c r="L76" s="42" t="s">
        <v>24</v>
      </c>
      <c r="M76" s="43">
        <f>+M73+M74+M75</f>
        <v>276932</v>
      </c>
      <c r="N76" s="44">
        <f t="shared" ref="N76:V76" si="103">+N73+N74+N75</f>
        <v>285672</v>
      </c>
      <c r="O76" s="175">
        <f t="shared" si="103"/>
        <v>562604</v>
      </c>
      <c r="P76" s="45">
        <f t="shared" si="103"/>
        <v>0</v>
      </c>
      <c r="Q76" s="175">
        <f t="shared" si="103"/>
        <v>562604</v>
      </c>
      <c r="R76" s="46">
        <f t="shared" si="103"/>
        <v>460579</v>
      </c>
      <c r="S76" s="44">
        <f t="shared" si="103"/>
        <v>462856</v>
      </c>
      <c r="T76" s="175">
        <f t="shared" si="103"/>
        <v>923435</v>
      </c>
      <c r="U76" s="45">
        <f t="shared" si="103"/>
        <v>1</v>
      </c>
      <c r="V76" s="178">
        <f t="shared" si="103"/>
        <v>923436</v>
      </c>
      <c r="W76" s="47">
        <f t="shared" si="87"/>
        <v>64.136053067521743</v>
      </c>
    </row>
    <row r="77" spans="2:25" ht="14.25" thickTop="1" thickBot="1">
      <c r="B77" s="129" t="s">
        <v>62</v>
      </c>
      <c r="C77" s="130">
        <f t="shared" ref="C77:H77" si="104">+C68+C72+C76</f>
        <v>6371</v>
      </c>
      <c r="D77" s="132">
        <f t="shared" si="104"/>
        <v>6371</v>
      </c>
      <c r="E77" s="158">
        <f t="shared" si="104"/>
        <v>12742</v>
      </c>
      <c r="F77" s="130">
        <f t="shared" si="104"/>
        <v>9531</v>
      </c>
      <c r="G77" s="132">
        <f t="shared" si="104"/>
        <v>9534</v>
      </c>
      <c r="H77" s="164">
        <f t="shared" si="104"/>
        <v>19065</v>
      </c>
      <c r="I77" s="134">
        <f>IF(E77=0,0,((H77/E77)-1)*100)</f>
        <v>49.623293046617476</v>
      </c>
      <c r="J77" s="8"/>
      <c r="K77" s="4"/>
      <c r="L77" s="42" t="s">
        <v>62</v>
      </c>
      <c r="M77" s="46">
        <f t="shared" ref="M77:V77" si="105">+M68+M72+M76</f>
        <v>898834</v>
      </c>
      <c r="N77" s="44">
        <f t="shared" si="105"/>
        <v>924585</v>
      </c>
      <c r="O77" s="175">
        <f t="shared" si="105"/>
        <v>1823419</v>
      </c>
      <c r="P77" s="45">
        <f t="shared" si="105"/>
        <v>0</v>
      </c>
      <c r="Q77" s="178">
        <f t="shared" si="105"/>
        <v>1823419</v>
      </c>
      <c r="R77" s="46">
        <f t="shared" si="105"/>
        <v>1355363</v>
      </c>
      <c r="S77" s="44">
        <f t="shared" si="105"/>
        <v>1370840</v>
      </c>
      <c r="T77" s="175">
        <f t="shared" si="105"/>
        <v>2726203</v>
      </c>
      <c r="U77" s="45">
        <f t="shared" si="105"/>
        <v>1</v>
      </c>
      <c r="V77" s="178">
        <f t="shared" si="105"/>
        <v>2726204</v>
      </c>
      <c r="W77" s="47">
        <f>IF(Q77=0,0,((V77/Q77)-1)*100)</f>
        <v>49.510562300820602</v>
      </c>
      <c r="X77" s="292"/>
      <c r="Y77" s="292"/>
    </row>
    <row r="78" spans="2:25" ht="14.25" thickTop="1" thickBot="1">
      <c r="B78" s="129" t="s">
        <v>7</v>
      </c>
      <c r="C78" s="130">
        <f>+C77+C64</f>
        <v>8429</v>
      </c>
      <c r="D78" s="132">
        <f t="shared" ref="D78:H78" si="106">+D77+D64</f>
        <v>8457</v>
      </c>
      <c r="E78" s="158">
        <f t="shared" si="106"/>
        <v>16886</v>
      </c>
      <c r="F78" s="130">
        <f t="shared" si="106"/>
        <v>12216</v>
      </c>
      <c r="G78" s="132">
        <f t="shared" si="106"/>
        <v>12217</v>
      </c>
      <c r="H78" s="164">
        <f t="shared" si="106"/>
        <v>24433</v>
      </c>
      <c r="I78" s="134">
        <f>IF(E78=0,0,((H78/E78)-1)*100)</f>
        <v>44.693829207627608</v>
      </c>
      <c r="J78" s="8"/>
      <c r="K78" s="8"/>
      <c r="L78" s="42" t="s">
        <v>7</v>
      </c>
      <c r="M78" s="46">
        <f>+M77+M64</f>
        <v>1203898</v>
      </c>
      <c r="N78" s="44">
        <f t="shared" ref="N78:V78" si="107">+N77+N64</f>
        <v>1228260</v>
      </c>
      <c r="O78" s="175">
        <f t="shared" si="107"/>
        <v>2432158</v>
      </c>
      <c r="P78" s="45">
        <f t="shared" si="107"/>
        <v>0</v>
      </c>
      <c r="Q78" s="178">
        <f t="shared" si="107"/>
        <v>2432158</v>
      </c>
      <c r="R78" s="46">
        <f t="shared" si="107"/>
        <v>1763385</v>
      </c>
      <c r="S78" s="44">
        <f t="shared" si="107"/>
        <v>1770876</v>
      </c>
      <c r="T78" s="175">
        <f t="shared" si="107"/>
        <v>3534261</v>
      </c>
      <c r="U78" s="45">
        <f t="shared" si="107"/>
        <v>1</v>
      </c>
      <c r="V78" s="178">
        <f t="shared" si="107"/>
        <v>3534262</v>
      </c>
      <c r="W78" s="47">
        <f>IF(Q78=0,0,((V78/Q78)-1)*100)</f>
        <v>45.313832407269587</v>
      </c>
      <c r="X78" s="292"/>
      <c r="Y78" s="292"/>
    </row>
    <row r="79" spans="2:25" ht="14.25" thickTop="1" thickBot="1">
      <c r="B79" s="143" t="s">
        <v>60</v>
      </c>
      <c r="C79" s="105"/>
      <c r="D79" s="105"/>
      <c r="E79" s="105"/>
      <c r="F79" s="105"/>
      <c r="G79" s="105"/>
      <c r="H79" s="105"/>
      <c r="I79" s="106"/>
      <c r="J79" s="4"/>
      <c r="K79" s="4"/>
      <c r="L79" s="55" t="s">
        <v>60</v>
      </c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4"/>
    </row>
    <row r="80" spans="2:25" ht="13.5" thickTop="1">
      <c r="L80" s="675" t="s">
        <v>33</v>
      </c>
      <c r="M80" s="676"/>
      <c r="N80" s="676"/>
      <c r="O80" s="676"/>
      <c r="P80" s="676"/>
      <c r="Q80" s="676"/>
      <c r="R80" s="676"/>
      <c r="S80" s="676"/>
      <c r="T80" s="676"/>
      <c r="U80" s="676"/>
      <c r="V80" s="676"/>
      <c r="W80" s="677"/>
    </row>
    <row r="81" spans="12:26" ht="13.5" thickBot="1">
      <c r="L81" s="678" t="s">
        <v>43</v>
      </c>
      <c r="M81" s="679"/>
      <c r="N81" s="679"/>
      <c r="O81" s="679"/>
      <c r="P81" s="679"/>
      <c r="Q81" s="679"/>
      <c r="R81" s="679"/>
      <c r="S81" s="679"/>
      <c r="T81" s="679"/>
      <c r="U81" s="679"/>
      <c r="V81" s="679"/>
      <c r="W81" s="680"/>
    </row>
    <row r="82" spans="12:26" ht="14.25" thickTop="1" thickBot="1">
      <c r="L82" s="56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8" t="s">
        <v>34</v>
      </c>
    </row>
    <row r="83" spans="12:26" ht="14.25" thickTop="1" thickBot="1">
      <c r="L83" s="59"/>
      <c r="M83" s="196" t="s">
        <v>58</v>
      </c>
      <c r="N83" s="197"/>
      <c r="O83" s="198"/>
      <c r="P83" s="196"/>
      <c r="Q83" s="196"/>
      <c r="R83" s="196" t="s">
        <v>59</v>
      </c>
      <c r="S83" s="197"/>
      <c r="T83" s="198"/>
      <c r="U83" s="196"/>
      <c r="V83" s="196"/>
      <c r="W83" s="326" t="s">
        <v>2</v>
      </c>
    </row>
    <row r="84" spans="12:26" ht="13.5" thickTop="1">
      <c r="L84" s="61" t="s">
        <v>3</v>
      </c>
      <c r="M84" s="62"/>
      <c r="N84" s="63"/>
      <c r="O84" s="64"/>
      <c r="P84" s="65"/>
      <c r="Q84" s="64"/>
      <c r="R84" s="62"/>
      <c r="S84" s="63"/>
      <c r="T84" s="64"/>
      <c r="U84" s="65"/>
      <c r="V84" s="64"/>
      <c r="W84" s="327" t="s">
        <v>4</v>
      </c>
    </row>
    <row r="85" spans="12:26" ht="13.5" thickBot="1">
      <c r="L85" s="67"/>
      <c r="M85" s="68" t="s">
        <v>35</v>
      </c>
      <c r="N85" s="69" t="s">
        <v>36</v>
      </c>
      <c r="O85" s="70" t="s">
        <v>37</v>
      </c>
      <c r="P85" s="71" t="s">
        <v>32</v>
      </c>
      <c r="Q85" s="70" t="s">
        <v>7</v>
      </c>
      <c r="R85" s="68" t="s">
        <v>35</v>
      </c>
      <c r="S85" s="69" t="s">
        <v>36</v>
      </c>
      <c r="T85" s="70" t="s">
        <v>37</v>
      </c>
      <c r="U85" s="71" t="s">
        <v>32</v>
      </c>
      <c r="V85" s="70" t="s">
        <v>7</v>
      </c>
      <c r="W85" s="325"/>
    </row>
    <row r="86" spans="12:26" ht="5.25" customHeight="1" thickTop="1">
      <c r="L86" s="61"/>
      <c r="M86" s="73"/>
      <c r="N86" s="74"/>
      <c r="O86" s="75"/>
      <c r="P86" s="76"/>
      <c r="Q86" s="75"/>
      <c r="R86" s="73"/>
      <c r="S86" s="74"/>
      <c r="T86" s="75"/>
      <c r="U86" s="76"/>
      <c r="V86" s="75"/>
      <c r="W86" s="77"/>
    </row>
    <row r="87" spans="12:26">
      <c r="L87" s="61" t="s">
        <v>10</v>
      </c>
      <c r="M87" s="78">
        <v>4</v>
      </c>
      <c r="N87" s="79">
        <v>0</v>
      </c>
      <c r="O87" s="187">
        <f>M87+N87</f>
        <v>4</v>
      </c>
      <c r="P87" s="80">
        <v>0</v>
      </c>
      <c r="Q87" s="187">
        <f t="shared" ref="Q87:Q89" si="108">O87+P87</f>
        <v>4</v>
      </c>
      <c r="R87" s="78">
        <v>3</v>
      </c>
      <c r="S87" s="79">
        <v>0</v>
      </c>
      <c r="T87" s="187">
        <f>R87+S87</f>
        <v>3</v>
      </c>
      <c r="U87" s="80">
        <v>0</v>
      </c>
      <c r="V87" s="187">
        <f>T87+U87</f>
        <v>3</v>
      </c>
      <c r="W87" s="81">
        <f>IF(Q87=0,0,((V87/Q87)-1)*100)</f>
        <v>-25</v>
      </c>
      <c r="X87" s="293"/>
    </row>
    <row r="88" spans="12:26">
      <c r="L88" s="61" t="s">
        <v>11</v>
      </c>
      <c r="M88" s="78">
        <v>4</v>
      </c>
      <c r="N88" s="79">
        <v>0</v>
      </c>
      <c r="O88" s="187">
        <f>M88+N88</f>
        <v>4</v>
      </c>
      <c r="P88" s="80">
        <v>0</v>
      </c>
      <c r="Q88" s="187">
        <f t="shared" si="108"/>
        <v>4</v>
      </c>
      <c r="R88" s="78">
        <v>7</v>
      </c>
      <c r="S88" s="79">
        <v>0</v>
      </c>
      <c r="T88" s="187">
        <f>R88+S88</f>
        <v>7</v>
      </c>
      <c r="U88" s="80">
        <v>0</v>
      </c>
      <c r="V88" s="187">
        <f>T88+U88</f>
        <v>7</v>
      </c>
      <c r="W88" s="81">
        <f>IF(Q88=0,0,((V88/Q88)-1)*100)</f>
        <v>75</v>
      </c>
      <c r="X88" s="293"/>
    </row>
    <row r="89" spans="12:26" ht="13.5" thickBot="1">
      <c r="L89" s="67" t="s">
        <v>12</v>
      </c>
      <c r="M89" s="78">
        <v>3</v>
      </c>
      <c r="N89" s="79">
        <v>0</v>
      </c>
      <c r="O89" s="187">
        <f>M89+N89</f>
        <v>3</v>
      </c>
      <c r="P89" s="80">
        <v>0</v>
      </c>
      <c r="Q89" s="187">
        <f t="shared" si="108"/>
        <v>3</v>
      </c>
      <c r="R89" s="78">
        <v>5</v>
      </c>
      <c r="S89" s="79">
        <v>0</v>
      </c>
      <c r="T89" s="187">
        <f>R89+S89</f>
        <v>5</v>
      </c>
      <c r="U89" s="80">
        <v>0</v>
      </c>
      <c r="V89" s="187">
        <f>T89+U89</f>
        <v>5</v>
      </c>
      <c r="W89" s="81">
        <f>IF(Q89=0,0,((V89/Q89)-1)*100)</f>
        <v>66.666666666666671</v>
      </c>
    </row>
    <row r="90" spans="12:26" ht="14.25" thickTop="1" thickBot="1">
      <c r="L90" s="82" t="s">
        <v>57</v>
      </c>
      <c r="M90" s="83">
        <f>+M87+M88+M89</f>
        <v>11</v>
      </c>
      <c r="N90" s="84">
        <f t="shared" ref="N90:V90" si="109">+N87+N88+N89</f>
        <v>0</v>
      </c>
      <c r="O90" s="188">
        <f t="shared" si="109"/>
        <v>11</v>
      </c>
      <c r="P90" s="83">
        <f t="shared" si="109"/>
        <v>0</v>
      </c>
      <c r="Q90" s="188">
        <f t="shared" si="109"/>
        <v>11</v>
      </c>
      <c r="R90" s="83">
        <f t="shared" si="109"/>
        <v>15</v>
      </c>
      <c r="S90" s="84">
        <f t="shared" si="109"/>
        <v>0</v>
      </c>
      <c r="T90" s="188">
        <f t="shared" si="109"/>
        <v>15</v>
      </c>
      <c r="U90" s="83">
        <f t="shared" si="109"/>
        <v>0</v>
      </c>
      <c r="V90" s="188">
        <f t="shared" si="109"/>
        <v>15</v>
      </c>
      <c r="W90" s="85">
        <f t="shared" ref="W90:W102" si="110">IF(Q90=0,0,((V90/Q90)-1)*100)</f>
        <v>36.363636363636353</v>
      </c>
      <c r="X90" s="303"/>
    </row>
    <row r="91" spans="12:26" ht="13.5" thickTop="1">
      <c r="L91" s="61" t="s">
        <v>13</v>
      </c>
      <c r="M91" s="78">
        <v>8</v>
      </c>
      <c r="N91" s="79">
        <v>0</v>
      </c>
      <c r="O91" s="187">
        <f>M91+N91</f>
        <v>8</v>
      </c>
      <c r="P91" s="80">
        <v>0</v>
      </c>
      <c r="Q91" s="187">
        <f t="shared" ref="Q91:Q92" si="111">O91+P91</f>
        <v>8</v>
      </c>
      <c r="R91" s="78">
        <v>4</v>
      </c>
      <c r="S91" s="79">
        <v>0</v>
      </c>
      <c r="T91" s="187">
        <f>R91+S91</f>
        <v>4</v>
      </c>
      <c r="U91" s="80">
        <v>0</v>
      </c>
      <c r="V91" s="187">
        <f>T91+U91</f>
        <v>4</v>
      </c>
      <c r="W91" s="81">
        <f t="shared" si="110"/>
        <v>-50</v>
      </c>
      <c r="X91" s="303"/>
    </row>
    <row r="92" spans="12:26">
      <c r="L92" s="61" t="s">
        <v>14</v>
      </c>
      <c r="M92" s="78">
        <v>5</v>
      </c>
      <c r="N92" s="79">
        <v>0</v>
      </c>
      <c r="O92" s="187">
        <f>M92+N92</f>
        <v>5</v>
      </c>
      <c r="P92" s="80">
        <v>0</v>
      </c>
      <c r="Q92" s="187">
        <f t="shared" si="111"/>
        <v>5</v>
      </c>
      <c r="R92" s="78">
        <v>3</v>
      </c>
      <c r="S92" s="79">
        <v>1</v>
      </c>
      <c r="T92" s="187">
        <f>R92+S92</f>
        <v>4</v>
      </c>
      <c r="U92" s="80">
        <v>0</v>
      </c>
      <c r="V92" s="187">
        <f>T92+U92</f>
        <v>4</v>
      </c>
      <c r="W92" s="81">
        <f t="shared" si="110"/>
        <v>-19.999999999999996</v>
      </c>
    </row>
    <row r="93" spans="12:26" ht="13.5" thickBot="1">
      <c r="L93" s="61" t="s">
        <v>15</v>
      </c>
      <c r="M93" s="78">
        <v>7</v>
      </c>
      <c r="N93" s="79">
        <v>0</v>
      </c>
      <c r="O93" s="187">
        <f>M93+N93</f>
        <v>7</v>
      </c>
      <c r="P93" s="80">
        <v>0</v>
      </c>
      <c r="Q93" s="187">
        <f>O93+P93</f>
        <v>7</v>
      </c>
      <c r="R93" s="78">
        <v>4</v>
      </c>
      <c r="S93" s="79">
        <v>0</v>
      </c>
      <c r="T93" s="187">
        <f>R93+S93</f>
        <v>4</v>
      </c>
      <c r="U93" s="80">
        <v>0</v>
      </c>
      <c r="V93" s="187">
        <f>T93+U93</f>
        <v>4</v>
      </c>
      <c r="W93" s="81">
        <f>IF(Q93=0,0,((V93/Q93)-1)*100)</f>
        <v>-42.857142857142861</v>
      </c>
    </row>
    <row r="94" spans="12:26" ht="14.25" thickTop="1" thickBot="1">
      <c r="L94" s="82" t="s">
        <v>61</v>
      </c>
      <c r="M94" s="83">
        <f>+M91+M92+M93</f>
        <v>20</v>
      </c>
      <c r="N94" s="84">
        <f t="shared" ref="N94:V94" si="112">+N91+N92+N93</f>
        <v>0</v>
      </c>
      <c r="O94" s="188">
        <f t="shared" si="112"/>
        <v>20</v>
      </c>
      <c r="P94" s="83">
        <f t="shared" si="112"/>
        <v>0</v>
      </c>
      <c r="Q94" s="188">
        <f t="shared" si="112"/>
        <v>20</v>
      </c>
      <c r="R94" s="83">
        <f t="shared" si="112"/>
        <v>11</v>
      </c>
      <c r="S94" s="84">
        <f t="shared" si="112"/>
        <v>1</v>
      </c>
      <c r="T94" s="188">
        <f t="shared" si="112"/>
        <v>12</v>
      </c>
      <c r="U94" s="83">
        <f t="shared" si="112"/>
        <v>0</v>
      </c>
      <c r="V94" s="188">
        <f t="shared" si="112"/>
        <v>12</v>
      </c>
      <c r="W94" s="85">
        <f>IF(Q94=0,0,((V94/Q94)-1)*100)</f>
        <v>-40</v>
      </c>
      <c r="X94" s="303"/>
      <c r="Y94" s="292"/>
      <c r="Z94" s="292">
        <f>SUM(X94:Y94)</f>
        <v>0</v>
      </c>
    </row>
    <row r="95" spans="12:26" ht="13.5" thickTop="1">
      <c r="L95" s="61" t="s">
        <v>16</v>
      </c>
      <c r="M95" s="78">
        <v>1</v>
      </c>
      <c r="N95" s="79">
        <v>0</v>
      </c>
      <c r="O95" s="187">
        <f>SUM(M95:N95)</f>
        <v>1</v>
      </c>
      <c r="P95" s="80">
        <v>0</v>
      </c>
      <c r="Q95" s="187">
        <f t="shared" ref="Q95:Q97" si="113">O95+P95</f>
        <v>1</v>
      </c>
      <c r="R95" s="78">
        <v>4</v>
      </c>
      <c r="S95" s="79">
        <v>0</v>
      </c>
      <c r="T95" s="187">
        <f>SUM(R95:S95)</f>
        <v>4</v>
      </c>
      <c r="U95" s="80">
        <v>0</v>
      </c>
      <c r="V95" s="187">
        <f>T95+U95</f>
        <v>4</v>
      </c>
      <c r="W95" s="81">
        <f t="shared" si="110"/>
        <v>300</v>
      </c>
    </row>
    <row r="96" spans="12:26">
      <c r="L96" s="61" t="s">
        <v>17</v>
      </c>
      <c r="M96" s="78">
        <v>2</v>
      </c>
      <c r="N96" s="79">
        <v>0</v>
      </c>
      <c r="O96" s="187">
        <f>SUM(M96:N96)</f>
        <v>2</v>
      </c>
      <c r="P96" s="80">
        <v>0</v>
      </c>
      <c r="Q96" s="187">
        <f>O96+P96</f>
        <v>2</v>
      </c>
      <c r="R96" s="78">
        <v>1</v>
      </c>
      <c r="S96" s="79">
        <v>0</v>
      </c>
      <c r="T96" s="187">
        <f>SUM(R96:S96)</f>
        <v>1</v>
      </c>
      <c r="U96" s="80">
        <v>0</v>
      </c>
      <c r="V96" s="187">
        <f>T96+U96</f>
        <v>1</v>
      </c>
      <c r="W96" s="81">
        <f>IF(Q96=0,0,((V96/Q96)-1)*100)</f>
        <v>-50</v>
      </c>
    </row>
    <row r="97" spans="12:26" ht="13.5" thickBot="1">
      <c r="L97" s="61" t="s">
        <v>18</v>
      </c>
      <c r="M97" s="78">
        <v>4</v>
      </c>
      <c r="N97" s="79">
        <v>0</v>
      </c>
      <c r="O97" s="189">
        <f>SUM(M97:N97)</f>
        <v>4</v>
      </c>
      <c r="P97" s="86">
        <v>0</v>
      </c>
      <c r="Q97" s="189">
        <f t="shared" si="113"/>
        <v>4</v>
      </c>
      <c r="R97" s="78">
        <v>1</v>
      </c>
      <c r="S97" s="79">
        <v>0</v>
      </c>
      <c r="T97" s="189">
        <f>SUM(R97:S97)</f>
        <v>1</v>
      </c>
      <c r="U97" s="86">
        <v>0</v>
      </c>
      <c r="V97" s="189">
        <f>T97+U97</f>
        <v>1</v>
      </c>
      <c r="W97" s="81">
        <f t="shared" si="110"/>
        <v>-75</v>
      </c>
    </row>
    <row r="98" spans="12:26" ht="14.25" thickTop="1" thickBot="1">
      <c r="L98" s="87" t="s">
        <v>39</v>
      </c>
      <c r="M98" s="88">
        <f>+M95+M96+M97</f>
        <v>7</v>
      </c>
      <c r="N98" s="88">
        <f t="shared" ref="N98:V98" si="114">+N95+N96+N97</f>
        <v>0</v>
      </c>
      <c r="O98" s="190">
        <f t="shared" si="114"/>
        <v>7</v>
      </c>
      <c r="P98" s="89">
        <f t="shared" si="114"/>
        <v>0</v>
      </c>
      <c r="Q98" s="190">
        <f t="shared" si="114"/>
        <v>7</v>
      </c>
      <c r="R98" s="88">
        <f t="shared" si="114"/>
        <v>6</v>
      </c>
      <c r="S98" s="88">
        <f t="shared" si="114"/>
        <v>0</v>
      </c>
      <c r="T98" s="190">
        <f t="shared" si="114"/>
        <v>6</v>
      </c>
      <c r="U98" s="89">
        <f t="shared" si="114"/>
        <v>0</v>
      </c>
      <c r="V98" s="190">
        <f t="shared" si="114"/>
        <v>6</v>
      </c>
      <c r="W98" s="90">
        <f t="shared" si="110"/>
        <v>-14.28571428571429</v>
      </c>
    </row>
    <row r="99" spans="12:26" ht="13.5" thickTop="1">
      <c r="L99" s="61" t="s">
        <v>21</v>
      </c>
      <c r="M99" s="78">
        <v>2</v>
      </c>
      <c r="N99" s="79">
        <v>0</v>
      </c>
      <c r="O99" s="189">
        <f>SUM(M99:N99)</f>
        <v>2</v>
      </c>
      <c r="P99" s="91">
        <v>0</v>
      </c>
      <c r="Q99" s="189">
        <f t="shared" ref="Q99:Q101" si="115">O99+P99</f>
        <v>2</v>
      </c>
      <c r="R99" s="78">
        <v>1</v>
      </c>
      <c r="S99" s="79">
        <v>0</v>
      </c>
      <c r="T99" s="189">
        <f>SUM(R99:S99)</f>
        <v>1</v>
      </c>
      <c r="U99" s="91">
        <v>0</v>
      </c>
      <c r="V99" s="189">
        <f>T99+U99</f>
        <v>1</v>
      </c>
      <c r="W99" s="81">
        <f t="shared" si="110"/>
        <v>-50</v>
      </c>
    </row>
    <row r="100" spans="12:26">
      <c r="L100" s="61" t="s">
        <v>22</v>
      </c>
      <c r="M100" s="78">
        <v>6</v>
      </c>
      <c r="N100" s="79">
        <v>0</v>
      </c>
      <c r="O100" s="189">
        <f>SUM(M100:N100)</f>
        <v>6</v>
      </c>
      <c r="P100" s="80">
        <v>0</v>
      </c>
      <c r="Q100" s="189">
        <f t="shared" si="115"/>
        <v>6</v>
      </c>
      <c r="R100" s="78">
        <v>5</v>
      </c>
      <c r="S100" s="79">
        <v>0</v>
      </c>
      <c r="T100" s="189">
        <f>SUM(R100:S100)</f>
        <v>5</v>
      </c>
      <c r="U100" s="80">
        <v>0</v>
      </c>
      <c r="V100" s="189">
        <f>T100+U100</f>
        <v>5</v>
      </c>
      <c r="W100" s="81">
        <f t="shared" si="110"/>
        <v>-16.666666666666664</v>
      </c>
    </row>
    <row r="101" spans="12:26" ht="13.5" thickBot="1">
      <c r="L101" s="61" t="s">
        <v>23</v>
      </c>
      <c r="M101" s="78">
        <v>5</v>
      </c>
      <c r="N101" s="79">
        <v>0</v>
      </c>
      <c r="O101" s="189">
        <f>SUM(M101:N101)</f>
        <v>5</v>
      </c>
      <c r="P101" s="80">
        <v>0</v>
      </c>
      <c r="Q101" s="189">
        <f t="shared" si="115"/>
        <v>5</v>
      </c>
      <c r="R101" s="78">
        <v>24</v>
      </c>
      <c r="S101" s="79">
        <v>0</v>
      </c>
      <c r="T101" s="189">
        <f>SUM(R101:S101)</f>
        <v>24</v>
      </c>
      <c r="U101" s="80"/>
      <c r="V101" s="189">
        <f>T101+U101</f>
        <v>24</v>
      </c>
      <c r="W101" s="81">
        <f t="shared" si="110"/>
        <v>380</v>
      </c>
    </row>
    <row r="102" spans="12:26" ht="14.25" thickTop="1" thickBot="1">
      <c r="L102" s="82" t="s">
        <v>40</v>
      </c>
      <c r="M102" s="83">
        <f>+M99+M100+M101</f>
        <v>13</v>
      </c>
      <c r="N102" s="84">
        <f t="shared" ref="N102:V102" si="116">+N99+N100+N101</f>
        <v>0</v>
      </c>
      <c r="O102" s="188">
        <f t="shared" si="116"/>
        <v>13</v>
      </c>
      <c r="P102" s="83">
        <f t="shared" si="116"/>
        <v>0</v>
      </c>
      <c r="Q102" s="188">
        <f t="shared" si="116"/>
        <v>13</v>
      </c>
      <c r="R102" s="83">
        <f t="shared" si="116"/>
        <v>30</v>
      </c>
      <c r="S102" s="84">
        <f t="shared" si="116"/>
        <v>0</v>
      </c>
      <c r="T102" s="188">
        <f t="shared" si="116"/>
        <v>30</v>
      </c>
      <c r="U102" s="83">
        <f t="shared" si="116"/>
        <v>0</v>
      </c>
      <c r="V102" s="188">
        <f t="shared" si="116"/>
        <v>30</v>
      </c>
      <c r="W102" s="85">
        <f t="shared" si="110"/>
        <v>130.76923076923075</v>
      </c>
    </row>
    <row r="103" spans="12:26" ht="14.25" thickTop="1" thickBot="1">
      <c r="L103" s="82" t="s">
        <v>62</v>
      </c>
      <c r="M103" s="83">
        <f t="shared" ref="M103:V103" si="117">+M94+M98+M102</f>
        <v>40</v>
      </c>
      <c r="N103" s="84">
        <f t="shared" si="117"/>
        <v>0</v>
      </c>
      <c r="O103" s="188">
        <f t="shared" si="117"/>
        <v>40</v>
      </c>
      <c r="P103" s="83">
        <f t="shared" si="117"/>
        <v>0</v>
      </c>
      <c r="Q103" s="188">
        <f t="shared" si="117"/>
        <v>40</v>
      </c>
      <c r="R103" s="83">
        <f t="shared" si="117"/>
        <v>47</v>
      </c>
      <c r="S103" s="84">
        <f t="shared" si="117"/>
        <v>1</v>
      </c>
      <c r="T103" s="188">
        <f t="shared" si="117"/>
        <v>48</v>
      </c>
      <c r="U103" s="83">
        <f t="shared" si="117"/>
        <v>0</v>
      </c>
      <c r="V103" s="188">
        <f t="shared" si="117"/>
        <v>48</v>
      </c>
      <c r="W103" s="85">
        <f>IF(Q103=0,0,((V103/Q103)-1)*100)</f>
        <v>19.999999999999996</v>
      </c>
      <c r="X103" s="339">
        <f>+O103+O181</f>
        <v>40</v>
      </c>
      <c r="Y103" s="292">
        <f>+T103+T181</f>
        <v>48</v>
      </c>
      <c r="Z103" s="303">
        <f>IF(X103=0,0,(Y103/X103-1))</f>
        <v>0.19999999999999996</v>
      </c>
    </row>
    <row r="104" spans="12:26" ht="14.25" thickTop="1" thickBot="1">
      <c r="L104" s="82" t="s">
        <v>7</v>
      </c>
      <c r="M104" s="83">
        <f t="shared" ref="M104:V104" si="118">+M90+M94+M98+M102</f>
        <v>51</v>
      </c>
      <c r="N104" s="84">
        <f t="shared" si="118"/>
        <v>0</v>
      </c>
      <c r="O104" s="188">
        <f t="shared" si="118"/>
        <v>51</v>
      </c>
      <c r="P104" s="83">
        <f t="shared" si="118"/>
        <v>0</v>
      </c>
      <c r="Q104" s="188">
        <f t="shared" si="118"/>
        <v>51</v>
      </c>
      <c r="R104" s="83">
        <f t="shared" si="118"/>
        <v>62</v>
      </c>
      <c r="S104" s="84">
        <f t="shared" si="118"/>
        <v>1</v>
      </c>
      <c r="T104" s="188">
        <f t="shared" si="118"/>
        <v>63</v>
      </c>
      <c r="U104" s="83">
        <f t="shared" si="118"/>
        <v>0</v>
      </c>
      <c r="V104" s="188">
        <f t="shared" si="118"/>
        <v>63</v>
      </c>
      <c r="W104" s="85">
        <f>IF(Q104=0,0,((V104/Q104)-1)*100)</f>
        <v>23.529411764705888</v>
      </c>
      <c r="X104" s="339">
        <f>+O104+O130</f>
        <v>1141</v>
      </c>
      <c r="Y104" s="292">
        <f>+T104+T182</f>
        <v>63</v>
      </c>
      <c r="Z104" s="303">
        <f>IF(X104=0,0,(Y104/X104-1))</f>
        <v>-0.94478527607361962</v>
      </c>
    </row>
    <row r="105" spans="12:26" ht="14.25" thickTop="1" thickBot="1">
      <c r="L105" s="92" t="s">
        <v>60</v>
      </c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</row>
    <row r="106" spans="12:26" ht="13.5" thickTop="1">
      <c r="L106" s="675" t="s">
        <v>41</v>
      </c>
      <c r="M106" s="676"/>
      <c r="N106" s="676"/>
      <c r="O106" s="676"/>
      <c r="P106" s="676"/>
      <c r="Q106" s="676"/>
      <c r="R106" s="676"/>
      <c r="S106" s="676"/>
      <c r="T106" s="676"/>
      <c r="U106" s="676"/>
      <c r="V106" s="676"/>
      <c r="W106" s="677"/>
    </row>
    <row r="107" spans="12:26" ht="13.5" thickBot="1">
      <c r="L107" s="678" t="s">
        <v>44</v>
      </c>
      <c r="M107" s="679"/>
      <c r="N107" s="679"/>
      <c r="O107" s="679"/>
      <c r="P107" s="679"/>
      <c r="Q107" s="679"/>
      <c r="R107" s="679"/>
      <c r="S107" s="679"/>
      <c r="T107" s="679"/>
      <c r="U107" s="679"/>
      <c r="V107" s="679"/>
      <c r="W107" s="680"/>
    </row>
    <row r="108" spans="12:26" ht="14.25" thickTop="1" thickBot="1">
      <c r="L108" s="56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8" t="s">
        <v>34</v>
      </c>
    </row>
    <row r="109" spans="12:26" ht="14.25" thickTop="1" thickBot="1">
      <c r="L109" s="59"/>
      <c r="M109" s="196" t="s">
        <v>58</v>
      </c>
      <c r="N109" s="197"/>
      <c r="O109" s="198"/>
      <c r="P109" s="196"/>
      <c r="Q109" s="196"/>
      <c r="R109" s="196" t="s">
        <v>59</v>
      </c>
      <c r="S109" s="197"/>
      <c r="T109" s="198"/>
      <c r="U109" s="196"/>
      <c r="V109" s="196"/>
      <c r="W109" s="326" t="s">
        <v>2</v>
      </c>
    </row>
    <row r="110" spans="12:26" ht="13.5" thickTop="1">
      <c r="L110" s="61" t="s">
        <v>3</v>
      </c>
      <c r="M110" s="62"/>
      <c r="N110" s="63"/>
      <c r="O110" s="64"/>
      <c r="P110" s="65"/>
      <c r="Q110" s="64"/>
      <c r="R110" s="62"/>
      <c r="S110" s="63"/>
      <c r="T110" s="64"/>
      <c r="U110" s="65"/>
      <c r="V110" s="64"/>
      <c r="W110" s="327" t="s">
        <v>4</v>
      </c>
    </row>
    <row r="111" spans="12:26" ht="13.5" thickBot="1">
      <c r="L111" s="67"/>
      <c r="M111" s="68" t="s">
        <v>35</v>
      </c>
      <c r="N111" s="69" t="s">
        <v>36</v>
      </c>
      <c r="O111" s="70" t="s">
        <v>37</v>
      </c>
      <c r="P111" s="71" t="s">
        <v>32</v>
      </c>
      <c r="Q111" s="70" t="s">
        <v>7</v>
      </c>
      <c r="R111" s="68" t="s">
        <v>35</v>
      </c>
      <c r="S111" s="69" t="s">
        <v>36</v>
      </c>
      <c r="T111" s="70" t="s">
        <v>37</v>
      </c>
      <c r="U111" s="71" t="s">
        <v>32</v>
      </c>
      <c r="V111" s="70" t="s">
        <v>7</v>
      </c>
      <c r="W111" s="328"/>
    </row>
    <row r="112" spans="12:26" ht="5.25" customHeight="1" thickTop="1">
      <c r="L112" s="61"/>
      <c r="M112" s="73"/>
      <c r="N112" s="74"/>
      <c r="O112" s="75"/>
      <c r="P112" s="76"/>
      <c r="Q112" s="75"/>
      <c r="R112" s="73"/>
      <c r="S112" s="74"/>
      <c r="T112" s="75"/>
      <c r="U112" s="76"/>
      <c r="V112" s="75"/>
      <c r="W112" s="77"/>
    </row>
    <row r="113" spans="12:26">
      <c r="L113" s="61" t="s">
        <v>10</v>
      </c>
      <c r="M113" s="78">
        <v>29</v>
      </c>
      <c r="N113" s="79">
        <v>41</v>
      </c>
      <c r="O113" s="187">
        <f>M113+N113</f>
        <v>70</v>
      </c>
      <c r="P113" s="80">
        <v>0</v>
      </c>
      <c r="Q113" s="187">
        <f t="shared" ref="Q113:Q115" si="119">O113+P113</f>
        <v>70</v>
      </c>
      <c r="R113" s="78">
        <v>91</v>
      </c>
      <c r="S113" s="79">
        <v>63</v>
      </c>
      <c r="T113" s="187">
        <f>R113+S113</f>
        <v>154</v>
      </c>
      <c r="U113" s="80">
        <v>0</v>
      </c>
      <c r="V113" s="187">
        <f>T113+U113</f>
        <v>154</v>
      </c>
      <c r="W113" s="81">
        <f>IF(Q113=0,0,((V113/Q113)-1)*100)</f>
        <v>120.00000000000001</v>
      </c>
      <c r="X113" s="293"/>
    </row>
    <row r="114" spans="12:26">
      <c r="L114" s="61" t="s">
        <v>11</v>
      </c>
      <c r="M114" s="78">
        <v>25</v>
      </c>
      <c r="N114" s="79">
        <v>49</v>
      </c>
      <c r="O114" s="187">
        <f>M114+N114</f>
        <v>74</v>
      </c>
      <c r="P114" s="80">
        <v>0</v>
      </c>
      <c r="Q114" s="187">
        <f t="shared" si="119"/>
        <v>74</v>
      </c>
      <c r="R114" s="78">
        <v>88</v>
      </c>
      <c r="S114" s="79">
        <v>67</v>
      </c>
      <c r="T114" s="187">
        <f>R114+S114</f>
        <v>155</v>
      </c>
      <c r="U114" s="80">
        <v>0</v>
      </c>
      <c r="V114" s="187">
        <f>T114+U114</f>
        <v>155</v>
      </c>
      <c r="W114" s="81">
        <f>IF(Q114=0,0,((V114/Q114)-1)*100)</f>
        <v>109.45945945945948</v>
      </c>
      <c r="X114" s="293"/>
    </row>
    <row r="115" spans="12:26" ht="13.5" thickBot="1">
      <c r="L115" s="67" t="s">
        <v>12</v>
      </c>
      <c r="M115" s="78">
        <v>32</v>
      </c>
      <c r="N115" s="79">
        <v>43</v>
      </c>
      <c r="O115" s="187">
        <f>M115+N115</f>
        <v>75</v>
      </c>
      <c r="P115" s="80">
        <v>0</v>
      </c>
      <c r="Q115" s="187">
        <f t="shared" si="119"/>
        <v>75</v>
      </c>
      <c r="R115" s="78">
        <v>93</v>
      </c>
      <c r="S115" s="79">
        <v>83</v>
      </c>
      <c r="T115" s="187">
        <f>R115+S115</f>
        <v>176</v>
      </c>
      <c r="U115" s="80">
        <v>0</v>
      </c>
      <c r="V115" s="187">
        <f>T115+U115</f>
        <v>176</v>
      </c>
      <c r="W115" s="81">
        <f>IF(Q115=0,0,((V115/Q115)-1)*100)</f>
        <v>134.66666666666666</v>
      </c>
    </row>
    <row r="116" spans="12:26" ht="14.25" thickTop="1" thickBot="1">
      <c r="L116" s="82" t="s">
        <v>38</v>
      </c>
      <c r="M116" s="83">
        <f>+M113+M114+M115</f>
        <v>86</v>
      </c>
      <c r="N116" s="84">
        <f t="shared" ref="N116:V116" si="120">+N113+N114+N115</f>
        <v>133</v>
      </c>
      <c r="O116" s="188">
        <f t="shared" si="120"/>
        <v>219</v>
      </c>
      <c r="P116" s="83">
        <f t="shared" si="120"/>
        <v>0</v>
      </c>
      <c r="Q116" s="188">
        <f t="shared" si="120"/>
        <v>219</v>
      </c>
      <c r="R116" s="83">
        <f t="shared" si="120"/>
        <v>272</v>
      </c>
      <c r="S116" s="84">
        <f t="shared" si="120"/>
        <v>213</v>
      </c>
      <c r="T116" s="188">
        <f t="shared" si="120"/>
        <v>485</v>
      </c>
      <c r="U116" s="83">
        <f t="shared" si="120"/>
        <v>0</v>
      </c>
      <c r="V116" s="188">
        <f t="shared" si="120"/>
        <v>485</v>
      </c>
      <c r="W116" s="85">
        <f t="shared" ref="W116:W128" si="121">IF(Q116=0,0,((V116/Q116)-1)*100)</f>
        <v>121.46118721461185</v>
      </c>
      <c r="X116" s="303"/>
    </row>
    <row r="117" spans="12:26" ht="13.5" thickTop="1">
      <c r="L117" s="61" t="s">
        <v>13</v>
      </c>
      <c r="M117" s="78">
        <v>29</v>
      </c>
      <c r="N117" s="79">
        <v>46</v>
      </c>
      <c r="O117" s="187">
        <f>M117+N117</f>
        <v>75</v>
      </c>
      <c r="P117" s="80">
        <v>0</v>
      </c>
      <c r="Q117" s="187">
        <f t="shared" ref="Q117:Q118" si="122">O117+P117</f>
        <v>75</v>
      </c>
      <c r="R117" s="78">
        <v>84</v>
      </c>
      <c r="S117" s="79">
        <v>118</v>
      </c>
      <c r="T117" s="187">
        <f>R117+S117</f>
        <v>202</v>
      </c>
      <c r="U117" s="80">
        <v>0</v>
      </c>
      <c r="V117" s="187">
        <f>T117+U117</f>
        <v>202</v>
      </c>
      <c r="W117" s="81">
        <f t="shared" si="121"/>
        <v>169.33333333333334</v>
      </c>
      <c r="X117" s="303"/>
    </row>
    <row r="118" spans="12:26">
      <c r="L118" s="61" t="s">
        <v>14</v>
      </c>
      <c r="M118" s="78">
        <v>25</v>
      </c>
      <c r="N118" s="79">
        <v>52</v>
      </c>
      <c r="O118" s="187">
        <f>M118+N118</f>
        <v>77</v>
      </c>
      <c r="P118" s="80">
        <v>0</v>
      </c>
      <c r="Q118" s="187">
        <f t="shared" si="122"/>
        <v>77</v>
      </c>
      <c r="R118" s="78">
        <v>81</v>
      </c>
      <c r="S118" s="79">
        <v>154</v>
      </c>
      <c r="T118" s="187">
        <f>R118+S118</f>
        <v>235</v>
      </c>
      <c r="U118" s="80">
        <v>0</v>
      </c>
      <c r="V118" s="187">
        <f>T118+U118</f>
        <v>235</v>
      </c>
      <c r="W118" s="81">
        <f t="shared" si="121"/>
        <v>205.19480519480518</v>
      </c>
    </row>
    <row r="119" spans="12:26" ht="13.5" thickBot="1">
      <c r="L119" s="61" t="s">
        <v>15</v>
      </c>
      <c r="M119" s="78">
        <v>30</v>
      </c>
      <c r="N119" s="79">
        <v>43</v>
      </c>
      <c r="O119" s="187">
        <f>M119+N119</f>
        <v>73</v>
      </c>
      <c r="P119" s="80">
        <v>0</v>
      </c>
      <c r="Q119" s="187">
        <f>O119+P119</f>
        <v>73</v>
      </c>
      <c r="R119" s="78">
        <v>99</v>
      </c>
      <c r="S119" s="79">
        <v>110</v>
      </c>
      <c r="T119" s="187">
        <f>R119+S119</f>
        <v>209</v>
      </c>
      <c r="U119" s="80">
        <v>0</v>
      </c>
      <c r="V119" s="187">
        <f>T119+U119</f>
        <v>209</v>
      </c>
      <c r="W119" s="81">
        <f>IF(Q119=0,0,((V119/Q119)-1)*100)</f>
        <v>186.30136986301369</v>
      </c>
    </row>
    <row r="120" spans="12:26" ht="14.25" thickTop="1" thickBot="1">
      <c r="L120" s="82" t="s">
        <v>61</v>
      </c>
      <c r="M120" s="83">
        <f>+M117+M118+M119</f>
        <v>84</v>
      </c>
      <c r="N120" s="84">
        <f t="shared" ref="N120:V120" si="123">+N117+N118+N119</f>
        <v>141</v>
      </c>
      <c r="O120" s="188">
        <f t="shared" si="123"/>
        <v>225</v>
      </c>
      <c r="P120" s="83">
        <f t="shared" si="123"/>
        <v>0</v>
      </c>
      <c r="Q120" s="188">
        <f t="shared" si="123"/>
        <v>225</v>
      </c>
      <c r="R120" s="83">
        <f t="shared" si="123"/>
        <v>264</v>
      </c>
      <c r="S120" s="84">
        <f t="shared" si="123"/>
        <v>382</v>
      </c>
      <c r="T120" s="188">
        <f t="shared" si="123"/>
        <v>646</v>
      </c>
      <c r="U120" s="83">
        <f t="shared" si="123"/>
        <v>0</v>
      </c>
      <c r="V120" s="188">
        <f t="shared" si="123"/>
        <v>646</v>
      </c>
      <c r="W120" s="85">
        <f>IF(Q120=0,0,((V120/Q120)-1)*100)</f>
        <v>187.11111111111109</v>
      </c>
      <c r="X120" s="303"/>
      <c r="Y120" s="292"/>
      <c r="Z120" s="292">
        <f>SUM(X120:Y120)</f>
        <v>0</v>
      </c>
    </row>
    <row r="121" spans="12:26" ht="13.5" thickTop="1">
      <c r="L121" s="61" t="s">
        <v>16</v>
      </c>
      <c r="M121" s="78">
        <v>22</v>
      </c>
      <c r="N121" s="79">
        <v>47</v>
      </c>
      <c r="O121" s="187">
        <f>SUM(M121:N121)</f>
        <v>69</v>
      </c>
      <c r="P121" s="80">
        <v>0</v>
      </c>
      <c r="Q121" s="187">
        <f t="shared" ref="Q121:Q123" si="124">O121+P121</f>
        <v>69</v>
      </c>
      <c r="R121" s="78">
        <v>99</v>
      </c>
      <c r="S121" s="79">
        <v>110</v>
      </c>
      <c r="T121" s="187">
        <f>SUM(R121:S121)</f>
        <v>209</v>
      </c>
      <c r="U121" s="80">
        <v>0</v>
      </c>
      <c r="V121" s="187">
        <f>T121+U121</f>
        <v>209</v>
      </c>
      <c r="W121" s="81">
        <f t="shared" si="121"/>
        <v>202.89855072463769</v>
      </c>
    </row>
    <row r="122" spans="12:26">
      <c r="L122" s="61" t="s">
        <v>17</v>
      </c>
      <c r="M122" s="78">
        <v>36</v>
      </c>
      <c r="N122" s="79">
        <v>69</v>
      </c>
      <c r="O122" s="187">
        <f>SUM(M122:N122)</f>
        <v>105</v>
      </c>
      <c r="P122" s="80">
        <v>0</v>
      </c>
      <c r="Q122" s="187">
        <f>O122+P122</f>
        <v>105</v>
      </c>
      <c r="R122" s="78">
        <v>114</v>
      </c>
      <c r="S122" s="79">
        <v>98</v>
      </c>
      <c r="T122" s="187">
        <f>SUM(R122:S122)</f>
        <v>212</v>
      </c>
      <c r="U122" s="80">
        <v>0</v>
      </c>
      <c r="V122" s="187">
        <f>T122+U122</f>
        <v>212</v>
      </c>
      <c r="W122" s="81">
        <f>IF(Q122=0,0,((V122/Q122)-1)*100)</f>
        <v>101.9047619047619</v>
      </c>
    </row>
    <row r="123" spans="12:26" ht="13.5" thickBot="1">
      <c r="L123" s="61" t="s">
        <v>18</v>
      </c>
      <c r="M123" s="78">
        <v>35</v>
      </c>
      <c r="N123" s="79">
        <v>76</v>
      </c>
      <c r="O123" s="189">
        <f>SUM(M123:N123)</f>
        <v>111</v>
      </c>
      <c r="P123" s="86">
        <v>0</v>
      </c>
      <c r="Q123" s="189">
        <f t="shared" si="124"/>
        <v>111</v>
      </c>
      <c r="R123" s="78">
        <v>95</v>
      </c>
      <c r="S123" s="79">
        <v>112</v>
      </c>
      <c r="T123" s="189">
        <f>SUM(R123:S123)</f>
        <v>207</v>
      </c>
      <c r="U123" s="86">
        <v>0</v>
      </c>
      <c r="V123" s="189">
        <f>T123+U123</f>
        <v>207</v>
      </c>
      <c r="W123" s="81">
        <f t="shared" si="121"/>
        <v>86.486486486486484</v>
      </c>
    </row>
    <row r="124" spans="12:26" ht="14.25" thickTop="1" thickBot="1">
      <c r="L124" s="87" t="s">
        <v>39</v>
      </c>
      <c r="M124" s="88">
        <f>+M121+M122+M123</f>
        <v>93</v>
      </c>
      <c r="N124" s="88">
        <f t="shared" ref="N124:V124" si="125">+N121+N122+N123</f>
        <v>192</v>
      </c>
      <c r="O124" s="190">
        <f t="shared" si="125"/>
        <v>285</v>
      </c>
      <c r="P124" s="89">
        <f t="shared" si="125"/>
        <v>0</v>
      </c>
      <c r="Q124" s="190">
        <f t="shared" si="125"/>
        <v>285</v>
      </c>
      <c r="R124" s="88">
        <f t="shared" si="125"/>
        <v>308</v>
      </c>
      <c r="S124" s="88">
        <f t="shared" si="125"/>
        <v>320</v>
      </c>
      <c r="T124" s="190">
        <f t="shared" si="125"/>
        <v>628</v>
      </c>
      <c r="U124" s="89">
        <f t="shared" si="125"/>
        <v>0</v>
      </c>
      <c r="V124" s="190">
        <f t="shared" si="125"/>
        <v>628</v>
      </c>
      <c r="W124" s="90">
        <f t="shared" si="121"/>
        <v>120.35087719298248</v>
      </c>
    </row>
    <row r="125" spans="12:26" ht="13.5" thickTop="1">
      <c r="L125" s="61" t="s">
        <v>21</v>
      </c>
      <c r="M125" s="78">
        <v>35</v>
      </c>
      <c r="N125" s="79">
        <v>73</v>
      </c>
      <c r="O125" s="189">
        <f>SUM(M125:N125)</f>
        <v>108</v>
      </c>
      <c r="P125" s="91">
        <v>0</v>
      </c>
      <c r="Q125" s="189">
        <f t="shared" ref="Q125:Q127" si="126">O125+P125</f>
        <v>108</v>
      </c>
      <c r="R125" s="78">
        <v>98</v>
      </c>
      <c r="S125" s="79">
        <v>126</v>
      </c>
      <c r="T125" s="189">
        <f>SUM(R125:S125)</f>
        <v>224</v>
      </c>
      <c r="U125" s="91">
        <v>0</v>
      </c>
      <c r="V125" s="189">
        <f>T125+U125</f>
        <v>224</v>
      </c>
      <c r="W125" s="81">
        <f t="shared" si="121"/>
        <v>107.40740740740739</v>
      </c>
    </row>
    <row r="126" spans="12:26">
      <c r="L126" s="61" t="s">
        <v>22</v>
      </c>
      <c r="M126" s="78">
        <v>85</v>
      </c>
      <c r="N126" s="79">
        <v>50</v>
      </c>
      <c r="O126" s="189">
        <f>SUM(M126:N126)</f>
        <v>135</v>
      </c>
      <c r="P126" s="80">
        <v>0</v>
      </c>
      <c r="Q126" s="189">
        <f t="shared" si="126"/>
        <v>135</v>
      </c>
      <c r="R126" s="78">
        <v>89</v>
      </c>
      <c r="S126" s="79">
        <v>110</v>
      </c>
      <c r="T126" s="189">
        <f>SUM(R126:S126)</f>
        <v>199</v>
      </c>
      <c r="U126" s="80">
        <v>0</v>
      </c>
      <c r="V126" s="189">
        <f>T126+U126</f>
        <v>199</v>
      </c>
      <c r="W126" s="81">
        <f t="shared" si="121"/>
        <v>47.407407407407412</v>
      </c>
    </row>
    <row r="127" spans="12:26" ht="13.5" thickBot="1">
      <c r="L127" s="61" t="s">
        <v>23</v>
      </c>
      <c r="M127" s="78">
        <v>72</v>
      </c>
      <c r="N127" s="79">
        <v>46</v>
      </c>
      <c r="O127" s="189">
        <f>SUM(M127:N127)</f>
        <v>118</v>
      </c>
      <c r="P127" s="80">
        <v>0</v>
      </c>
      <c r="Q127" s="189">
        <f t="shared" si="126"/>
        <v>118</v>
      </c>
      <c r="R127" s="78">
        <v>98</v>
      </c>
      <c r="S127" s="79">
        <v>55</v>
      </c>
      <c r="T127" s="189">
        <f>SUM(R127:S127)</f>
        <v>153</v>
      </c>
      <c r="U127" s="80">
        <v>0</v>
      </c>
      <c r="V127" s="189">
        <f>T127+U127</f>
        <v>153</v>
      </c>
      <c r="W127" s="81">
        <f t="shared" si="121"/>
        <v>29.661016949152554</v>
      </c>
    </row>
    <row r="128" spans="12:26" ht="14.25" thickTop="1" thickBot="1">
      <c r="L128" s="82" t="s">
        <v>40</v>
      </c>
      <c r="M128" s="83">
        <f>+M125+M126+M127</f>
        <v>192</v>
      </c>
      <c r="N128" s="84">
        <f t="shared" ref="N128:V128" si="127">+N125+N126+N127</f>
        <v>169</v>
      </c>
      <c r="O128" s="188">
        <f t="shared" si="127"/>
        <v>361</v>
      </c>
      <c r="P128" s="83">
        <f t="shared" si="127"/>
        <v>0</v>
      </c>
      <c r="Q128" s="188">
        <f t="shared" si="127"/>
        <v>361</v>
      </c>
      <c r="R128" s="83">
        <f t="shared" si="127"/>
        <v>285</v>
      </c>
      <c r="S128" s="84">
        <f t="shared" si="127"/>
        <v>291</v>
      </c>
      <c r="T128" s="188">
        <f t="shared" si="127"/>
        <v>576</v>
      </c>
      <c r="U128" s="83">
        <f t="shared" si="127"/>
        <v>0</v>
      </c>
      <c r="V128" s="188">
        <f t="shared" si="127"/>
        <v>576</v>
      </c>
      <c r="W128" s="85">
        <f t="shared" si="121"/>
        <v>59.556786703601119</v>
      </c>
      <c r="X128" s="293"/>
    </row>
    <row r="129" spans="12:26" ht="14.25" thickTop="1" thickBot="1">
      <c r="L129" s="82" t="s">
        <v>62</v>
      </c>
      <c r="M129" s="83">
        <f t="shared" ref="M129:V129" si="128">+M120+M124+M128</f>
        <v>369</v>
      </c>
      <c r="N129" s="84">
        <f t="shared" si="128"/>
        <v>502</v>
      </c>
      <c r="O129" s="188">
        <f t="shared" si="128"/>
        <v>871</v>
      </c>
      <c r="P129" s="83">
        <f t="shared" si="128"/>
        <v>0</v>
      </c>
      <c r="Q129" s="188">
        <f t="shared" si="128"/>
        <v>871</v>
      </c>
      <c r="R129" s="83">
        <f t="shared" si="128"/>
        <v>857</v>
      </c>
      <c r="S129" s="84">
        <f t="shared" si="128"/>
        <v>993</v>
      </c>
      <c r="T129" s="188">
        <f t="shared" si="128"/>
        <v>1850</v>
      </c>
      <c r="U129" s="83">
        <f t="shared" si="128"/>
        <v>0</v>
      </c>
      <c r="V129" s="188">
        <f t="shared" si="128"/>
        <v>1850</v>
      </c>
      <c r="W129" s="85">
        <f>IF(Q129=0,0,((V129/Q129)-1)*100)</f>
        <v>112.39954075774969</v>
      </c>
      <c r="X129" s="339">
        <f>+O129+O207</f>
        <v>871</v>
      </c>
      <c r="Y129" s="292">
        <f>+T129+T207</f>
        <v>2863</v>
      </c>
      <c r="Z129" s="303">
        <f>IF(X129=0,0,(Y129/X129-1))</f>
        <v>2.2870264064293915</v>
      </c>
    </row>
    <row r="130" spans="12:26" ht="14.25" thickTop="1" thickBot="1">
      <c r="L130" s="82" t="s">
        <v>7</v>
      </c>
      <c r="M130" s="83">
        <f t="shared" ref="M130:V130" si="129">+M116+M120+M124+M128</f>
        <v>455</v>
      </c>
      <c r="N130" s="84">
        <f t="shared" si="129"/>
        <v>635</v>
      </c>
      <c r="O130" s="188">
        <f t="shared" si="129"/>
        <v>1090</v>
      </c>
      <c r="P130" s="83">
        <f t="shared" si="129"/>
        <v>0</v>
      </c>
      <c r="Q130" s="188">
        <f t="shared" si="129"/>
        <v>1090</v>
      </c>
      <c r="R130" s="83">
        <f t="shared" si="129"/>
        <v>1129</v>
      </c>
      <c r="S130" s="84">
        <f t="shared" si="129"/>
        <v>1206</v>
      </c>
      <c r="T130" s="188">
        <f t="shared" si="129"/>
        <v>2335</v>
      </c>
      <c r="U130" s="83">
        <f t="shared" si="129"/>
        <v>0</v>
      </c>
      <c r="V130" s="188">
        <f t="shared" si="129"/>
        <v>2335</v>
      </c>
      <c r="W130" s="85">
        <f>IF(Q130=0,0,((V130/Q130)-1)*100)</f>
        <v>114.22018348623854</v>
      </c>
      <c r="X130" s="339">
        <f>+O130+O208</f>
        <v>1090</v>
      </c>
      <c r="Y130" s="292">
        <f>+T130+T208</f>
        <v>3512</v>
      </c>
      <c r="Z130" s="303">
        <f>IF(X130=0,0,(Y130/X130-1))</f>
        <v>2.2220183486238532</v>
      </c>
    </row>
    <row r="131" spans="12:26" ht="14.25" thickTop="1" thickBot="1">
      <c r="L131" s="92" t="s">
        <v>60</v>
      </c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2:26" ht="13.5" thickTop="1">
      <c r="L132" s="675" t="s">
        <v>42</v>
      </c>
      <c r="M132" s="676"/>
      <c r="N132" s="676"/>
      <c r="O132" s="676"/>
      <c r="P132" s="676"/>
      <c r="Q132" s="676"/>
      <c r="R132" s="676"/>
      <c r="S132" s="676"/>
      <c r="T132" s="676"/>
      <c r="U132" s="676"/>
      <c r="V132" s="676"/>
      <c r="W132" s="677"/>
    </row>
    <row r="133" spans="12:26" ht="13.5" thickBot="1">
      <c r="L133" s="678" t="s">
        <v>45</v>
      </c>
      <c r="M133" s="679"/>
      <c r="N133" s="679"/>
      <c r="O133" s="679"/>
      <c r="P133" s="679"/>
      <c r="Q133" s="679"/>
      <c r="R133" s="679"/>
      <c r="S133" s="679"/>
      <c r="T133" s="679"/>
      <c r="U133" s="679"/>
      <c r="V133" s="679"/>
      <c r="W133" s="680"/>
    </row>
    <row r="134" spans="12:26" ht="14.25" thickTop="1" thickBot="1">
      <c r="L134" s="56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8" t="s">
        <v>34</v>
      </c>
    </row>
    <row r="135" spans="12:26" ht="14.25" thickTop="1" thickBot="1">
      <c r="L135" s="59"/>
      <c r="M135" s="196" t="s">
        <v>58</v>
      </c>
      <c r="N135" s="197"/>
      <c r="O135" s="198"/>
      <c r="P135" s="196"/>
      <c r="Q135" s="196"/>
      <c r="R135" s="196" t="s">
        <v>59</v>
      </c>
      <c r="S135" s="197"/>
      <c r="T135" s="198"/>
      <c r="U135" s="196"/>
      <c r="V135" s="196"/>
      <c r="W135" s="326" t="s">
        <v>2</v>
      </c>
    </row>
    <row r="136" spans="12:26" ht="13.5" thickTop="1">
      <c r="L136" s="61" t="s">
        <v>3</v>
      </c>
      <c r="M136" s="62"/>
      <c r="N136" s="63"/>
      <c r="O136" s="64"/>
      <c r="P136" s="65"/>
      <c r="Q136" s="101"/>
      <c r="R136" s="62"/>
      <c r="S136" s="63"/>
      <c r="T136" s="64"/>
      <c r="U136" s="65"/>
      <c r="V136" s="101"/>
      <c r="W136" s="327" t="s">
        <v>4</v>
      </c>
    </row>
    <row r="137" spans="12:26" ht="13.5" thickBot="1">
      <c r="L137" s="67"/>
      <c r="M137" s="68" t="s">
        <v>35</v>
      </c>
      <c r="N137" s="69" t="s">
        <v>36</v>
      </c>
      <c r="O137" s="70" t="s">
        <v>37</v>
      </c>
      <c r="P137" s="71" t="s">
        <v>32</v>
      </c>
      <c r="Q137" s="345" t="s">
        <v>7</v>
      </c>
      <c r="R137" s="68" t="s">
        <v>35</v>
      </c>
      <c r="S137" s="69" t="s">
        <v>36</v>
      </c>
      <c r="T137" s="70" t="s">
        <v>37</v>
      </c>
      <c r="U137" s="71" t="s">
        <v>32</v>
      </c>
      <c r="V137" s="345" t="s">
        <v>7</v>
      </c>
      <c r="W137" s="328"/>
    </row>
    <row r="138" spans="12:26" ht="5.25" customHeight="1" thickTop="1">
      <c r="L138" s="61"/>
      <c r="M138" s="73"/>
      <c r="N138" s="74"/>
      <c r="O138" s="75"/>
      <c r="P138" s="76"/>
      <c r="Q138" s="103"/>
      <c r="R138" s="73"/>
      <c r="S138" s="74"/>
      <c r="T138" s="75"/>
      <c r="U138" s="76"/>
      <c r="V138" s="147"/>
      <c r="W138" s="77"/>
    </row>
    <row r="139" spans="12:26">
      <c r="L139" s="61" t="s">
        <v>10</v>
      </c>
      <c r="M139" s="78">
        <f t="shared" ref="M139:N145" si="130">+M87+M113</f>
        <v>33</v>
      </c>
      <c r="N139" s="79">
        <f t="shared" si="130"/>
        <v>41</v>
      </c>
      <c r="O139" s="187">
        <f>M139+N139</f>
        <v>74</v>
      </c>
      <c r="P139" s="80">
        <f t="shared" ref="P139:P145" si="131">+P87+P113</f>
        <v>0</v>
      </c>
      <c r="Q139" s="192">
        <f t="shared" ref="Q139:Q141" si="132">O139+P139</f>
        <v>74</v>
      </c>
      <c r="R139" s="78">
        <f t="shared" ref="R139:S145" si="133">+R87+R113</f>
        <v>94</v>
      </c>
      <c r="S139" s="79">
        <f t="shared" si="133"/>
        <v>63</v>
      </c>
      <c r="T139" s="187">
        <f>R139+S139</f>
        <v>157</v>
      </c>
      <c r="U139" s="80">
        <f t="shared" ref="U139:U145" si="134">+U87+U113</f>
        <v>0</v>
      </c>
      <c r="V139" s="193">
        <f>T139+U139</f>
        <v>157</v>
      </c>
      <c r="W139" s="81">
        <f>IF(Q139=0,0,((V139/Q139)-1)*100)</f>
        <v>112.16216216216215</v>
      </c>
      <c r="X139" s="293"/>
    </row>
    <row r="140" spans="12:26">
      <c r="L140" s="61" t="s">
        <v>11</v>
      </c>
      <c r="M140" s="78">
        <f t="shared" si="130"/>
        <v>29</v>
      </c>
      <c r="N140" s="79">
        <f t="shared" si="130"/>
        <v>49</v>
      </c>
      <c r="O140" s="187">
        <f>M140+N140</f>
        <v>78</v>
      </c>
      <c r="P140" s="80">
        <f t="shared" si="131"/>
        <v>0</v>
      </c>
      <c r="Q140" s="192">
        <f t="shared" si="132"/>
        <v>78</v>
      </c>
      <c r="R140" s="78">
        <f t="shared" si="133"/>
        <v>95</v>
      </c>
      <c r="S140" s="79">
        <f t="shared" si="133"/>
        <v>67</v>
      </c>
      <c r="T140" s="187">
        <f>R140+S140</f>
        <v>162</v>
      </c>
      <c r="U140" s="80">
        <f t="shared" si="134"/>
        <v>0</v>
      </c>
      <c r="V140" s="193">
        <f>T140+U140</f>
        <v>162</v>
      </c>
      <c r="W140" s="81">
        <f>IF(Q140=0,0,((V140/Q140)-1)*100)</f>
        <v>107.69230769230771</v>
      </c>
      <c r="X140" s="293"/>
    </row>
    <row r="141" spans="12:26" ht="13.5" thickBot="1">
      <c r="L141" s="67" t="s">
        <v>12</v>
      </c>
      <c r="M141" s="78">
        <f t="shared" si="130"/>
        <v>35</v>
      </c>
      <c r="N141" s="79">
        <f t="shared" si="130"/>
        <v>43</v>
      </c>
      <c r="O141" s="187">
        <f>M141+N141</f>
        <v>78</v>
      </c>
      <c r="P141" s="80">
        <f t="shared" si="131"/>
        <v>0</v>
      </c>
      <c r="Q141" s="192">
        <f t="shared" si="132"/>
        <v>78</v>
      </c>
      <c r="R141" s="78">
        <f t="shared" si="133"/>
        <v>98</v>
      </c>
      <c r="S141" s="79">
        <f t="shared" si="133"/>
        <v>83</v>
      </c>
      <c r="T141" s="187">
        <f>R141+S141</f>
        <v>181</v>
      </c>
      <c r="U141" s="80">
        <f t="shared" si="134"/>
        <v>0</v>
      </c>
      <c r="V141" s="193">
        <f>T141+U141</f>
        <v>181</v>
      </c>
      <c r="W141" s="81">
        <f>IF(Q141=0,0,((V141/Q141)-1)*100)</f>
        <v>132.05128205128207</v>
      </c>
    </row>
    <row r="142" spans="12:26" ht="14.25" thickTop="1" thickBot="1">
      <c r="L142" s="82" t="s">
        <v>38</v>
      </c>
      <c r="M142" s="83">
        <f>+M139+M140+M141</f>
        <v>97</v>
      </c>
      <c r="N142" s="84">
        <f t="shared" ref="N142:V142" si="135">+N139+N140+N141</f>
        <v>133</v>
      </c>
      <c r="O142" s="188">
        <f t="shared" si="135"/>
        <v>230</v>
      </c>
      <c r="P142" s="83">
        <f t="shared" si="135"/>
        <v>0</v>
      </c>
      <c r="Q142" s="188">
        <f t="shared" si="135"/>
        <v>230</v>
      </c>
      <c r="R142" s="83">
        <f t="shared" si="135"/>
        <v>287</v>
      </c>
      <c r="S142" s="84">
        <f t="shared" si="135"/>
        <v>213</v>
      </c>
      <c r="T142" s="188">
        <f t="shared" si="135"/>
        <v>500</v>
      </c>
      <c r="U142" s="83">
        <f t="shared" si="135"/>
        <v>0</v>
      </c>
      <c r="V142" s="188">
        <f t="shared" si="135"/>
        <v>500</v>
      </c>
      <c r="W142" s="85">
        <f t="shared" ref="W142" si="136">IF(Q142=0,0,((V142/Q142)-1)*100)</f>
        <v>117.39130434782608</v>
      </c>
      <c r="X142" s="303"/>
    </row>
    <row r="143" spans="12:26" ht="13.5" thickTop="1">
      <c r="L143" s="61" t="s">
        <v>13</v>
      </c>
      <c r="M143" s="78">
        <f t="shared" si="130"/>
        <v>37</v>
      </c>
      <c r="N143" s="79">
        <f t="shared" si="130"/>
        <v>46</v>
      </c>
      <c r="O143" s="187">
        <f t="shared" ref="O143:O153" si="137">M143+N143</f>
        <v>83</v>
      </c>
      <c r="P143" s="80">
        <f t="shared" si="131"/>
        <v>0</v>
      </c>
      <c r="Q143" s="192">
        <f t="shared" ref="Q143:Q144" si="138">O143+P143</f>
        <v>83</v>
      </c>
      <c r="R143" s="78">
        <f t="shared" si="133"/>
        <v>88</v>
      </c>
      <c r="S143" s="79">
        <f t="shared" si="133"/>
        <v>118</v>
      </c>
      <c r="T143" s="187">
        <f t="shared" ref="T143:T153" si="139">R143+S143</f>
        <v>206</v>
      </c>
      <c r="U143" s="80">
        <f t="shared" si="134"/>
        <v>0</v>
      </c>
      <c r="V143" s="193">
        <f>T143+U143</f>
        <v>206</v>
      </c>
      <c r="W143" s="81">
        <f>IF(Q143=0,0,((V143/Q143)-1)*100)</f>
        <v>148.19277108433738</v>
      </c>
      <c r="X143" s="303"/>
    </row>
    <row r="144" spans="12:26">
      <c r="L144" s="61" t="s">
        <v>14</v>
      </c>
      <c r="M144" s="78">
        <f t="shared" si="130"/>
        <v>30</v>
      </c>
      <c r="N144" s="79">
        <f t="shared" si="130"/>
        <v>52</v>
      </c>
      <c r="O144" s="187">
        <f t="shared" si="137"/>
        <v>82</v>
      </c>
      <c r="P144" s="80">
        <f t="shared" si="131"/>
        <v>0</v>
      </c>
      <c r="Q144" s="192">
        <f t="shared" si="138"/>
        <v>82</v>
      </c>
      <c r="R144" s="78">
        <f t="shared" si="133"/>
        <v>84</v>
      </c>
      <c r="S144" s="79">
        <f t="shared" si="133"/>
        <v>155</v>
      </c>
      <c r="T144" s="187">
        <f t="shared" si="139"/>
        <v>239</v>
      </c>
      <c r="U144" s="80">
        <f t="shared" si="134"/>
        <v>0</v>
      </c>
      <c r="V144" s="193">
        <f>T144+U144</f>
        <v>239</v>
      </c>
      <c r="W144" s="81">
        <f t="shared" ref="W144:W154" si="140">IF(Q144=0,0,((V144/Q144)-1)*100)</f>
        <v>191.46341463414635</v>
      </c>
      <c r="Z144" s="292" t="e">
        <f>SUM(#REF!)</f>
        <v>#REF!</v>
      </c>
    </row>
    <row r="145" spans="12:26" ht="13.5" thickBot="1">
      <c r="L145" s="61" t="s">
        <v>15</v>
      </c>
      <c r="M145" s="78">
        <f t="shared" si="130"/>
        <v>37</v>
      </c>
      <c r="N145" s="79">
        <f t="shared" si="130"/>
        <v>43</v>
      </c>
      <c r="O145" s="187">
        <f>M145+N145</f>
        <v>80</v>
      </c>
      <c r="P145" s="80">
        <f t="shared" si="131"/>
        <v>0</v>
      </c>
      <c r="Q145" s="192">
        <f>O145+P145</f>
        <v>80</v>
      </c>
      <c r="R145" s="78">
        <f t="shared" si="133"/>
        <v>103</v>
      </c>
      <c r="S145" s="79">
        <f t="shared" si="133"/>
        <v>110</v>
      </c>
      <c r="T145" s="187">
        <f>R145+S145</f>
        <v>213</v>
      </c>
      <c r="U145" s="80">
        <f t="shared" si="134"/>
        <v>0</v>
      </c>
      <c r="V145" s="193">
        <f>T145+U145</f>
        <v>213</v>
      </c>
      <c r="W145" s="81">
        <f>IF(Q145=0,0,((V145/Q145)-1)*100)</f>
        <v>166.25</v>
      </c>
    </row>
    <row r="146" spans="12:26" ht="14.25" thickTop="1" thickBot="1">
      <c r="L146" s="82" t="s">
        <v>61</v>
      </c>
      <c r="M146" s="83">
        <f>+M143+M144+M145</f>
        <v>104</v>
      </c>
      <c r="N146" s="84">
        <f t="shared" ref="N146:V146" si="141">+N143+N144+N145</f>
        <v>141</v>
      </c>
      <c r="O146" s="188">
        <f t="shared" si="141"/>
        <v>245</v>
      </c>
      <c r="P146" s="83">
        <f t="shared" si="141"/>
        <v>0</v>
      </c>
      <c r="Q146" s="188">
        <f t="shared" si="141"/>
        <v>245</v>
      </c>
      <c r="R146" s="83">
        <f t="shared" si="141"/>
        <v>275</v>
      </c>
      <c r="S146" s="84">
        <f t="shared" si="141"/>
        <v>383</v>
      </c>
      <c r="T146" s="188">
        <f t="shared" si="141"/>
        <v>658</v>
      </c>
      <c r="U146" s="83">
        <f t="shared" si="141"/>
        <v>0</v>
      </c>
      <c r="V146" s="188">
        <f t="shared" si="141"/>
        <v>658</v>
      </c>
      <c r="W146" s="85">
        <f>IF(Q146=0,0,((V146/Q146)-1)*100)</f>
        <v>168.57142857142856</v>
      </c>
      <c r="X146" s="303"/>
      <c r="Y146" s="292"/>
      <c r="Z146" s="292">
        <f>SUM(X146:Y146)</f>
        <v>0</v>
      </c>
    </row>
    <row r="147" spans="12:26" ht="13.5" thickTop="1">
      <c r="L147" s="61" t="s">
        <v>16</v>
      </c>
      <c r="M147" s="78">
        <f t="shared" ref="M147:N149" si="142">+M95+M121</f>
        <v>23</v>
      </c>
      <c r="N147" s="79">
        <f t="shared" si="142"/>
        <v>47</v>
      </c>
      <c r="O147" s="187">
        <f t="shared" si="137"/>
        <v>70</v>
      </c>
      <c r="P147" s="80">
        <f>+P95+P121</f>
        <v>0</v>
      </c>
      <c r="Q147" s="192">
        <f t="shared" ref="Q147:Q153" si="143">O147+P147</f>
        <v>70</v>
      </c>
      <c r="R147" s="78">
        <f t="shared" ref="R147:S149" si="144">+R95+R121</f>
        <v>103</v>
      </c>
      <c r="S147" s="79">
        <f t="shared" si="144"/>
        <v>110</v>
      </c>
      <c r="T147" s="187">
        <f t="shared" si="139"/>
        <v>213</v>
      </c>
      <c r="U147" s="80">
        <f>+U95+U121</f>
        <v>0</v>
      </c>
      <c r="V147" s="193">
        <f>T147+U147</f>
        <v>213</v>
      </c>
      <c r="W147" s="81">
        <f t="shared" si="140"/>
        <v>204.28571428571428</v>
      </c>
    </row>
    <row r="148" spans="12:26">
      <c r="L148" s="61" t="s">
        <v>17</v>
      </c>
      <c r="M148" s="78">
        <f t="shared" si="142"/>
        <v>38</v>
      </c>
      <c r="N148" s="79">
        <f t="shared" si="142"/>
        <v>69</v>
      </c>
      <c r="O148" s="187">
        <f>M148+N148</f>
        <v>107</v>
      </c>
      <c r="P148" s="80">
        <f>+P96+P122</f>
        <v>0</v>
      </c>
      <c r="Q148" s="192">
        <f>O148+P148</f>
        <v>107</v>
      </c>
      <c r="R148" s="78">
        <f t="shared" si="144"/>
        <v>115</v>
      </c>
      <c r="S148" s="79">
        <f t="shared" si="144"/>
        <v>98</v>
      </c>
      <c r="T148" s="187">
        <f>R148+S148</f>
        <v>213</v>
      </c>
      <c r="U148" s="80">
        <f>+U96+U122</f>
        <v>0</v>
      </c>
      <c r="V148" s="193">
        <f>T148+U148</f>
        <v>213</v>
      </c>
      <c r="W148" s="81">
        <f>IF(Q148=0,0,((V148/Q148)-1)*100)</f>
        <v>99.065420560747668</v>
      </c>
    </row>
    <row r="149" spans="12:26" ht="13.5" thickBot="1">
      <c r="L149" s="61" t="s">
        <v>18</v>
      </c>
      <c r="M149" s="78">
        <f t="shared" si="142"/>
        <v>39</v>
      </c>
      <c r="N149" s="79">
        <f t="shared" si="142"/>
        <v>76</v>
      </c>
      <c r="O149" s="189">
        <f t="shared" si="137"/>
        <v>115</v>
      </c>
      <c r="P149" s="86">
        <f>+P97+P123</f>
        <v>0</v>
      </c>
      <c r="Q149" s="192">
        <f t="shared" si="143"/>
        <v>115</v>
      </c>
      <c r="R149" s="78">
        <f t="shared" si="144"/>
        <v>96</v>
      </c>
      <c r="S149" s="79">
        <f t="shared" si="144"/>
        <v>112</v>
      </c>
      <c r="T149" s="189">
        <f t="shared" si="139"/>
        <v>208</v>
      </c>
      <c r="U149" s="86">
        <f>+U97+U123</f>
        <v>0</v>
      </c>
      <c r="V149" s="193">
        <f>T149+U149</f>
        <v>208</v>
      </c>
      <c r="W149" s="81">
        <f t="shared" si="140"/>
        <v>80.869565217391298</v>
      </c>
    </row>
    <row r="150" spans="12:26" ht="14.25" thickTop="1" thickBot="1">
      <c r="L150" s="87" t="s">
        <v>39</v>
      </c>
      <c r="M150" s="83">
        <f>+M147+M148+M149</f>
        <v>100</v>
      </c>
      <c r="N150" s="84">
        <f t="shared" ref="N150:V150" si="145">+N147+N148+N149</f>
        <v>192</v>
      </c>
      <c r="O150" s="188">
        <f t="shared" si="145"/>
        <v>292</v>
      </c>
      <c r="P150" s="83">
        <f t="shared" si="145"/>
        <v>0</v>
      </c>
      <c r="Q150" s="188">
        <f t="shared" si="145"/>
        <v>292</v>
      </c>
      <c r="R150" s="83">
        <f t="shared" si="145"/>
        <v>314</v>
      </c>
      <c r="S150" s="84">
        <f t="shared" si="145"/>
        <v>320</v>
      </c>
      <c r="T150" s="188">
        <f t="shared" si="145"/>
        <v>634</v>
      </c>
      <c r="U150" s="83">
        <f t="shared" si="145"/>
        <v>0</v>
      </c>
      <c r="V150" s="188">
        <f t="shared" si="145"/>
        <v>634</v>
      </c>
      <c r="W150" s="90">
        <f t="shared" si="140"/>
        <v>117.12328767123287</v>
      </c>
    </row>
    <row r="151" spans="12:26" ht="13.5" thickTop="1">
      <c r="L151" s="61" t="s">
        <v>21</v>
      </c>
      <c r="M151" s="78">
        <f t="shared" ref="M151:N153" si="146">+M99+M125</f>
        <v>37</v>
      </c>
      <c r="N151" s="79">
        <f t="shared" si="146"/>
        <v>73</v>
      </c>
      <c r="O151" s="189">
        <f t="shared" si="137"/>
        <v>110</v>
      </c>
      <c r="P151" s="91">
        <f>+P99+P125</f>
        <v>0</v>
      </c>
      <c r="Q151" s="192">
        <f t="shared" si="143"/>
        <v>110</v>
      </c>
      <c r="R151" s="78">
        <f t="shared" ref="R151:S153" si="147">+R99+R125</f>
        <v>99</v>
      </c>
      <c r="S151" s="79">
        <f t="shared" si="147"/>
        <v>126</v>
      </c>
      <c r="T151" s="189">
        <f t="shared" si="139"/>
        <v>225</v>
      </c>
      <c r="U151" s="91">
        <f>+U99+U125</f>
        <v>0</v>
      </c>
      <c r="V151" s="193">
        <f>T151+U151</f>
        <v>225</v>
      </c>
      <c r="W151" s="81">
        <f t="shared" si="140"/>
        <v>104.54545454545455</v>
      </c>
    </row>
    <row r="152" spans="12:26">
      <c r="L152" s="61" t="s">
        <v>22</v>
      </c>
      <c r="M152" s="78">
        <f t="shared" si="146"/>
        <v>91</v>
      </c>
      <c r="N152" s="79">
        <f t="shared" si="146"/>
        <v>50</v>
      </c>
      <c r="O152" s="189">
        <f t="shared" si="137"/>
        <v>141</v>
      </c>
      <c r="P152" s="80">
        <f>+P100+P126</f>
        <v>0</v>
      </c>
      <c r="Q152" s="192">
        <f t="shared" si="143"/>
        <v>141</v>
      </c>
      <c r="R152" s="78">
        <f t="shared" si="147"/>
        <v>94</v>
      </c>
      <c r="S152" s="79">
        <f t="shared" si="147"/>
        <v>110</v>
      </c>
      <c r="T152" s="189">
        <f t="shared" si="139"/>
        <v>204</v>
      </c>
      <c r="U152" s="80">
        <f>+U100+U126</f>
        <v>0</v>
      </c>
      <c r="V152" s="193">
        <f>T152+U152</f>
        <v>204</v>
      </c>
      <c r="W152" s="81">
        <f t="shared" si="140"/>
        <v>44.680851063829799</v>
      </c>
      <c r="X152" s="293"/>
    </row>
    <row r="153" spans="12:26" ht="13.5" thickBot="1">
      <c r="L153" s="61" t="s">
        <v>23</v>
      </c>
      <c r="M153" s="78">
        <f t="shared" si="146"/>
        <v>77</v>
      </c>
      <c r="N153" s="79">
        <f t="shared" si="146"/>
        <v>46</v>
      </c>
      <c r="O153" s="189">
        <f t="shared" si="137"/>
        <v>123</v>
      </c>
      <c r="P153" s="80">
        <f>+P101+P127</f>
        <v>0</v>
      </c>
      <c r="Q153" s="192">
        <f t="shared" si="143"/>
        <v>123</v>
      </c>
      <c r="R153" s="78">
        <f t="shared" si="147"/>
        <v>122</v>
      </c>
      <c r="S153" s="79">
        <f t="shared" si="147"/>
        <v>55</v>
      </c>
      <c r="T153" s="189">
        <f t="shared" si="139"/>
        <v>177</v>
      </c>
      <c r="U153" s="80">
        <f>+U101+U127</f>
        <v>0</v>
      </c>
      <c r="V153" s="193">
        <f>T153+U153</f>
        <v>177</v>
      </c>
      <c r="W153" s="81">
        <f t="shared" si="140"/>
        <v>43.90243902439024</v>
      </c>
    </row>
    <row r="154" spans="12:26" ht="14.25" thickTop="1" thickBot="1">
      <c r="L154" s="82" t="s">
        <v>40</v>
      </c>
      <c r="M154" s="83">
        <f>+M151+M152+M153</f>
        <v>205</v>
      </c>
      <c r="N154" s="84">
        <f t="shared" ref="N154:V154" si="148">+N151+N152+N153</f>
        <v>169</v>
      </c>
      <c r="O154" s="188">
        <f t="shared" si="148"/>
        <v>374</v>
      </c>
      <c r="P154" s="83">
        <f t="shared" si="148"/>
        <v>0</v>
      </c>
      <c r="Q154" s="188">
        <f t="shared" si="148"/>
        <v>374</v>
      </c>
      <c r="R154" s="83">
        <f t="shared" si="148"/>
        <v>315</v>
      </c>
      <c r="S154" s="84">
        <f t="shared" si="148"/>
        <v>291</v>
      </c>
      <c r="T154" s="188">
        <f t="shared" si="148"/>
        <v>606</v>
      </c>
      <c r="U154" s="83">
        <f t="shared" si="148"/>
        <v>0</v>
      </c>
      <c r="V154" s="188">
        <f t="shared" si="148"/>
        <v>606</v>
      </c>
      <c r="W154" s="85">
        <f t="shared" si="140"/>
        <v>62.032085561497333</v>
      </c>
    </row>
    <row r="155" spans="12:26" ht="14.25" thickTop="1" thickBot="1">
      <c r="L155" s="82" t="s">
        <v>62</v>
      </c>
      <c r="M155" s="83">
        <f t="shared" ref="M155:V155" si="149">+M146+M150+M154</f>
        <v>409</v>
      </c>
      <c r="N155" s="84">
        <f t="shared" si="149"/>
        <v>502</v>
      </c>
      <c r="O155" s="188">
        <f t="shared" si="149"/>
        <v>911</v>
      </c>
      <c r="P155" s="83">
        <f t="shared" si="149"/>
        <v>0</v>
      </c>
      <c r="Q155" s="188">
        <f t="shared" si="149"/>
        <v>911</v>
      </c>
      <c r="R155" s="83">
        <f t="shared" si="149"/>
        <v>904</v>
      </c>
      <c r="S155" s="84">
        <f t="shared" si="149"/>
        <v>994</v>
      </c>
      <c r="T155" s="188">
        <f t="shared" si="149"/>
        <v>1898</v>
      </c>
      <c r="U155" s="83">
        <f t="shared" si="149"/>
        <v>0</v>
      </c>
      <c r="V155" s="188">
        <f t="shared" si="149"/>
        <v>1898</v>
      </c>
      <c r="W155" s="85">
        <f>IF(Q155=0,0,((V155/Q155)-1)*100)</f>
        <v>108.34248079034028</v>
      </c>
      <c r="X155" s="339">
        <f>+O155+O233</f>
        <v>911</v>
      </c>
      <c r="Y155" s="292">
        <f>+T155+T233</f>
        <v>2911</v>
      </c>
      <c r="Z155" s="303">
        <f>IF(X155=0,0,(Y155/X155-1))</f>
        <v>2.1953896816684964</v>
      </c>
    </row>
    <row r="156" spans="12:26" ht="14.25" thickTop="1" thickBot="1">
      <c r="L156" s="82" t="s">
        <v>7</v>
      </c>
      <c r="M156" s="83">
        <f t="shared" ref="M156:V156" si="150">+M142+M146+M150+M154</f>
        <v>506</v>
      </c>
      <c r="N156" s="84">
        <f t="shared" si="150"/>
        <v>635</v>
      </c>
      <c r="O156" s="188">
        <f t="shared" si="150"/>
        <v>1141</v>
      </c>
      <c r="P156" s="83">
        <f t="shared" si="150"/>
        <v>0</v>
      </c>
      <c r="Q156" s="188">
        <f t="shared" si="150"/>
        <v>1141</v>
      </c>
      <c r="R156" s="83">
        <f t="shared" si="150"/>
        <v>1191</v>
      </c>
      <c r="S156" s="84">
        <f t="shared" si="150"/>
        <v>1207</v>
      </c>
      <c r="T156" s="188">
        <f t="shared" si="150"/>
        <v>2398</v>
      </c>
      <c r="U156" s="83">
        <f t="shared" si="150"/>
        <v>0</v>
      </c>
      <c r="V156" s="188">
        <f t="shared" si="150"/>
        <v>2398</v>
      </c>
      <c r="W156" s="85">
        <f>IF(Q156=0,0,((V156/Q156)-1)*100)</f>
        <v>110.16652059596845</v>
      </c>
      <c r="X156" s="339">
        <f>+O156+O234</f>
        <v>1141</v>
      </c>
      <c r="Y156" s="292">
        <f>+T156+T234</f>
        <v>3575</v>
      </c>
      <c r="Z156" s="303">
        <f>IF(X156=0,0,(Y156/X156-1))</f>
        <v>2.1332164767747588</v>
      </c>
    </row>
    <row r="157" spans="12:26" ht="14.25" thickTop="1" thickBot="1">
      <c r="L157" s="92" t="s">
        <v>60</v>
      </c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</row>
    <row r="158" spans="12:26" ht="13.5" thickTop="1">
      <c r="L158" s="687" t="s">
        <v>54</v>
      </c>
      <c r="M158" s="688"/>
      <c r="N158" s="688"/>
      <c r="O158" s="688"/>
      <c r="P158" s="688"/>
      <c r="Q158" s="688"/>
      <c r="R158" s="688"/>
      <c r="S158" s="688"/>
      <c r="T158" s="688"/>
      <c r="U158" s="688"/>
      <c r="V158" s="688"/>
      <c r="W158" s="689"/>
    </row>
    <row r="159" spans="12:26" ht="24.75" customHeight="1" thickBot="1">
      <c r="L159" s="690" t="s">
        <v>51</v>
      </c>
      <c r="M159" s="691"/>
      <c r="N159" s="691"/>
      <c r="O159" s="691"/>
      <c r="P159" s="691"/>
      <c r="Q159" s="691"/>
      <c r="R159" s="691"/>
      <c r="S159" s="691"/>
      <c r="T159" s="691"/>
      <c r="U159" s="691"/>
      <c r="V159" s="691"/>
      <c r="W159" s="692"/>
    </row>
    <row r="160" spans="12:26" ht="14.25" thickTop="1" thickBot="1">
      <c r="L160" s="220"/>
      <c r="M160" s="221"/>
      <c r="N160" s="221"/>
      <c r="O160" s="221"/>
      <c r="P160" s="221"/>
      <c r="Q160" s="221"/>
      <c r="R160" s="221"/>
      <c r="S160" s="221"/>
      <c r="T160" s="221"/>
      <c r="U160" s="221"/>
      <c r="V160" s="221"/>
      <c r="W160" s="222" t="s">
        <v>34</v>
      </c>
    </row>
    <row r="161" spans="12:25" ht="14.25" thickTop="1" thickBot="1">
      <c r="L161" s="223"/>
      <c r="M161" s="696" t="s">
        <v>58</v>
      </c>
      <c r="N161" s="697"/>
      <c r="O161" s="697"/>
      <c r="P161" s="697"/>
      <c r="Q161" s="697"/>
      <c r="R161" s="224" t="s">
        <v>59</v>
      </c>
      <c r="S161" s="225"/>
      <c r="T161" s="263"/>
      <c r="U161" s="224"/>
      <c r="V161" s="224"/>
      <c r="W161" s="323" t="s">
        <v>2</v>
      </c>
    </row>
    <row r="162" spans="12:25" ht="13.5" thickTop="1">
      <c r="L162" s="227" t="s">
        <v>3</v>
      </c>
      <c r="M162" s="228"/>
      <c r="N162" s="229"/>
      <c r="O162" s="230"/>
      <c r="P162" s="231"/>
      <c r="Q162" s="230"/>
      <c r="R162" s="228"/>
      <c r="S162" s="229"/>
      <c r="T162" s="230"/>
      <c r="U162" s="231"/>
      <c r="V162" s="230"/>
      <c r="W162" s="324" t="s">
        <v>4</v>
      </c>
    </row>
    <row r="163" spans="12:25" ht="13.5" thickBot="1">
      <c r="L163" s="233"/>
      <c r="M163" s="234" t="s">
        <v>35</v>
      </c>
      <c r="N163" s="235" t="s">
        <v>36</v>
      </c>
      <c r="O163" s="236" t="s">
        <v>37</v>
      </c>
      <c r="P163" s="237" t="s">
        <v>32</v>
      </c>
      <c r="Q163" s="236" t="s">
        <v>7</v>
      </c>
      <c r="R163" s="234" t="s">
        <v>35</v>
      </c>
      <c r="S163" s="235" t="s">
        <v>36</v>
      </c>
      <c r="T163" s="236" t="s">
        <v>37</v>
      </c>
      <c r="U163" s="237" t="s">
        <v>32</v>
      </c>
      <c r="V163" s="236" t="s">
        <v>7</v>
      </c>
      <c r="W163" s="325"/>
    </row>
    <row r="164" spans="12:25" ht="5.25" customHeight="1" thickTop="1">
      <c r="L164" s="227"/>
      <c r="M164" s="239"/>
      <c r="N164" s="240"/>
      <c r="O164" s="241"/>
      <c r="P164" s="242"/>
      <c r="Q164" s="241"/>
      <c r="R164" s="239"/>
      <c r="S164" s="240"/>
      <c r="T164" s="241"/>
      <c r="U164" s="242"/>
      <c r="V164" s="241"/>
      <c r="W164" s="243"/>
    </row>
    <row r="165" spans="12:25">
      <c r="L165" s="227" t="s">
        <v>10</v>
      </c>
      <c r="M165" s="244">
        <v>0</v>
      </c>
      <c r="N165" s="245">
        <v>0</v>
      </c>
      <c r="O165" s="246">
        <f>M165+N165</f>
        <v>0</v>
      </c>
      <c r="P165" s="247">
        <v>0</v>
      </c>
      <c r="Q165" s="246">
        <f t="shared" ref="Q165:Q167" si="151">O165+P165</f>
        <v>0</v>
      </c>
      <c r="R165" s="244">
        <v>0</v>
      </c>
      <c r="S165" s="245">
        <v>0</v>
      </c>
      <c r="T165" s="246">
        <f>R165+S165</f>
        <v>0</v>
      </c>
      <c r="U165" s="247">
        <v>0</v>
      </c>
      <c r="V165" s="246">
        <f>T165+U165</f>
        <v>0</v>
      </c>
      <c r="W165" s="248">
        <f>IF(Q165=0,0,((V165/Q165)-1)*100)</f>
        <v>0</v>
      </c>
    </row>
    <row r="166" spans="12:25">
      <c r="L166" s="227" t="s">
        <v>11</v>
      </c>
      <c r="M166" s="244">
        <v>0</v>
      </c>
      <c r="N166" s="245">
        <v>0</v>
      </c>
      <c r="O166" s="246">
        <f>M166+N166</f>
        <v>0</v>
      </c>
      <c r="P166" s="247">
        <v>0</v>
      </c>
      <c r="Q166" s="246">
        <f t="shared" si="151"/>
        <v>0</v>
      </c>
      <c r="R166" s="244">
        <v>0</v>
      </c>
      <c r="S166" s="245">
        <v>0</v>
      </c>
      <c r="T166" s="246">
        <f>R166+S166</f>
        <v>0</v>
      </c>
      <c r="U166" s="247">
        <v>0</v>
      </c>
      <c r="V166" s="246">
        <f>T166+U166</f>
        <v>0</v>
      </c>
      <c r="W166" s="248">
        <f>IF(Q166=0,0,((V166/Q166)-1)*100)</f>
        <v>0</v>
      </c>
    </row>
    <row r="167" spans="12:25" ht="13.5" thickBot="1">
      <c r="L167" s="233" t="s">
        <v>12</v>
      </c>
      <c r="M167" s="244">
        <v>0</v>
      </c>
      <c r="N167" s="245">
        <v>0</v>
      </c>
      <c r="O167" s="246">
        <f>M167+N167</f>
        <v>0</v>
      </c>
      <c r="P167" s="247">
        <v>0</v>
      </c>
      <c r="Q167" s="246">
        <f t="shared" si="151"/>
        <v>0</v>
      </c>
      <c r="R167" s="244">
        <v>0</v>
      </c>
      <c r="S167" s="245">
        <v>0</v>
      </c>
      <c r="T167" s="246">
        <f>R167+S167</f>
        <v>0</v>
      </c>
      <c r="U167" s="247">
        <v>0</v>
      </c>
      <c r="V167" s="246">
        <f>T167+U167</f>
        <v>0</v>
      </c>
      <c r="W167" s="248">
        <f>IF(Q167=0,0,((V167/Q167)-1)*100)</f>
        <v>0</v>
      </c>
    </row>
    <row r="168" spans="12:25" ht="14.25" thickTop="1" thickBot="1">
      <c r="L168" s="249" t="s">
        <v>57</v>
      </c>
      <c r="M168" s="250">
        <f>+M165+M166+M167</f>
        <v>0</v>
      </c>
      <c r="N168" s="251">
        <f t="shared" ref="N168:V168" si="152">+N165+N166+N167</f>
        <v>0</v>
      </c>
      <c r="O168" s="252">
        <f t="shared" si="152"/>
        <v>0</v>
      </c>
      <c r="P168" s="250">
        <f t="shared" si="152"/>
        <v>0</v>
      </c>
      <c r="Q168" s="252">
        <f t="shared" si="152"/>
        <v>0</v>
      </c>
      <c r="R168" s="250">
        <f t="shared" si="152"/>
        <v>0</v>
      </c>
      <c r="S168" s="251">
        <f t="shared" si="152"/>
        <v>0</v>
      </c>
      <c r="T168" s="252">
        <f t="shared" si="152"/>
        <v>0</v>
      </c>
      <c r="U168" s="250">
        <f t="shared" si="152"/>
        <v>0</v>
      </c>
      <c r="V168" s="252">
        <f t="shared" si="152"/>
        <v>0</v>
      </c>
      <c r="W168" s="253">
        <f t="shared" ref="W168:W180" si="153">IF(Q168=0,0,((V168/Q168)-1)*100)</f>
        <v>0</v>
      </c>
    </row>
    <row r="169" spans="12:25" ht="13.5" thickTop="1">
      <c r="L169" s="227" t="s">
        <v>13</v>
      </c>
      <c r="M169" s="244">
        <v>0</v>
      </c>
      <c r="N169" s="245">
        <v>0</v>
      </c>
      <c r="O169" s="246">
        <f>M169+N169</f>
        <v>0</v>
      </c>
      <c r="P169" s="247">
        <v>0</v>
      </c>
      <c r="Q169" s="246">
        <f t="shared" ref="Q169:Q170" si="154">O169+P169</f>
        <v>0</v>
      </c>
      <c r="R169" s="244">
        <v>0</v>
      </c>
      <c r="S169" s="245">
        <v>0</v>
      </c>
      <c r="T169" s="246">
        <f>R169+S169</f>
        <v>0</v>
      </c>
      <c r="U169" s="247">
        <v>0</v>
      </c>
      <c r="V169" s="246">
        <f>T169+U169</f>
        <v>0</v>
      </c>
      <c r="W169" s="248">
        <f t="shared" si="153"/>
        <v>0</v>
      </c>
      <c r="X169" s="292"/>
      <c r="Y169" s="292"/>
    </row>
    <row r="170" spans="12:25">
      <c r="L170" s="227" t="s">
        <v>14</v>
      </c>
      <c r="M170" s="244">
        <v>0</v>
      </c>
      <c r="N170" s="245">
        <v>0</v>
      </c>
      <c r="O170" s="246">
        <f>M170+N170</f>
        <v>0</v>
      </c>
      <c r="P170" s="247">
        <v>0</v>
      </c>
      <c r="Q170" s="246">
        <f t="shared" si="154"/>
        <v>0</v>
      </c>
      <c r="R170" s="244">
        <v>0</v>
      </c>
      <c r="S170" s="245">
        <v>0</v>
      </c>
      <c r="T170" s="246">
        <f>R170+S170</f>
        <v>0</v>
      </c>
      <c r="U170" s="247">
        <v>0</v>
      </c>
      <c r="V170" s="246">
        <f>T170+U170</f>
        <v>0</v>
      </c>
      <c r="W170" s="248">
        <f t="shared" si="153"/>
        <v>0</v>
      </c>
    </row>
    <row r="171" spans="12:25" ht="13.5" thickBot="1">
      <c r="L171" s="227" t="s">
        <v>15</v>
      </c>
      <c r="M171" s="244">
        <v>0</v>
      </c>
      <c r="N171" s="245">
        <v>0</v>
      </c>
      <c r="O171" s="246">
        <f>M171+N171</f>
        <v>0</v>
      </c>
      <c r="P171" s="247">
        <v>0</v>
      </c>
      <c r="Q171" s="246">
        <f>O171+P171</f>
        <v>0</v>
      </c>
      <c r="R171" s="244">
        <v>0</v>
      </c>
      <c r="S171" s="245">
        <v>0</v>
      </c>
      <c r="T171" s="246">
        <f>R171+S171</f>
        <v>0</v>
      </c>
      <c r="U171" s="247">
        <v>0</v>
      </c>
      <c r="V171" s="246">
        <f>T171+U171</f>
        <v>0</v>
      </c>
      <c r="W171" s="248">
        <f>IF(Q171=0,0,((V171/Q171)-1)*100)</f>
        <v>0</v>
      </c>
    </row>
    <row r="172" spans="12:25" ht="14.25" thickTop="1" thickBot="1">
      <c r="L172" s="249" t="s">
        <v>61</v>
      </c>
      <c r="M172" s="250">
        <f>+M169+M170+M171</f>
        <v>0</v>
      </c>
      <c r="N172" s="251">
        <f t="shared" ref="N172:V172" si="155">+N169+N170+N171</f>
        <v>0</v>
      </c>
      <c r="O172" s="252">
        <f t="shared" si="155"/>
        <v>0</v>
      </c>
      <c r="P172" s="250">
        <f t="shared" si="155"/>
        <v>0</v>
      </c>
      <c r="Q172" s="252">
        <f t="shared" si="155"/>
        <v>0</v>
      </c>
      <c r="R172" s="250">
        <f t="shared" si="155"/>
        <v>0</v>
      </c>
      <c r="S172" s="251">
        <f t="shared" si="155"/>
        <v>0</v>
      </c>
      <c r="T172" s="252">
        <f t="shared" si="155"/>
        <v>0</v>
      </c>
      <c r="U172" s="250">
        <f t="shared" si="155"/>
        <v>0</v>
      </c>
      <c r="V172" s="252">
        <f t="shared" si="155"/>
        <v>0</v>
      </c>
      <c r="W172" s="253">
        <f t="shared" ref="W172" si="156">IF(Q172=0,0,((V172/Q172)-1)*100)</f>
        <v>0</v>
      </c>
      <c r="X172" s="292"/>
    </row>
    <row r="173" spans="12:25" ht="13.5" thickTop="1">
      <c r="L173" s="227" t="s">
        <v>16</v>
      </c>
      <c r="M173" s="244">
        <v>0</v>
      </c>
      <c r="N173" s="245">
        <v>0</v>
      </c>
      <c r="O173" s="246">
        <f>SUM(M173:N173)</f>
        <v>0</v>
      </c>
      <c r="P173" s="247">
        <v>0</v>
      </c>
      <c r="Q173" s="246">
        <f t="shared" ref="Q173:Q175" si="157">O173+P173</f>
        <v>0</v>
      </c>
      <c r="R173" s="244">
        <v>0</v>
      </c>
      <c r="S173" s="245">
        <v>0</v>
      </c>
      <c r="T173" s="246">
        <f>SUM(R173:S173)</f>
        <v>0</v>
      </c>
      <c r="U173" s="247">
        <v>0</v>
      </c>
      <c r="V173" s="246">
        <f t="shared" ref="V173" si="158">T173+U173</f>
        <v>0</v>
      </c>
      <c r="W173" s="248">
        <f t="shared" si="153"/>
        <v>0</v>
      </c>
    </row>
    <row r="174" spans="12:25">
      <c r="L174" s="227" t="s">
        <v>17</v>
      </c>
      <c r="M174" s="244">
        <v>0</v>
      </c>
      <c r="N174" s="245">
        <v>0</v>
      </c>
      <c r="O174" s="246">
        <f>SUM(M174:N174)</f>
        <v>0</v>
      </c>
      <c r="P174" s="247">
        <v>0</v>
      </c>
      <c r="Q174" s="246">
        <f>O174+P174</f>
        <v>0</v>
      </c>
      <c r="R174" s="244">
        <v>0</v>
      </c>
      <c r="S174" s="245">
        <v>0</v>
      </c>
      <c r="T174" s="246">
        <f>SUM(R174:S174)</f>
        <v>0</v>
      </c>
      <c r="U174" s="247">
        <v>0</v>
      </c>
      <c r="V174" s="246">
        <f>T174+U174</f>
        <v>0</v>
      </c>
      <c r="W174" s="248">
        <f>IF(Q174=0,0,((V174/Q174)-1)*100)</f>
        <v>0</v>
      </c>
    </row>
    <row r="175" spans="12:25" ht="13.5" thickBot="1">
      <c r="L175" s="227" t="s">
        <v>18</v>
      </c>
      <c r="M175" s="244">
        <v>0</v>
      </c>
      <c r="N175" s="245">
        <v>0</v>
      </c>
      <c r="O175" s="254">
        <f>SUM(M175:N175)</f>
        <v>0</v>
      </c>
      <c r="P175" s="255">
        <v>0</v>
      </c>
      <c r="Q175" s="254">
        <f t="shared" si="157"/>
        <v>0</v>
      </c>
      <c r="R175" s="244">
        <v>0</v>
      </c>
      <c r="S175" s="245">
        <v>0</v>
      </c>
      <c r="T175" s="254">
        <f>SUM(R175:S175)</f>
        <v>0</v>
      </c>
      <c r="U175" s="255">
        <v>0</v>
      </c>
      <c r="V175" s="254">
        <f>T175+U175</f>
        <v>0</v>
      </c>
      <c r="W175" s="248">
        <f t="shared" si="153"/>
        <v>0</v>
      </c>
    </row>
    <row r="176" spans="12:25" ht="14.25" thickTop="1" thickBot="1">
      <c r="L176" s="256" t="s">
        <v>39</v>
      </c>
      <c r="M176" s="257">
        <f>+M173+M174+M175</f>
        <v>0</v>
      </c>
      <c r="N176" s="257">
        <f t="shared" ref="N176:V176" si="159">+N173+N174+N175</f>
        <v>0</v>
      </c>
      <c r="O176" s="258">
        <f t="shared" si="159"/>
        <v>0</v>
      </c>
      <c r="P176" s="259">
        <f t="shared" si="159"/>
        <v>0</v>
      </c>
      <c r="Q176" s="258">
        <f t="shared" si="159"/>
        <v>0</v>
      </c>
      <c r="R176" s="257">
        <f t="shared" si="159"/>
        <v>0</v>
      </c>
      <c r="S176" s="257">
        <f t="shared" si="159"/>
        <v>0</v>
      </c>
      <c r="T176" s="258">
        <f t="shared" si="159"/>
        <v>0</v>
      </c>
      <c r="U176" s="259">
        <f t="shared" si="159"/>
        <v>0</v>
      </c>
      <c r="V176" s="258">
        <f t="shared" si="159"/>
        <v>0</v>
      </c>
      <c r="W176" s="260">
        <f t="shared" si="153"/>
        <v>0</v>
      </c>
    </row>
    <row r="177" spans="9:25" ht="13.5" thickTop="1">
      <c r="L177" s="227" t="s">
        <v>21</v>
      </c>
      <c r="M177" s="244">
        <v>0</v>
      </c>
      <c r="N177" s="245">
        <v>0</v>
      </c>
      <c r="O177" s="254">
        <f>SUM(M177:N177)</f>
        <v>0</v>
      </c>
      <c r="P177" s="261">
        <v>0</v>
      </c>
      <c r="Q177" s="254">
        <f t="shared" ref="Q177:Q179" si="160">O177+P177</f>
        <v>0</v>
      </c>
      <c r="R177" s="244">
        <v>0</v>
      </c>
      <c r="S177" s="245">
        <v>0</v>
      </c>
      <c r="T177" s="254">
        <f>SUM(R177:S177)</f>
        <v>0</v>
      </c>
      <c r="U177" s="261">
        <v>0</v>
      </c>
      <c r="V177" s="254">
        <f>T177+U177</f>
        <v>0</v>
      </c>
      <c r="W177" s="248">
        <f t="shared" si="153"/>
        <v>0</v>
      </c>
    </row>
    <row r="178" spans="9:25">
      <c r="L178" s="227" t="s">
        <v>22</v>
      </c>
      <c r="M178" s="244">
        <v>0</v>
      </c>
      <c r="N178" s="245">
        <v>0</v>
      </c>
      <c r="O178" s="254">
        <f>SUM(M178:N178)</f>
        <v>0</v>
      </c>
      <c r="P178" s="247">
        <v>0</v>
      </c>
      <c r="Q178" s="254">
        <f t="shared" si="160"/>
        <v>0</v>
      </c>
      <c r="R178" s="244">
        <v>0</v>
      </c>
      <c r="S178" s="245">
        <v>0</v>
      </c>
      <c r="T178" s="254">
        <f>SUM(R178:S178)</f>
        <v>0</v>
      </c>
      <c r="U178" s="247">
        <v>0</v>
      </c>
      <c r="V178" s="254">
        <f>T178+U178</f>
        <v>0</v>
      </c>
      <c r="W178" s="248">
        <f t="shared" si="153"/>
        <v>0</v>
      </c>
    </row>
    <row r="179" spans="9:25" ht="13.5" thickBot="1">
      <c r="L179" s="227" t="s">
        <v>23</v>
      </c>
      <c r="M179" s="244">
        <v>0</v>
      </c>
      <c r="N179" s="245">
        <v>0</v>
      </c>
      <c r="O179" s="254">
        <f>SUM(M179:N179)</f>
        <v>0</v>
      </c>
      <c r="P179" s="247">
        <v>0</v>
      </c>
      <c r="Q179" s="254">
        <f t="shared" si="160"/>
        <v>0</v>
      </c>
      <c r="R179" s="244">
        <v>0</v>
      </c>
      <c r="S179" s="245">
        <v>0</v>
      </c>
      <c r="T179" s="254">
        <f>SUM(R179:S179)</f>
        <v>0</v>
      </c>
      <c r="U179" s="247">
        <v>0</v>
      </c>
      <c r="V179" s="254">
        <f>T179+U179</f>
        <v>0</v>
      </c>
      <c r="W179" s="248">
        <f t="shared" si="153"/>
        <v>0</v>
      </c>
    </row>
    <row r="180" spans="9:25" ht="14.25" thickTop="1" thickBot="1">
      <c r="L180" s="249" t="s">
        <v>40</v>
      </c>
      <c r="M180" s="250">
        <f>+M177+M178+M179</f>
        <v>0</v>
      </c>
      <c r="N180" s="251">
        <f t="shared" ref="N180:V180" si="161">+N177+N178+N179</f>
        <v>0</v>
      </c>
      <c r="O180" s="252">
        <f t="shared" si="161"/>
        <v>0</v>
      </c>
      <c r="P180" s="250">
        <f t="shared" si="161"/>
        <v>0</v>
      </c>
      <c r="Q180" s="252">
        <f t="shared" si="161"/>
        <v>0</v>
      </c>
      <c r="R180" s="250">
        <f t="shared" si="161"/>
        <v>0</v>
      </c>
      <c r="S180" s="251">
        <f t="shared" si="161"/>
        <v>0</v>
      </c>
      <c r="T180" s="252">
        <f t="shared" si="161"/>
        <v>0</v>
      </c>
      <c r="U180" s="250">
        <f t="shared" si="161"/>
        <v>0</v>
      </c>
      <c r="V180" s="252">
        <f t="shared" si="161"/>
        <v>0</v>
      </c>
      <c r="W180" s="253">
        <f t="shared" si="153"/>
        <v>0</v>
      </c>
    </row>
    <row r="181" spans="9:25" ht="14.25" thickTop="1" thickBot="1">
      <c r="L181" s="249" t="s">
        <v>62</v>
      </c>
      <c r="M181" s="250">
        <f t="shared" ref="M181:V181" si="162">+M172+M176+M180</f>
        <v>0</v>
      </c>
      <c r="N181" s="251">
        <f t="shared" si="162"/>
        <v>0</v>
      </c>
      <c r="O181" s="252">
        <f t="shared" si="162"/>
        <v>0</v>
      </c>
      <c r="P181" s="250">
        <f t="shared" si="162"/>
        <v>0</v>
      </c>
      <c r="Q181" s="252">
        <f t="shared" si="162"/>
        <v>0</v>
      </c>
      <c r="R181" s="250">
        <f t="shared" si="162"/>
        <v>0</v>
      </c>
      <c r="S181" s="251">
        <f t="shared" si="162"/>
        <v>0</v>
      </c>
      <c r="T181" s="252">
        <f t="shared" si="162"/>
        <v>0</v>
      </c>
      <c r="U181" s="250">
        <f t="shared" si="162"/>
        <v>0</v>
      </c>
      <c r="V181" s="252">
        <f t="shared" si="162"/>
        <v>0</v>
      </c>
      <c r="W181" s="253">
        <f>IF(Q181=0,0,((V181/Q181)-1)*100)</f>
        <v>0</v>
      </c>
    </row>
    <row r="182" spans="9:25" ht="14.25" thickTop="1" thickBot="1">
      <c r="L182" s="249" t="s">
        <v>7</v>
      </c>
      <c r="M182" s="250">
        <f>+M181+M168</f>
        <v>0</v>
      </c>
      <c r="N182" s="251">
        <f t="shared" ref="N182:V182" si="163">+N181+N168</f>
        <v>0</v>
      </c>
      <c r="O182" s="252">
        <f t="shared" si="163"/>
        <v>0</v>
      </c>
      <c r="P182" s="250">
        <f t="shared" si="163"/>
        <v>0</v>
      </c>
      <c r="Q182" s="252">
        <f t="shared" si="163"/>
        <v>0</v>
      </c>
      <c r="R182" s="250">
        <f t="shared" si="163"/>
        <v>0</v>
      </c>
      <c r="S182" s="251">
        <f t="shared" si="163"/>
        <v>0</v>
      </c>
      <c r="T182" s="252">
        <f t="shared" si="163"/>
        <v>0</v>
      </c>
      <c r="U182" s="250">
        <f t="shared" si="163"/>
        <v>0</v>
      </c>
      <c r="V182" s="252">
        <f t="shared" si="163"/>
        <v>0</v>
      </c>
      <c r="W182" s="253">
        <f t="shared" ref="W182" si="164">IF(Q182=0,0,((V182/Q182)-1)*100)</f>
        <v>0</v>
      </c>
    </row>
    <row r="183" spans="9:25" ht="14.25" thickTop="1" thickBot="1">
      <c r="L183" s="262" t="s">
        <v>60</v>
      </c>
      <c r="M183" s="221"/>
      <c r="N183" s="221"/>
      <c r="O183" s="221"/>
      <c r="P183" s="221"/>
      <c r="Q183" s="221"/>
      <c r="R183" s="221"/>
      <c r="S183" s="221"/>
      <c r="T183" s="221"/>
      <c r="U183" s="221"/>
      <c r="V183" s="221"/>
      <c r="W183" s="221"/>
    </row>
    <row r="184" spans="9:25" ht="13.5" thickTop="1">
      <c r="L184" s="687" t="s">
        <v>55</v>
      </c>
      <c r="M184" s="688"/>
      <c r="N184" s="688"/>
      <c r="O184" s="688"/>
      <c r="P184" s="688"/>
      <c r="Q184" s="688"/>
      <c r="R184" s="688"/>
      <c r="S184" s="688"/>
      <c r="T184" s="688"/>
      <c r="U184" s="688"/>
      <c r="V184" s="688"/>
      <c r="W184" s="689"/>
    </row>
    <row r="185" spans="9:25" ht="13.5" thickBot="1">
      <c r="L185" s="690" t="s">
        <v>52</v>
      </c>
      <c r="M185" s="691"/>
      <c r="N185" s="691"/>
      <c r="O185" s="691"/>
      <c r="P185" s="691"/>
      <c r="Q185" s="691"/>
      <c r="R185" s="691"/>
      <c r="S185" s="691"/>
      <c r="T185" s="691"/>
      <c r="U185" s="691"/>
      <c r="V185" s="691"/>
      <c r="W185" s="692"/>
    </row>
    <row r="186" spans="9:25" ht="14.25" thickTop="1" thickBot="1">
      <c r="L186" s="220"/>
      <c r="M186" s="221"/>
      <c r="N186" s="221"/>
      <c r="O186" s="221"/>
      <c r="P186" s="221"/>
      <c r="Q186" s="221"/>
      <c r="R186" s="221"/>
      <c r="S186" s="221"/>
      <c r="T186" s="221"/>
      <c r="U186" s="221"/>
      <c r="V186" s="221"/>
      <c r="W186" s="222" t="s">
        <v>34</v>
      </c>
    </row>
    <row r="187" spans="9:25" ht="14.25" thickTop="1" thickBot="1">
      <c r="L187" s="223"/>
      <c r="M187" s="696" t="s">
        <v>58</v>
      </c>
      <c r="N187" s="697"/>
      <c r="O187" s="697"/>
      <c r="P187" s="697"/>
      <c r="Q187" s="697"/>
      <c r="R187" s="224" t="s">
        <v>59</v>
      </c>
      <c r="S187" s="225"/>
      <c r="T187" s="263"/>
      <c r="U187" s="224"/>
      <c r="V187" s="224"/>
      <c r="W187" s="323" t="s">
        <v>2</v>
      </c>
    </row>
    <row r="188" spans="9:25" ht="12" customHeight="1" thickTop="1">
      <c r="L188" s="227" t="s">
        <v>3</v>
      </c>
      <c r="M188" s="228"/>
      <c r="N188" s="229"/>
      <c r="O188" s="230"/>
      <c r="P188" s="231"/>
      <c r="Q188" s="230"/>
      <c r="R188" s="228"/>
      <c r="S188" s="229"/>
      <c r="T188" s="230"/>
      <c r="U188" s="231"/>
      <c r="V188" s="230"/>
      <c r="W188" s="324" t="s">
        <v>4</v>
      </c>
      <c r="X188" s="297"/>
      <c r="Y188" s="297"/>
    </row>
    <row r="189" spans="9:25" s="297" customFormat="1" ht="12" customHeight="1" thickBot="1">
      <c r="I189" s="296"/>
      <c r="L189" s="233"/>
      <c r="M189" s="234" t="s">
        <v>35</v>
      </c>
      <c r="N189" s="235" t="s">
        <v>36</v>
      </c>
      <c r="O189" s="236" t="s">
        <v>37</v>
      </c>
      <c r="P189" s="237" t="s">
        <v>32</v>
      </c>
      <c r="Q189" s="236" t="s">
        <v>7</v>
      </c>
      <c r="R189" s="234" t="s">
        <v>35</v>
      </c>
      <c r="S189" s="235" t="s">
        <v>36</v>
      </c>
      <c r="T189" s="236" t="s">
        <v>37</v>
      </c>
      <c r="U189" s="237" t="s">
        <v>32</v>
      </c>
      <c r="V189" s="236" t="s">
        <v>7</v>
      </c>
      <c r="W189" s="325"/>
      <c r="X189" s="1"/>
      <c r="Y189" s="1"/>
    </row>
    <row r="190" spans="9:25" ht="6" customHeight="1" thickTop="1">
      <c r="L190" s="227"/>
      <c r="M190" s="239"/>
      <c r="N190" s="240"/>
      <c r="O190" s="241"/>
      <c r="P190" s="242"/>
      <c r="Q190" s="241"/>
      <c r="R190" s="239"/>
      <c r="S190" s="240"/>
      <c r="T190" s="241"/>
      <c r="U190" s="242"/>
      <c r="V190" s="241"/>
      <c r="W190" s="243"/>
    </row>
    <row r="191" spans="9:25">
      <c r="L191" s="227" t="s">
        <v>10</v>
      </c>
      <c r="M191" s="244">
        <v>0</v>
      </c>
      <c r="N191" s="284">
        <v>0</v>
      </c>
      <c r="O191" s="246">
        <f>M191+N191</f>
        <v>0</v>
      </c>
      <c r="P191" s="247">
        <v>0</v>
      </c>
      <c r="Q191" s="246">
        <f t="shared" ref="Q191:Q193" si="165">O191+P191</f>
        <v>0</v>
      </c>
      <c r="R191" s="244">
        <v>0</v>
      </c>
      <c r="S191" s="245">
        <v>0</v>
      </c>
      <c r="T191" s="246">
        <f>R191+S191</f>
        <v>0</v>
      </c>
      <c r="U191" s="247">
        <v>0</v>
      </c>
      <c r="V191" s="246">
        <f>T191+U191</f>
        <v>0</v>
      </c>
      <c r="W191" s="248">
        <f>IF(Q191=0,0,((V191/Q191)-1)*100)</f>
        <v>0</v>
      </c>
    </row>
    <row r="192" spans="9:25">
      <c r="L192" s="298" t="s">
        <v>11</v>
      </c>
      <c r="M192" s="319">
        <v>0</v>
      </c>
      <c r="N192" s="302">
        <v>0</v>
      </c>
      <c r="O192" s="299">
        <f>M192+N192</f>
        <v>0</v>
      </c>
      <c r="P192" s="300">
        <v>0</v>
      </c>
      <c r="Q192" s="299">
        <f t="shared" si="165"/>
        <v>0</v>
      </c>
      <c r="R192" s="319">
        <v>20</v>
      </c>
      <c r="S192" s="302">
        <v>34</v>
      </c>
      <c r="T192" s="299">
        <f>R192+S192</f>
        <v>54</v>
      </c>
      <c r="U192" s="300">
        <v>0</v>
      </c>
      <c r="V192" s="299">
        <f>T192+U192</f>
        <v>54</v>
      </c>
      <c r="W192" s="301">
        <f>IF(Q192=0,0,((V192/Q192)-1)*100)</f>
        <v>0</v>
      </c>
    </row>
    <row r="193" spans="12:25" ht="13.5" thickBot="1">
      <c r="L193" s="233" t="s">
        <v>12</v>
      </c>
      <c r="M193" s="320">
        <v>0</v>
      </c>
      <c r="N193" s="245">
        <v>0</v>
      </c>
      <c r="O193" s="246">
        <f>M193+N193</f>
        <v>0</v>
      </c>
      <c r="P193" s="247">
        <v>0</v>
      </c>
      <c r="Q193" s="246">
        <f t="shared" si="165"/>
        <v>0</v>
      </c>
      <c r="R193" s="320">
        <v>54</v>
      </c>
      <c r="S193" s="245">
        <v>56</v>
      </c>
      <c r="T193" s="246">
        <f>R193+S193</f>
        <v>110</v>
      </c>
      <c r="U193" s="247">
        <v>0</v>
      </c>
      <c r="V193" s="246">
        <f>T193+U193</f>
        <v>110</v>
      </c>
      <c r="W193" s="321">
        <f>IF(Q193=0,0,((V193/Q193)-1)*100)</f>
        <v>0</v>
      </c>
    </row>
    <row r="194" spans="12:25" ht="14.25" thickTop="1" thickBot="1">
      <c r="L194" s="249" t="s">
        <v>38</v>
      </c>
      <c r="M194" s="250">
        <f>+M191+M192+M193</f>
        <v>0</v>
      </c>
      <c r="N194" s="251">
        <f t="shared" ref="N194:V194" si="166">+N191+N192+N193</f>
        <v>0</v>
      </c>
      <c r="O194" s="252">
        <f t="shared" si="166"/>
        <v>0</v>
      </c>
      <c r="P194" s="250">
        <f t="shared" si="166"/>
        <v>0</v>
      </c>
      <c r="Q194" s="252">
        <f t="shared" si="166"/>
        <v>0</v>
      </c>
      <c r="R194" s="250">
        <f t="shared" si="166"/>
        <v>74</v>
      </c>
      <c r="S194" s="251">
        <f t="shared" si="166"/>
        <v>90</v>
      </c>
      <c r="T194" s="252">
        <f t="shared" si="166"/>
        <v>164</v>
      </c>
      <c r="U194" s="250">
        <f t="shared" si="166"/>
        <v>0</v>
      </c>
      <c r="V194" s="252">
        <f t="shared" si="166"/>
        <v>164</v>
      </c>
      <c r="W194" s="253">
        <f t="shared" ref="W194:W206" si="167">IF(Q194=0,0,((V194/Q194)-1)*100)</f>
        <v>0</v>
      </c>
      <c r="X194" s="292"/>
      <c r="Y194" s="292"/>
    </row>
    <row r="195" spans="12:25" ht="13.5" thickTop="1">
      <c r="L195" s="227" t="s">
        <v>13</v>
      </c>
      <c r="M195" s="244">
        <v>0</v>
      </c>
      <c r="N195" s="245">
        <v>0</v>
      </c>
      <c r="O195" s="246">
        <f>M195+N195</f>
        <v>0</v>
      </c>
      <c r="P195" s="247">
        <v>0</v>
      </c>
      <c r="Q195" s="246">
        <f t="shared" ref="Q195:Q196" si="168">O195+P195</f>
        <v>0</v>
      </c>
      <c r="R195" s="244">
        <v>63</v>
      </c>
      <c r="S195" s="245">
        <v>74</v>
      </c>
      <c r="T195" s="246">
        <f>R195+S195</f>
        <v>137</v>
      </c>
      <c r="U195" s="247">
        <v>0</v>
      </c>
      <c r="V195" s="246">
        <f>T195+U195</f>
        <v>137</v>
      </c>
      <c r="W195" s="248">
        <f t="shared" si="167"/>
        <v>0</v>
      </c>
    </row>
    <row r="196" spans="12:25">
      <c r="L196" s="227" t="s">
        <v>14</v>
      </c>
      <c r="M196" s="244">
        <v>0</v>
      </c>
      <c r="N196" s="245">
        <v>0</v>
      </c>
      <c r="O196" s="246">
        <f>M196+N196</f>
        <v>0</v>
      </c>
      <c r="P196" s="247">
        <v>0</v>
      </c>
      <c r="Q196" s="246">
        <f t="shared" si="168"/>
        <v>0</v>
      </c>
      <c r="R196" s="244">
        <v>44</v>
      </c>
      <c r="S196" s="245">
        <v>73</v>
      </c>
      <c r="T196" s="246">
        <f>R196+S196</f>
        <v>117</v>
      </c>
      <c r="U196" s="247">
        <v>0</v>
      </c>
      <c r="V196" s="246">
        <f>T196+U196</f>
        <v>117</v>
      </c>
      <c r="W196" s="248">
        <f t="shared" si="167"/>
        <v>0</v>
      </c>
    </row>
    <row r="197" spans="12:25" ht="13.5" thickBot="1">
      <c r="L197" s="227" t="s">
        <v>15</v>
      </c>
      <c r="M197" s="244">
        <v>0</v>
      </c>
      <c r="N197" s="245">
        <v>0</v>
      </c>
      <c r="O197" s="246">
        <f>M197+N197</f>
        <v>0</v>
      </c>
      <c r="P197" s="247">
        <v>0</v>
      </c>
      <c r="Q197" s="246">
        <f>O197+P197</f>
        <v>0</v>
      </c>
      <c r="R197" s="244">
        <v>35</v>
      </c>
      <c r="S197" s="245">
        <v>57</v>
      </c>
      <c r="T197" s="246">
        <f>R197+S197</f>
        <v>92</v>
      </c>
      <c r="U197" s="247">
        <v>0</v>
      </c>
      <c r="V197" s="246">
        <f>T197+U197</f>
        <v>92</v>
      </c>
      <c r="W197" s="248">
        <f>IF(Q197=0,0,((V197/Q197)-1)*100)</f>
        <v>0</v>
      </c>
    </row>
    <row r="198" spans="12:25" ht="14.25" thickTop="1" thickBot="1">
      <c r="L198" s="249" t="s">
        <v>61</v>
      </c>
      <c r="M198" s="250">
        <f>+M195+M196+M197</f>
        <v>0</v>
      </c>
      <c r="N198" s="251">
        <f t="shared" ref="N198:V198" si="169">+N195+N196+N197</f>
        <v>0</v>
      </c>
      <c r="O198" s="252">
        <f t="shared" si="169"/>
        <v>0</v>
      </c>
      <c r="P198" s="250">
        <f t="shared" si="169"/>
        <v>0</v>
      </c>
      <c r="Q198" s="252">
        <f t="shared" si="169"/>
        <v>0</v>
      </c>
      <c r="R198" s="250">
        <f t="shared" si="169"/>
        <v>142</v>
      </c>
      <c r="S198" s="251">
        <f t="shared" si="169"/>
        <v>204</v>
      </c>
      <c r="T198" s="252">
        <f t="shared" si="169"/>
        <v>346</v>
      </c>
      <c r="U198" s="250">
        <f t="shared" si="169"/>
        <v>0</v>
      </c>
      <c r="V198" s="252">
        <f t="shared" si="169"/>
        <v>346</v>
      </c>
      <c r="W198" s="253">
        <f t="shared" ref="W198" si="170">IF(Q198=0,0,((V198/Q198)-1)*100)</f>
        <v>0</v>
      </c>
      <c r="X198" s="292"/>
    </row>
    <row r="199" spans="12:25" ht="13.5" thickTop="1">
      <c r="L199" s="227" t="s">
        <v>16</v>
      </c>
      <c r="M199" s="244">
        <v>0</v>
      </c>
      <c r="N199" s="245">
        <v>0</v>
      </c>
      <c r="O199" s="246">
        <f>SUM(M199:N199)</f>
        <v>0</v>
      </c>
      <c r="P199" s="247">
        <v>0</v>
      </c>
      <c r="Q199" s="246">
        <f t="shared" ref="Q199:Q201" si="171">O199+P199</f>
        <v>0</v>
      </c>
      <c r="R199" s="244">
        <v>35</v>
      </c>
      <c r="S199" s="245">
        <v>57</v>
      </c>
      <c r="T199" s="246">
        <f>SUM(R199:S199)</f>
        <v>92</v>
      </c>
      <c r="U199" s="247">
        <v>0</v>
      </c>
      <c r="V199" s="246">
        <f>T199+U199</f>
        <v>92</v>
      </c>
      <c r="W199" s="248">
        <f t="shared" si="167"/>
        <v>0</v>
      </c>
    </row>
    <row r="200" spans="12:25">
      <c r="L200" s="227" t="s">
        <v>17</v>
      </c>
      <c r="M200" s="244">
        <v>0</v>
      </c>
      <c r="N200" s="245">
        <v>0</v>
      </c>
      <c r="O200" s="246">
        <f>SUM(M200:N200)</f>
        <v>0</v>
      </c>
      <c r="P200" s="247">
        <v>0</v>
      </c>
      <c r="Q200" s="246">
        <f>O200+P200</f>
        <v>0</v>
      </c>
      <c r="R200" s="244">
        <v>33</v>
      </c>
      <c r="S200" s="245">
        <v>49</v>
      </c>
      <c r="T200" s="246">
        <f>SUM(R200:S200)</f>
        <v>82</v>
      </c>
      <c r="U200" s="247">
        <v>0</v>
      </c>
      <c r="V200" s="246">
        <f>T200+U200</f>
        <v>82</v>
      </c>
      <c r="W200" s="248">
        <f>IF(Q200=0,0,((V200/Q200)-1)*100)</f>
        <v>0</v>
      </c>
    </row>
    <row r="201" spans="12:25" ht="13.5" thickBot="1">
      <c r="L201" s="227" t="s">
        <v>18</v>
      </c>
      <c r="M201" s="244">
        <v>0</v>
      </c>
      <c r="N201" s="245">
        <v>0</v>
      </c>
      <c r="O201" s="254">
        <f>SUM(M201:N201)</f>
        <v>0</v>
      </c>
      <c r="P201" s="255">
        <v>0</v>
      </c>
      <c r="Q201" s="254">
        <f t="shared" si="171"/>
        <v>0</v>
      </c>
      <c r="R201" s="244">
        <v>45</v>
      </c>
      <c r="S201" s="245">
        <v>61</v>
      </c>
      <c r="T201" s="254">
        <f>SUM(R201:S201)</f>
        <v>106</v>
      </c>
      <c r="U201" s="255">
        <v>0</v>
      </c>
      <c r="V201" s="254">
        <f>T201+U201</f>
        <v>106</v>
      </c>
      <c r="W201" s="248">
        <f t="shared" si="167"/>
        <v>0</v>
      </c>
    </row>
    <row r="202" spans="12:25" ht="14.25" thickTop="1" thickBot="1">
      <c r="L202" s="256" t="s">
        <v>39</v>
      </c>
      <c r="M202" s="257">
        <f>+M199+M200+M201</f>
        <v>0</v>
      </c>
      <c r="N202" s="257">
        <f t="shared" ref="N202:V202" si="172">+N199+N200+N201</f>
        <v>0</v>
      </c>
      <c r="O202" s="258">
        <f t="shared" si="172"/>
        <v>0</v>
      </c>
      <c r="P202" s="259">
        <f t="shared" si="172"/>
        <v>0</v>
      </c>
      <c r="Q202" s="258">
        <f t="shared" si="172"/>
        <v>0</v>
      </c>
      <c r="R202" s="257">
        <f t="shared" si="172"/>
        <v>113</v>
      </c>
      <c r="S202" s="257">
        <f t="shared" si="172"/>
        <v>167</v>
      </c>
      <c r="T202" s="258">
        <f t="shared" si="172"/>
        <v>280</v>
      </c>
      <c r="U202" s="259">
        <f t="shared" si="172"/>
        <v>0</v>
      </c>
      <c r="V202" s="258">
        <f t="shared" si="172"/>
        <v>280</v>
      </c>
      <c r="W202" s="260">
        <f t="shared" si="167"/>
        <v>0</v>
      </c>
    </row>
    <row r="203" spans="12:25" ht="13.5" thickTop="1">
      <c r="L203" s="227" t="s">
        <v>21</v>
      </c>
      <c r="M203" s="244">
        <v>0</v>
      </c>
      <c r="N203" s="245">
        <v>0</v>
      </c>
      <c r="O203" s="254">
        <f>SUM(M203:N203)</f>
        <v>0</v>
      </c>
      <c r="P203" s="261">
        <v>0</v>
      </c>
      <c r="Q203" s="254">
        <f t="shared" ref="Q203:Q205" si="173">O203+P203</f>
        <v>0</v>
      </c>
      <c r="R203" s="244">
        <v>70</v>
      </c>
      <c r="S203" s="245">
        <v>71</v>
      </c>
      <c r="T203" s="254">
        <f>SUM(R203:S203)</f>
        <v>141</v>
      </c>
      <c r="U203" s="261">
        <v>0</v>
      </c>
      <c r="V203" s="254">
        <f>T203+U203</f>
        <v>141</v>
      </c>
      <c r="W203" s="248">
        <f t="shared" si="167"/>
        <v>0</v>
      </c>
    </row>
    <row r="204" spans="12:25">
      <c r="L204" s="227" t="s">
        <v>22</v>
      </c>
      <c r="M204" s="244">
        <v>0</v>
      </c>
      <c r="N204" s="245">
        <v>0</v>
      </c>
      <c r="O204" s="254">
        <f>SUM(M204:N204)</f>
        <v>0</v>
      </c>
      <c r="P204" s="247">
        <v>0</v>
      </c>
      <c r="Q204" s="254">
        <f t="shared" si="173"/>
        <v>0</v>
      </c>
      <c r="R204" s="244">
        <v>72</v>
      </c>
      <c r="S204" s="245">
        <v>64</v>
      </c>
      <c r="T204" s="254">
        <f>SUM(R204:S204)</f>
        <v>136</v>
      </c>
      <c r="U204" s="247">
        <v>0</v>
      </c>
      <c r="V204" s="254">
        <f>T204+U204</f>
        <v>136</v>
      </c>
      <c r="W204" s="248">
        <f t="shared" si="167"/>
        <v>0</v>
      </c>
    </row>
    <row r="205" spans="12:25" ht="13.5" thickBot="1">
      <c r="L205" s="227" t="s">
        <v>23</v>
      </c>
      <c r="M205" s="244">
        <v>0</v>
      </c>
      <c r="N205" s="245">
        <v>0</v>
      </c>
      <c r="O205" s="254">
        <f>SUM(M205:N205)</f>
        <v>0</v>
      </c>
      <c r="P205" s="247">
        <v>0</v>
      </c>
      <c r="Q205" s="254">
        <f t="shared" si="173"/>
        <v>0</v>
      </c>
      <c r="R205" s="244">
        <v>57</v>
      </c>
      <c r="S205" s="245">
        <v>53</v>
      </c>
      <c r="T205" s="254">
        <f>SUM(R205:S205)</f>
        <v>110</v>
      </c>
      <c r="U205" s="247">
        <v>0</v>
      </c>
      <c r="V205" s="254">
        <f>T205+U205</f>
        <v>110</v>
      </c>
      <c r="W205" s="248">
        <f t="shared" si="167"/>
        <v>0</v>
      </c>
    </row>
    <row r="206" spans="12:25" ht="14.25" thickTop="1" thickBot="1">
      <c r="L206" s="249" t="s">
        <v>40</v>
      </c>
      <c r="M206" s="250">
        <f>+M203+M204+M205</f>
        <v>0</v>
      </c>
      <c r="N206" s="251">
        <f t="shared" ref="N206:V206" si="174">+N203+N204+N205</f>
        <v>0</v>
      </c>
      <c r="O206" s="252">
        <f t="shared" si="174"/>
        <v>0</v>
      </c>
      <c r="P206" s="250">
        <f t="shared" si="174"/>
        <v>0</v>
      </c>
      <c r="Q206" s="252">
        <f t="shared" si="174"/>
        <v>0</v>
      </c>
      <c r="R206" s="250">
        <f t="shared" si="174"/>
        <v>199</v>
      </c>
      <c r="S206" s="251">
        <f t="shared" si="174"/>
        <v>188</v>
      </c>
      <c r="T206" s="252">
        <f t="shared" si="174"/>
        <v>387</v>
      </c>
      <c r="U206" s="250">
        <f t="shared" si="174"/>
        <v>0</v>
      </c>
      <c r="V206" s="252">
        <f t="shared" si="174"/>
        <v>387</v>
      </c>
      <c r="W206" s="253">
        <f t="shared" si="167"/>
        <v>0</v>
      </c>
    </row>
    <row r="207" spans="12:25" ht="14.25" thickTop="1" thickBot="1">
      <c r="L207" s="249" t="s">
        <v>62</v>
      </c>
      <c r="M207" s="250">
        <f t="shared" ref="M207:V207" si="175">+M198+M202+M206</f>
        <v>0</v>
      </c>
      <c r="N207" s="251">
        <f t="shared" si="175"/>
        <v>0</v>
      </c>
      <c r="O207" s="252">
        <f t="shared" si="175"/>
        <v>0</v>
      </c>
      <c r="P207" s="250">
        <f t="shared" si="175"/>
        <v>0</v>
      </c>
      <c r="Q207" s="252">
        <f t="shared" si="175"/>
        <v>0</v>
      </c>
      <c r="R207" s="250">
        <f t="shared" si="175"/>
        <v>454</v>
      </c>
      <c r="S207" s="251">
        <f t="shared" si="175"/>
        <v>559</v>
      </c>
      <c r="T207" s="252">
        <f t="shared" si="175"/>
        <v>1013</v>
      </c>
      <c r="U207" s="250">
        <f t="shared" si="175"/>
        <v>0</v>
      </c>
      <c r="V207" s="252">
        <f t="shared" si="175"/>
        <v>1013</v>
      </c>
      <c r="W207" s="253">
        <f>IF(Q207=0,0,((V207/Q207)-1)*100)</f>
        <v>0</v>
      </c>
    </row>
    <row r="208" spans="12:25" ht="14.25" thickTop="1" thickBot="1">
      <c r="L208" s="249" t="s">
        <v>7</v>
      </c>
      <c r="M208" s="250">
        <f>+M207+M194</f>
        <v>0</v>
      </c>
      <c r="N208" s="251">
        <f t="shared" ref="N208:V208" si="176">+N207+N194</f>
        <v>0</v>
      </c>
      <c r="O208" s="252">
        <f t="shared" si="176"/>
        <v>0</v>
      </c>
      <c r="P208" s="250">
        <f t="shared" si="176"/>
        <v>0</v>
      </c>
      <c r="Q208" s="252">
        <f t="shared" si="176"/>
        <v>0</v>
      </c>
      <c r="R208" s="250">
        <f t="shared" si="176"/>
        <v>528</v>
      </c>
      <c r="S208" s="251">
        <f t="shared" si="176"/>
        <v>649</v>
      </c>
      <c r="T208" s="252">
        <f t="shared" si="176"/>
        <v>1177</v>
      </c>
      <c r="U208" s="250">
        <f t="shared" si="176"/>
        <v>0</v>
      </c>
      <c r="V208" s="252">
        <f t="shared" si="176"/>
        <v>1177</v>
      </c>
      <c r="W208" s="253">
        <f>IF(Q208=0,0,((V208/Q208)-1)*100)</f>
        <v>0</v>
      </c>
    </row>
    <row r="209" spans="12:25" ht="14.25" thickTop="1" thickBot="1">
      <c r="L209" s="262" t="s">
        <v>60</v>
      </c>
      <c r="M209" s="221"/>
      <c r="N209" s="221"/>
      <c r="O209" s="221"/>
      <c r="P209" s="221"/>
      <c r="Q209" s="221"/>
      <c r="R209" s="221"/>
      <c r="S209" s="221"/>
      <c r="T209" s="221"/>
      <c r="U209" s="221"/>
      <c r="V209" s="221"/>
      <c r="W209" s="221"/>
    </row>
    <row r="210" spans="12:25" ht="13.5" thickTop="1">
      <c r="L210" s="681" t="s">
        <v>56</v>
      </c>
      <c r="M210" s="682"/>
      <c r="N210" s="682"/>
      <c r="O210" s="682"/>
      <c r="P210" s="682"/>
      <c r="Q210" s="682"/>
      <c r="R210" s="682"/>
      <c r="S210" s="682"/>
      <c r="T210" s="682"/>
      <c r="U210" s="682"/>
      <c r="V210" s="682"/>
      <c r="W210" s="683"/>
    </row>
    <row r="211" spans="12:25" ht="13.5" thickBot="1">
      <c r="L211" s="684" t="s">
        <v>53</v>
      </c>
      <c r="M211" s="685"/>
      <c r="N211" s="685"/>
      <c r="O211" s="685"/>
      <c r="P211" s="685"/>
      <c r="Q211" s="685"/>
      <c r="R211" s="685"/>
      <c r="S211" s="685"/>
      <c r="T211" s="685"/>
      <c r="U211" s="685"/>
      <c r="V211" s="685"/>
      <c r="W211" s="686"/>
    </row>
    <row r="212" spans="12:25" ht="14.25" thickTop="1" thickBot="1">
      <c r="L212" s="220"/>
      <c r="M212" s="221"/>
      <c r="N212" s="221"/>
      <c r="O212" s="221"/>
      <c r="P212" s="221"/>
      <c r="Q212" s="221"/>
      <c r="R212" s="221"/>
      <c r="S212" s="221"/>
      <c r="T212" s="221"/>
      <c r="U212" s="221"/>
      <c r="V212" s="221"/>
      <c r="W212" s="222" t="s">
        <v>34</v>
      </c>
    </row>
    <row r="213" spans="12:25" ht="12.75" customHeight="1" thickTop="1" thickBot="1">
      <c r="L213" s="223"/>
      <c r="M213" s="696" t="s">
        <v>58</v>
      </c>
      <c r="N213" s="697"/>
      <c r="O213" s="697"/>
      <c r="P213" s="697"/>
      <c r="Q213" s="697"/>
      <c r="R213" s="224" t="s">
        <v>59</v>
      </c>
      <c r="S213" s="225"/>
      <c r="T213" s="263"/>
      <c r="U213" s="224"/>
      <c r="V213" s="224"/>
      <c r="W213" s="323" t="s">
        <v>2</v>
      </c>
    </row>
    <row r="214" spans="12:25" ht="13.5" thickTop="1">
      <c r="L214" s="227" t="s">
        <v>3</v>
      </c>
      <c r="M214" s="228"/>
      <c r="N214" s="229"/>
      <c r="O214" s="230"/>
      <c r="P214" s="231"/>
      <c r="Q214" s="271"/>
      <c r="R214" s="228"/>
      <c r="S214" s="229"/>
      <c r="T214" s="230"/>
      <c r="U214" s="231"/>
      <c r="V214" s="322"/>
      <c r="W214" s="324" t="s">
        <v>4</v>
      </c>
    </row>
    <row r="215" spans="12:25" ht="13.5" thickBot="1">
      <c r="L215" s="233"/>
      <c r="M215" s="234" t="s">
        <v>35</v>
      </c>
      <c r="N215" s="235" t="s">
        <v>36</v>
      </c>
      <c r="O215" s="236" t="s">
        <v>37</v>
      </c>
      <c r="P215" s="237" t="s">
        <v>32</v>
      </c>
      <c r="Q215" s="348" t="s">
        <v>7</v>
      </c>
      <c r="R215" s="234" t="s">
        <v>35</v>
      </c>
      <c r="S215" s="235" t="s">
        <v>36</v>
      </c>
      <c r="T215" s="236" t="s">
        <v>37</v>
      </c>
      <c r="U215" s="237" t="s">
        <v>32</v>
      </c>
      <c r="V215" s="347" t="s">
        <v>7</v>
      </c>
      <c r="W215" s="325"/>
    </row>
    <row r="216" spans="12:25" ht="4.5" customHeight="1" thickTop="1">
      <c r="L216" s="227"/>
      <c r="M216" s="239"/>
      <c r="N216" s="240"/>
      <c r="O216" s="241"/>
      <c r="P216" s="242"/>
      <c r="Q216" s="272"/>
      <c r="R216" s="239"/>
      <c r="S216" s="240"/>
      <c r="T216" s="241"/>
      <c r="U216" s="242"/>
      <c r="V216" s="274"/>
      <c r="W216" s="243"/>
    </row>
    <row r="217" spans="12:25">
      <c r="L217" s="227" t="s">
        <v>10</v>
      </c>
      <c r="M217" s="244">
        <f t="shared" ref="M217:N219" si="177">+M165+M191</f>
        <v>0</v>
      </c>
      <c r="N217" s="245">
        <f t="shared" si="177"/>
        <v>0</v>
      </c>
      <c r="O217" s="246">
        <f>M217+N217</f>
        <v>0</v>
      </c>
      <c r="P217" s="247">
        <f>+P165+P191</f>
        <v>0</v>
      </c>
      <c r="Q217" s="273">
        <f t="shared" ref="Q217" si="178">O217+P217</f>
        <v>0</v>
      </c>
      <c r="R217" s="244">
        <f t="shared" ref="R217:S219" si="179">+R165+R191</f>
        <v>0</v>
      </c>
      <c r="S217" s="245">
        <f t="shared" si="179"/>
        <v>0</v>
      </c>
      <c r="T217" s="246">
        <f>R217+S217</f>
        <v>0</v>
      </c>
      <c r="U217" s="247">
        <f>+U165+U191</f>
        <v>0</v>
      </c>
      <c r="V217" s="275">
        <f>T217+U217</f>
        <v>0</v>
      </c>
      <c r="W217" s="248">
        <f>IF(Q217=0,0,((V217/Q217)-1)*100)</f>
        <v>0</v>
      </c>
    </row>
    <row r="218" spans="12:25">
      <c r="L218" s="227" t="s">
        <v>11</v>
      </c>
      <c r="M218" s="244">
        <f t="shared" si="177"/>
        <v>0</v>
      </c>
      <c r="N218" s="245">
        <f t="shared" si="177"/>
        <v>0</v>
      </c>
      <c r="O218" s="246">
        <f t="shared" ref="O218:O219" si="180">M218+N218</f>
        <v>0</v>
      </c>
      <c r="P218" s="247">
        <f>+P166+P192</f>
        <v>0</v>
      </c>
      <c r="Q218" s="273">
        <f>O218+P218</f>
        <v>0</v>
      </c>
      <c r="R218" s="244">
        <f t="shared" si="179"/>
        <v>20</v>
      </c>
      <c r="S218" s="245">
        <f t="shared" si="179"/>
        <v>34</v>
      </c>
      <c r="T218" s="246">
        <f t="shared" ref="T218:T219" si="181">R218+S218</f>
        <v>54</v>
      </c>
      <c r="U218" s="247">
        <f>+U166+U192</f>
        <v>0</v>
      </c>
      <c r="V218" s="275">
        <f>T218+U218</f>
        <v>54</v>
      </c>
      <c r="W218" s="248">
        <f>IF(Q218=0,0,((V218/Q218)-1)*100)</f>
        <v>0</v>
      </c>
    </row>
    <row r="219" spans="12:25" ht="13.5" thickBot="1">
      <c r="L219" s="233" t="s">
        <v>12</v>
      </c>
      <c r="M219" s="244">
        <f t="shared" si="177"/>
        <v>0</v>
      </c>
      <c r="N219" s="245">
        <f t="shared" si="177"/>
        <v>0</v>
      </c>
      <c r="O219" s="246">
        <f t="shared" si="180"/>
        <v>0</v>
      </c>
      <c r="P219" s="247">
        <f>+P167+P193</f>
        <v>0</v>
      </c>
      <c r="Q219" s="273">
        <f>O219+P219</f>
        <v>0</v>
      </c>
      <c r="R219" s="244">
        <f t="shared" si="179"/>
        <v>54</v>
      </c>
      <c r="S219" s="245">
        <f t="shared" si="179"/>
        <v>56</v>
      </c>
      <c r="T219" s="246">
        <f t="shared" si="181"/>
        <v>110</v>
      </c>
      <c r="U219" s="247">
        <f>+U167+U193</f>
        <v>0</v>
      </c>
      <c r="V219" s="275">
        <f>T219+U219</f>
        <v>110</v>
      </c>
      <c r="W219" s="248">
        <f>IF(Q219=0,0,((V219/Q219)-1)*100)</f>
        <v>0</v>
      </c>
      <c r="X219" s="292"/>
      <c r="Y219" s="292"/>
    </row>
    <row r="220" spans="12:25" ht="14.25" thickTop="1" thickBot="1">
      <c r="L220" s="249" t="s">
        <v>38</v>
      </c>
      <c r="M220" s="250">
        <f>+M217+M218+M219</f>
        <v>0</v>
      </c>
      <c r="N220" s="251">
        <f t="shared" ref="N220:V220" si="182">+N217+N218+N219</f>
        <v>0</v>
      </c>
      <c r="O220" s="252">
        <f t="shared" si="182"/>
        <v>0</v>
      </c>
      <c r="P220" s="250">
        <f t="shared" si="182"/>
        <v>0</v>
      </c>
      <c r="Q220" s="252">
        <f t="shared" si="182"/>
        <v>0</v>
      </c>
      <c r="R220" s="250">
        <f t="shared" si="182"/>
        <v>74</v>
      </c>
      <c r="S220" s="251">
        <f t="shared" si="182"/>
        <v>90</v>
      </c>
      <c r="T220" s="252">
        <f t="shared" si="182"/>
        <v>164</v>
      </c>
      <c r="U220" s="250">
        <f t="shared" si="182"/>
        <v>0</v>
      </c>
      <c r="V220" s="252">
        <f t="shared" si="182"/>
        <v>164</v>
      </c>
      <c r="W220" s="253">
        <f t="shared" ref="W220" si="183">IF(Q220=0,0,((V220/Q220)-1)*100)</f>
        <v>0</v>
      </c>
    </row>
    <row r="221" spans="12:25" ht="13.5" thickTop="1">
      <c r="L221" s="227" t="s">
        <v>13</v>
      </c>
      <c r="M221" s="244">
        <f t="shared" ref="M221:N223" si="184">+M169+M195</f>
        <v>0</v>
      </c>
      <c r="N221" s="245">
        <f t="shared" si="184"/>
        <v>0</v>
      </c>
      <c r="O221" s="246">
        <f t="shared" ref="O221:O222" si="185">M221+N221</f>
        <v>0</v>
      </c>
      <c r="P221" s="247">
        <f>+P169+P195</f>
        <v>0</v>
      </c>
      <c r="Q221" s="273">
        <f t="shared" ref="Q221:Q222" si="186">O221+P221</f>
        <v>0</v>
      </c>
      <c r="R221" s="244">
        <f t="shared" ref="R221:S223" si="187">+R169+R195</f>
        <v>63</v>
      </c>
      <c r="S221" s="245">
        <f t="shared" si="187"/>
        <v>74</v>
      </c>
      <c r="T221" s="246">
        <f t="shared" ref="T221:T222" si="188">R221+S221</f>
        <v>137</v>
      </c>
      <c r="U221" s="247">
        <f>+U169+U195</f>
        <v>0</v>
      </c>
      <c r="V221" s="275">
        <f>T221+U221</f>
        <v>137</v>
      </c>
      <c r="W221" s="248">
        <f>IF(Q221=0,0,((V221/Q221)-1)*100)</f>
        <v>0</v>
      </c>
    </row>
    <row r="222" spans="12:25">
      <c r="L222" s="227" t="s">
        <v>14</v>
      </c>
      <c r="M222" s="244">
        <f t="shared" si="184"/>
        <v>0</v>
      </c>
      <c r="N222" s="245">
        <f t="shared" si="184"/>
        <v>0</v>
      </c>
      <c r="O222" s="246">
        <f t="shared" si="185"/>
        <v>0</v>
      </c>
      <c r="P222" s="247">
        <f>+P170+P196</f>
        <v>0</v>
      </c>
      <c r="Q222" s="273">
        <f t="shared" si="186"/>
        <v>0</v>
      </c>
      <c r="R222" s="244">
        <f t="shared" si="187"/>
        <v>44</v>
      </c>
      <c r="S222" s="245">
        <f t="shared" si="187"/>
        <v>73</v>
      </c>
      <c r="T222" s="246">
        <f t="shared" si="188"/>
        <v>117</v>
      </c>
      <c r="U222" s="247">
        <f>+U170+U196</f>
        <v>0</v>
      </c>
      <c r="V222" s="275">
        <f>T222+U222</f>
        <v>117</v>
      </c>
      <c r="W222" s="248">
        <f t="shared" ref="W222:W232" si="189">IF(Q222=0,0,((V222/Q222)-1)*100)</f>
        <v>0</v>
      </c>
    </row>
    <row r="223" spans="12:25" ht="13.5" thickBot="1">
      <c r="L223" s="227" t="s">
        <v>15</v>
      </c>
      <c r="M223" s="244">
        <f t="shared" si="184"/>
        <v>0</v>
      </c>
      <c r="N223" s="245">
        <f t="shared" si="184"/>
        <v>0</v>
      </c>
      <c r="O223" s="246">
        <f>M223+N223</f>
        <v>0</v>
      </c>
      <c r="P223" s="247">
        <f>+P171+P197</f>
        <v>0</v>
      </c>
      <c r="Q223" s="273">
        <f>O223+P223</f>
        <v>0</v>
      </c>
      <c r="R223" s="244">
        <f t="shared" si="187"/>
        <v>35</v>
      </c>
      <c r="S223" s="245">
        <f t="shared" si="187"/>
        <v>57</v>
      </c>
      <c r="T223" s="246">
        <f>R223+S223</f>
        <v>92</v>
      </c>
      <c r="U223" s="247">
        <f>+U171+U197</f>
        <v>0</v>
      </c>
      <c r="V223" s="275">
        <f>T223+U223</f>
        <v>92</v>
      </c>
      <c r="W223" s="248">
        <f>IF(Q223=0,0,((V223/Q223)-1)*100)</f>
        <v>0</v>
      </c>
    </row>
    <row r="224" spans="12:25" ht="14.25" thickTop="1" thickBot="1">
      <c r="L224" s="249" t="s">
        <v>61</v>
      </c>
      <c r="M224" s="250">
        <f>+M221+M222+M223</f>
        <v>0</v>
      </c>
      <c r="N224" s="251">
        <f t="shared" ref="N224:V224" si="190">+N221+N222+N223</f>
        <v>0</v>
      </c>
      <c r="O224" s="252">
        <f t="shared" si="190"/>
        <v>0</v>
      </c>
      <c r="P224" s="250">
        <f t="shared" si="190"/>
        <v>0</v>
      </c>
      <c r="Q224" s="252">
        <f t="shared" si="190"/>
        <v>0</v>
      </c>
      <c r="R224" s="250">
        <f t="shared" si="190"/>
        <v>142</v>
      </c>
      <c r="S224" s="251">
        <f t="shared" si="190"/>
        <v>204</v>
      </c>
      <c r="T224" s="252">
        <f t="shared" si="190"/>
        <v>346</v>
      </c>
      <c r="U224" s="250">
        <f t="shared" si="190"/>
        <v>0</v>
      </c>
      <c r="V224" s="252">
        <f t="shared" si="190"/>
        <v>346</v>
      </c>
      <c r="W224" s="253">
        <f t="shared" ref="W224" si="191">IF(Q224=0,0,((V224/Q224)-1)*100)</f>
        <v>0</v>
      </c>
      <c r="X224" s="292"/>
    </row>
    <row r="225" spans="12:23" ht="13.5" thickTop="1">
      <c r="L225" s="227" t="s">
        <v>16</v>
      </c>
      <c r="M225" s="244">
        <f t="shared" ref="M225:N227" si="192">+M173+M199</f>
        <v>0</v>
      </c>
      <c r="N225" s="245">
        <f t="shared" si="192"/>
        <v>0</v>
      </c>
      <c r="O225" s="246">
        <f t="shared" ref="O225:O227" si="193">M225+N225</f>
        <v>0</v>
      </c>
      <c r="P225" s="247">
        <f>+P173+P199</f>
        <v>0</v>
      </c>
      <c r="Q225" s="273">
        <f t="shared" ref="Q225:Q227" si="194">O225+P225</f>
        <v>0</v>
      </c>
      <c r="R225" s="244">
        <f t="shared" ref="R225:S227" si="195">+R173+R199</f>
        <v>35</v>
      </c>
      <c r="S225" s="245">
        <f t="shared" si="195"/>
        <v>57</v>
      </c>
      <c r="T225" s="246">
        <f t="shared" ref="T225:T227" si="196">R225+S225</f>
        <v>92</v>
      </c>
      <c r="U225" s="247">
        <f>+U173+U199</f>
        <v>0</v>
      </c>
      <c r="V225" s="275">
        <f>T225+U225</f>
        <v>92</v>
      </c>
      <c r="W225" s="248">
        <f t="shared" si="189"/>
        <v>0</v>
      </c>
    </row>
    <row r="226" spans="12:23">
      <c r="L226" s="227" t="s">
        <v>17</v>
      </c>
      <c r="M226" s="244">
        <f t="shared" si="192"/>
        <v>0</v>
      </c>
      <c r="N226" s="245">
        <f t="shared" si="192"/>
        <v>0</v>
      </c>
      <c r="O226" s="246">
        <f>M226+N226</f>
        <v>0</v>
      </c>
      <c r="P226" s="247">
        <f>+P174+P200</f>
        <v>0</v>
      </c>
      <c r="Q226" s="273">
        <f>O226+P226</f>
        <v>0</v>
      </c>
      <c r="R226" s="244">
        <f t="shared" si="195"/>
        <v>33</v>
      </c>
      <c r="S226" s="245">
        <f t="shared" si="195"/>
        <v>49</v>
      </c>
      <c r="T226" s="246">
        <f>R226+S226</f>
        <v>82</v>
      </c>
      <c r="U226" s="247">
        <f>+U174+U200</f>
        <v>0</v>
      </c>
      <c r="V226" s="275">
        <f>T226+U226</f>
        <v>82</v>
      </c>
      <c r="W226" s="248">
        <f>IF(Q226=0,0,((V226/Q226)-1)*100)</f>
        <v>0</v>
      </c>
    </row>
    <row r="227" spans="12:23" ht="13.5" thickBot="1">
      <c r="L227" s="227" t="s">
        <v>18</v>
      </c>
      <c r="M227" s="244">
        <f t="shared" si="192"/>
        <v>0</v>
      </c>
      <c r="N227" s="245">
        <f t="shared" si="192"/>
        <v>0</v>
      </c>
      <c r="O227" s="254">
        <f t="shared" si="193"/>
        <v>0</v>
      </c>
      <c r="P227" s="255">
        <f>+P175+P201</f>
        <v>0</v>
      </c>
      <c r="Q227" s="273">
        <f t="shared" si="194"/>
        <v>0</v>
      </c>
      <c r="R227" s="244">
        <f t="shared" si="195"/>
        <v>45</v>
      </c>
      <c r="S227" s="245">
        <f t="shared" si="195"/>
        <v>61</v>
      </c>
      <c r="T227" s="254">
        <f t="shared" si="196"/>
        <v>106</v>
      </c>
      <c r="U227" s="255">
        <f>+U175+U201</f>
        <v>0</v>
      </c>
      <c r="V227" s="275">
        <f>T227+U227</f>
        <v>106</v>
      </c>
      <c r="W227" s="248">
        <f t="shared" si="189"/>
        <v>0</v>
      </c>
    </row>
    <row r="228" spans="12:23" ht="14.25" thickTop="1" thickBot="1">
      <c r="L228" s="256" t="s">
        <v>39</v>
      </c>
      <c r="M228" s="257">
        <f t="shared" ref="M228:V228" si="197">SUM(M225:M227)</f>
        <v>0</v>
      </c>
      <c r="N228" s="257">
        <f t="shared" si="197"/>
        <v>0</v>
      </c>
      <c r="O228" s="258">
        <f t="shared" si="197"/>
        <v>0</v>
      </c>
      <c r="P228" s="259">
        <f t="shared" si="197"/>
        <v>0</v>
      </c>
      <c r="Q228" s="258">
        <f t="shared" si="197"/>
        <v>0</v>
      </c>
      <c r="R228" s="257">
        <f t="shared" si="197"/>
        <v>113</v>
      </c>
      <c r="S228" s="257">
        <f t="shared" si="197"/>
        <v>167</v>
      </c>
      <c r="T228" s="258">
        <f t="shared" si="197"/>
        <v>280</v>
      </c>
      <c r="U228" s="259">
        <f t="shared" si="197"/>
        <v>0</v>
      </c>
      <c r="V228" s="258">
        <f t="shared" si="197"/>
        <v>280</v>
      </c>
      <c r="W228" s="344">
        <f t="shared" si="189"/>
        <v>0</v>
      </c>
    </row>
    <row r="229" spans="12:23" ht="13.5" thickTop="1">
      <c r="L229" s="227" t="s">
        <v>21</v>
      </c>
      <c r="M229" s="244">
        <f t="shared" ref="M229:N231" si="198">+M177+M203</f>
        <v>0</v>
      </c>
      <c r="N229" s="245">
        <f t="shared" si="198"/>
        <v>0</v>
      </c>
      <c r="O229" s="254">
        <f t="shared" ref="O229:O231" si="199">M229+N229</f>
        <v>0</v>
      </c>
      <c r="P229" s="261">
        <f>+P177+P203</f>
        <v>0</v>
      </c>
      <c r="Q229" s="273">
        <f t="shared" ref="Q229:Q231" si="200">O229+P229</f>
        <v>0</v>
      </c>
      <c r="R229" s="244">
        <f t="shared" ref="R229:S231" si="201">+R177+R203</f>
        <v>70</v>
      </c>
      <c r="S229" s="245">
        <f t="shared" si="201"/>
        <v>71</v>
      </c>
      <c r="T229" s="254">
        <f t="shared" ref="T229:T231" si="202">R229+S229</f>
        <v>141</v>
      </c>
      <c r="U229" s="261">
        <f>+U177+U203</f>
        <v>0</v>
      </c>
      <c r="V229" s="275">
        <f>T229+U229</f>
        <v>141</v>
      </c>
      <c r="W229" s="248">
        <f t="shared" si="189"/>
        <v>0</v>
      </c>
    </row>
    <row r="230" spans="12:23">
      <c r="L230" s="227" t="s">
        <v>22</v>
      </c>
      <c r="M230" s="244">
        <f t="shared" si="198"/>
        <v>0</v>
      </c>
      <c r="N230" s="245">
        <f t="shared" si="198"/>
        <v>0</v>
      </c>
      <c r="O230" s="254">
        <f t="shared" si="199"/>
        <v>0</v>
      </c>
      <c r="P230" s="247">
        <f>+P178+P204</f>
        <v>0</v>
      </c>
      <c r="Q230" s="273">
        <f t="shared" si="200"/>
        <v>0</v>
      </c>
      <c r="R230" s="244">
        <f t="shared" si="201"/>
        <v>72</v>
      </c>
      <c r="S230" s="245">
        <f t="shared" si="201"/>
        <v>64</v>
      </c>
      <c r="T230" s="254">
        <f t="shared" si="202"/>
        <v>136</v>
      </c>
      <c r="U230" s="247">
        <f>+U178+U204</f>
        <v>0</v>
      </c>
      <c r="V230" s="275">
        <f>T230+U230</f>
        <v>136</v>
      </c>
      <c r="W230" s="248">
        <f t="shared" si="189"/>
        <v>0</v>
      </c>
    </row>
    <row r="231" spans="12:23" ht="13.5" thickBot="1">
      <c r="L231" s="227" t="s">
        <v>23</v>
      </c>
      <c r="M231" s="244">
        <f t="shared" si="198"/>
        <v>0</v>
      </c>
      <c r="N231" s="245">
        <f t="shared" si="198"/>
        <v>0</v>
      </c>
      <c r="O231" s="254">
        <f t="shared" si="199"/>
        <v>0</v>
      </c>
      <c r="P231" s="247">
        <f>+P179+P205</f>
        <v>0</v>
      </c>
      <c r="Q231" s="273">
        <f t="shared" si="200"/>
        <v>0</v>
      </c>
      <c r="R231" s="244">
        <f t="shared" si="201"/>
        <v>57</v>
      </c>
      <c r="S231" s="245">
        <f t="shared" si="201"/>
        <v>53</v>
      </c>
      <c r="T231" s="254">
        <f t="shared" si="202"/>
        <v>110</v>
      </c>
      <c r="U231" s="247">
        <f>+U179+U205</f>
        <v>0</v>
      </c>
      <c r="V231" s="275">
        <f>T231+U231</f>
        <v>110</v>
      </c>
      <c r="W231" s="248">
        <f t="shared" si="189"/>
        <v>0</v>
      </c>
    </row>
    <row r="232" spans="12:23" ht="14.25" thickTop="1" thickBot="1">
      <c r="L232" s="249" t="s">
        <v>40</v>
      </c>
      <c r="M232" s="250">
        <f>+M229+M230+M231</f>
        <v>0</v>
      </c>
      <c r="N232" s="251">
        <f t="shared" ref="N232:V232" si="203">+N229+N230+N231</f>
        <v>0</v>
      </c>
      <c r="O232" s="252">
        <f t="shared" si="203"/>
        <v>0</v>
      </c>
      <c r="P232" s="250">
        <f t="shared" si="203"/>
        <v>0</v>
      </c>
      <c r="Q232" s="252">
        <f t="shared" si="203"/>
        <v>0</v>
      </c>
      <c r="R232" s="250">
        <f t="shared" si="203"/>
        <v>199</v>
      </c>
      <c r="S232" s="251">
        <f t="shared" si="203"/>
        <v>188</v>
      </c>
      <c r="T232" s="252">
        <f t="shared" si="203"/>
        <v>387</v>
      </c>
      <c r="U232" s="250">
        <f t="shared" si="203"/>
        <v>0</v>
      </c>
      <c r="V232" s="252">
        <f t="shared" si="203"/>
        <v>387</v>
      </c>
      <c r="W232" s="253">
        <f t="shared" si="189"/>
        <v>0</v>
      </c>
    </row>
    <row r="233" spans="12:23" ht="14.25" thickTop="1" thickBot="1">
      <c r="L233" s="249" t="s">
        <v>62</v>
      </c>
      <c r="M233" s="250">
        <f t="shared" ref="M233:V233" si="204">+M224+M228+M232</f>
        <v>0</v>
      </c>
      <c r="N233" s="251">
        <f t="shared" si="204"/>
        <v>0</v>
      </c>
      <c r="O233" s="252">
        <f t="shared" si="204"/>
        <v>0</v>
      </c>
      <c r="P233" s="250">
        <f t="shared" si="204"/>
        <v>0</v>
      </c>
      <c r="Q233" s="252">
        <f t="shared" si="204"/>
        <v>0</v>
      </c>
      <c r="R233" s="250">
        <f t="shared" si="204"/>
        <v>454</v>
      </c>
      <c r="S233" s="251">
        <f t="shared" si="204"/>
        <v>559</v>
      </c>
      <c r="T233" s="252">
        <f t="shared" si="204"/>
        <v>1013</v>
      </c>
      <c r="U233" s="250">
        <f t="shared" si="204"/>
        <v>0</v>
      </c>
      <c r="V233" s="252">
        <f t="shared" si="204"/>
        <v>1013</v>
      </c>
      <c r="W233" s="253">
        <f>IF(Q233=0,0,((V233/Q233)-1)*100)</f>
        <v>0</v>
      </c>
    </row>
    <row r="234" spans="12:23" ht="14.25" thickTop="1" thickBot="1">
      <c r="L234" s="249" t="s">
        <v>7</v>
      </c>
      <c r="M234" s="250">
        <f>+M233+M220</f>
        <v>0</v>
      </c>
      <c r="N234" s="251">
        <f t="shared" ref="N234:V234" si="205">+N233+N220</f>
        <v>0</v>
      </c>
      <c r="O234" s="252">
        <f t="shared" si="205"/>
        <v>0</v>
      </c>
      <c r="P234" s="250">
        <f t="shared" si="205"/>
        <v>0</v>
      </c>
      <c r="Q234" s="252">
        <f t="shared" si="205"/>
        <v>0</v>
      </c>
      <c r="R234" s="250">
        <f t="shared" si="205"/>
        <v>528</v>
      </c>
      <c r="S234" s="251">
        <f t="shared" si="205"/>
        <v>649</v>
      </c>
      <c r="T234" s="252">
        <f t="shared" si="205"/>
        <v>1177</v>
      </c>
      <c r="U234" s="250">
        <f t="shared" si="205"/>
        <v>0</v>
      </c>
      <c r="V234" s="252">
        <f t="shared" si="205"/>
        <v>1177</v>
      </c>
      <c r="W234" s="253">
        <f>IF(Q234=0,0,((V234/Q234)-1)*100)</f>
        <v>0</v>
      </c>
    </row>
    <row r="235" spans="12:23" ht="13.5" thickTop="1">
      <c r="L235" s="262" t="s">
        <v>60</v>
      </c>
      <c r="M235" s="221"/>
      <c r="N235" s="221"/>
      <c r="O235" s="221"/>
      <c r="P235" s="221"/>
      <c r="Q235" s="221"/>
      <c r="R235" s="221"/>
      <c r="S235" s="221"/>
      <c r="T235" s="221"/>
      <c r="U235" s="221"/>
      <c r="V235" s="221"/>
      <c r="W235" s="221"/>
    </row>
  </sheetData>
  <mergeCells count="39">
    <mergeCell ref="L210:W210"/>
    <mergeCell ref="L211:W211"/>
    <mergeCell ref="M213:Q213"/>
    <mergeCell ref="L158:W158"/>
    <mergeCell ref="L159:W159"/>
    <mergeCell ref="M161:Q161"/>
    <mergeCell ref="L184:W184"/>
    <mergeCell ref="L185:W185"/>
    <mergeCell ref="M187:Q187"/>
    <mergeCell ref="L133:W133"/>
    <mergeCell ref="B54:I54"/>
    <mergeCell ref="L54:W54"/>
    <mergeCell ref="B55:I55"/>
    <mergeCell ref="L55:W55"/>
    <mergeCell ref="C57:E57"/>
    <mergeCell ref="F57:H57"/>
    <mergeCell ref="M57:Q57"/>
    <mergeCell ref="R57:V57"/>
    <mergeCell ref="L80:W80"/>
    <mergeCell ref="L81:W81"/>
    <mergeCell ref="L106:W106"/>
    <mergeCell ref="L107:W107"/>
    <mergeCell ref="L132:W132"/>
    <mergeCell ref="B28:I28"/>
    <mergeCell ref="L28:W28"/>
    <mergeCell ref="B29:I29"/>
    <mergeCell ref="L29:W29"/>
    <mergeCell ref="C31:E31"/>
    <mergeCell ref="F31:H31"/>
    <mergeCell ref="M31:Q31"/>
    <mergeCell ref="R31:V31"/>
    <mergeCell ref="B2:I2"/>
    <mergeCell ref="L2:W2"/>
    <mergeCell ref="B3:I3"/>
    <mergeCell ref="L3:W3"/>
    <mergeCell ref="C5:E5"/>
    <mergeCell ref="F5:H5"/>
    <mergeCell ref="M5:Q5"/>
    <mergeCell ref="R5:V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24" orientation="portrait" r:id="rId1"/>
  <headerFooter alignWithMargins="0">
    <oddHeader>&amp;LMonthly Air Transport Statistics : Chiang Mai International Airport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AB244"/>
  <sheetViews>
    <sheetView zoomScaleNormal="100" workbookViewId="0">
      <selection activeCell="R59" sqref="R59:V59"/>
    </sheetView>
  </sheetViews>
  <sheetFormatPr defaultColWidth="9.140625" defaultRowHeight="12.75"/>
  <cols>
    <col min="1" max="1" width="9.140625" style="4"/>
    <col min="2" max="2" width="12.42578125" style="1" customWidth="1"/>
    <col min="3" max="3" width="10.85546875" style="1" customWidth="1"/>
    <col min="4" max="4" width="11.140625" style="1" customWidth="1"/>
    <col min="5" max="5" width="11.2851562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9.140625" style="2" bestFit="1" customWidth="1"/>
    <col min="10" max="10" width="7" style="1" customWidth="1"/>
    <col min="11" max="11" width="7" style="4"/>
    <col min="12" max="12" width="13" style="1" customWidth="1"/>
    <col min="13" max="14" width="12" style="1" customWidth="1"/>
    <col min="15" max="15" width="14.140625" style="1" bestFit="1" customWidth="1"/>
    <col min="16" max="16" width="11" style="1" customWidth="1"/>
    <col min="17" max="19" width="12" style="1" customWidth="1"/>
    <col min="20" max="20" width="14.140625" style="1" bestFit="1" customWidth="1"/>
    <col min="21" max="21" width="11" style="1" customWidth="1"/>
    <col min="22" max="22" width="12" style="1" customWidth="1"/>
    <col min="23" max="23" width="12.140625" style="2" bestFit="1" customWidth="1"/>
    <col min="24" max="24" width="7.7109375" style="2" bestFit="1" customWidth="1"/>
    <col min="25" max="26" width="7.7109375" style="1" bestFit="1" customWidth="1"/>
    <col min="27" max="27" width="9.140625" style="3"/>
    <col min="28" max="16384" width="9.140625" style="1"/>
  </cols>
  <sheetData>
    <row r="1" spans="1:28" ht="13.5" thickBot="1"/>
    <row r="2" spans="1:28" ht="13.5" thickTop="1">
      <c r="B2" s="657" t="s">
        <v>0</v>
      </c>
      <c r="C2" s="658"/>
      <c r="D2" s="658"/>
      <c r="E2" s="658"/>
      <c r="F2" s="658"/>
      <c r="G2" s="658"/>
      <c r="H2" s="658"/>
      <c r="I2" s="659"/>
      <c r="J2" s="4"/>
      <c r="L2" s="660" t="s">
        <v>1</v>
      </c>
      <c r="M2" s="661"/>
      <c r="N2" s="661"/>
      <c r="O2" s="661"/>
      <c r="P2" s="661"/>
      <c r="Q2" s="661"/>
      <c r="R2" s="661"/>
      <c r="S2" s="661"/>
      <c r="T2" s="661"/>
      <c r="U2" s="661"/>
      <c r="V2" s="661"/>
      <c r="W2" s="662"/>
    </row>
    <row r="3" spans="1:28" ht="13.5" thickBot="1">
      <c r="B3" s="663" t="s">
        <v>46</v>
      </c>
      <c r="C3" s="664"/>
      <c r="D3" s="664"/>
      <c r="E3" s="664"/>
      <c r="F3" s="664"/>
      <c r="G3" s="664"/>
      <c r="H3" s="664"/>
      <c r="I3" s="665"/>
      <c r="J3" s="4"/>
      <c r="L3" s="666" t="s">
        <v>48</v>
      </c>
      <c r="M3" s="667"/>
      <c r="N3" s="667"/>
      <c r="O3" s="667"/>
      <c r="P3" s="667"/>
      <c r="Q3" s="667"/>
      <c r="R3" s="667"/>
      <c r="S3" s="667"/>
      <c r="T3" s="667"/>
      <c r="U3" s="667"/>
      <c r="V3" s="667"/>
      <c r="W3" s="668"/>
    </row>
    <row r="4" spans="1:28" ht="14.25" thickTop="1" thickBot="1">
      <c r="B4" s="104"/>
      <c r="C4" s="105"/>
      <c r="D4" s="105"/>
      <c r="E4" s="105"/>
      <c r="F4" s="105"/>
      <c r="G4" s="105"/>
      <c r="H4" s="105"/>
      <c r="I4" s="106"/>
      <c r="J4" s="4"/>
      <c r="L4" s="52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</row>
    <row r="5" spans="1:28" ht="14.25" thickTop="1" thickBot="1">
      <c r="B5" s="107"/>
      <c r="C5" s="669" t="s">
        <v>65</v>
      </c>
      <c r="D5" s="670"/>
      <c r="E5" s="671"/>
      <c r="F5" s="669" t="s">
        <v>66</v>
      </c>
      <c r="G5" s="670"/>
      <c r="H5" s="671"/>
      <c r="I5" s="108" t="s">
        <v>2</v>
      </c>
      <c r="J5" s="4"/>
      <c r="L5" s="12"/>
      <c r="M5" s="672" t="s">
        <v>65</v>
      </c>
      <c r="N5" s="673"/>
      <c r="O5" s="673"/>
      <c r="P5" s="673"/>
      <c r="Q5" s="674"/>
      <c r="R5" s="672" t="s">
        <v>66</v>
      </c>
      <c r="S5" s="673"/>
      <c r="T5" s="673"/>
      <c r="U5" s="673"/>
      <c r="V5" s="674"/>
      <c r="W5" s="13" t="s">
        <v>2</v>
      </c>
    </row>
    <row r="6" spans="1:28" ht="13.5" thickTop="1">
      <c r="B6" s="109" t="s">
        <v>3</v>
      </c>
      <c r="C6" s="202"/>
      <c r="D6" s="111"/>
      <c r="E6" s="112"/>
      <c r="F6" s="202"/>
      <c r="G6" s="111"/>
      <c r="H6" s="112"/>
      <c r="I6" s="113" t="s">
        <v>4</v>
      </c>
      <c r="J6" s="4"/>
      <c r="L6" s="14" t="s">
        <v>3</v>
      </c>
      <c r="M6" s="20"/>
      <c r="N6" s="16"/>
      <c r="O6" s="17"/>
      <c r="P6" s="18"/>
      <c r="Q6" s="21"/>
      <c r="R6" s="20"/>
      <c r="S6" s="16"/>
      <c r="T6" s="17"/>
      <c r="U6" s="18"/>
      <c r="V6" s="21"/>
      <c r="W6" s="22" t="s">
        <v>4</v>
      </c>
    </row>
    <row r="7" spans="1:28" ht="13.5" thickBot="1">
      <c r="B7" s="114"/>
      <c r="C7" s="203" t="s">
        <v>5</v>
      </c>
      <c r="D7" s="116" t="s">
        <v>6</v>
      </c>
      <c r="E7" s="635" t="s">
        <v>7</v>
      </c>
      <c r="F7" s="203" t="s">
        <v>5</v>
      </c>
      <c r="G7" s="116" t="s">
        <v>6</v>
      </c>
      <c r="H7" s="117" t="s">
        <v>7</v>
      </c>
      <c r="I7" s="118"/>
      <c r="J7" s="4"/>
      <c r="L7" s="23"/>
      <c r="M7" s="28" t="s">
        <v>8</v>
      </c>
      <c r="N7" s="25" t="s">
        <v>9</v>
      </c>
      <c r="O7" s="26" t="s">
        <v>31</v>
      </c>
      <c r="P7" s="27" t="s">
        <v>32</v>
      </c>
      <c r="Q7" s="26" t="s">
        <v>7</v>
      </c>
      <c r="R7" s="28" t="s">
        <v>8</v>
      </c>
      <c r="S7" s="25" t="s">
        <v>9</v>
      </c>
      <c r="T7" s="26" t="s">
        <v>31</v>
      </c>
      <c r="U7" s="27" t="s">
        <v>32</v>
      </c>
      <c r="V7" s="26" t="s">
        <v>7</v>
      </c>
      <c r="W7" s="29"/>
    </row>
    <row r="8" spans="1:28" ht="6" customHeight="1" thickTop="1">
      <c r="B8" s="109"/>
      <c r="C8" s="204"/>
      <c r="D8" s="120"/>
      <c r="E8" s="162"/>
      <c r="F8" s="204"/>
      <c r="G8" s="120"/>
      <c r="H8" s="162"/>
      <c r="I8" s="122"/>
      <c r="J8" s="4"/>
      <c r="L8" s="14"/>
      <c r="M8" s="34"/>
      <c r="N8" s="31"/>
      <c r="O8" s="32"/>
      <c r="P8" s="33"/>
      <c r="Q8" s="35"/>
      <c r="R8" s="34"/>
      <c r="S8" s="31"/>
      <c r="T8" s="32"/>
      <c r="U8" s="33"/>
      <c r="V8" s="35"/>
      <c r="W8" s="36"/>
    </row>
    <row r="9" spans="1:28">
      <c r="A9" s="350" t="str">
        <f>IF(ISERROR(F9/G9)," ",IF(F9/G9&gt;0.5,IF(F9/G9&lt;1.5," ","NOT OK"),"NOT OK"))</f>
        <v xml:space="preserve"> </v>
      </c>
      <c r="B9" s="109" t="s">
        <v>10</v>
      </c>
      <c r="C9" s="199">
        <v>62</v>
      </c>
      <c r="D9" s="370">
        <v>62</v>
      </c>
      <c r="E9" s="157">
        <f>SUM(C9:D9)</f>
        <v>124</v>
      </c>
      <c r="F9" s="199">
        <v>88</v>
      </c>
      <c r="G9" s="370">
        <v>88</v>
      </c>
      <c r="H9" s="157">
        <f>SUM(F9:G9)</f>
        <v>176</v>
      </c>
      <c r="I9" s="126">
        <f>IF(E9=0,0,((H9/E9)-1)*100)</f>
        <v>41.935483870967751</v>
      </c>
      <c r="J9" s="4"/>
      <c r="L9" s="14" t="s">
        <v>10</v>
      </c>
      <c r="M9" s="386">
        <v>9285</v>
      </c>
      <c r="N9" s="384">
        <v>9242</v>
      </c>
      <c r="O9" s="174">
        <f>+M9+N9</f>
        <v>18527</v>
      </c>
      <c r="P9" s="383">
        <v>0</v>
      </c>
      <c r="Q9" s="174">
        <f>O9+P9</f>
        <v>18527</v>
      </c>
      <c r="R9" s="386">
        <v>12441</v>
      </c>
      <c r="S9" s="384">
        <v>12100</v>
      </c>
      <c r="T9" s="174">
        <f>+R9+S9</f>
        <v>24541</v>
      </c>
      <c r="U9" s="383">
        <v>0</v>
      </c>
      <c r="V9" s="174">
        <f>T9+U9</f>
        <v>24541</v>
      </c>
      <c r="W9" s="41">
        <f>IF(Q9=0,0,((V9/Q9)-1)*100)</f>
        <v>32.460732984293195</v>
      </c>
    </row>
    <row r="10" spans="1:28">
      <c r="A10" s="350" t="str">
        <f>IF(ISERROR(F10/G10)," ",IF(F10/G10&gt;0.5,IF(F10/G10&lt;1.5," ","NOT OK"),"NOT OK"))</f>
        <v xml:space="preserve"> </v>
      </c>
      <c r="B10" s="109" t="s">
        <v>11</v>
      </c>
      <c r="C10" s="199">
        <v>60</v>
      </c>
      <c r="D10" s="370">
        <v>60</v>
      </c>
      <c r="E10" s="157">
        <f>SUM(C10:D10)</f>
        <v>120</v>
      </c>
      <c r="F10" s="199">
        <v>107</v>
      </c>
      <c r="G10" s="370">
        <v>108</v>
      </c>
      <c r="H10" s="157">
        <f>SUM(F10:G10)</f>
        <v>215</v>
      </c>
      <c r="I10" s="126">
        <f>IF(E10=0,0,((H10/E10)-1)*100)</f>
        <v>79.166666666666671</v>
      </c>
      <c r="J10" s="4"/>
      <c r="K10" s="7"/>
      <c r="L10" s="14" t="s">
        <v>11</v>
      </c>
      <c r="M10" s="386">
        <v>8715</v>
      </c>
      <c r="N10" s="384">
        <v>8402</v>
      </c>
      <c r="O10" s="174">
        <f t="shared" ref="O10:O11" si="0">+M10+N10</f>
        <v>17117</v>
      </c>
      <c r="P10" s="383">
        <v>0</v>
      </c>
      <c r="Q10" s="174">
        <f>O10+P10</f>
        <v>17117</v>
      </c>
      <c r="R10" s="386">
        <v>13846</v>
      </c>
      <c r="S10" s="384">
        <v>13283</v>
      </c>
      <c r="T10" s="174">
        <f t="shared" ref="T10:T13" si="1">+R10+S10</f>
        <v>27129</v>
      </c>
      <c r="U10" s="383">
        <v>0</v>
      </c>
      <c r="V10" s="174">
        <f>T10+U10</f>
        <v>27129</v>
      </c>
      <c r="W10" s="41">
        <f>IF(Q10=0,0,((V10/Q10)-1)*100)</f>
        <v>58.491558100134377</v>
      </c>
    </row>
    <row r="11" spans="1:28" ht="13.5" thickBot="1">
      <c r="A11" s="350" t="str">
        <f>IF(ISERROR(F11/G11)," ",IF(F11/G11&gt;0.5,IF(F11/G11&lt;1.5," ","NOT OK"),"NOT OK"))</f>
        <v xml:space="preserve"> </v>
      </c>
      <c r="B11" s="114" t="s">
        <v>12</v>
      </c>
      <c r="C11" s="201">
        <v>62</v>
      </c>
      <c r="D11" s="371">
        <v>62</v>
      </c>
      <c r="E11" s="157">
        <f>SUM(C11:D11)</f>
        <v>124</v>
      </c>
      <c r="F11" s="201">
        <v>157</v>
      </c>
      <c r="G11" s="371">
        <v>157</v>
      </c>
      <c r="H11" s="157">
        <f>SUM(F11:G11)</f>
        <v>314</v>
      </c>
      <c r="I11" s="126">
        <f>IF(E11=0,0,((H11/E11)-1)*100)</f>
        <v>153.2258064516129</v>
      </c>
      <c r="J11" s="4"/>
      <c r="K11" s="7"/>
      <c r="L11" s="23" t="s">
        <v>12</v>
      </c>
      <c r="M11" s="386">
        <v>9237</v>
      </c>
      <c r="N11" s="384">
        <v>9299</v>
      </c>
      <c r="O11" s="174">
        <f t="shared" si="0"/>
        <v>18536</v>
      </c>
      <c r="P11" s="385">
        <v>0</v>
      </c>
      <c r="Q11" s="277">
        <f t="shared" ref="Q11" si="2">O11+P11</f>
        <v>18536</v>
      </c>
      <c r="R11" s="386">
        <v>18024</v>
      </c>
      <c r="S11" s="384">
        <v>17977</v>
      </c>
      <c r="T11" s="174">
        <f t="shared" si="1"/>
        <v>36001</v>
      </c>
      <c r="U11" s="385">
        <v>0</v>
      </c>
      <c r="V11" s="277">
        <f t="shared" ref="V11" si="3">T11+U11</f>
        <v>36001</v>
      </c>
      <c r="W11" s="41">
        <f>IF(Q11=0,0,((V11/Q11)-1)*100)</f>
        <v>94.222054380664645</v>
      </c>
    </row>
    <row r="12" spans="1:28" ht="14.25" thickTop="1" thickBot="1">
      <c r="A12" s="350" t="str">
        <f>IF(ISERROR(F12/G12)," ",IF(F12/G12&gt;0.5,IF(F12/G12&lt;1.5," ","NOT OK"),"NOT OK"))</f>
        <v xml:space="preserve"> </v>
      </c>
      <c r="B12" s="129" t="s">
        <v>57</v>
      </c>
      <c r="C12" s="200">
        <f t="shared" ref="C12:E12" si="4">+C9+C10+C11</f>
        <v>184</v>
      </c>
      <c r="D12" s="206">
        <f t="shared" si="4"/>
        <v>184</v>
      </c>
      <c r="E12" s="158">
        <f t="shared" si="4"/>
        <v>368</v>
      </c>
      <c r="F12" s="200">
        <f t="shared" ref="F12:H12" si="5">+F9+F10+F11</f>
        <v>352</v>
      </c>
      <c r="G12" s="206">
        <f t="shared" si="5"/>
        <v>353</v>
      </c>
      <c r="H12" s="158">
        <f t="shared" si="5"/>
        <v>705</v>
      </c>
      <c r="I12" s="133">
        <f>IF(E12=0,0,((H12/E12)-1)*100)</f>
        <v>91.576086956521735</v>
      </c>
      <c r="J12" s="4"/>
      <c r="L12" s="42" t="s">
        <v>57</v>
      </c>
      <c r="M12" s="46">
        <f t="shared" ref="M12:N12" si="6">+M9+M10+M11</f>
        <v>27237</v>
      </c>
      <c r="N12" s="44">
        <f t="shared" si="6"/>
        <v>26943</v>
      </c>
      <c r="O12" s="315">
        <f>+O9+O10+O11</f>
        <v>54180</v>
      </c>
      <c r="P12" s="44">
        <f t="shared" ref="P12:Q12" si="7">+P9+P10+P11</f>
        <v>0</v>
      </c>
      <c r="Q12" s="175">
        <f t="shared" si="7"/>
        <v>54180</v>
      </c>
      <c r="R12" s="46">
        <f t="shared" ref="R12:V12" si="8">+R9+R10+R11</f>
        <v>44311</v>
      </c>
      <c r="S12" s="44">
        <f t="shared" si="8"/>
        <v>43360</v>
      </c>
      <c r="T12" s="175">
        <f>+T9+T10+T11</f>
        <v>87671</v>
      </c>
      <c r="U12" s="44">
        <f t="shared" si="8"/>
        <v>0</v>
      </c>
      <c r="V12" s="175">
        <f t="shared" si="8"/>
        <v>87671</v>
      </c>
      <c r="W12" s="47">
        <f>IF(Q12=0,0,((V12/Q12)-1)*100)</f>
        <v>61.814322628276109</v>
      </c>
    </row>
    <row r="13" spans="1:28" ht="14.25" thickTop="1" thickBot="1">
      <c r="A13" s="350" t="str">
        <f t="shared" ref="A13:A72" si="9">IF(ISERROR(F13/G13)," ",IF(F13/G13&gt;0.5,IF(F13/G13&lt;1.5," ","NOT OK"),"NOT OK"))</f>
        <v xml:space="preserve"> </v>
      </c>
      <c r="B13" s="109" t="s">
        <v>13</v>
      </c>
      <c r="C13" s="199">
        <v>59</v>
      </c>
      <c r="D13" s="370">
        <v>59</v>
      </c>
      <c r="E13" s="157">
        <f>SUM(C13:D13)</f>
        <v>118</v>
      </c>
      <c r="F13" s="199">
        <v>156</v>
      </c>
      <c r="G13" s="124">
        <v>156</v>
      </c>
      <c r="H13" s="157">
        <f>SUM(F13:G13)</f>
        <v>312</v>
      </c>
      <c r="I13" s="126">
        <f t="shared" ref="I13" si="10">IF(E13=0,0,((H13/E13)-1)*100)</f>
        <v>164.40677966101697</v>
      </c>
      <c r="J13" s="4"/>
      <c r="L13" s="14" t="s">
        <v>13</v>
      </c>
      <c r="M13" s="386">
        <v>8373</v>
      </c>
      <c r="N13" s="384">
        <v>7399</v>
      </c>
      <c r="O13" s="174">
        <f t="shared" ref="O13" si="11">+M13+N13</f>
        <v>15772</v>
      </c>
      <c r="P13" s="383">
        <v>0</v>
      </c>
      <c r="Q13" s="174">
        <f>O13+P13</f>
        <v>15772</v>
      </c>
      <c r="R13" s="40">
        <v>14531</v>
      </c>
      <c r="S13" s="38">
        <v>14636</v>
      </c>
      <c r="T13" s="174">
        <f t="shared" si="1"/>
        <v>29167</v>
      </c>
      <c r="U13" s="145">
        <v>0</v>
      </c>
      <c r="V13" s="174">
        <f>T13+U13</f>
        <v>29167</v>
      </c>
      <c r="W13" s="41">
        <f t="shared" ref="W13" si="12">IF(Q13=0,0,((V13/Q13)-1)*100)</f>
        <v>84.92898808014202</v>
      </c>
    </row>
    <row r="14" spans="1:28" ht="14.25" thickTop="1" thickBot="1">
      <c r="A14" s="350" t="str">
        <f>IF(ISERROR(F14/G14)," ",IF(F14/G14&gt;0.5,IF(F14/G14&lt;1.5," ","NOT OK"),"NOT OK"))</f>
        <v xml:space="preserve"> </v>
      </c>
      <c r="B14" s="129" t="s">
        <v>67</v>
      </c>
      <c r="C14" s="130">
        <f>+C12+C13</f>
        <v>243</v>
      </c>
      <c r="D14" s="132">
        <f t="shared" ref="D14:H14" si="13">+D12+D13</f>
        <v>243</v>
      </c>
      <c r="E14" s="641">
        <f t="shared" si="13"/>
        <v>486</v>
      </c>
      <c r="F14" s="130">
        <f t="shared" si="13"/>
        <v>508</v>
      </c>
      <c r="G14" s="132">
        <f t="shared" si="13"/>
        <v>509</v>
      </c>
      <c r="H14" s="641">
        <f t="shared" si="13"/>
        <v>1017</v>
      </c>
      <c r="I14" s="133">
        <f>IF(E14=0,0,((H14/E14)-1)*100)</f>
        <v>109.25925925925925</v>
      </c>
      <c r="J14" s="4"/>
      <c r="L14" s="42" t="s">
        <v>67</v>
      </c>
      <c r="M14" s="46">
        <f>+M12+M13</f>
        <v>35610</v>
      </c>
      <c r="N14" s="44">
        <f t="shared" ref="N14:V14" si="14">+N12+N13</f>
        <v>34342</v>
      </c>
      <c r="O14" s="315">
        <f t="shared" si="14"/>
        <v>69952</v>
      </c>
      <c r="P14" s="44">
        <f t="shared" si="14"/>
        <v>0</v>
      </c>
      <c r="Q14" s="315">
        <f t="shared" si="14"/>
        <v>69952</v>
      </c>
      <c r="R14" s="46">
        <f t="shared" si="14"/>
        <v>58842</v>
      </c>
      <c r="S14" s="44">
        <f t="shared" si="14"/>
        <v>57996</v>
      </c>
      <c r="T14" s="315">
        <f t="shared" si="14"/>
        <v>116838</v>
      </c>
      <c r="U14" s="44">
        <f t="shared" si="14"/>
        <v>0</v>
      </c>
      <c r="V14" s="315">
        <f t="shared" si="14"/>
        <v>116838</v>
      </c>
      <c r="W14" s="47">
        <f>IF(Q14=0,0,((V14/Q14)-1)*100)</f>
        <v>67.025960658737432</v>
      </c>
      <c r="AB14" s="290"/>
    </row>
    <row r="15" spans="1:28" ht="13.5" thickTop="1">
      <c r="A15" s="350" t="str">
        <f>IF(ISERROR(F15/G15)," ",IF(F15/G15&gt;0.5,IF(F15/G15&lt;1.5," ","NOT OK"),"NOT OK"))</f>
        <v xml:space="preserve"> </v>
      </c>
      <c r="B15" s="109" t="s">
        <v>14</v>
      </c>
      <c r="C15" s="199">
        <v>56</v>
      </c>
      <c r="D15" s="370">
        <v>56</v>
      </c>
      <c r="E15" s="157">
        <f>SUM(C15:D15)</f>
        <v>112</v>
      </c>
      <c r="F15" s="199"/>
      <c r="G15" s="124"/>
      <c r="H15" s="157"/>
      <c r="I15" s="126"/>
      <c r="J15" s="4"/>
      <c r="L15" s="14" t="s">
        <v>14</v>
      </c>
      <c r="M15" s="386">
        <v>8070</v>
      </c>
      <c r="N15" s="384">
        <v>8448</v>
      </c>
      <c r="O15" s="174">
        <f>+M15+N15</f>
        <v>16518</v>
      </c>
      <c r="P15" s="383">
        <v>0</v>
      </c>
      <c r="Q15" s="174">
        <f>O15+P15</f>
        <v>16518</v>
      </c>
      <c r="R15" s="40"/>
      <c r="S15" s="38"/>
      <c r="T15" s="174"/>
      <c r="U15" s="145"/>
      <c r="V15" s="174"/>
      <c r="W15" s="41"/>
    </row>
    <row r="16" spans="1:28" ht="13.5" thickBot="1">
      <c r="A16" s="351" t="str">
        <f>IF(ISERROR(F16/G16)," ",IF(F16/G16&gt;0.5,IF(F16/G16&lt;1.5," ","NOT OK"),"NOT OK"))</f>
        <v xml:space="preserve"> </v>
      </c>
      <c r="B16" s="109" t="s">
        <v>15</v>
      </c>
      <c r="C16" s="199">
        <v>62</v>
      </c>
      <c r="D16" s="370">
        <v>62</v>
      </c>
      <c r="E16" s="157">
        <f>SUM(C16:D16)</f>
        <v>124</v>
      </c>
      <c r="F16" s="199"/>
      <c r="G16" s="124"/>
      <c r="H16" s="157"/>
      <c r="I16" s="126"/>
      <c r="J16" s="8"/>
      <c r="L16" s="14" t="s">
        <v>15</v>
      </c>
      <c r="M16" s="386">
        <v>9359</v>
      </c>
      <c r="N16" s="384">
        <v>9414</v>
      </c>
      <c r="O16" s="174">
        <f>+M16+N16</f>
        <v>18773</v>
      </c>
      <c r="P16" s="383">
        <v>0</v>
      </c>
      <c r="Q16" s="174">
        <f>O16+P16</f>
        <v>18773</v>
      </c>
      <c r="R16" s="40"/>
      <c r="S16" s="38"/>
      <c r="T16" s="174"/>
      <c r="U16" s="145"/>
      <c r="V16" s="174"/>
      <c r="W16" s="41"/>
    </row>
    <row r="17" spans="1:27" ht="14.25" thickTop="1" thickBot="1">
      <c r="A17" s="350" t="str">
        <f>IF(ISERROR(F17/G17)," ",IF(F17/G17&gt;0.5,IF(F17/G17&lt;1.5," ","NOT OK"),"NOT OK"))</f>
        <v xml:space="preserve"> </v>
      </c>
      <c r="B17" s="129" t="s">
        <v>61</v>
      </c>
      <c r="C17" s="200">
        <f t="shared" ref="C17:E17" si="15">+C13+C15+C16</f>
        <v>177</v>
      </c>
      <c r="D17" s="206">
        <f t="shared" si="15"/>
        <v>177</v>
      </c>
      <c r="E17" s="158">
        <f t="shared" si="15"/>
        <v>354</v>
      </c>
      <c r="F17" s="200"/>
      <c r="G17" s="206"/>
      <c r="H17" s="158"/>
      <c r="I17" s="133"/>
      <c r="J17" s="4"/>
      <c r="L17" s="42" t="s">
        <v>61</v>
      </c>
      <c r="M17" s="46">
        <f t="shared" ref="M17:Q17" si="16">+M13+M15+M16</f>
        <v>25802</v>
      </c>
      <c r="N17" s="44">
        <f t="shared" si="16"/>
        <v>25261</v>
      </c>
      <c r="O17" s="175">
        <f t="shared" si="16"/>
        <v>51063</v>
      </c>
      <c r="P17" s="44">
        <f t="shared" si="16"/>
        <v>0</v>
      </c>
      <c r="Q17" s="175">
        <f t="shared" si="16"/>
        <v>51063</v>
      </c>
      <c r="R17" s="46"/>
      <c r="S17" s="44"/>
      <c r="T17" s="175"/>
      <c r="U17" s="44"/>
      <c r="V17" s="175"/>
      <c r="W17" s="47"/>
    </row>
    <row r="18" spans="1:27" ht="13.5" thickTop="1">
      <c r="A18" s="350" t="str">
        <f t="shared" si="9"/>
        <v xml:space="preserve"> </v>
      </c>
      <c r="B18" s="109" t="s">
        <v>16</v>
      </c>
      <c r="C18" s="136">
        <v>60</v>
      </c>
      <c r="D18" s="205">
        <v>60</v>
      </c>
      <c r="E18" s="157">
        <f t="shared" ref="E18" si="17">SUM(C18:D18)</f>
        <v>120</v>
      </c>
      <c r="F18" s="136"/>
      <c r="G18" s="205"/>
      <c r="H18" s="157"/>
      <c r="I18" s="126"/>
      <c r="J18" s="8"/>
      <c r="L18" s="14" t="s">
        <v>16</v>
      </c>
      <c r="M18" s="386">
        <v>9205</v>
      </c>
      <c r="N18" s="384">
        <v>9081</v>
      </c>
      <c r="O18" s="174">
        <f t="shared" ref="O18:O19" si="18">+M18+N18</f>
        <v>18286</v>
      </c>
      <c r="P18" s="383">
        <v>0</v>
      </c>
      <c r="Q18" s="174">
        <f>O18+P18</f>
        <v>18286</v>
      </c>
      <c r="R18" s="40"/>
      <c r="S18" s="38"/>
      <c r="T18" s="174"/>
      <c r="U18" s="145"/>
      <c r="V18" s="174"/>
      <c r="W18" s="41"/>
    </row>
    <row r="19" spans="1:27">
      <c r="A19" s="350" t="str">
        <f t="shared" ref="A19" si="19">IF(ISERROR(F19/G19)," ",IF(F19/G19&gt;0.5,IF(F19/G19&lt;1.5," ","NOT OK"),"NOT OK"))</f>
        <v xml:space="preserve"> </v>
      </c>
      <c r="B19" s="109" t="s">
        <v>17</v>
      </c>
      <c r="C19" s="136">
        <v>62</v>
      </c>
      <c r="D19" s="205">
        <v>62</v>
      </c>
      <c r="E19" s="157">
        <f>SUM(C19:D19)</f>
        <v>124</v>
      </c>
      <c r="F19" s="136"/>
      <c r="G19" s="205"/>
      <c r="H19" s="157"/>
      <c r="I19" s="126"/>
      <c r="L19" s="14" t="s">
        <v>17</v>
      </c>
      <c r="M19" s="386">
        <v>9594</v>
      </c>
      <c r="N19" s="384">
        <v>9387</v>
      </c>
      <c r="O19" s="174">
        <f t="shared" si="18"/>
        <v>18981</v>
      </c>
      <c r="P19" s="383">
        <v>0</v>
      </c>
      <c r="Q19" s="174">
        <f>O19+P19</f>
        <v>18981</v>
      </c>
      <c r="R19" s="40"/>
      <c r="S19" s="38"/>
      <c r="T19" s="174"/>
      <c r="U19" s="145"/>
      <c r="V19" s="174"/>
      <c r="W19" s="41"/>
    </row>
    <row r="20" spans="1:27" ht="13.5" thickBot="1">
      <c r="A20" s="352" t="str">
        <f>IF(ISERROR(F20/G20)," ",IF(F20/G20&gt;0.5,IF(F20/G20&lt;1.5," ","NOT OK"),"NOT OK"))</f>
        <v xml:space="preserve"> </v>
      </c>
      <c r="B20" s="109" t="s">
        <v>18</v>
      </c>
      <c r="C20" s="136">
        <v>76</v>
      </c>
      <c r="D20" s="205">
        <v>76</v>
      </c>
      <c r="E20" s="157">
        <f>SUM(C20:D20)</f>
        <v>152</v>
      </c>
      <c r="F20" s="136"/>
      <c r="G20" s="205"/>
      <c r="H20" s="157"/>
      <c r="I20" s="126"/>
      <c r="J20" s="9"/>
      <c r="L20" s="14" t="s">
        <v>18</v>
      </c>
      <c r="M20" s="386">
        <v>10694</v>
      </c>
      <c r="N20" s="384">
        <v>10289</v>
      </c>
      <c r="O20" s="174">
        <f>+M20+N20</f>
        <v>20983</v>
      </c>
      <c r="P20" s="383">
        <v>0</v>
      </c>
      <c r="Q20" s="174">
        <f>O20+P20</f>
        <v>20983</v>
      </c>
      <c r="R20" s="40"/>
      <c r="S20" s="38"/>
      <c r="T20" s="174"/>
      <c r="U20" s="145"/>
      <c r="V20" s="174"/>
      <c r="W20" s="41"/>
    </row>
    <row r="21" spans="1:27" ht="15.75" customHeight="1" thickTop="1" thickBot="1">
      <c r="A21" s="10" t="str">
        <f>IF(ISERROR(F21/G21)," ",IF(F21/G21&gt;0.5,IF(F21/G21&lt;1.5," ","NOT OK"),"NOT OK"))</f>
        <v xml:space="preserve"> </v>
      </c>
      <c r="B21" s="138" t="s">
        <v>19</v>
      </c>
      <c r="C21" s="200">
        <f t="shared" ref="C21:E21" si="20">+C18+C19+C20</f>
        <v>198</v>
      </c>
      <c r="D21" s="206">
        <f t="shared" si="20"/>
        <v>198</v>
      </c>
      <c r="E21" s="158">
        <f t="shared" si="20"/>
        <v>396</v>
      </c>
      <c r="F21" s="200"/>
      <c r="G21" s="206"/>
      <c r="H21" s="158"/>
      <c r="I21" s="133"/>
      <c r="J21" s="10"/>
      <c r="K21" s="11"/>
      <c r="L21" s="48" t="s">
        <v>19</v>
      </c>
      <c r="M21" s="49">
        <f t="shared" ref="M21:Q21" si="21">+M18+M19+M20</f>
        <v>29493</v>
      </c>
      <c r="N21" s="50">
        <f t="shared" si="21"/>
        <v>28757</v>
      </c>
      <c r="O21" s="176">
        <f t="shared" si="21"/>
        <v>58250</v>
      </c>
      <c r="P21" s="50">
        <f t="shared" si="21"/>
        <v>0</v>
      </c>
      <c r="Q21" s="176">
        <f t="shared" si="21"/>
        <v>58250</v>
      </c>
      <c r="R21" s="49"/>
      <c r="S21" s="50"/>
      <c r="T21" s="176"/>
      <c r="U21" s="50"/>
      <c r="V21" s="176"/>
      <c r="W21" s="51"/>
    </row>
    <row r="22" spans="1:27" ht="13.5" thickTop="1">
      <c r="A22" s="350" t="str">
        <f>IF(ISERROR(F22/G22)," ",IF(F22/G22&gt;0.5,IF(F22/G22&lt;1.5," ","NOT OK"),"NOT OK"))</f>
        <v xml:space="preserve"> </v>
      </c>
      <c r="B22" s="109" t="s">
        <v>20</v>
      </c>
      <c r="C22" s="199">
        <v>93</v>
      </c>
      <c r="D22" s="370">
        <v>93</v>
      </c>
      <c r="E22" s="166">
        <f>SUM(C22:D22)</f>
        <v>186</v>
      </c>
      <c r="F22" s="199"/>
      <c r="G22" s="124"/>
      <c r="H22" s="166"/>
      <c r="I22" s="126"/>
      <c r="J22" s="4"/>
      <c r="L22" s="14" t="s">
        <v>21</v>
      </c>
      <c r="M22" s="386">
        <v>12369</v>
      </c>
      <c r="N22" s="384">
        <v>12519</v>
      </c>
      <c r="O22" s="174">
        <f>+M22+N22</f>
        <v>24888</v>
      </c>
      <c r="P22" s="383">
        <v>0</v>
      </c>
      <c r="Q22" s="174">
        <f>O22+P22</f>
        <v>24888</v>
      </c>
      <c r="R22" s="40"/>
      <c r="S22" s="38"/>
      <c r="T22" s="174"/>
      <c r="U22" s="145"/>
      <c r="V22" s="174"/>
      <c r="W22" s="41"/>
    </row>
    <row r="23" spans="1:27">
      <c r="A23" s="350" t="str">
        <f t="shared" ref="A23" si="22">IF(ISERROR(F23/G23)," ",IF(F23/G23&gt;0.5,IF(F23/G23&lt;1.5," ","NOT OK"),"NOT OK"))</f>
        <v xml:space="preserve"> </v>
      </c>
      <c r="B23" s="109" t="s">
        <v>22</v>
      </c>
      <c r="C23" s="199">
        <v>92</v>
      </c>
      <c r="D23" s="370">
        <v>92</v>
      </c>
      <c r="E23" s="157">
        <f t="shared" ref="E23" si="23">SUM(C23:D23)</f>
        <v>184</v>
      </c>
      <c r="F23" s="199"/>
      <c r="G23" s="370"/>
      <c r="H23" s="157"/>
      <c r="I23" s="126"/>
      <c r="J23" s="4"/>
      <c r="L23" s="14" t="s">
        <v>22</v>
      </c>
      <c r="M23" s="386">
        <v>12933</v>
      </c>
      <c r="N23" s="384">
        <v>12306</v>
      </c>
      <c r="O23" s="174">
        <f t="shared" ref="O23" si="24">+M23+N23</f>
        <v>25239</v>
      </c>
      <c r="P23" s="383">
        <v>0</v>
      </c>
      <c r="Q23" s="174">
        <f>O23+P23</f>
        <v>25239</v>
      </c>
      <c r="R23" s="386"/>
      <c r="S23" s="384"/>
      <c r="T23" s="174"/>
      <c r="U23" s="383"/>
      <c r="V23" s="174"/>
      <c r="W23" s="41"/>
    </row>
    <row r="24" spans="1:27" ht="13.5" thickBot="1">
      <c r="A24" s="350" t="str">
        <f>IF(ISERROR(F24/G24)," ",IF(F24/G24&gt;0.5,IF(F24/G24&lt;1.5," ","NOT OK"),"NOT OK"))</f>
        <v xml:space="preserve"> </v>
      </c>
      <c r="B24" s="109" t="s">
        <v>23</v>
      </c>
      <c r="C24" s="199">
        <v>88</v>
      </c>
      <c r="D24" s="370">
        <v>88</v>
      </c>
      <c r="E24" s="161">
        <f>SUM(C24:D24)</f>
        <v>176</v>
      </c>
      <c r="F24" s="199"/>
      <c r="G24" s="124"/>
      <c r="H24" s="161"/>
      <c r="I24" s="142"/>
      <c r="J24" s="4"/>
      <c r="L24" s="14" t="s">
        <v>23</v>
      </c>
      <c r="M24" s="386">
        <v>11122</v>
      </c>
      <c r="N24" s="384">
        <v>10857</v>
      </c>
      <c r="O24" s="174">
        <f>+M24+N24</f>
        <v>21979</v>
      </c>
      <c r="P24" s="383">
        <v>0</v>
      </c>
      <c r="Q24" s="174">
        <f>O24+P24</f>
        <v>21979</v>
      </c>
      <c r="R24" s="40"/>
      <c r="S24" s="38"/>
      <c r="T24" s="174"/>
      <c r="U24" s="145"/>
      <c r="V24" s="174"/>
      <c r="W24" s="41"/>
    </row>
    <row r="25" spans="1:27" ht="14.25" thickTop="1" thickBot="1">
      <c r="A25" s="350" t="str">
        <f>IF(ISERROR(F25/G25)," ",IF(F25/G25&gt;0.5,IF(F25/G25&lt;1.5," ","NOT OK"),"NOT OK"))</f>
        <v xml:space="preserve"> </v>
      </c>
      <c r="B25" s="129" t="s">
        <v>40</v>
      </c>
      <c r="C25" s="200">
        <f t="shared" ref="C25:E25" si="25">+C22+C23+C24</f>
        <v>273</v>
      </c>
      <c r="D25" s="200">
        <f t="shared" si="25"/>
        <v>273</v>
      </c>
      <c r="E25" s="200">
        <f t="shared" si="25"/>
        <v>546</v>
      </c>
      <c r="F25" s="200"/>
      <c r="G25" s="200"/>
      <c r="H25" s="200"/>
      <c r="I25" s="133"/>
      <c r="J25" s="4"/>
      <c r="L25" s="418" t="s">
        <v>40</v>
      </c>
      <c r="M25" s="46">
        <f t="shared" ref="M25:Q25" si="26">+M22+M23+M24</f>
        <v>36424</v>
      </c>
      <c r="N25" s="44">
        <f t="shared" si="26"/>
        <v>35682</v>
      </c>
      <c r="O25" s="175">
        <f t="shared" si="26"/>
        <v>72106</v>
      </c>
      <c r="P25" s="44">
        <f t="shared" si="26"/>
        <v>0</v>
      </c>
      <c r="Q25" s="175">
        <f t="shared" si="26"/>
        <v>72106</v>
      </c>
      <c r="R25" s="46"/>
      <c r="S25" s="44"/>
      <c r="T25" s="175"/>
      <c r="U25" s="44"/>
      <c r="V25" s="175"/>
      <c r="W25" s="47"/>
    </row>
    <row r="26" spans="1:27" ht="14.25" thickTop="1" thickBot="1">
      <c r="A26" s="350" t="str">
        <f>IF(ISERROR(F26/G26)," ",IF(F26/G26&gt;0.5,IF(F26/G26&lt;1.5," ","NOT OK"),"NOT OK"))</f>
        <v xml:space="preserve"> </v>
      </c>
      <c r="B26" s="129" t="s">
        <v>62</v>
      </c>
      <c r="C26" s="130">
        <f t="shared" ref="C26:E26" si="27">C17+C21+C22+C23+C24</f>
        <v>648</v>
      </c>
      <c r="D26" s="130">
        <f t="shared" si="27"/>
        <v>648</v>
      </c>
      <c r="E26" s="130">
        <f t="shared" si="27"/>
        <v>1296</v>
      </c>
      <c r="F26" s="130"/>
      <c r="G26" s="130"/>
      <c r="H26" s="130"/>
      <c r="I26" s="133"/>
      <c r="J26" s="4"/>
      <c r="L26" s="418" t="s">
        <v>62</v>
      </c>
      <c r="M26" s="43">
        <f t="shared" ref="M26:Q26" si="28">M17+M21+M22+M23+M24</f>
        <v>91719</v>
      </c>
      <c r="N26" s="43">
        <f t="shared" si="28"/>
        <v>89700</v>
      </c>
      <c r="O26" s="414">
        <f t="shared" si="28"/>
        <v>181419</v>
      </c>
      <c r="P26" s="43">
        <f t="shared" si="28"/>
        <v>0</v>
      </c>
      <c r="Q26" s="415">
        <f t="shared" si="28"/>
        <v>181419</v>
      </c>
      <c r="R26" s="43"/>
      <c r="S26" s="43"/>
      <c r="T26" s="414"/>
      <c r="U26" s="43"/>
      <c r="V26" s="415"/>
      <c r="W26" s="47"/>
      <c r="AA26" s="1"/>
    </row>
    <row r="27" spans="1:27" ht="14.25" thickTop="1" thickBot="1">
      <c r="A27" s="350" t="str">
        <f>IF(ISERROR(F27/G27)," ",IF(F27/G27&gt;0.5,IF(F27/G27&lt;1.5," ","NOT OK"),"NOT OK"))</f>
        <v xml:space="preserve"> </v>
      </c>
      <c r="B27" s="129" t="s">
        <v>63</v>
      </c>
      <c r="C27" s="200">
        <f t="shared" ref="C27:E27" si="29">+C12+C17+C21+C25</f>
        <v>832</v>
      </c>
      <c r="D27" s="200">
        <f t="shared" si="29"/>
        <v>832</v>
      </c>
      <c r="E27" s="200">
        <f t="shared" si="29"/>
        <v>1664</v>
      </c>
      <c r="F27" s="200"/>
      <c r="G27" s="200"/>
      <c r="H27" s="200"/>
      <c r="I27" s="133"/>
      <c r="J27" s="4"/>
      <c r="L27" s="418" t="s">
        <v>63</v>
      </c>
      <c r="M27" s="46">
        <f t="shared" ref="M27:Q27" si="30">+M12+M17+M21+M25</f>
        <v>118956</v>
      </c>
      <c r="N27" s="44">
        <f t="shared" si="30"/>
        <v>116643</v>
      </c>
      <c r="O27" s="175">
        <f t="shared" si="30"/>
        <v>235599</v>
      </c>
      <c r="P27" s="44">
        <f t="shared" si="30"/>
        <v>0</v>
      </c>
      <c r="Q27" s="175">
        <f t="shared" si="30"/>
        <v>235599</v>
      </c>
      <c r="R27" s="46"/>
      <c r="S27" s="44"/>
      <c r="T27" s="175"/>
      <c r="U27" s="44"/>
      <c r="V27" s="175"/>
      <c r="W27" s="47"/>
    </row>
    <row r="28" spans="1:27" ht="14.25" thickTop="1" thickBot="1">
      <c r="B28" s="143" t="s">
        <v>60</v>
      </c>
      <c r="C28" s="105"/>
      <c r="D28" s="105"/>
      <c r="E28" s="105"/>
      <c r="F28" s="105"/>
      <c r="G28" s="105"/>
      <c r="H28" s="105"/>
      <c r="I28" s="106"/>
      <c r="J28" s="4"/>
      <c r="L28" s="55" t="s">
        <v>60</v>
      </c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4"/>
    </row>
    <row r="29" spans="1:27" ht="13.5" thickTop="1">
      <c r="B29" s="657" t="s">
        <v>25</v>
      </c>
      <c r="C29" s="658"/>
      <c r="D29" s="658"/>
      <c r="E29" s="658"/>
      <c r="F29" s="658"/>
      <c r="G29" s="658"/>
      <c r="H29" s="658"/>
      <c r="I29" s="659"/>
      <c r="J29" s="4"/>
      <c r="L29" s="660" t="s">
        <v>26</v>
      </c>
      <c r="M29" s="661"/>
      <c r="N29" s="661"/>
      <c r="O29" s="661"/>
      <c r="P29" s="661"/>
      <c r="Q29" s="661"/>
      <c r="R29" s="661"/>
      <c r="S29" s="661"/>
      <c r="T29" s="661"/>
      <c r="U29" s="661"/>
      <c r="V29" s="661"/>
      <c r="W29" s="662"/>
    </row>
    <row r="30" spans="1:27" ht="13.5" thickBot="1">
      <c r="B30" s="663" t="s">
        <v>47</v>
      </c>
      <c r="C30" s="664"/>
      <c r="D30" s="664"/>
      <c r="E30" s="664"/>
      <c r="F30" s="664"/>
      <c r="G30" s="664"/>
      <c r="H30" s="664"/>
      <c r="I30" s="665"/>
      <c r="J30" s="4"/>
      <c r="L30" s="666" t="s">
        <v>49</v>
      </c>
      <c r="M30" s="667"/>
      <c r="N30" s="667"/>
      <c r="O30" s="667"/>
      <c r="P30" s="667"/>
      <c r="Q30" s="667"/>
      <c r="R30" s="667"/>
      <c r="S30" s="667"/>
      <c r="T30" s="667"/>
      <c r="U30" s="667"/>
      <c r="V30" s="667"/>
      <c r="W30" s="668"/>
    </row>
    <row r="31" spans="1:27" ht="14.25" thickTop="1" thickBot="1">
      <c r="B31" s="104"/>
      <c r="C31" s="105"/>
      <c r="D31" s="105"/>
      <c r="E31" s="105"/>
      <c r="F31" s="105"/>
      <c r="G31" s="105"/>
      <c r="H31" s="105"/>
      <c r="I31" s="106"/>
      <c r="J31" s="4"/>
      <c r="L31" s="52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4"/>
    </row>
    <row r="32" spans="1:27" ht="14.25" thickTop="1" thickBot="1">
      <c r="B32" s="107"/>
      <c r="C32" s="669" t="s">
        <v>65</v>
      </c>
      <c r="D32" s="670"/>
      <c r="E32" s="671"/>
      <c r="F32" s="669" t="s">
        <v>66</v>
      </c>
      <c r="G32" s="670"/>
      <c r="H32" s="671"/>
      <c r="I32" s="108" t="s">
        <v>2</v>
      </c>
      <c r="J32" s="4"/>
      <c r="L32" s="12"/>
      <c r="M32" s="672" t="s">
        <v>65</v>
      </c>
      <c r="N32" s="673"/>
      <c r="O32" s="673"/>
      <c r="P32" s="673"/>
      <c r="Q32" s="674"/>
      <c r="R32" s="672" t="s">
        <v>66</v>
      </c>
      <c r="S32" s="673"/>
      <c r="T32" s="673"/>
      <c r="U32" s="673"/>
      <c r="V32" s="674"/>
      <c r="W32" s="13" t="s">
        <v>2</v>
      </c>
    </row>
    <row r="33" spans="1:28" ht="13.5" thickTop="1">
      <c r="B33" s="109" t="s">
        <v>3</v>
      </c>
      <c r="C33" s="110"/>
      <c r="D33" s="111"/>
      <c r="E33" s="112"/>
      <c r="F33" s="110"/>
      <c r="G33" s="111"/>
      <c r="H33" s="112"/>
      <c r="I33" s="113" t="s">
        <v>4</v>
      </c>
      <c r="J33" s="4"/>
      <c r="L33" s="14" t="s">
        <v>3</v>
      </c>
      <c r="M33" s="20"/>
      <c r="N33" s="16"/>
      <c r="O33" s="17"/>
      <c r="P33" s="18"/>
      <c r="Q33" s="21"/>
      <c r="R33" s="20"/>
      <c r="S33" s="16"/>
      <c r="T33" s="17"/>
      <c r="U33" s="18"/>
      <c r="V33" s="21"/>
      <c r="W33" s="22" t="s">
        <v>4</v>
      </c>
    </row>
    <row r="34" spans="1:28" ht="13.5" thickBot="1">
      <c r="B34" s="114"/>
      <c r="C34" s="115" t="s">
        <v>5</v>
      </c>
      <c r="D34" s="116" t="s">
        <v>6</v>
      </c>
      <c r="E34" s="635" t="s">
        <v>7</v>
      </c>
      <c r="F34" s="115" t="s">
        <v>5</v>
      </c>
      <c r="G34" s="116" t="s">
        <v>6</v>
      </c>
      <c r="H34" s="117" t="s">
        <v>7</v>
      </c>
      <c r="I34" s="118"/>
      <c r="J34" s="4"/>
      <c r="L34" s="23"/>
      <c r="M34" s="28" t="s">
        <v>8</v>
      </c>
      <c r="N34" s="25" t="s">
        <v>9</v>
      </c>
      <c r="O34" s="26" t="s">
        <v>31</v>
      </c>
      <c r="P34" s="27" t="s">
        <v>32</v>
      </c>
      <c r="Q34" s="26" t="s">
        <v>7</v>
      </c>
      <c r="R34" s="28" t="s">
        <v>8</v>
      </c>
      <c r="S34" s="25" t="s">
        <v>9</v>
      </c>
      <c r="T34" s="26" t="s">
        <v>31</v>
      </c>
      <c r="U34" s="27" t="s">
        <v>32</v>
      </c>
      <c r="V34" s="26" t="s">
        <v>7</v>
      </c>
      <c r="W34" s="29"/>
    </row>
    <row r="35" spans="1:28" ht="5.25" customHeight="1" thickTop="1">
      <c r="B35" s="109"/>
      <c r="C35" s="119"/>
      <c r="D35" s="120"/>
      <c r="E35" s="121"/>
      <c r="F35" s="119"/>
      <c r="G35" s="120"/>
      <c r="H35" s="121"/>
      <c r="I35" s="122"/>
      <c r="J35" s="4"/>
      <c r="L35" s="14"/>
      <c r="M35" s="34"/>
      <c r="N35" s="31"/>
      <c r="O35" s="32"/>
      <c r="P35" s="33"/>
      <c r="Q35" s="35"/>
      <c r="R35" s="34"/>
      <c r="S35" s="31"/>
      <c r="T35" s="32"/>
      <c r="U35" s="33"/>
      <c r="V35" s="35"/>
      <c r="W35" s="36"/>
    </row>
    <row r="36" spans="1:28">
      <c r="A36" s="4" t="str">
        <f>IF(ISERROR(F36/G36)," ",IF(F36/G36&gt;0.5,IF(F36/G36&lt;1.5," ","NOT OK"),"NOT OK"))</f>
        <v xml:space="preserve"> </v>
      </c>
      <c r="B36" s="109" t="s">
        <v>10</v>
      </c>
      <c r="C36" s="376">
        <v>882</v>
      </c>
      <c r="D36" s="377">
        <v>883</v>
      </c>
      <c r="E36" s="163">
        <f t="shared" ref="E36:E38" si="31">SUM(C36:D36)</f>
        <v>1765</v>
      </c>
      <c r="F36" s="376">
        <v>822</v>
      </c>
      <c r="G36" s="377">
        <v>823</v>
      </c>
      <c r="H36" s="163">
        <f t="shared" ref="H36:H38" si="32">SUM(F36:G36)</f>
        <v>1645</v>
      </c>
      <c r="I36" s="126">
        <f t="shared" ref="I36:I38" si="33">IF(E36=0,0,((H36/E36)-1)*100)</f>
        <v>-6.7988668555240768</v>
      </c>
      <c r="J36" s="4"/>
      <c r="K36" s="7"/>
      <c r="L36" s="14" t="s">
        <v>10</v>
      </c>
      <c r="M36" s="386">
        <v>134814</v>
      </c>
      <c r="N36" s="384">
        <v>140217</v>
      </c>
      <c r="O36" s="174">
        <f>+M36+N36</f>
        <v>275031</v>
      </c>
      <c r="P36" s="383">
        <v>0</v>
      </c>
      <c r="Q36" s="174">
        <f>O36+P36</f>
        <v>275031</v>
      </c>
      <c r="R36" s="386">
        <v>134655</v>
      </c>
      <c r="S36" s="384">
        <v>136337</v>
      </c>
      <c r="T36" s="174">
        <f>+R36+S36</f>
        <v>270992</v>
      </c>
      <c r="U36" s="383">
        <v>0</v>
      </c>
      <c r="V36" s="174">
        <f>T36+U36</f>
        <v>270992</v>
      </c>
      <c r="W36" s="41">
        <f t="shared" ref="W36:W38" si="34">IF(Q36=0,0,((V36/Q36)-1)*100)</f>
        <v>-1.4685617257690908</v>
      </c>
    </row>
    <row r="37" spans="1:28">
      <c r="A37" s="4" t="str">
        <f>IF(ISERROR(F37/G37)," ",IF(F37/G37&gt;0.5,IF(F37/G37&lt;1.5," ","NOT OK"),"NOT OK"))</f>
        <v xml:space="preserve"> </v>
      </c>
      <c r="B37" s="109" t="s">
        <v>11</v>
      </c>
      <c r="C37" s="376">
        <v>879</v>
      </c>
      <c r="D37" s="377">
        <v>879</v>
      </c>
      <c r="E37" s="163">
        <f t="shared" si="31"/>
        <v>1758</v>
      </c>
      <c r="F37" s="376">
        <v>854</v>
      </c>
      <c r="G37" s="377">
        <v>852</v>
      </c>
      <c r="H37" s="163">
        <f t="shared" si="32"/>
        <v>1706</v>
      </c>
      <c r="I37" s="126">
        <f t="shared" si="33"/>
        <v>-2.9579067121729197</v>
      </c>
      <c r="J37" s="4"/>
      <c r="K37" s="7"/>
      <c r="L37" s="14" t="s">
        <v>11</v>
      </c>
      <c r="M37" s="386">
        <v>126129</v>
      </c>
      <c r="N37" s="384">
        <v>130342</v>
      </c>
      <c r="O37" s="174">
        <f t="shared" ref="O37:O38" si="35">+M37+N37</f>
        <v>256471</v>
      </c>
      <c r="P37" s="383">
        <v>0</v>
      </c>
      <c r="Q37" s="174">
        <f>O37+P37</f>
        <v>256471</v>
      </c>
      <c r="R37" s="386">
        <v>137495</v>
      </c>
      <c r="S37" s="384">
        <v>140398</v>
      </c>
      <c r="T37" s="174">
        <f t="shared" ref="T37:T40" si="36">+R37+S37</f>
        <v>277893</v>
      </c>
      <c r="U37" s="383">
        <v>108</v>
      </c>
      <c r="V37" s="174">
        <f>T37+U37</f>
        <v>278001</v>
      </c>
      <c r="W37" s="41">
        <f t="shared" si="34"/>
        <v>8.3947112928947085</v>
      </c>
    </row>
    <row r="38" spans="1:28" ht="13.5" thickBot="1">
      <c r="A38" s="4" t="str">
        <f>IF(ISERROR(F38/G38)," ",IF(F38/G38&gt;0.5,IF(F38/G38&lt;1.5," ","NOT OK"),"NOT OK"))</f>
        <v xml:space="preserve"> </v>
      </c>
      <c r="B38" s="114" t="s">
        <v>12</v>
      </c>
      <c r="C38" s="378">
        <v>924</v>
      </c>
      <c r="D38" s="379">
        <v>924</v>
      </c>
      <c r="E38" s="163">
        <f t="shared" si="31"/>
        <v>1848</v>
      </c>
      <c r="F38" s="378">
        <v>890</v>
      </c>
      <c r="G38" s="379">
        <v>889</v>
      </c>
      <c r="H38" s="163">
        <f t="shared" si="32"/>
        <v>1779</v>
      </c>
      <c r="I38" s="126">
        <f t="shared" si="33"/>
        <v>-3.7337662337662336</v>
      </c>
      <c r="J38" s="4"/>
      <c r="K38" s="7"/>
      <c r="L38" s="23" t="s">
        <v>12</v>
      </c>
      <c r="M38" s="386">
        <v>146498</v>
      </c>
      <c r="N38" s="384">
        <v>140910</v>
      </c>
      <c r="O38" s="174">
        <f t="shared" si="35"/>
        <v>287408</v>
      </c>
      <c r="P38" s="385">
        <v>0</v>
      </c>
      <c r="Q38" s="174">
        <f t="shared" ref="Q38" si="37">O38+P38</f>
        <v>287408</v>
      </c>
      <c r="R38" s="386">
        <v>148701</v>
      </c>
      <c r="S38" s="384">
        <v>145188</v>
      </c>
      <c r="T38" s="174">
        <f t="shared" si="36"/>
        <v>293889</v>
      </c>
      <c r="U38" s="385">
        <v>0</v>
      </c>
      <c r="V38" s="174">
        <f t="shared" ref="V38" si="38">T38+U38</f>
        <v>293889</v>
      </c>
      <c r="W38" s="41">
        <f t="shared" si="34"/>
        <v>2.2549824639536808</v>
      </c>
    </row>
    <row r="39" spans="1:28" ht="14.25" thickTop="1" thickBot="1">
      <c r="A39" s="4" t="str">
        <f>IF(ISERROR(F39/G39)," ",IF(F39/G39&gt;0.5,IF(F39/G39&lt;1.5," ","NOT OK"),"NOT OK"))</f>
        <v xml:space="preserve"> </v>
      </c>
      <c r="B39" s="129" t="s">
        <v>57</v>
      </c>
      <c r="C39" s="200">
        <f t="shared" ref="C39:E39" si="39">+C36+C37+C38</f>
        <v>2685</v>
      </c>
      <c r="D39" s="206">
        <f t="shared" si="39"/>
        <v>2686</v>
      </c>
      <c r="E39" s="158">
        <f t="shared" si="39"/>
        <v>5371</v>
      </c>
      <c r="F39" s="200">
        <f t="shared" ref="F39:H39" si="40">+F36+F37+F38</f>
        <v>2566</v>
      </c>
      <c r="G39" s="206">
        <f t="shared" si="40"/>
        <v>2564</v>
      </c>
      <c r="H39" s="158">
        <f t="shared" si="40"/>
        <v>5130</v>
      </c>
      <c r="I39" s="133">
        <f>IF(E39=0,0,((H39/E39)-1)*100)</f>
        <v>-4.4870601377769548</v>
      </c>
      <c r="J39" s="4"/>
      <c r="L39" s="42" t="s">
        <v>57</v>
      </c>
      <c r="M39" s="46">
        <f t="shared" ref="M39:N39" si="41">+M36+M37+M38</f>
        <v>407441</v>
      </c>
      <c r="N39" s="44">
        <f t="shared" si="41"/>
        <v>411469</v>
      </c>
      <c r="O39" s="175">
        <f>+O36+O37+O38</f>
        <v>818910</v>
      </c>
      <c r="P39" s="44">
        <f t="shared" ref="P39:Q39" si="42">+P36+P37+P38</f>
        <v>0</v>
      </c>
      <c r="Q39" s="175">
        <f t="shared" si="42"/>
        <v>818910</v>
      </c>
      <c r="R39" s="46">
        <f t="shared" ref="R39:V39" si="43">+R36+R37+R38</f>
        <v>420851</v>
      </c>
      <c r="S39" s="44">
        <f t="shared" si="43"/>
        <v>421923</v>
      </c>
      <c r="T39" s="175">
        <f>+T36+T37+T38</f>
        <v>842774</v>
      </c>
      <c r="U39" s="44">
        <f t="shared" si="43"/>
        <v>108</v>
      </c>
      <c r="V39" s="175">
        <f t="shared" si="43"/>
        <v>842882</v>
      </c>
      <c r="W39" s="47">
        <f>IF(Q39=0,0,((V39/Q39)-1)*100)</f>
        <v>2.9273058089411608</v>
      </c>
    </row>
    <row r="40" spans="1:28" ht="14.25" thickTop="1" thickBot="1">
      <c r="A40" s="4" t="str">
        <f t="shared" si="9"/>
        <v xml:space="preserve"> </v>
      </c>
      <c r="B40" s="109" t="s">
        <v>13</v>
      </c>
      <c r="C40" s="376">
        <v>910</v>
      </c>
      <c r="D40" s="377">
        <v>910</v>
      </c>
      <c r="E40" s="163">
        <f t="shared" ref="E40" si="44">SUM(C40:D40)</f>
        <v>1820</v>
      </c>
      <c r="F40" s="123">
        <v>873</v>
      </c>
      <c r="G40" s="125">
        <v>873</v>
      </c>
      <c r="H40" s="163">
        <f t="shared" ref="H40" si="45">SUM(F40:G40)</f>
        <v>1746</v>
      </c>
      <c r="I40" s="126">
        <f t="shared" ref="I40" si="46">IF(E40=0,0,((H40/E40)-1)*100)</f>
        <v>-4.0659340659340621</v>
      </c>
      <c r="L40" s="14" t="s">
        <v>13</v>
      </c>
      <c r="M40" s="386">
        <v>143823</v>
      </c>
      <c r="N40" s="384">
        <v>148159</v>
      </c>
      <c r="O40" s="174">
        <f t="shared" ref="O40" si="47">+M40+N40</f>
        <v>291982</v>
      </c>
      <c r="P40" s="385">
        <v>0</v>
      </c>
      <c r="Q40" s="177">
        <f>O40+P40</f>
        <v>291982</v>
      </c>
      <c r="R40" s="40">
        <v>141704</v>
      </c>
      <c r="S40" s="38">
        <v>144130</v>
      </c>
      <c r="T40" s="174">
        <f t="shared" si="36"/>
        <v>285834</v>
      </c>
      <c r="U40" s="39">
        <v>0</v>
      </c>
      <c r="V40" s="177">
        <f>T40+U40</f>
        <v>285834</v>
      </c>
      <c r="W40" s="648">
        <f t="shared" ref="W40" si="48">IF(Q40=0,0,((V40/Q40)-1)*100)</f>
        <v>-2.1056092498852652</v>
      </c>
    </row>
    <row r="41" spans="1:28" ht="14.25" thickTop="1" thickBot="1">
      <c r="A41" s="350" t="str">
        <f>IF(ISERROR(F41/G41)," ",IF(F41/G41&gt;0.5,IF(F41/G41&lt;1.5," ","NOT OK"),"NOT OK"))</f>
        <v xml:space="preserve"> </v>
      </c>
      <c r="B41" s="129" t="s">
        <v>67</v>
      </c>
      <c r="C41" s="130">
        <f>+C39+C40</f>
        <v>3595</v>
      </c>
      <c r="D41" s="132">
        <f t="shared" ref="D41:H41" si="49">+D39+D40</f>
        <v>3596</v>
      </c>
      <c r="E41" s="641">
        <f t="shared" si="49"/>
        <v>7191</v>
      </c>
      <c r="F41" s="130">
        <f t="shared" si="49"/>
        <v>3439</v>
      </c>
      <c r="G41" s="132">
        <f t="shared" si="49"/>
        <v>3437</v>
      </c>
      <c r="H41" s="641">
        <f t="shared" si="49"/>
        <v>6876</v>
      </c>
      <c r="I41" s="133">
        <f>IF(E41=0,0,((H41/E41)-1)*100)</f>
        <v>-4.3804755944931166</v>
      </c>
      <c r="J41" s="4"/>
      <c r="L41" s="42" t="s">
        <v>67</v>
      </c>
      <c r="M41" s="46">
        <f>+M39+M40</f>
        <v>551264</v>
      </c>
      <c r="N41" s="44">
        <f t="shared" ref="N41:V41" si="50">+N39+N40</f>
        <v>559628</v>
      </c>
      <c r="O41" s="315">
        <f t="shared" si="50"/>
        <v>1110892</v>
      </c>
      <c r="P41" s="44">
        <f t="shared" si="50"/>
        <v>0</v>
      </c>
      <c r="Q41" s="315">
        <f t="shared" si="50"/>
        <v>1110892</v>
      </c>
      <c r="R41" s="46">
        <f t="shared" si="50"/>
        <v>562555</v>
      </c>
      <c r="S41" s="44">
        <f t="shared" si="50"/>
        <v>566053</v>
      </c>
      <c r="T41" s="315">
        <f t="shared" si="50"/>
        <v>1128608</v>
      </c>
      <c r="U41" s="44">
        <f t="shared" si="50"/>
        <v>108</v>
      </c>
      <c r="V41" s="315">
        <f t="shared" si="50"/>
        <v>1128716</v>
      </c>
      <c r="W41" s="47">
        <f>IF(Q41=0,0,((V41/Q41)-1)*100)</f>
        <v>1.604476402746613</v>
      </c>
      <c r="AB41" s="290"/>
    </row>
    <row r="42" spans="1:28" ht="13.5" thickTop="1">
      <c r="A42" s="4" t="str">
        <f>IF(ISERROR(F42/G42)," ",IF(F42/G42&gt;0.5,IF(F42/G42&lt;1.5," ","NOT OK"),"NOT OK"))</f>
        <v xml:space="preserve"> </v>
      </c>
      <c r="B42" s="109" t="s">
        <v>14</v>
      </c>
      <c r="C42" s="376">
        <v>838</v>
      </c>
      <c r="D42" s="377">
        <v>838</v>
      </c>
      <c r="E42" s="163">
        <f>SUM(C42:D42)</f>
        <v>1676</v>
      </c>
      <c r="F42" s="123"/>
      <c r="G42" s="125"/>
      <c r="H42" s="163"/>
      <c r="I42" s="126"/>
      <c r="J42" s="4"/>
      <c r="L42" s="14" t="s">
        <v>14</v>
      </c>
      <c r="M42" s="386">
        <v>133735</v>
      </c>
      <c r="N42" s="384">
        <v>131701</v>
      </c>
      <c r="O42" s="174">
        <f>+M42+N42</f>
        <v>265436</v>
      </c>
      <c r="P42" s="385">
        <v>0</v>
      </c>
      <c r="Q42" s="177">
        <f>O42+P42</f>
        <v>265436</v>
      </c>
      <c r="R42" s="40"/>
      <c r="S42" s="38"/>
      <c r="T42" s="174"/>
      <c r="U42" s="39"/>
      <c r="V42" s="177"/>
      <c r="W42" s="41"/>
    </row>
    <row r="43" spans="1:28" ht="13.5" thickBot="1">
      <c r="A43" s="4" t="str">
        <f>IF(ISERROR(F43/G43)," ",IF(F43/G43&gt;0.5,IF(F43/G43&lt;1.5," ","NOT OK"),"NOT OK"))</f>
        <v xml:space="preserve"> </v>
      </c>
      <c r="B43" s="109" t="s">
        <v>15</v>
      </c>
      <c r="C43" s="376">
        <v>955</v>
      </c>
      <c r="D43" s="377">
        <v>955</v>
      </c>
      <c r="E43" s="163">
        <f>SUM(C43:D43)</f>
        <v>1910</v>
      </c>
      <c r="F43" s="123"/>
      <c r="G43" s="125"/>
      <c r="H43" s="163"/>
      <c r="I43" s="126"/>
      <c r="J43" s="4"/>
      <c r="L43" s="14" t="s">
        <v>15</v>
      </c>
      <c r="M43" s="386">
        <v>155119</v>
      </c>
      <c r="N43" s="384">
        <v>154386</v>
      </c>
      <c r="O43" s="174">
        <f>+M43+N43</f>
        <v>309505</v>
      </c>
      <c r="P43" s="385">
        <v>0</v>
      </c>
      <c r="Q43" s="177">
        <f>O43+P43</f>
        <v>309505</v>
      </c>
      <c r="R43" s="40"/>
      <c r="S43" s="38"/>
      <c r="T43" s="174"/>
      <c r="U43" s="39"/>
      <c r="V43" s="177"/>
      <c r="W43" s="41"/>
    </row>
    <row r="44" spans="1:28" ht="14.25" thickTop="1" thickBot="1">
      <c r="A44" s="350" t="str">
        <f>IF(ISERROR(F44/G44)," ",IF(F44/G44&gt;0.5,IF(F44/G44&lt;1.5," ","NOT OK"),"NOT OK"))</f>
        <v xml:space="preserve"> </v>
      </c>
      <c r="B44" s="129" t="s">
        <v>61</v>
      </c>
      <c r="C44" s="200">
        <f t="shared" ref="C44:E44" si="51">+C40+C42+C43</f>
        <v>2703</v>
      </c>
      <c r="D44" s="206">
        <f t="shared" si="51"/>
        <v>2703</v>
      </c>
      <c r="E44" s="158">
        <f t="shared" si="51"/>
        <v>5406</v>
      </c>
      <c r="F44" s="200"/>
      <c r="G44" s="206"/>
      <c r="H44" s="158"/>
      <c r="I44" s="133"/>
      <c r="J44" s="4"/>
      <c r="L44" s="42" t="s">
        <v>61</v>
      </c>
      <c r="M44" s="46">
        <f t="shared" ref="M44:Q44" si="52">+M40+M42+M43</f>
        <v>432677</v>
      </c>
      <c r="N44" s="44">
        <f t="shared" si="52"/>
        <v>434246</v>
      </c>
      <c r="O44" s="175">
        <f t="shared" si="52"/>
        <v>866923</v>
      </c>
      <c r="P44" s="44">
        <f t="shared" si="52"/>
        <v>0</v>
      </c>
      <c r="Q44" s="175">
        <f t="shared" si="52"/>
        <v>866923</v>
      </c>
      <c r="R44" s="46"/>
      <c r="S44" s="44"/>
      <c r="T44" s="175"/>
      <c r="U44" s="44"/>
      <c r="V44" s="175"/>
      <c r="W44" s="47"/>
    </row>
    <row r="45" spans="1:28" ht="13.5" thickTop="1">
      <c r="A45" s="4" t="str">
        <f t="shared" si="9"/>
        <v xml:space="preserve"> </v>
      </c>
      <c r="B45" s="109" t="s">
        <v>16</v>
      </c>
      <c r="C45" s="135">
        <v>922</v>
      </c>
      <c r="D45" s="137">
        <v>922</v>
      </c>
      <c r="E45" s="163">
        <f t="shared" ref="E45" si="53">SUM(C45:D45)</f>
        <v>1844</v>
      </c>
      <c r="F45" s="135"/>
      <c r="G45" s="137"/>
      <c r="H45" s="163"/>
      <c r="I45" s="126"/>
      <c r="J45" s="8"/>
      <c r="L45" s="14" t="s">
        <v>16</v>
      </c>
      <c r="M45" s="386">
        <v>151179</v>
      </c>
      <c r="N45" s="384">
        <v>151238</v>
      </c>
      <c r="O45" s="174">
        <f t="shared" ref="O45:O46" si="54">+M45+N45</f>
        <v>302417</v>
      </c>
      <c r="P45" s="383">
        <v>0</v>
      </c>
      <c r="Q45" s="279">
        <f>O45+P45</f>
        <v>302417</v>
      </c>
      <c r="R45" s="40"/>
      <c r="S45" s="38"/>
      <c r="T45" s="174"/>
      <c r="U45" s="145"/>
      <c r="V45" s="279"/>
      <c r="W45" s="41"/>
    </row>
    <row r="46" spans="1:28">
      <c r="A46" s="4" t="str">
        <f t="shared" ref="A46" si="55">IF(ISERROR(F46/G46)," ",IF(F46/G46&gt;0.5,IF(F46/G46&lt;1.5," ","NOT OK"),"NOT OK"))</f>
        <v xml:space="preserve"> </v>
      </c>
      <c r="B46" s="109" t="s">
        <v>17</v>
      </c>
      <c r="C46" s="135">
        <v>946</v>
      </c>
      <c r="D46" s="137">
        <v>946</v>
      </c>
      <c r="E46" s="163">
        <f>SUM(C46:D46)</f>
        <v>1892</v>
      </c>
      <c r="F46" s="135"/>
      <c r="G46" s="137"/>
      <c r="H46" s="163"/>
      <c r="I46" s="126"/>
      <c r="J46" s="4"/>
      <c r="L46" s="14" t="s">
        <v>17</v>
      </c>
      <c r="M46" s="386">
        <v>144599</v>
      </c>
      <c r="N46" s="384">
        <v>145758</v>
      </c>
      <c r="O46" s="174">
        <f t="shared" si="54"/>
        <v>290357</v>
      </c>
      <c r="P46" s="383">
        <v>0</v>
      </c>
      <c r="Q46" s="174">
        <f>O46+P46</f>
        <v>290357</v>
      </c>
      <c r="R46" s="40"/>
      <c r="S46" s="38"/>
      <c r="T46" s="174"/>
      <c r="U46" s="145"/>
      <c r="V46" s="174"/>
      <c r="W46" s="41"/>
    </row>
    <row r="47" spans="1:28" ht="13.5" thickBot="1">
      <c r="A47" s="4" t="str">
        <f>IF(ISERROR(F47/G47)," ",IF(F47/G47&gt;0.5,IF(F47/G47&lt;1.5," ","NOT OK"),"NOT OK"))</f>
        <v xml:space="preserve"> </v>
      </c>
      <c r="B47" s="109" t="s">
        <v>18</v>
      </c>
      <c r="C47" s="135">
        <v>906</v>
      </c>
      <c r="D47" s="137">
        <v>906</v>
      </c>
      <c r="E47" s="163">
        <f>SUM(C47:D47)</f>
        <v>1812</v>
      </c>
      <c r="F47" s="135"/>
      <c r="G47" s="137"/>
      <c r="H47" s="163"/>
      <c r="I47" s="126"/>
      <c r="J47" s="4"/>
      <c r="L47" s="14" t="s">
        <v>18</v>
      </c>
      <c r="M47" s="386">
        <v>135703</v>
      </c>
      <c r="N47" s="384">
        <v>134389</v>
      </c>
      <c r="O47" s="174">
        <f>+M47+N47</f>
        <v>270092</v>
      </c>
      <c r="P47" s="383">
        <v>0</v>
      </c>
      <c r="Q47" s="174">
        <f>O47+P47</f>
        <v>270092</v>
      </c>
      <c r="R47" s="40"/>
      <c r="S47" s="38"/>
      <c r="T47" s="174"/>
      <c r="U47" s="145"/>
      <c r="V47" s="174"/>
      <c r="W47" s="41"/>
    </row>
    <row r="48" spans="1:28" ht="15.75" customHeight="1" thickTop="1" thickBot="1">
      <c r="A48" s="10" t="str">
        <f>IF(ISERROR(F48/G48)," ",IF(F48/G48&gt;0.5,IF(F48/G48&lt;1.5," ","NOT OK"),"NOT OK"))</f>
        <v xml:space="preserve"> </v>
      </c>
      <c r="B48" s="138" t="s">
        <v>19</v>
      </c>
      <c r="C48" s="200">
        <f t="shared" ref="C48:E48" si="56">+C45+C46+C47</f>
        <v>2774</v>
      </c>
      <c r="D48" s="206">
        <f t="shared" si="56"/>
        <v>2774</v>
      </c>
      <c r="E48" s="158">
        <f t="shared" si="56"/>
        <v>5548</v>
      </c>
      <c r="F48" s="200"/>
      <c r="G48" s="206"/>
      <c r="H48" s="158"/>
      <c r="I48" s="133"/>
      <c r="J48" s="10"/>
      <c r="K48" s="11"/>
      <c r="L48" s="48" t="s">
        <v>19</v>
      </c>
      <c r="M48" s="49">
        <f t="shared" ref="M48:Q48" si="57">+M45+M46+M47</f>
        <v>431481</v>
      </c>
      <c r="N48" s="50">
        <f t="shared" si="57"/>
        <v>431385</v>
      </c>
      <c r="O48" s="176">
        <f t="shared" si="57"/>
        <v>862866</v>
      </c>
      <c r="P48" s="50">
        <f t="shared" si="57"/>
        <v>0</v>
      </c>
      <c r="Q48" s="176">
        <f t="shared" si="57"/>
        <v>862866</v>
      </c>
      <c r="R48" s="49"/>
      <c r="S48" s="50"/>
      <c r="T48" s="176"/>
      <c r="U48" s="50"/>
      <c r="V48" s="176"/>
      <c r="W48" s="51"/>
    </row>
    <row r="49" spans="1:27" ht="13.5" thickTop="1">
      <c r="A49" s="4" t="str">
        <f>IF(ISERROR(F49/G49)," ",IF(F49/G49&gt;0.5,IF(F49/G49&lt;1.5," ","NOT OK"),"NOT OK"))</f>
        <v xml:space="preserve"> </v>
      </c>
      <c r="B49" s="109" t="s">
        <v>20</v>
      </c>
      <c r="C49" s="376">
        <v>907</v>
      </c>
      <c r="D49" s="377">
        <v>905</v>
      </c>
      <c r="E49" s="166">
        <f>SUM(C49:D49)</f>
        <v>1812</v>
      </c>
      <c r="F49" s="123"/>
      <c r="G49" s="125"/>
      <c r="H49" s="166"/>
      <c r="I49" s="126"/>
      <c r="J49" s="4"/>
      <c r="L49" s="14" t="s">
        <v>21</v>
      </c>
      <c r="M49" s="386">
        <v>137133</v>
      </c>
      <c r="N49" s="384">
        <v>137185</v>
      </c>
      <c r="O49" s="174">
        <f>+M49+N49</f>
        <v>274318</v>
      </c>
      <c r="P49" s="383">
        <v>0</v>
      </c>
      <c r="Q49" s="174">
        <f>O49+P49</f>
        <v>274318</v>
      </c>
      <c r="R49" s="40"/>
      <c r="S49" s="38"/>
      <c r="T49" s="174"/>
      <c r="U49" s="145"/>
      <c r="V49" s="174"/>
      <c r="W49" s="41"/>
    </row>
    <row r="50" spans="1:27">
      <c r="A50" s="4" t="str">
        <f t="shared" ref="A50" si="58">IF(ISERROR(F50/G50)," ",IF(F50/G50&gt;0.5,IF(F50/G50&lt;1.5," ","NOT OK"),"NOT OK"))</f>
        <v xml:space="preserve"> </v>
      </c>
      <c r="B50" s="109" t="s">
        <v>22</v>
      </c>
      <c r="C50" s="376">
        <v>899</v>
      </c>
      <c r="D50" s="377">
        <v>900</v>
      </c>
      <c r="E50" s="157">
        <f t="shared" ref="E50:E51" si="59">SUM(C50:D50)</f>
        <v>1799</v>
      </c>
      <c r="F50" s="376"/>
      <c r="G50" s="377"/>
      <c r="H50" s="157"/>
      <c r="I50" s="126"/>
      <c r="J50" s="4"/>
      <c r="L50" s="14" t="s">
        <v>22</v>
      </c>
      <c r="M50" s="386">
        <v>139538</v>
      </c>
      <c r="N50" s="384">
        <v>138587</v>
      </c>
      <c r="O50" s="174">
        <f t="shared" ref="O50" si="60">+M50+N50</f>
        <v>278125</v>
      </c>
      <c r="P50" s="383">
        <v>0</v>
      </c>
      <c r="Q50" s="174">
        <f>O50+P50</f>
        <v>278125</v>
      </c>
      <c r="R50" s="386"/>
      <c r="S50" s="384"/>
      <c r="T50" s="174"/>
      <c r="U50" s="383"/>
      <c r="V50" s="174"/>
      <c r="W50" s="41"/>
    </row>
    <row r="51" spans="1:27" ht="13.5" thickBot="1">
      <c r="A51" s="4" t="str">
        <f>IF(ISERROR(F51/G51)," ",IF(F51/G51&gt;0.5,IF(F51/G51&lt;1.5," ","NOT OK"),"NOT OK"))</f>
        <v xml:space="preserve"> </v>
      </c>
      <c r="B51" s="109" t="s">
        <v>23</v>
      </c>
      <c r="C51" s="376">
        <v>826</v>
      </c>
      <c r="D51" s="141">
        <v>826</v>
      </c>
      <c r="E51" s="161">
        <f t="shared" si="59"/>
        <v>1652</v>
      </c>
      <c r="F51" s="123"/>
      <c r="G51" s="141"/>
      <c r="H51" s="161"/>
      <c r="I51" s="142"/>
      <c r="J51" s="4"/>
      <c r="L51" s="14" t="s">
        <v>23</v>
      </c>
      <c r="M51" s="386">
        <v>132915</v>
      </c>
      <c r="N51" s="384">
        <v>131842</v>
      </c>
      <c r="O51" s="174">
        <f>+M51+N51</f>
        <v>264757</v>
      </c>
      <c r="P51" s="383">
        <v>0</v>
      </c>
      <c r="Q51" s="277">
        <f>O51+P51</f>
        <v>264757</v>
      </c>
      <c r="R51" s="40"/>
      <c r="S51" s="38"/>
      <c r="T51" s="174"/>
      <c r="U51" s="145"/>
      <c r="V51" s="277"/>
      <c r="W51" s="41"/>
    </row>
    <row r="52" spans="1:27" ht="14.25" thickTop="1" thickBot="1">
      <c r="A52" s="350" t="str">
        <f>IF(ISERROR(F52/G52)," ",IF(F52/G52&gt;0.5,IF(F52/G52&lt;1.5," ","NOT OK"),"NOT OK"))</f>
        <v xml:space="preserve"> </v>
      </c>
      <c r="B52" s="129" t="s">
        <v>40</v>
      </c>
      <c r="C52" s="200">
        <f t="shared" ref="C52:E52" si="61">+C49+C50+C51</f>
        <v>2632</v>
      </c>
      <c r="D52" s="200">
        <f t="shared" si="61"/>
        <v>2631</v>
      </c>
      <c r="E52" s="200">
        <f t="shared" si="61"/>
        <v>5263</v>
      </c>
      <c r="F52" s="200"/>
      <c r="G52" s="200"/>
      <c r="H52" s="200"/>
      <c r="I52" s="133"/>
      <c r="J52" s="4"/>
      <c r="L52" s="418" t="s">
        <v>40</v>
      </c>
      <c r="M52" s="46">
        <f t="shared" ref="M52:Q52" si="62">+M49+M50+M51</f>
        <v>409586</v>
      </c>
      <c r="N52" s="44">
        <f t="shared" si="62"/>
        <v>407614</v>
      </c>
      <c r="O52" s="175">
        <f t="shared" si="62"/>
        <v>817200</v>
      </c>
      <c r="P52" s="44">
        <f t="shared" si="62"/>
        <v>0</v>
      </c>
      <c r="Q52" s="175">
        <f t="shared" si="62"/>
        <v>817200</v>
      </c>
      <c r="R52" s="46"/>
      <c r="S52" s="44"/>
      <c r="T52" s="175"/>
      <c r="U52" s="44"/>
      <c r="V52" s="175"/>
      <c r="W52" s="47"/>
    </row>
    <row r="53" spans="1:27" ht="14.25" thickTop="1" thickBot="1">
      <c r="A53" s="350" t="str">
        <f>IF(ISERROR(F53/G53)," ",IF(F53/G53&gt;0.5,IF(F53/G53&lt;1.5," ","NOT OK"),"NOT OK"))</f>
        <v xml:space="preserve"> </v>
      </c>
      <c r="B53" s="129" t="s">
        <v>62</v>
      </c>
      <c r="C53" s="130">
        <f t="shared" ref="C53:E53" si="63">C44+C48+C49+C50+C51</f>
        <v>8109</v>
      </c>
      <c r="D53" s="130">
        <f t="shared" si="63"/>
        <v>8108</v>
      </c>
      <c r="E53" s="130">
        <f t="shared" si="63"/>
        <v>16217</v>
      </c>
      <c r="F53" s="130"/>
      <c r="G53" s="130"/>
      <c r="H53" s="130"/>
      <c r="I53" s="133"/>
      <c r="J53" s="4"/>
      <c r="L53" s="418" t="s">
        <v>62</v>
      </c>
      <c r="M53" s="43">
        <f t="shared" ref="M53:Q53" si="64">M44+M48+M49+M50+M51</f>
        <v>1273744</v>
      </c>
      <c r="N53" s="43">
        <f t="shared" si="64"/>
        <v>1273245</v>
      </c>
      <c r="O53" s="414">
        <f t="shared" si="64"/>
        <v>2546989</v>
      </c>
      <c r="P53" s="43">
        <f t="shared" si="64"/>
        <v>0</v>
      </c>
      <c r="Q53" s="415">
        <f t="shared" si="64"/>
        <v>2546989</v>
      </c>
      <c r="R53" s="43"/>
      <c r="S53" s="43"/>
      <c r="T53" s="414"/>
      <c r="U53" s="43"/>
      <c r="V53" s="415"/>
      <c r="W53" s="47"/>
      <c r="AA53" s="1"/>
    </row>
    <row r="54" spans="1:27" ht="14.25" thickTop="1" thickBot="1">
      <c r="A54" s="350" t="str">
        <f>IF(ISERROR(F54/G54)," ",IF(F54/G54&gt;0.5,IF(F54/G54&lt;1.5," ","NOT OK"),"NOT OK"))</f>
        <v xml:space="preserve"> </v>
      </c>
      <c r="B54" s="129" t="s">
        <v>63</v>
      </c>
      <c r="C54" s="200">
        <f t="shared" ref="C54:E54" si="65">+C39+C44+C48+C52</f>
        <v>10794</v>
      </c>
      <c r="D54" s="200">
        <f t="shared" si="65"/>
        <v>10794</v>
      </c>
      <c r="E54" s="200">
        <f t="shared" si="65"/>
        <v>21588</v>
      </c>
      <c r="F54" s="200"/>
      <c r="G54" s="200"/>
      <c r="H54" s="200"/>
      <c r="I54" s="133"/>
      <c r="J54" s="4"/>
      <c r="L54" s="418" t="s">
        <v>63</v>
      </c>
      <c r="M54" s="46">
        <f t="shared" ref="M54:Q54" si="66">+M39+M44+M48+M52</f>
        <v>1681185</v>
      </c>
      <c r="N54" s="44">
        <f t="shared" si="66"/>
        <v>1684714</v>
      </c>
      <c r="O54" s="175">
        <f t="shared" si="66"/>
        <v>3365899</v>
      </c>
      <c r="P54" s="44">
        <f t="shared" si="66"/>
        <v>0</v>
      </c>
      <c r="Q54" s="175">
        <f t="shared" si="66"/>
        <v>3365899</v>
      </c>
      <c r="R54" s="46"/>
      <c r="S54" s="44"/>
      <c r="T54" s="175"/>
      <c r="U54" s="44"/>
      <c r="V54" s="175"/>
      <c r="W54" s="47"/>
    </row>
    <row r="55" spans="1:27" ht="14.25" thickTop="1" thickBot="1">
      <c r="B55" s="143" t="s">
        <v>60</v>
      </c>
      <c r="C55" s="105"/>
      <c r="D55" s="105"/>
      <c r="E55" s="105"/>
      <c r="F55" s="105"/>
      <c r="G55" s="105"/>
      <c r="H55" s="105"/>
      <c r="I55" s="106"/>
      <c r="J55" s="4"/>
      <c r="L55" s="55" t="s">
        <v>60</v>
      </c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4"/>
    </row>
    <row r="56" spans="1:27" ht="13.5" thickTop="1">
      <c r="B56" s="657" t="s">
        <v>27</v>
      </c>
      <c r="C56" s="658"/>
      <c r="D56" s="658"/>
      <c r="E56" s="658"/>
      <c r="F56" s="658"/>
      <c r="G56" s="658"/>
      <c r="H56" s="658"/>
      <c r="I56" s="659"/>
      <c r="J56" s="4"/>
      <c r="L56" s="660" t="s">
        <v>28</v>
      </c>
      <c r="M56" s="661"/>
      <c r="N56" s="661"/>
      <c r="O56" s="661"/>
      <c r="P56" s="661"/>
      <c r="Q56" s="661"/>
      <c r="R56" s="661"/>
      <c r="S56" s="661"/>
      <c r="T56" s="661"/>
      <c r="U56" s="661"/>
      <c r="V56" s="661"/>
      <c r="W56" s="662"/>
    </row>
    <row r="57" spans="1:27" ht="13.5" thickBot="1">
      <c r="B57" s="663" t="s">
        <v>30</v>
      </c>
      <c r="C57" s="664"/>
      <c r="D57" s="664"/>
      <c r="E57" s="664"/>
      <c r="F57" s="664"/>
      <c r="G57" s="664"/>
      <c r="H57" s="664"/>
      <c r="I57" s="665"/>
      <c r="J57" s="4"/>
      <c r="L57" s="666" t="s">
        <v>50</v>
      </c>
      <c r="M57" s="667"/>
      <c r="N57" s="667"/>
      <c r="O57" s="667"/>
      <c r="P57" s="667"/>
      <c r="Q57" s="667"/>
      <c r="R57" s="667"/>
      <c r="S57" s="667"/>
      <c r="T57" s="667"/>
      <c r="U57" s="667"/>
      <c r="V57" s="667"/>
      <c r="W57" s="668"/>
    </row>
    <row r="58" spans="1:27" ht="14.25" thickTop="1" thickBot="1">
      <c r="B58" s="104"/>
      <c r="C58" s="105"/>
      <c r="D58" s="105"/>
      <c r="E58" s="105"/>
      <c r="F58" s="105"/>
      <c r="G58" s="105"/>
      <c r="H58" s="105"/>
      <c r="I58" s="106"/>
      <c r="J58" s="4"/>
      <c r="L58" s="52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4"/>
    </row>
    <row r="59" spans="1:27" ht="14.25" thickTop="1" thickBot="1">
      <c r="B59" s="107"/>
      <c r="C59" s="669" t="s">
        <v>65</v>
      </c>
      <c r="D59" s="670"/>
      <c r="E59" s="671"/>
      <c r="F59" s="669" t="s">
        <v>66</v>
      </c>
      <c r="G59" s="670"/>
      <c r="H59" s="671"/>
      <c r="I59" s="108" t="s">
        <v>2</v>
      </c>
      <c r="J59" s="4"/>
      <c r="L59" s="12"/>
      <c r="M59" s="672" t="s">
        <v>65</v>
      </c>
      <c r="N59" s="673"/>
      <c r="O59" s="673"/>
      <c r="P59" s="673"/>
      <c r="Q59" s="674"/>
      <c r="R59" s="672" t="s">
        <v>66</v>
      </c>
      <c r="S59" s="673"/>
      <c r="T59" s="673"/>
      <c r="U59" s="673"/>
      <c r="V59" s="674"/>
      <c r="W59" s="13" t="s">
        <v>2</v>
      </c>
    </row>
    <row r="60" spans="1:27" ht="13.5" thickTop="1">
      <c r="B60" s="109" t="s">
        <v>3</v>
      </c>
      <c r="C60" s="110"/>
      <c r="D60" s="111"/>
      <c r="E60" s="112"/>
      <c r="F60" s="110"/>
      <c r="G60" s="111"/>
      <c r="H60" s="112"/>
      <c r="I60" s="113" t="s">
        <v>4</v>
      </c>
      <c r="J60" s="4"/>
      <c r="L60" s="14" t="s">
        <v>3</v>
      </c>
      <c r="M60" s="20"/>
      <c r="N60" s="16"/>
      <c r="O60" s="17"/>
      <c r="P60" s="18"/>
      <c r="Q60" s="21"/>
      <c r="R60" s="20"/>
      <c r="S60" s="16"/>
      <c r="T60" s="17"/>
      <c r="U60" s="18"/>
      <c r="V60" s="21"/>
      <c r="W60" s="22" t="s">
        <v>4</v>
      </c>
    </row>
    <row r="61" spans="1:27" ht="13.5" thickBot="1">
      <c r="B61" s="114" t="s">
        <v>29</v>
      </c>
      <c r="C61" s="115" t="s">
        <v>5</v>
      </c>
      <c r="D61" s="116" t="s">
        <v>6</v>
      </c>
      <c r="E61" s="635" t="s">
        <v>7</v>
      </c>
      <c r="F61" s="115" t="s">
        <v>5</v>
      </c>
      <c r="G61" s="116" t="s">
        <v>6</v>
      </c>
      <c r="H61" s="117" t="s">
        <v>7</v>
      </c>
      <c r="I61" s="118"/>
      <c r="J61" s="4"/>
      <c r="L61" s="23"/>
      <c r="M61" s="28" t="s">
        <v>8</v>
      </c>
      <c r="N61" s="25" t="s">
        <v>9</v>
      </c>
      <c r="O61" s="26" t="s">
        <v>31</v>
      </c>
      <c r="P61" s="27" t="s">
        <v>32</v>
      </c>
      <c r="Q61" s="26" t="s">
        <v>7</v>
      </c>
      <c r="R61" s="28" t="s">
        <v>8</v>
      </c>
      <c r="S61" s="25" t="s">
        <v>9</v>
      </c>
      <c r="T61" s="26" t="s">
        <v>31</v>
      </c>
      <c r="U61" s="27" t="s">
        <v>32</v>
      </c>
      <c r="V61" s="26" t="s">
        <v>7</v>
      </c>
      <c r="W61" s="29"/>
    </row>
    <row r="62" spans="1:27" ht="5.25" customHeight="1" thickTop="1">
      <c r="B62" s="109"/>
      <c r="C62" s="119"/>
      <c r="D62" s="120"/>
      <c r="E62" s="121"/>
      <c r="F62" s="119"/>
      <c r="G62" s="120"/>
      <c r="H62" s="121"/>
      <c r="I62" s="122"/>
      <c r="J62" s="4"/>
      <c r="L62" s="14"/>
      <c r="M62" s="34"/>
      <c r="N62" s="31"/>
      <c r="O62" s="32"/>
      <c r="P62" s="33"/>
      <c r="Q62" s="35"/>
      <c r="R62" s="34"/>
      <c r="S62" s="31"/>
      <c r="T62" s="32"/>
      <c r="U62" s="33"/>
      <c r="V62" s="35"/>
      <c r="W62" s="36"/>
    </row>
    <row r="63" spans="1:27">
      <c r="A63" s="4" t="str">
        <f>IF(ISERROR(F63/G63)," ",IF(F63/G63&gt;0.5,IF(F63/G63&lt;1.5," ","NOT OK"),"NOT OK"))</f>
        <v xml:space="preserve"> </v>
      </c>
      <c r="B63" s="109" t="s">
        <v>10</v>
      </c>
      <c r="C63" s="376">
        <f t="shared" ref="C63:E63" si="67">+C9+C36</f>
        <v>944</v>
      </c>
      <c r="D63" s="377">
        <f t="shared" si="67"/>
        <v>945</v>
      </c>
      <c r="E63" s="163">
        <f t="shared" si="67"/>
        <v>1889</v>
      </c>
      <c r="F63" s="123">
        <f t="shared" ref="F63:H65" si="68">+F9+F36</f>
        <v>910</v>
      </c>
      <c r="G63" s="125">
        <f t="shared" si="68"/>
        <v>911</v>
      </c>
      <c r="H63" s="163">
        <f t="shared" si="68"/>
        <v>1821</v>
      </c>
      <c r="I63" s="126">
        <f t="shared" ref="I63:I65" si="69">IF(E63=0,0,((H63/E63)-1)*100)</f>
        <v>-3.5997882477501353</v>
      </c>
      <c r="J63" s="4"/>
      <c r="K63" s="7"/>
      <c r="L63" s="14" t="s">
        <v>10</v>
      </c>
      <c r="M63" s="386">
        <f t="shared" ref="M63:N63" si="70">+M9+M36</f>
        <v>144099</v>
      </c>
      <c r="N63" s="384">
        <f t="shared" si="70"/>
        <v>149459</v>
      </c>
      <c r="O63" s="174">
        <f>SUM(M63:N63)</f>
        <v>293558</v>
      </c>
      <c r="P63" s="385">
        <f>P9+P36</f>
        <v>0</v>
      </c>
      <c r="Q63" s="174">
        <f>+O63+P63</f>
        <v>293558</v>
      </c>
      <c r="R63" s="40">
        <f t="shared" ref="R63:S65" si="71">+R9+R36</f>
        <v>147096</v>
      </c>
      <c r="S63" s="38">
        <f t="shared" si="71"/>
        <v>148437</v>
      </c>
      <c r="T63" s="174">
        <f>SUM(R63:S63)</f>
        <v>295533</v>
      </c>
      <c r="U63" s="39">
        <f>U9+U36</f>
        <v>0</v>
      </c>
      <c r="V63" s="174">
        <f>+T63+U63</f>
        <v>295533</v>
      </c>
      <c r="W63" s="41">
        <f t="shared" ref="W63:W65" si="72">IF(Q63=0,0,((V63/Q63)-1)*100)</f>
        <v>0.67278016610006208</v>
      </c>
    </row>
    <row r="64" spans="1:27">
      <c r="A64" s="4" t="str">
        <f>IF(ISERROR(F64/G64)," ",IF(F64/G64&gt;0.5,IF(F64/G64&lt;1.5," ","NOT OK"),"NOT OK"))</f>
        <v xml:space="preserve"> </v>
      </c>
      <c r="B64" s="109" t="s">
        <v>11</v>
      </c>
      <c r="C64" s="376">
        <f t="shared" ref="C64:E64" si="73">+C10+C37</f>
        <v>939</v>
      </c>
      <c r="D64" s="377">
        <f t="shared" si="73"/>
        <v>939</v>
      </c>
      <c r="E64" s="163">
        <f t="shared" si="73"/>
        <v>1878</v>
      </c>
      <c r="F64" s="123">
        <f t="shared" si="68"/>
        <v>961</v>
      </c>
      <c r="G64" s="125">
        <f t="shared" si="68"/>
        <v>960</v>
      </c>
      <c r="H64" s="163">
        <f t="shared" si="68"/>
        <v>1921</v>
      </c>
      <c r="I64" s="126">
        <f t="shared" si="69"/>
        <v>2.289669861554855</v>
      </c>
      <c r="J64" s="4"/>
      <c r="K64" s="7"/>
      <c r="L64" s="14" t="s">
        <v>11</v>
      </c>
      <c r="M64" s="386">
        <f t="shared" ref="M64:N64" si="74">+M10+M37</f>
        <v>134844</v>
      </c>
      <c r="N64" s="384">
        <f t="shared" si="74"/>
        <v>138744</v>
      </c>
      <c r="O64" s="174">
        <f t="shared" ref="O64:O65" si="75">SUM(M64:N64)</f>
        <v>273588</v>
      </c>
      <c r="P64" s="385">
        <f>P10+P37</f>
        <v>0</v>
      </c>
      <c r="Q64" s="174">
        <f>+O64+P64</f>
        <v>273588</v>
      </c>
      <c r="R64" s="40">
        <f t="shared" si="71"/>
        <v>151341</v>
      </c>
      <c r="S64" s="38">
        <f t="shared" si="71"/>
        <v>153681</v>
      </c>
      <c r="T64" s="174">
        <f t="shared" ref="T64:T65" si="76">SUM(R64:S64)</f>
        <v>305022</v>
      </c>
      <c r="U64" s="39">
        <f>U10+U37</f>
        <v>108</v>
      </c>
      <c r="V64" s="174">
        <f>+T64+U64</f>
        <v>305130</v>
      </c>
      <c r="W64" s="41">
        <f t="shared" si="72"/>
        <v>11.529014430457485</v>
      </c>
    </row>
    <row r="65" spans="1:28" ht="13.5" thickBot="1">
      <c r="A65" s="4" t="str">
        <f>IF(ISERROR(F65/G65)," ",IF(F65/G65&gt;0.5,IF(F65/G65&lt;1.5," ","NOT OK"),"NOT OK"))</f>
        <v xml:space="preserve"> </v>
      </c>
      <c r="B65" s="114" t="s">
        <v>12</v>
      </c>
      <c r="C65" s="378">
        <f t="shared" ref="C65:E65" si="77">+C11+C38</f>
        <v>986</v>
      </c>
      <c r="D65" s="379">
        <f t="shared" si="77"/>
        <v>986</v>
      </c>
      <c r="E65" s="163">
        <f t="shared" si="77"/>
        <v>1972</v>
      </c>
      <c r="F65" s="127">
        <f t="shared" si="68"/>
        <v>1047</v>
      </c>
      <c r="G65" s="128">
        <f t="shared" si="68"/>
        <v>1046</v>
      </c>
      <c r="H65" s="163">
        <f t="shared" si="68"/>
        <v>2093</v>
      </c>
      <c r="I65" s="126">
        <f t="shared" si="69"/>
        <v>6.1359026369168346</v>
      </c>
      <c r="J65" s="4"/>
      <c r="K65" s="7"/>
      <c r="L65" s="23" t="s">
        <v>12</v>
      </c>
      <c r="M65" s="386">
        <f t="shared" ref="M65:N65" si="78">+M11+M38</f>
        <v>155735</v>
      </c>
      <c r="N65" s="384">
        <f t="shared" si="78"/>
        <v>150209</v>
      </c>
      <c r="O65" s="174">
        <f t="shared" si="75"/>
        <v>305944</v>
      </c>
      <c r="P65" s="385">
        <f>P11+P38</f>
        <v>0</v>
      </c>
      <c r="Q65" s="174">
        <f>+O65+P65</f>
        <v>305944</v>
      </c>
      <c r="R65" s="40">
        <f t="shared" si="71"/>
        <v>166725</v>
      </c>
      <c r="S65" s="38">
        <f t="shared" si="71"/>
        <v>163165</v>
      </c>
      <c r="T65" s="174">
        <f t="shared" si="76"/>
        <v>329890</v>
      </c>
      <c r="U65" s="39">
        <f>U11+U38</f>
        <v>0</v>
      </c>
      <c r="V65" s="174">
        <f>+T65+U65</f>
        <v>329890</v>
      </c>
      <c r="W65" s="41">
        <f t="shared" si="72"/>
        <v>7.826922574065831</v>
      </c>
    </row>
    <row r="66" spans="1:28" ht="14.25" thickTop="1" thickBot="1">
      <c r="A66" s="4" t="str">
        <f>IF(ISERROR(F66/G66)," ",IF(F66/G66&gt;0.5,IF(F66/G66&lt;1.5," ","NOT OK"),"NOT OK"))</f>
        <v xml:space="preserve"> </v>
      </c>
      <c r="B66" s="129" t="s">
        <v>57</v>
      </c>
      <c r="C66" s="200">
        <f t="shared" ref="C66:E66" si="79">+C63+C64+C65</f>
        <v>2869</v>
      </c>
      <c r="D66" s="206">
        <f t="shared" si="79"/>
        <v>2870</v>
      </c>
      <c r="E66" s="158">
        <f t="shared" si="79"/>
        <v>5739</v>
      </c>
      <c r="F66" s="200">
        <f t="shared" ref="F66:H66" si="80">+F63+F64+F65</f>
        <v>2918</v>
      </c>
      <c r="G66" s="206">
        <f t="shared" si="80"/>
        <v>2917</v>
      </c>
      <c r="H66" s="158">
        <f t="shared" si="80"/>
        <v>5835</v>
      </c>
      <c r="I66" s="133">
        <f>IF(E66=0,0,((H66/E66)-1)*100)</f>
        <v>1.6727652901202372</v>
      </c>
      <c r="J66" s="4"/>
      <c r="L66" s="42" t="s">
        <v>57</v>
      </c>
      <c r="M66" s="46">
        <f t="shared" ref="M66:Q66" si="81">+M63+M64+M65</f>
        <v>434678</v>
      </c>
      <c r="N66" s="44">
        <f t="shared" si="81"/>
        <v>438412</v>
      </c>
      <c r="O66" s="175">
        <f t="shared" si="81"/>
        <v>873090</v>
      </c>
      <c r="P66" s="44">
        <f t="shared" si="81"/>
        <v>0</v>
      </c>
      <c r="Q66" s="175">
        <f t="shared" si="81"/>
        <v>873090</v>
      </c>
      <c r="R66" s="46">
        <f t="shared" ref="R66:V66" si="82">+R63+R64+R65</f>
        <v>465162</v>
      </c>
      <c r="S66" s="44">
        <f t="shared" si="82"/>
        <v>465283</v>
      </c>
      <c r="T66" s="175">
        <f t="shared" si="82"/>
        <v>930445</v>
      </c>
      <c r="U66" s="44">
        <f t="shared" si="82"/>
        <v>108</v>
      </c>
      <c r="V66" s="175">
        <f t="shared" si="82"/>
        <v>930553</v>
      </c>
      <c r="W66" s="47">
        <f>IF(Q66=0,0,((V66/Q66)-1)*100)</f>
        <v>6.5815666197070133</v>
      </c>
    </row>
    <row r="67" spans="1:28" ht="14.25" thickTop="1" thickBot="1">
      <c r="A67" s="4" t="str">
        <f t="shared" si="9"/>
        <v xml:space="preserve"> </v>
      </c>
      <c r="B67" s="109" t="s">
        <v>13</v>
      </c>
      <c r="C67" s="376">
        <f t="shared" ref="C67:E67" si="83">+C13+C40</f>
        <v>969</v>
      </c>
      <c r="D67" s="377">
        <f t="shared" si="83"/>
        <v>969</v>
      </c>
      <c r="E67" s="163">
        <f t="shared" si="83"/>
        <v>1938</v>
      </c>
      <c r="F67" s="123">
        <f>+F13+F40</f>
        <v>1029</v>
      </c>
      <c r="G67" s="125">
        <f>+G13+G40</f>
        <v>1029</v>
      </c>
      <c r="H67" s="163">
        <f>+H13+H40</f>
        <v>2058</v>
      </c>
      <c r="I67" s="126">
        <f t="shared" ref="I67" si="84">IF(E67=0,0,((H67/E67)-1)*100)</f>
        <v>6.1919504643962897</v>
      </c>
      <c r="J67" s="4"/>
      <c r="L67" s="14" t="s">
        <v>13</v>
      </c>
      <c r="M67" s="386">
        <f t="shared" ref="M67:N67" si="85">+M13+M40</f>
        <v>152196</v>
      </c>
      <c r="N67" s="384">
        <f t="shared" si="85"/>
        <v>155558</v>
      </c>
      <c r="O67" s="174">
        <f t="shared" ref="O67" si="86">SUM(M67:N67)</f>
        <v>307754</v>
      </c>
      <c r="P67" s="385">
        <f>P13+P40</f>
        <v>0</v>
      </c>
      <c r="Q67" s="177">
        <f>+O67+P67</f>
        <v>307754</v>
      </c>
      <c r="R67" s="40">
        <f>+R13+R40</f>
        <v>156235</v>
      </c>
      <c r="S67" s="38">
        <f>+S13+S40</f>
        <v>158766</v>
      </c>
      <c r="T67" s="174">
        <f t="shared" ref="T67" si="87">SUM(R67:S67)</f>
        <v>315001</v>
      </c>
      <c r="U67" s="39">
        <f>U13+U40</f>
        <v>0</v>
      </c>
      <c r="V67" s="177">
        <f>+T67+U67</f>
        <v>315001</v>
      </c>
      <c r="W67" s="41">
        <f t="shared" ref="W67" si="88">IF(Q67=0,0,((V67/Q67)-1)*100)</f>
        <v>2.3548028620261618</v>
      </c>
      <c r="Y67" s="292"/>
    </row>
    <row r="68" spans="1:28" ht="14.25" thickTop="1" thickBot="1">
      <c r="A68" s="350" t="str">
        <f>IF(ISERROR(F68/G68)," ",IF(F68/G68&gt;0.5,IF(F68/G68&lt;1.5," ","NOT OK"),"NOT OK"))</f>
        <v xml:space="preserve"> </v>
      </c>
      <c r="B68" s="129" t="s">
        <v>67</v>
      </c>
      <c r="C68" s="130">
        <f>+C66+C67</f>
        <v>3838</v>
      </c>
      <c r="D68" s="132">
        <f t="shared" ref="D68:H68" si="89">+D66+D67</f>
        <v>3839</v>
      </c>
      <c r="E68" s="641">
        <f t="shared" si="89"/>
        <v>7677</v>
      </c>
      <c r="F68" s="130">
        <f t="shared" si="89"/>
        <v>3947</v>
      </c>
      <c r="G68" s="132">
        <f t="shared" si="89"/>
        <v>3946</v>
      </c>
      <c r="H68" s="641">
        <f t="shared" si="89"/>
        <v>7893</v>
      </c>
      <c r="I68" s="133">
        <f>IF(E68=0,0,((H68/E68)-1)*100)</f>
        <v>2.8135990621336537</v>
      </c>
      <c r="J68" s="4"/>
      <c r="L68" s="42" t="s">
        <v>67</v>
      </c>
      <c r="M68" s="46">
        <f>+M66+M67</f>
        <v>586874</v>
      </c>
      <c r="N68" s="44">
        <f t="shared" ref="N68:V68" si="90">+N66+N67</f>
        <v>593970</v>
      </c>
      <c r="O68" s="315">
        <f t="shared" si="90"/>
        <v>1180844</v>
      </c>
      <c r="P68" s="44">
        <f t="shared" si="90"/>
        <v>0</v>
      </c>
      <c r="Q68" s="315">
        <f t="shared" si="90"/>
        <v>1180844</v>
      </c>
      <c r="R68" s="46">
        <f t="shared" si="90"/>
        <v>621397</v>
      </c>
      <c r="S68" s="44">
        <f t="shared" si="90"/>
        <v>624049</v>
      </c>
      <c r="T68" s="315">
        <f t="shared" si="90"/>
        <v>1245446</v>
      </c>
      <c r="U68" s="44">
        <f t="shared" si="90"/>
        <v>108</v>
      </c>
      <c r="V68" s="315">
        <f t="shared" si="90"/>
        <v>1245554</v>
      </c>
      <c r="W68" s="47">
        <f>IF(Q68=0,0,((V68/Q68)-1)*100)</f>
        <v>5.4799787270799483</v>
      </c>
      <c r="AB68" s="290"/>
    </row>
    <row r="69" spans="1:28" ht="13.5" thickTop="1">
      <c r="A69" s="4" t="str">
        <f>IF(ISERROR(F69/G69)," ",IF(F69/G69&gt;0.5,IF(F69/G69&lt;1.5," ","NOT OK"),"NOT OK"))</f>
        <v xml:space="preserve"> </v>
      </c>
      <c r="B69" s="109" t="s">
        <v>14</v>
      </c>
      <c r="C69" s="376">
        <f t="shared" ref="C69:E69" si="91">+C15+C42</f>
        <v>894</v>
      </c>
      <c r="D69" s="377">
        <f t="shared" si="91"/>
        <v>894</v>
      </c>
      <c r="E69" s="163">
        <f t="shared" si="91"/>
        <v>1788</v>
      </c>
      <c r="F69" s="123"/>
      <c r="G69" s="125"/>
      <c r="H69" s="163"/>
      <c r="I69" s="126"/>
      <c r="J69" s="4"/>
      <c r="L69" s="14" t="s">
        <v>14</v>
      </c>
      <c r="M69" s="386">
        <f t="shared" ref="M69:N69" si="92">+M15+M42</f>
        <v>141805</v>
      </c>
      <c r="N69" s="384">
        <f t="shared" si="92"/>
        <v>140149</v>
      </c>
      <c r="O69" s="174">
        <f>SUM(M69:N69)</f>
        <v>281954</v>
      </c>
      <c r="P69" s="385">
        <f>P15+P42</f>
        <v>0</v>
      </c>
      <c r="Q69" s="177">
        <f>+O69+P69</f>
        <v>281954</v>
      </c>
      <c r="R69" s="40"/>
      <c r="S69" s="38"/>
      <c r="T69" s="174"/>
      <c r="U69" s="39"/>
      <c r="V69" s="177"/>
      <c r="W69" s="41"/>
    </row>
    <row r="70" spans="1:28" ht="13.5" thickBot="1">
      <c r="A70" s="4" t="str">
        <f>IF(ISERROR(F70/G70)," ",IF(F70/G70&gt;0.5,IF(F70/G70&lt;1.5," ","NOT OK"),"NOT OK"))</f>
        <v xml:space="preserve"> </v>
      </c>
      <c r="B70" s="109" t="s">
        <v>15</v>
      </c>
      <c r="C70" s="376">
        <f t="shared" ref="C70:E70" si="93">+C16+C43</f>
        <v>1017</v>
      </c>
      <c r="D70" s="377">
        <f t="shared" si="93"/>
        <v>1017</v>
      </c>
      <c r="E70" s="163">
        <f t="shared" si="93"/>
        <v>2034</v>
      </c>
      <c r="F70" s="123"/>
      <c r="G70" s="125"/>
      <c r="H70" s="163"/>
      <c r="I70" s="126"/>
      <c r="J70" s="4"/>
      <c r="L70" s="14" t="s">
        <v>15</v>
      </c>
      <c r="M70" s="386">
        <f t="shared" ref="M70:N70" si="94">+M16+M43</f>
        <v>164478</v>
      </c>
      <c r="N70" s="384">
        <f t="shared" si="94"/>
        <v>163800</v>
      </c>
      <c r="O70" s="174">
        <f>SUM(M70:N70)</f>
        <v>328278</v>
      </c>
      <c r="P70" s="385">
        <f>P16+P43</f>
        <v>0</v>
      </c>
      <c r="Q70" s="177">
        <f>+O70+P70</f>
        <v>328278</v>
      </c>
      <c r="R70" s="40"/>
      <c r="S70" s="38"/>
      <c r="T70" s="174"/>
      <c r="U70" s="39"/>
      <c r="V70" s="177"/>
      <c r="W70" s="41"/>
    </row>
    <row r="71" spans="1:28" ht="14.25" thickTop="1" thickBot="1">
      <c r="A71" s="350" t="str">
        <f>IF(ISERROR(F71/G71)," ",IF(F71/G71&gt;0.5,IF(F71/G71&lt;1.5," ","NOT OK"),"NOT OK"))</f>
        <v xml:space="preserve"> </v>
      </c>
      <c r="B71" s="129" t="s">
        <v>61</v>
      </c>
      <c r="C71" s="200">
        <f t="shared" ref="C71:E71" si="95">+C67+C69+C70</f>
        <v>2880</v>
      </c>
      <c r="D71" s="206">
        <f t="shared" si="95"/>
        <v>2880</v>
      </c>
      <c r="E71" s="158">
        <f t="shared" si="95"/>
        <v>5760</v>
      </c>
      <c r="F71" s="200"/>
      <c r="G71" s="206"/>
      <c r="H71" s="158"/>
      <c r="I71" s="133"/>
      <c r="J71" s="4"/>
      <c r="L71" s="42" t="s">
        <v>61</v>
      </c>
      <c r="M71" s="46">
        <f t="shared" ref="M71:Q71" si="96">+M67+M69+M70</f>
        <v>458479</v>
      </c>
      <c r="N71" s="44">
        <f t="shared" si="96"/>
        <v>459507</v>
      </c>
      <c r="O71" s="175">
        <f t="shared" si="96"/>
        <v>917986</v>
      </c>
      <c r="P71" s="44">
        <f t="shared" si="96"/>
        <v>0</v>
      </c>
      <c r="Q71" s="175">
        <f t="shared" si="96"/>
        <v>917986</v>
      </c>
      <c r="R71" s="46"/>
      <c r="S71" s="44"/>
      <c r="T71" s="175"/>
      <c r="U71" s="44"/>
      <c r="V71" s="175"/>
      <c r="W71" s="47"/>
    </row>
    <row r="72" spans="1:28" ht="13.5" thickTop="1">
      <c r="A72" s="4" t="str">
        <f t="shared" si="9"/>
        <v xml:space="preserve"> </v>
      </c>
      <c r="B72" s="109" t="s">
        <v>16</v>
      </c>
      <c r="C72" s="135">
        <f t="shared" ref="C72:E72" si="97">+C18+C45</f>
        <v>982</v>
      </c>
      <c r="D72" s="137">
        <f t="shared" si="97"/>
        <v>982</v>
      </c>
      <c r="E72" s="163">
        <f t="shared" si="97"/>
        <v>1964</v>
      </c>
      <c r="F72" s="135"/>
      <c r="G72" s="137"/>
      <c r="H72" s="163"/>
      <c r="I72" s="126"/>
      <c r="J72" s="8"/>
      <c r="L72" s="14" t="s">
        <v>16</v>
      </c>
      <c r="M72" s="386">
        <f t="shared" ref="M72:N72" si="98">+M18+M45</f>
        <v>160384</v>
      </c>
      <c r="N72" s="384">
        <f t="shared" si="98"/>
        <v>160319</v>
      </c>
      <c r="O72" s="174">
        <f t="shared" ref="O72" si="99">SUM(M72:N72)</f>
        <v>320703</v>
      </c>
      <c r="P72" s="385">
        <f>P18+P45</f>
        <v>0</v>
      </c>
      <c r="Q72" s="177">
        <f>+O72+P72</f>
        <v>320703</v>
      </c>
      <c r="R72" s="40"/>
      <c r="S72" s="38"/>
      <c r="T72" s="174"/>
      <c r="U72" s="39"/>
      <c r="V72" s="177"/>
      <c r="W72" s="41"/>
      <c r="Y72" s="292"/>
    </row>
    <row r="73" spans="1:28">
      <c r="A73" s="4" t="str">
        <f t="shared" ref="A73" si="100">IF(ISERROR(F73/G73)," ",IF(F73/G73&gt;0.5,IF(F73/G73&lt;1.5," ","NOT OK"),"NOT OK"))</f>
        <v xml:space="preserve"> </v>
      </c>
      <c r="B73" s="109" t="s">
        <v>17</v>
      </c>
      <c r="C73" s="135">
        <f t="shared" ref="C73:E73" si="101">+C19+C46</f>
        <v>1008</v>
      </c>
      <c r="D73" s="137">
        <f t="shared" si="101"/>
        <v>1008</v>
      </c>
      <c r="E73" s="163">
        <f t="shared" si="101"/>
        <v>2016</v>
      </c>
      <c r="F73" s="135"/>
      <c r="G73" s="137"/>
      <c r="H73" s="163"/>
      <c r="I73" s="126"/>
      <c r="J73" s="4"/>
      <c r="L73" s="14" t="s">
        <v>17</v>
      </c>
      <c r="M73" s="386">
        <f t="shared" ref="M73:N73" si="102">+M19+M46</f>
        <v>154193</v>
      </c>
      <c r="N73" s="384">
        <f t="shared" si="102"/>
        <v>155145</v>
      </c>
      <c r="O73" s="174">
        <f>SUM(M73:N73)</f>
        <v>309338</v>
      </c>
      <c r="P73" s="383">
        <f>P19+P46</f>
        <v>0</v>
      </c>
      <c r="Q73" s="174">
        <f>+O73+P73</f>
        <v>309338</v>
      </c>
      <c r="R73" s="40"/>
      <c r="S73" s="38"/>
      <c r="T73" s="174"/>
      <c r="U73" s="145"/>
      <c r="V73" s="174"/>
      <c r="W73" s="41"/>
      <c r="Y73" s="292"/>
    </row>
    <row r="74" spans="1:28" ht="13.5" thickBot="1">
      <c r="A74" s="4" t="str">
        <f>IF(ISERROR(F74/G74)," ",IF(F74/G74&gt;0.5,IF(F74/G74&lt;1.5," ","NOT OK"),"NOT OK"))</f>
        <v xml:space="preserve"> </v>
      </c>
      <c r="B74" s="109" t="s">
        <v>18</v>
      </c>
      <c r="C74" s="135">
        <f t="shared" ref="C74:E74" si="103">+C20+C47</f>
        <v>982</v>
      </c>
      <c r="D74" s="137">
        <f t="shared" si="103"/>
        <v>982</v>
      </c>
      <c r="E74" s="163">
        <f t="shared" si="103"/>
        <v>1964</v>
      </c>
      <c r="F74" s="135"/>
      <c r="G74" s="137"/>
      <c r="H74" s="163"/>
      <c r="I74" s="126"/>
      <c r="J74" s="4"/>
      <c r="L74" s="14" t="s">
        <v>18</v>
      </c>
      <c r="M74" s="386">
        <f t="shared" ref="M74:N74" si="104">+M20+M47</f>
        <v>146397</v>
      </c>
      <c r="N74" s="384">
        <f t="shared" si="104"/>
        <v>144678</v>
      </c>
      <c r="O74" s="174">
        <f>SUM(M74:N74)</f>
        <v>291075</v>
      </c>
      <c r="P74" s="383">
        <f>P20+P47</f>
        <v>0</v>
      </c>
      <c r="Q74" s="174">
        <f>+O74+P74</f>
        <v>291075</v>
      </c>
      <c r="R74" s="40"/>
      <c r="S74" s="38"/>
      <c r="T74" s="174"/>
      <c r="U74" s="145"/>
      <c r="V74" s="174"/>
      <c r="W74" s="41"/>
    </row>
    <row r="75" spans="1:28" ht="15.75" customHeight="1" thickTop="1" thickBot="1">
      <c r="A75" s="10" t="str">
        <f>IF(ISERROR(F75/G75)," ",IF(F75/G75&gt;0.5,IF(F75/G75&lt;1.5," ","NOT OK"),"NOT OK"))</f>
        <v xml:space="preserve"> </v>
      </c>
      <c r="B75" s="138" t="s">
        <v>19</v>
      </c>
      <c r="C75" s="200">
        <f t="shared" ref="C75:E75" si="105">+C72+C73+C74</f>
        <v>2972</v>
      </c>
      <c r="D75" s="206">
        <f t="shared" si="105"/>
        <v>2972</v>
      </c>
      <c r="E75" s="158">
        <f t="shared" si="105"/>
        <v>5944</v>
      </c>
      <c r="F75" s="200"/>
      <c r="G75" s="206"/>
      <c r="H75" s="158"/>
      <c r="I75" s="133"/>
      <c r="J75" s="10"/>
      <c r="K75" s="11"/>
      <c r="L75" s="48" t="s">
        <v>19</v>
      </c>
      <c r="M75" s="49">
        <f t="shared" ref="M75:Q75" si="106">+M72+M73+M74</f>
        <v>460974</v>
      </c>
      <c r="N75" s="50">
        <f t="shared" si="106"/>
        <v>460142</v>
      </c>
      <c r="O75" s="176">
        <f t="shared" si="106"/>
        <v>921116</v>
      </c>
      <c r="P75" s="50">
        <f t="shared" si="106"/>
        <v>0</v>
      </c>
      <c r="Q75" s="176">
        <f t="shared" si="106"/>
        <v>921116</v>
      </c>
      <c r="R75" s="49"/>
      <c r="S75" s="50"/>
      <c r="T75" s="176"/>
      <c r="U75" s="50"/>
      <c r="V75" s="176"/>
      <c r="W75" s="51"/>
    </row>
    <row r="76" spans="1:28" ht="13.5" thickTop="1">
      <c r="A76" s="4" t="str">
        <f>IF(ISERROR(F76/G76)," ",IF(F76/G76&gt;0.5,IF(F76/G76&lt;1.5," ","NOT OK"),"NOT OK"))</f>
        <v xml:space="preserve"> </v>
      </c>
      <c r="B76" s="109" t="s">
        <v>21</v>
      </c>
      <c r="C76" s="376">
        <f t="shared" ref="C76:E76" si="107">+C22+C49</f>
        <v>1000</v>
      </c>
      <c r="D76" s="377">
        <f t="shared" si="107"/>
        <v>998</v>
      </c>
      <c r="E76" s="166">
        <f t="shared" si="107"/>
        <v>1998</v>
      </c>
      <c r="F76" s="123"/>
      <c r="G76" s="125"/>
      <c r="H76" s="166"/>
      <c r="I76" s="126"/>
      <c r="J76" s="4"/>
      <c r="L76" s="14" t="s">
        <v>21</v>
      </c>
      <c r="M76" s="386">
        <f t="shared" ref="M76:N76" si="108">+M22+M49</f>
        <v>149502</v>
      </c>
      <c r="N76" s="384">
        <f t="shared" si="108"/>
        <v>149704</v>
      </c>
      <c r="O76" s="174">
        <f>SUM(M76:N76)</f>
        <v>299206</v>
      </c>
      <c r="P76" s="383">
        <f>P22+P49</f>
        <v>0</v>
      </c>
      <c r="Q76" s="174">
        <f>+O76+P76</f>
        <v>299206</v>
      </c>
      <c r="R76" s="40"/>
      <c r="S76" s="38"/>
      <c r="T76" s="174"/>
      <c r="U76" s="145"/>
      <c r="V76" s="174"/>
      <c r="W76" s="41"/>
    </row>
    <row r="77" spans="1:28">
      <c r="A77" s="4" t="str">
        <f t="shared" ref="A77" si="109">IF(ISERROR(F77/G77)," ",IF(F77/G77&gt;0.5,IF(F77/G77&lt;1.5," ","NOT OK"),"NOT OK"))</f>
        <v xml:space="preserve"> </v>
      </c>
      <c r="B77" s="109" t="s">
        <v>22</v>
      </c>
      <c r="C77" s="376">
        <f t="shared" ref="C77:E77" si="110">+C23+C50</f>
        <v>991</v>
      </c>
      <c r="D77" s="377">
        <f t="shared" si="110"/>
        <v>992</v>
      </c>
      <c r="E77" s="157">
        <f t="shared" si="110"/>
        <v>1983</v>
      </c>
      <c r="F77" s="376"/>
      <c r="G77" s="377"/>
      <c r="H77" s="157"/>
      <c r="I77" s="126"/>
      <c r="J77" s="4"/>
      <c r="L77" s="14" t="s">
        <v>22</v>
      </c>
      <c r="M77" s="386">
        <f t="shared" ref="M77:N77" si="111">+M23+M50</f>
        <v>152471</v>
      </c>
      <c r="N77" s="384">
        <f t="shared" si="111"/>
        <v>150893</v>
      </c>
      <c r="O77" s="174">
        <f t="shared" ref="O77:O78" si="112">SUM(M77:N77)</f>
        <v>303364</v>
      </c>
      <c r="P77" s="383">
        <f>P23+P50</f>
        <v>0</v>
      </c>
      <c r="Q77" s="174">
        <f>+O77+P77</f>
        <v>303364</v>
      </c>
      <c r="R77" s="386"/>
      <c r="S77" s="384"/>
      <c r="T77" s="174"/>
      <c r="U77" s="383"/>
      <c r="V77" s="174"/>
      <c r="W77" s="41"/>
    </row>
    <row r="78" spans="1:28" ht="13.5" thickBot="1">
      <c r="A78" s="4" t="str">
        <f t="shared" ref="A78" si="113">IF(ISERROR(F78/G78)," ",IF(F78/G78&gt;0.5,IF(F78/G78&lt;1.5," ","NOT OK"),"NOT OK"))</f>
        <v xml:space="preserve"> </v>
      </c>
      <c r="B78" s="109" t="s">
        <v>23</v>
      </c>
      <c r="C78" s="376">
        <f t="shared" ref="C78:E78" si="114">+C24+C51</f>
        <v>914</v>
      </c>
      <c r="D78" s="141">
        <f t="shared" si="114"/>
        <v>914</v>
      </c>
      <c r="E78" s="161">
        <f t="shared" si="114"/>
        <v>1828</v>
      </c>
      <c r="F78" s="123"/>
      <c r="G78" s="141"/>
      <c r="H78" s="161"/>
      <c r="I78" s="142"/>
      <c r="J78" s="4"/>
      <c r="L78" s="14" t="s">
        <v>23</v>
      </c>
      <c r="M78" s="386">
        <f t="shared" ref="M78:N78" si="115">+M24+M51</f>
        <v>144037</v>
      </c>
      <c r="N78" s="384">
        <f t="shared" si="115"/>
        <v>142699</v>
      </c>
      <c r="O78" s="174">
        <f t="shared" si="112"/>
        <v>286736</v>
      </c>
      <c r="P78" s="385">
        <f>P24+P51</f>
        <v>0</v>
      </c>
      <c r="Q78" s="174">
        <f>+O78+P78</f>
        <v>286736</v>
      </c>
      <c r="R78" s="40"/>
      <c r="S78" s="38"/>
      <c r="T78" s="174"/>
      <c r="U78" s="39"/>
      <c r="V78" s="174"/>
      <c r="W78" s="41"/>
    </row>
    <row r="79" spans="1:28" ht="14.25" thickTop="1" thickBot="1">
      <c r="A79" s="350" t="str">
        <f>IF(ISERROR(F79/G79)," ",IF(F79/G79&gt;0.5,IF(F79/G79&lt;1.5," ","NOT OK"),"NOT OK"))</f>
        <v xml:space="preserve"> </v>
      </c>
      <c r="B79" s="129" t="s">
        <v>40</v>
      </c>
      <c r="C79" s="200">
        <f t="shared" ref="C79:E79" si="116">+C76+C77+C78</f>
        <v>2905</v>
      </c>
      <c r="D79" s="200">
        <f t="shared" si="116"/>
        <v>2904</v>
      </c>
      <c r="E79" s="200">
        <f t="shared" si="116"/>
        <v>5809</v>
      </c>
      <c r="F79" s="200"/>
      <c r="G79" s="200"/>
      <c r="H79" s="200"/>
      <c r="I79" s="133"/>
      <c r="J79" s="4"/>
      <c r="L79" s="418" t="s">
        <v>40</v>
      </c>
      <c r="M79" s="46">
        <f t="shared" ref="M79:Q79" si="117">+M76+M77+M78</f>
        <v>446010</v>
      </c>
      <c r="N79" s="44">
        <f t="shared" si="117"/>
        <v>443296</v>
      </c>
      <c r="O79" s="175">
        <f t="shared" si="117"/>
        <v>889306</v>
      </c>
      <c r="P79" s="44">
        <f t="shared" si="117"/>
        <v>0</v>
      </c>
      <c r="Q79" s="175">
        <f t="shared" si="117"/>
        <v>889306</v>
      </c>
      <c r="R79" s="46"/>
      <c r="S79" s="44"/>
      <c r="T79" s="175"/>
      <c r="U79" s="44"/>
      <c r="V79" s="175"/>
      <c r="W79" s="47"/>
    </row>
    <row r="80" spans="1:28" ht="14.25" thickTop="1" thickBot="1">
      <c r="A80" s="350" t="str">
        <f>IF(ISERROR(F80/G80)," ",IF(F80/G80&gt;0.5,IF(F80/G80&lt;1.5," ","NOT OK"),"NOT OK"))</f>
        <v xml:space="preserve"> </v>
      </c>
      <c r="B80" s="129" t="s">
        <v>62</v>
      </c>
      <c r="C80" s="130">
        <f t="shared" ref="C80:E80" si="118">C71+C75+C76+C77+C78</f>
        <v>8757</v>
      </c>
      <c r="D80" s="130">
        <f t="shared" si="118"/>
        <v>8756</v>
      </c>
      <c r="E80" s="130">
        <f t="shared" si="118"/>
        <v>17513</v>
      </c>
      <c r="F80" s="130"/>
      <c r="G80" s="130"/>
      <c r="H80" s="130"/>
      <c r="I80" s="133"/>
      <c r="J80" s="4"/>
      <c r="L80" s="418" t="s">
        <v>62</v>
      </c>
      <c r="M80" s="43">
        <f t="shared" ref="M80:Q80" si="119">M71+M75+M76+M77+M78</f>
        <v>1365463</v>
      </c>
      <c r="N80" s="43">
        <f t="shared" si="119"/>
        <v>1362945</v>
      </c>
      <c r="O80" s="414">
        <f t="shared" si="119"/>
        <v>2728408</v>
      </c>
      <c r="P80" s="43">
        <f t="shared" si="119"/>
        <v>0</v>
      </c>
      <c r="Q80" s="415">
        <f t="shared" si="119"/>
        <v>2728408</v>
      </c>
      <c r="R80" s="43"/>
      <c r="S80" s="43"/>
      <c r="T80" s="414"/>
      <c r="U80" s="43"/>
      <c r="V80" s="415"/>
      <c r="W80" s="47"/>
      <c r="X80" s="1"/>
      <c r="AA80" s="1"/>
    </row>
    <row r="81" spans="1:28" ht="14.25" thickTop="1" thickBot="1">
      <c r="A81" s="350" t="str">
        <f>IF(ISERROR(F81/G81)," ",IF(F81/G81&gt;0.5,IF(F81/G81&lt;1.5," ","NOT OK"),"NOT OK"))</f>
        <v xml:space="preserve"> </v>
      </c>
      <c r="B81" s="129" t="s">
        <v>63</v>
      </c>
      <c r="C81" s="200">
        <f t="shared" ref="C81:E81" si="120">+C66+C71+C75+C79</f>
        <v>11626</v>
      </c>
      <c r="D81" s="200">
        <f t="shared" si="120"/>
        <v>11626</v>
      </c>
      <c r="E81" s="200">
        <f t="shared" si="120"/>
        <v>23252</v>
      </c>
      <c r="F81" s="200"/>
      <c r="G81" s="200"/>
      <c r="H81" s="200"/>
      <c r="I81" s="133"/>
      <c r="J81" s="4"/>
      <c r="L81" s="418" t="s">
        <v>63</v>
      </c>
      <c r="M81" s="46">
        <f t="shared" ref="M81:Q81" si="121">+M66+M71+M75+M79</f>
        <v>1800141</v>
      </c>
      <c r="N81" s="44">
        <f t="shared" si="121"/>
        <v>1801357</v>
      </c>
      <c r="O81" s="175">
        <f t="shared" si="121"/>
        <v>3601498</v>
      </c>
      <c r="P81" s="44">
        <f t="shared" si="121"/>
        <v>0</v>
      </c>
      <c r="Q81" s="175">
        <f t="shared" si="121"/>
        <v>3601498</v>
      </c>
      <c r="R81" s="46"/>
      <c r="S81" s="44"/>
      <c r="T81" s="175"/>
      <c r="U81" s="44"/>
      <c r="V81" s="175"/>
      <c r="W81" s="47"/>
    </row>
    <row r="82" spans="1:28" ht="14.25" thickTop="1" thickBot="1">
      <c r="B82" s="143" t="s">
        <v>60</v>
      </c>
      <c r="C82" s="105"/>
      <c r="D82" s="105"/>
      <c r="E82" s="105"/>
      <c r="F82" s="105"/>
      <c r="G82" s="105"/>
      <c r="H82" s="105"/>
      <c r="I82" s="106"/>
      <c r="J82" s="4"/>
      <c r="L82" s="55" t="s">
        <v>60</v>
      </c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4"/>
    </row>
    <row r="83" spans="1:28" ht="13.5" thickTop="1">
      <c r="L83" s="675" t="s">
        <v>33</v>
      </c>
      <c r="M83" s="676"/>
      <c r="N83" s="676"/>
      <c r="O83" s="676"/>
      <c r="P83" s="676"/>
      <c r="Q83" s="676"/>
      <c r="R83" s="676"/>
      <c r="S83" s="676"/>
      <c r="T83" s="676"/>
      <c r="U83" s="676"/>
      <c r="V83" s="676"/>
      <c r="W83" s="677"/>
    </row>
    <row r="84" spans="1:28" ht="13.5" thickBot="1">
      <c r="L84" s="678" t="s">
        <v>43</v>
      </c>
      <c r="M84" s="679"/>
      <c r="N84" s="679"/>
      <c r="O84" s="679"/>
      <c r="P84" s="679"/>
      <c r="Q84" s="679"/>
      <c r="R84" s="679"/>
      <c r="S84" s="679"/>
      <c r="T84" s="679"/>
      <c r="U84" s="679"/>
      <c r="V84" s="679"/>
      <c r="W84" s="680"/>
    </row>
    <row r="85" spans="1:28" ht="14.25" thickTop="1" thickBot="1">
      <c r="L85" s="56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8" t="s">
        <v>34</v>
      </c>
    </row>
    <row r="86" spans="1:28" ht="14.25" thickTop="1" thickBot="1">
      <c r="L86" s="59"/>
      <c r="M86" s="198" t="s">
        <v>65</v>
      </c>
      <c r="N86" s="197"/>
      <c r="O86" s="198"/>
      <c r="P86" s="196"/>
      <c r="Q86" s="197"/>
      <c r="R86" s="196" t="s">
        <v>66</v>
      </c>
      <c r="S86" s="197"/>
      <c r="T86" s="198"/>
      <c r="U86" s="196"/>
      <c r="V86" s="196"/>
      <c r="W86" s="326" t="s">
        <v>2</v>
      </c>
    </row>
    <row r="87" spans="1:28" ht="13.5" thickTop="1">
      <c r="L87" s="61" t="s">
        <v>3</v>
      </c>
      <c r="M87" s="62"/>
      <c r="N87" s="63"/>
      <c r="O87" s="64"/>
      <c r="P87" s="65"/>
      <c r="Q87" s="64"/>
      <c r="R87" s="62"/>
      <c r="S87" s="63"/>
      <c r="T87" s="64"/>
      <c r="U87" s="65"/>
      <c r="V87" s="64"/>
      <c r="W87" s="327" t="s">
        <v>4</v>
      </c>
    </row>
    <row r="88" spans="1:28" ht="13.5" thickBot="1">
      <c r="L88" s="67"/>
      <c r="M88" s="68" t="s">
        <v>35</v>
      </c>
      <c r="N88" s="69" t="s">
        <v>36</v>
      </c>
      <c r="O88" s="70" t="s">
        <v>37</v>
      </c>
      <c r="P88" s="71" t="s">
        <v>32</v>
      </c>
      <c r="Q88" s="70" t="s">
        <v>7</v>
      </c>
      <c r="R88" s="68" t="s">
        <v>35</v>
      </c>
      <c r="S88" s="69" t="s">
        <v>36</v>
      </c>
      <c r="T88" s="70" t="s">
        <v>37</v>
      </c>
      <c r="U88" s="71" t="s">
        <v>32</v>
      </c>
      <c r="V88" s="70" t="s">
        <v>7</v>
      </c>
      <c r="W88" s="325"/>
    </row>
    <row r="89" spans="1:28" ht="6" customHeight="1" thickTop="1">
      <c r="L89" s="61"/>
      <c r="M89" s="73"/>
      <c r="N89" s="74"/>
      <c r="O89" s="214"/>
      <c r="P89" s="209"/>
      <c r="Q89" s="75"/>
      <c r="R89" s="73"/>
      <c r="S89" s="74"/>
      <c r="T89" s="214"/>
      <c r="U89" s="209"/>
      <c r="V89" s="75"/>
      <c r="W89" s="77"/>
    </row>
    <row r="90" spans="1:28">
      <c r="A90" s="353"/>
      <c r="L90" s="61" t="s">
        <v>10</v>
      </c>
      <c r="M90" s="391">
        <v>0</v>
      </c>
      <c r="N90" s="392">
        <v>0</v>
      </c>
      <c r="O90" s="187">
        <f>+M90+N90</f>
        <v>0</v>
      </c>
      <c r="P90" s="210">
        <v>0</v>
      </c>
      <c r="Q90" s="187">
        <f>O90+P90</f>
        <v>0</v>
      </c>
      <c r="R90" s="391">
        <v>0</v>
      </c>
      <c r="S90" s="392">
        <v>0</v>
      </c>
      <c r="T90" s="187">
        <f>+R90+S90</f>
        <v>0</v>
      </c>
      <c r="U90" s="210">
        <v>0</v>
      </c>
      <c r="V90" s="187">
        <f>T90+U90</f>
        <v>0</v>
      </c>
      <c r="W90" s="654">
        <f>IF(Q90=0,0,((V90/Q90)-1)*100)</f>
        <v>0</v>
      </c>
      <c r="Y90" s="292"/>
      <c r="Z90" s="292"/>
    </row>
    <row r="91" spans="1:28">
      <c r="A91" s="353"/>
      <c r="L91" s="61" t="s">
        <v>11</v>
      </c>
      <c r="M91" s="391">
        <v>0</v>
      </c>
      <c r="N91" s="392">
        <v>0</v>
      </c>
      <c r="O91" s="187">
        <f t="shared" ref="O91:O94" si="122">+M91+N91</f>
        <v>0</v>
      </c>
      <c r="P91" s="210">
        <v>0</v>
      </c>
      <c r="Q91" s="187">
        <f>O91+P91</f>
        <v>0</v>
      </c>
      <c r="R91" s="391">
        <v>0</v>
      </c>
      <c r="S91" s="392">
        <v>0</v>
      </c>
      <c r="T91" s="187">
        <f t="shared" ref="T91:T94" si="123">+R91+S91</f>
        <v>0</v>
      </c>
      <c r="U91" s="210">
        <v>0</v>
      </c>
      <c r="V91" s="187">
        <f>T91+U91</f>
        <v>0</v>
      </c>
      <c r="W91" s="654">
        <f>IF(Q91=0,0,((V91/Q91)-1)*100)</f>
        <v>0</v>
      </c>
    </row>
    <row r="92" spans="1:28" ht="13.5" thickBot="1">
      <c r="A92" s="353"/>
      <c r="L92" s="67" t="s">
        <v>12</v>
      </c>
      <c r="M92" s="391">
        <v>0</v>
      </c>
      <c r="N92" s="392">
        <v>0</v>
      </c>
      <c r="O92" s="217">
        <f t="shared" si="122"/>
        <v>0</v>
      </c>
      <c r="P92" s="210">
        <v>0</v>
      </c>
      <c r="Q92" s="187">
        <f>O92+P92</f>
        <v>0</v>
      </c>
      <c r="R92" s="391">
        <v>0</v>
      </c>
      <c r="S92" s="392">
        <v>0</v>
      </c>
      <c r="T92" s="217">
        <f t="shared" si="123"/>
        <v>0</v>
      </c>
      <c r="U92" s="210">
        <v>0</v>
      </c>
      <c r="V92" s="187">
        <f>T92+U92</f>
        <v>0</v>
      </c>
      <c r="W92" s="654">
        <f>IF(Q92=0,0,((V92/Q92)-1)*100)</f>
        <v>0</v>
      </c>
    </row>
    <row r="93" spans="1:28" ht="14.25" thickTop="1" thickBot="1">
      <c r="A93" s="353"/>
      <c r="L93" s="82" t="s">
        <v>57</v>
      </c>
      <c r="M93" s="83">
        <f t="shared" ref="M93:N93" si="124">+M90+M91+M92</f>
        <v>0</v>
      </c>
      <c r="N93" s="207">
        <f t="shared" si="124"/>
        <v>0</v>
      </c>
      <c r="O93" s="215">
        <f t="shared" si="122"/>
        <v>0</v>
      </c>
      <c r="P93" s="84">
        <f t="shared" ref="P93:Q93" si="125">+P90+P91+P92</f>
        <v>0</v>
      </c>
      <c r="Q93" s="188">
        <f t="shared" si="125"/>
        <v>0</v>
      </c>
      <c r="R93" s="83">
        <f t="shared" ref="R93:V93" si="126">+R90+R91+R92</f>
        <v>0</v>
      </c>
      <c r="S93" s="207">
        <f t="shared" si="126"/>
        <v>0</v>
      </c>
      <c r="T93" s="215">
        <f t="shared" si="123"/>
        <v>0</v>
      </c>
      <c r="U93" s="84">
        <f t="shared" si="126"/>
        <v>0</v>
      </c>
      <c r="V93" s="188">
        <f t="shared" si="126"/>
        <v>0</v>
      </c>
      <c r="W93" s="650">
        <f t="shared" ref="W93" si="127">IF(Q93=0,0,((V93/Q93)-1)*100)</f>
        <v>0</v>
      </c>
      <c r="Y93" s="292"/>
      <c r="Z93" s="292"/>
    </row>
    <row r="94" spans="1:28" ht="14.25" thickTop="1" thickBot="1">
      <c r="A94" s="353"/>
      <c r="L94" s="61" t="s">
        <v>13</v>
      </c>
      <c r="M94" s="391">
        <v>0</v>
      </c>
      <c r="N94" s="392">
        <v>0</v>
      </c>
      <c r="O94" s="187">
        <f t="shared" si="122"/>
        <v>0</v>
      </c>
      <c r="P94" s="210">
        <v>0</v>
      </c>
      <c r="Q94" s="187">
        <f>O94+P94</f>
        <v>0</v>
      </c>
      <c r="R94" s="78">
        <v>0</v>
      </c>
      <c r="S94" s="79">
        <v>0</v>
      </c>
      <c r="T94" s="187">
        <f t="shared" si="123"/>
        <v>0</v>
      </c>
      <c r="U94" s="210">
        <v>0</v>
      </c>
      <c r="V94" s="187">
        <f>T94+U94</f>
        <v>0</v>
      </c>
      <c r="W94" s="654">
        <f t="shared" ref="W94:W95" si="128">IF(Q94=0,0,((V94/Q94)-1)*100)</f>
        <v>0</v>
      </c>
      <c r="X94" s="645"/>
      <c r="Y94" s="646"/>
      <c r="Z94" s="646"/>
      <c r="AA94" s="647"/>
    </row>
    <row r="95" spans="1:28" ht="14.25" thickTop="1" thickBot="1">
      <c r="A95" s="353"/>
      <c r="L95" s="82" t="s">
        <v>67</v>
      </c>
      <c r="M95" s="83">
        <f>+M93+M94</f>
        <v>0</v>
      </c>
      <c r="N95" s="84">
        <f t="shared" ref="N95:V95" si="129">+N93+N94</f>
        <v>0</v>
      </c>
      <c r="O95" s="180">
        <f t="shared" si="129"/>
        <v>0</v>
      </c>
      <c r="P95" s="83">
        <f t="shared" si="129"/>
        <v>0</v>
      </c>
      <c r="Q95" s="180">
        <f t="shared" si="129"/>
        <v>0</v>
      </c>
      <c r="R95" s="83">
        <f t="shared" si="129"/>
        <v>0</v>
      </c>
      <c r="S95" s="84">
        <f t="shared" si="129"/>
        <v>0</v>
      </c>
      <c r="T95" s="180">
        <f t="shared" si="129"/>
        <v>0</v>
      </c>
      <c r="U95" s="83">
        <f t="shared" si="129"/>
        <v>0</v>
      </c>
      <c r="V95" s="180">
        <f t="shared" si="129"/>
        <v>0</v>
      </c>
      <c r="W95" s="650">
        <f t="shared" si="128"/>
        <v>0</v>
      </c>
      <c r="X95" s="645"/>
      <c r="Y95" s="646"/>
      <c r="Z95" s="646"/>
      <c r="AA95" s="647"/>
      <c r="AB95" s="290"/>
    </row>
    <row r="96" spans="1:28" ht="13.5" thickTop="1">
      <c r="A96" s="353"/>
      <c r="L96" s="61" t="s">
        <v>14</v>
      </c>
      <c r="M96" s="391">
        <v>0</v>
      </c>
      <c r="N96" s="392">
        <v>0</v>
      </c>
      <c r="O96" s="187">
        <f>+M96+N96</f>
        <v>0</v>
      </c>
      <c r="P96" s="210">
        <v>0</v>
      </c>
      <c r="Q96" s="187">
        <f>O96+P96</f>
        <v>0</v>
      </c>
      <c r="R96" s="78"/>
      <c r="S96" s="79"/>
      <c r="T96" s="187"/>
      <c r="U96" s="210"/>
      <c r="V96" s="187"/>
      <c r="W96" s="81"/>
      <c r="Y96" s="292"/>
      <c r="Z96" s="292"/>
    </row>
    <row r="97" spans="1:26" ht="13.5" thickBot="1">
      <c r="A97" s="353"/>
      <c r="L97" s="61" t="s">
        <v>15</v>
      </c>
      <c r="M97" s="391">
        <v>0</v>
      </c>
      <c r="N97" s="392">
        <v>0</v>
      </c>
      <c r="O97" s="187">
        <f>+M97+N97</f>
        <v>0</v>
      </c>
      <c r="P97" s="210">
        <v>0</v>
      </c>
      <c r="Q97" s="187">
        <f>O97+P97</f>
        <v>0</v>
      </c>
      <c r="R97" s="78"/>
      <c r="S97" s="79"/>
      <c r="T97" s="187"/>
      <c r="U97" s="210"/>
      <c r="V97" s="187"/>
      <c r="W97" s="81"/>
      <c r="Y97" s="292"/>
      <c r="Z97" s="292"/>
    </row>
    <row r="98" spans="1:26" ht="14.25" thickTop="1" thickBot="1">
      <c r="A98" s="353"/>
      <c r="L98" s="82" t="s">
        <v>61</v>
      </c>
      <c r="M98" s="83">
        <f t="shared" ref="M98:Q98" si="130">+M94+M96+M97</f>
        <v>0</v>
      </c>
      <c r="N98" s="207">
        <f t="shared" si="130"/>
        <v>0</v>
      </c>
      <c r="O98" s="215">
        <f t="shared" si="130"/>
        <v>0</v>
      </c>
      <c r="P98" s="84">
        <f t="shared" si="130"/>
        <v>0</v>
      </c>
      <c r="Q98" s="188">
        <f t="shared" si="130"/>
        <v>0</v>
      </c>
      <c r="R98" s="83"/>
      <c r="S98" s="207"/>
      <c r="T98" s="215"/>
      <c r="U98" s="84"/>
      <c r="V98" s="188"/>
      <c r="W98" s="85"/>
      <c r="Y98" s="292"/>
      <c r="Z98" s="292"/>
    </row>
    <row r="99" spans="1:26" ht="13.5" thickTop="1">
      <c r="A99" s="353"/>
      <c r="L99" s="61" t="s">
        <v>16</v>
      </c>
      <c r="M99" s="391">
        <v>0</v>
      </c>
      <c r="N99" s="392">
        <v>0</v>
      </c>
      <c r="O99" s="187">
        <f t="shared" ref="O99:O100" si="131">+M99+N99</f>
        <v>0</v>
      </c>
      <c r="P99" s="210">
        <v>0</v>
      </c>
      <c r="Q99" s="187">
        <f>O99+P99</f>
        <v>0</v>
      </c>
      <c r="R99" s="78"/>
      <c r="S99" s="79"/>
      <c r="T99" s="187"/>
      <c r="U99" s="210"/>
      <c r="V99" s="187"/>
      <c r="W99" s="81"/>
      <c r="Y99" s="292"/>
      <c r="Z99" s="292"/>
    </row>
    <row r="100" spans="1:26">
      <c r="A100" s="353"/>
      <c r="L100" s="61" t="s">
        <v>17</v>
      </c>
      <c r="M100" s="391">
        <v>0</v>
      </c>
      <c r="N100" s="392">
        <v>0</v>
      </c>
      <c r="O100" s="187">
        <f t="shared" si="131"/>
        <v>0</v>
      </c>
      <c r="P100" s="210">
        <v>0</v>
      </c>
      <c r="Q100" s="187">
        <f>O100+P100</f>
        <v>0</v>
      </c>
      <c r="R100" s="78"/>
      <c r="S100" s="79"/>
      <c r="T100" s="187"/>
      <c r="U100" s="210"/>
      <c r="V100" s="187"/>
      <c r="W100" s="81"/>
      <c r="Y100" s="292"/>
      <c r="Z100" s="292"/>
    </row>
    <row r="101" spans="1:26" ht="13.5" thickBot="1">
      <c r="A101" s="353"/>
      <c r="L101" s="61" t="s">
        <v>18</v>
      </c>
      <c r="M101" s="391">
        <v>0</v>
      </c>
      <c r="N101" s="392">
        <v>0</v>
      </c>
      <c r="O101" s="187">
        <f>+M101+N101</f>
        <v>0</v>
      </c>
      <c r="P101" s="211">
        <v>0</v>
      </c>
      <c r="Q101" s="189">
        <f>O101+P101</f>
        <v>0</v>
      </c>
      <c r="R101" s="78"/>
      <c r="S101" s="79"/>
      <c r="T101" s="187"/>
      <c r="U101" s="211"/>
      <c r="V101" s="189"/>
      <c r="W101" s="81"/>
      <c r="Y101" s="292"/>
      <c r="Z101" s="292"/>
    </row>
    <row r="102" spans="1:26" ht="14.25" thickTop="1" thickBot="1">
      <c r="A102" s="353" t="str">
        <f>IF(ISERROR(F102/G102)," ",IF(F102/G102&gt;0.5,IF(F102/G102&lt;1.5," ","NOT OK"),"NOT OK"))</f>
        <v xml:space="preserve"> </v>
      </c>
      <c r="L102" s="87" t="s">
        <v>19</v>
      </c>
      <c r="M102" s="88">
        <f t="shared" ref="M102:Q102" si="132">+M99+M100+M101</f>
        <v>0</v>
      </c>
      <c r="N102" s="208">
        <f t="shared" si="132"/>
        <v>0</v>
      </c>
      <c r="O102" s="216">
        <f t="shared" si="132"/>
        <v>0</v>
      </c>
      <c r="P102" s="212">
        <f t="shared" si="132"/>
        <v>0</v>
      </c>
      <c r="Q102" s="190">
        <f t="shared" si="132"/>
        <v>0</v>
      </c>
      <c r="R102" s="88"/>
      <c r="S102" s="208"/>
      <c r="T102" s="216"/>
      <c r="U102" s="212"/>
      <c r="V102" s="190"/>
      <c r="W102" s="90"/>
      <c r="Y102" s="292"/>
      <c r="Z102" s="292"/>
    </row>
    <row r="103" spans="1:26" ht="13.5" thickTop="1">
      <c r="A103" s="353"/>
      <c r="L103" s="61" t="s">
        <v>21</v>
      </c>
      <c r="M103" s="391">
        <v>0</v>
      </c>
      <c r="N103" s="392">
        <v>0</v>
      </c>
      <c r="O103" s="187">
        <f>+M103+N103</f>
        <v>0</v>
      </c>
      <c r="P103" s="213">
        <v>0</v>
      </c>
      <c r="Q103" s="189">
        <f>O103+P103</f>
        <v>0</v>
      </c>
      <c r="R103" s="78"/>
      <c r="S103" s="79"/>
      <c r="T103" s="187"/>
      <c r="U103" s="213"/>
      <c r="V103" s="189"/>
      <c r="W103" s="81"/>
    </row>
    <row r="104" spans="1:26">
      <c r="A104" s="353"/>
      <c r="L104" s="61" t="s">
        <v>22</v>
      </c>
      <c r="M104" s="391">
        <v>0</v>
      </c>
      <c r="N104" s="392">
        <v>0</v>
      </c>
      <c r="O104" s="187">
        <f t="shared" ref="O104" si="133">+M104+N104</f>
        <v>0</v>
      </c>
      <c r="P104" s="210">
        <v>0</v>
      </c>
      <c r="Q104" s="189">
        <f>O104+P104</f>
        <v>0</v>
      </c>
      <c r="R104" s="391"/>
      <c r="S104" s="392"/>
      <c r="T104" s="187"/>
      <c r="U104" s="210"/>
      <c r="V104" s="189"/>
      <c r="W104" s="81"/>
    </row>
    <row r="105" spans="1:26" ht="13.5" thickBot="1">
      <c r="A105" s="354"/>
      <c r="L105" s="61" t="s">
        <v>23</v>
      </c>
      <c r="M105" s="391">
        <v>0</v>
      </c>
      <c r="N105" s="392">
        <v>0</v>
      </c>
      <c r="O105" s="187">
        <f>+M105+N105</f>
        <v>0</v>
      </c>
      <c r="P105" s="210">
        <v>0</v>
      </c>
      <c r="Q105" s="189">
        <f>O105+P105</f>
        <v>0</v>
      </c>
      <c r="R105" s="78"/>
      <c r="S105" s="79"/>
      <c r="T105" s="187"/>
      <c r="U105" s="210"/>
      <c r="V105" s="189"/>
      <c r="W105" s="81"/>
    </row>
    <row r="106" spans="1:26" ht="14.25" thickTop="1" thickBot="1">
      <c r="A106" s="353"/>
      <c r="L106" s="82" t="s">
        <v>40</v>
      </c>
      <c r="M106" s="83">
        <f t="shared" ref="M106:Q106" si="134">+M103+M104+M105</f>
        <v>0</v>
      </c>
      <c r="N106" s="207">
        <f t="shared" si="134"/>
        <v>0</v>
      </c>
      <c r="O106" s="215">
        <f t="shared" si="134"/>
        <v>0</v>
      </c>
      <c r="P106" s="84">
        <f t="shared" si="134"/>
        <v>0</v>
      </c>
      <c r="Q106" s="188">
        <f t="shared" si="134"/>
        <v>0</v>
      </c>
      <c r="R106" s="83"/>
      <c r="S106" s="207"/>
      <c r="T106" s="215"/>
      <c r="U106" s="84"/>
      <c r="V106" s="188"/>
      <c r="W106" s="85"/>
    </row>
    <row r="107" spans="1:26" ht="14.25" thickTop="1" thickBot="1">
      <c r="A107" s="353" t="str">
        <f>IF(ISERROR(F107/G107)," ",IF(F107/G107&gt;0.5,IF(F107/G107&lt;1.5," ","NOT OK"),"NOT OK"))</f>
        <v xml:space="preserve"> </v>
      </c>
      <c r="L107" s="82" t="s">
        <v>62</v>
      </c>
      <c r="M107" s="83">
        <f t="shared" ref="M107:Q107" si="135">M98+M102+M103+M104+M105</f>
        <v>0</v>
      </c>
      <c r="N107" s="84">
        <f t="shared" si="135"/>
        <v>0</v>
      </c>
      <c r="O107" s="180">
        <f t="shared" si="135"/>
        <v>0</v>
      </c>
      <c r="P107" s="83">
        <f t="shared" si="135"/>
        <v>0</v>
      </c>
      <c r="Q107" s="180">
        <f t="shared" si="135"/>
        <v>0</v>
      </c>
      <c r="R107" s="83"/>
      <c r="S107" s="84"/>
      <c r="T107" s="180"/>
      <c r="U107" s="83"/>
      <c r="V107" s="180"/>
      <c r="W107" s="85"/>
      <c r="Y107" s="292"/>
      <c r="Z107" s="292"/>
    </row>
    <row r="108" spans="1:26" ht="14.25" thickTop="1" thickBot="1">
      <c r="A108" s="353"/>
      <c r="L108" s="82" t="s">
        <v>63</v>
      </c>
      <c r="M108" s="83">
        <f t="shared" ref="M108:Q108" si="136">+M93+M98+M102+M106</f>
        <v>0</v>
      </c>
      <c r="N108" s="207">
        <f t="shared" si="136"/>
        <v>0</v>
      </c>
      <c r="O108" s="215">
        <f t="shared" si="136"/>
        <v>0</v>
      </c>
      <c r="P108" s="84">
        <f t="shared" si="136"/>
        <v>0</v>
      </c>
      <c r="Q108" s="188">
        <f t="shared" si="136"/>
        <v>0</v>
      </c>
      <c r="R108" s="83"/>
      <c r="S108" s="207"/>
      <c r="T108" s="215"/>
      <c r="U108" s="84"/>
      <c r="V108" s="188"/>
      <c r="W108" s="85"/>
      <c r="Y108" s="292"/>
      <c r="Z108" s="292"/>
    </row>
    <row r="109" spans="1:26" ht="14.25" thickTop="1" thickBot="1">
      <c r="A109" s="353"/>
      <c r="L109" s="92" t="s">
        <v>60</v>
      </c>
      <c r="M109" s="57"/>
      <c r="N109" s="57"/>
      <c r="O109" s="57"/>
      <c r="P109" s="57"/>
      <c r="Q109" s="53"/>
      <c r="R109" s="53"/>
      <c r="S109" s="53"/>
      <c r="T109" s="53"/>
      <c r="U109" s="53"/>
      <c r="V109" s="53"/>
      <c r="W109" s="54"/>
    </row>
    <row r="110" spans="1:26" ht="13.5" thickTop="1">
      <c r="L110" s="675" t="s">
        <v>41</v>
      </c>
      <c r="M110" s="676"/>
      <c r="N110" s="676"/>
      <c r="O110" s="676"/>
      <c r="P110" s="676"/>
      <c r="Q110" s="676"/>
      <c r="R110" s="676"/>
      <c r="S110" s="676"/>
      <c r="T110" s="676"/>
      <c r="U110" s="676"/>
      <c r="V110" s="676"/>
      <c r="W110" s="677"/>
    </row>
    <row r="111" spans="1:26" ht="13.5" thickBot="1">
      <c r="L111" s="678" t="s">
        <v>44</v>
      </c>
      <c r="M111" s="679"/>
      <c r="N111" s="679"/>
      <c r="O111" s="679"/>
      <c r="P111" s="679"/>
      <c r="Q111" s="679"/>
      <c r="R111" s="679"/>
      <c r="S111" s="679"/>
      <c r="T111" s="679"/>
      <c r="U111" s="679"/>
      <c r="V111" s="679"/>
      <c r="W111" s="680"/>
    </row>
    <row r="112" spans="1:26" ht="14.25" thickTop="1" thickBot="1">
      <c r="L112" s="56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8" t="s">
        <v>34</v>
      </c>
    </row>
    <row r="113" spans="1:28" ht="14.25" thickTop="1" thickBot="1">
      <c r="L113" s="59"/>
      <c r="M113" s="198" t="s">
        <v>65</v>
      </c>
      <c r="N113" s="197"/>
      <c r="O113" s="198"/>
      <c r="P113" s="196"/>
      <c r="Q113" s="197"/>
      <c r="R113" s="196" t="s">
        <v>66</v>
      </c>
      <c r="S113" s="197"/>
      <c r="T113" s="198"/>
      <c r="U113" s="196"/>
      <c r="V113" s="196"/>
      <c r="W113" s="326" t="s">
        <v>2</v>
      </c>
    </row>
    <row r="114" spans="1:28" ht="13.5" thickTop="1">
      <c r="L114" s="61" t="s">
        <v>3</v>
      </c>
      <c r="M114" s="280"/>
      <c r="N114" s="63"/>
      <c r="O114" s="64"/>
      <c r="P114" s="65"/>
      <c r="Q114" s="64"/>
      <c r="R114" s="280"/>
      <c r="S114" s="63"/>
      <c r="T114" s="64"/>
      <c r="U114" s="65"/>
      <c r="V114" s="64"/>
      <c r="W114" s="327" t="s">
        <v>4</v>
      </c>
    </row>
    <row r="115" spans="1:28" ht="13.5" thickBot="1">
      <c r="L115" s="67"/>
      <c r="M115" s="281" t="s">
        <v>35</v>
      </c>
      <c r="N115" s="69" t="s">
        <v>36</v>
      </c>
      <c r="O115" s="70" t="s">
        <v>37</v>
      </c>
      <c r="P115" s="71" t="s">
        <v>32</v>
      </c>
      <c r="Q115" s="70" t="s">
        <v>7</v>
      </c>
      <c r="R115" s="281" t="s">
        <v>35</v>
      </c>
      <c r="S115" s="69" t="s">
        <v>36</v>
      </c>
      <c r="T115" s="70" t="s">
        <v>37</v>
      </c>
      <c r="U115" s="71" t="s">
        <v>32</v>
      </c>
      <c r="V115" s="70" t="s">
        <v>7</v>
      </c>
      <c r="W115" s="328"/>
    </row>
    <row r="116" spans="1:28" ht="7.5" customHeight="1" thickTop="1">
      <c r="L116" s="61"/>
      <c r="M116" s="282"/>
      <c r="N116" s="74"/>
      <c r="O116" s="75"/>
      <c r="P116" s="76"/>
      <c r="Q116" s="75"/>
      <c r="R116" s="282"/>
      <c r="S116" s="74"/>
      <c r="T116" s="75"/>
      <c r="U116" s="76"/>
      <c r="V116" s="75"/>
      <c r="W116" s="77"/>
    </row>
    <row r="117" spans="1:28">
      <c r="L117" s="61" t="s">
        <v>10</v>
      </c>
      <c r="M117" s="283">
        <v>185</v>
      </c>
      <c r="N117" s="392">
        <v>55</v>
      </c>
      <c r="O117" s="187">
        <f>+M117+N117</f>
        <v>240</v>
      </c>
      <c r="P117" s="389">
        <v>0</v>
      </c>
      <c r="Q117" s="187">
        <f>O117+P117</f>
        <v>240</v>
      </c>
      <c r="R117" s="283">
        <v>250</v>
      </c>
      <c r="S117" s="392">
        <v>101</v>
      </c>
      <c r="T117" s="187">
        <f>+R117+S117</f>
        <v>351</v>
      </c>
      <c r="U117" s="389">
        <v>0</v>
      </c>
      <c r="V117" s="187">
        <f>T117+U117</f>
        <v>351</v>
      </c>
      <c r="W117" s="81">
        <f>IF(Q117=0,0,((V117/Q117)-1)*100)</f>
        <v>46.249999999999993</v>
      </c>
    </row>
    <row r="118" spans="1:28">
      <c r="L118" s="61" t="s">
        <v>11</v>
      </c>
      <c r="M118" s="283">
        <v>212</v>
      </c>
      <c r="N118" s="392">
        <v>58</v>
      </c>
      <c r="O118" s="187">
        <f t="shared" ref="O118:O119" si="137">+M118+N118</f>
        <v>270</v>
      </c>
      <c r="P118" s="389">
        <v>0</v>
      </c>
      <c r="Q118" s="187">
        <f>O118+P118</f>
        <v>270</v>
      </c>
      <c r="R118" s="283">
        <v>242</v>
      </c>
      <c r="S118" s="392">
        <v>151</v>
      </c>
      <c r="T118" s="187">
        <f t="shared" ref="T118:T119" si="138">+R118+S118</f>
        <v>393</v>
      </c>
      <c r="U118" s="389">
        <v>0</v>
      </c>
      <c r="V118" s="187">
        <f>T118+U118</f>
        <v>393</v>
      </c>
      <c r="W118" s="81">
        <f>IF(Q118=0,0,((V118/Q118)-1)*100)</f>
        <v>45.55555555555555</v>
      </c>
    </row>
    <row r="119" spans="1:28" ht="13.5" thickBot="1">
      <c r="L119" s="67" t="s">
        <v>12</v>
      </c>
      <c r="M119" s="283">
        <v>264</v>
      </c>
      <c r="N119" s="392">
        <v>87</v>
      </c>
      <c r="O119" s="187">
        <f t="shared" si="137"/>
        <v>351</v>
      </c>
      <c r="P119" s="389">
        <v>0</v>
      </c>
      <c r="Q119" s="187">
        <f>O119+P119</f>
        <v>351</v>
      </c>
      <c r="R119" s="283">
        <v>285</v>
      </c>
      <c r="S119" s="392">
        <v>230</v>
      </c>
      <c r="T119" s="187">
        <f t="shared" si="138"/>
        <v>515</v>
      </c>
      <c r="U119" s="389">
        <v>0</v>
      </c>
      <c r="V119" s="187">
        <f>T119+U119</f>
        <v>515</v>
      </c>
      <c r="W119" s="81">
        <f>IF(Q119=0,0,((V119/Q119)-1)*100)</f>
        <v>46.723646723646731</v>
      </c>
    </row>
    <row r="120" spans="1:28" ht="14.25" thickTop="1" thickBot="1">
      <c r="L120" s="82" t="s">
        <v>38</v>
      </c>
      <c r="M120" s="84">
        <f t="shared" ref="M120:Q120" si="139">+M117+M118+M119</f>
        <v>661</v>
      </c>
      <c r="N120" s="207">
        <f t="shared" si="139"/>
        <v>200</v>
      </c>
      <c r="O120" s="215">
        <f t="shared" si="139"/>
        <v>861</v>
      </c>
      <c r="P120" s="84">
        <f t="shared" si="139"/>
        <v>0</v>
      </c>
      <c r="Q120" s="188">
        <f t="shared" si="139"/>
        <v>861</v>
      </c>
      <c r="R120" s="84">
        <f t="shared" ref="R120:V120" si="140">+R117+R118+R119</f>
        <v>777</v>
      </c>
      <c r="S120" s="207">
        <f t="shared" si="140"/>
        <v>482</v>
      </c>
      <c r="T120" s="215">
        <f t="shared" si="140"/>
        <v>1259</v>
      </c>
      <c r="U120" s="84">
        <f t="shared" si="140"/>
        <v>0</v>
      </c>
      <c r="V120" s="188">
        <f t="shared" si="140"/>
        <v>1259</v>
      </c>
      <c r="W120" s="85">
        <f t="shared" ref="W120" si="141">IF(Q120=0,0,((V120/Q120)-1)*100)</f>
        <v>46.225319396051098</v>
      </c>
      <c r="Y120" s="292"/>
      <c r="Z120" s="292"/>
    </row>
    <row r="121" spans="1:28" ht="14.25" thickTop="1" thickBot="1">
      <c r="L121" s="61" t="s">
        <v>13</v>
      </c>
      <c r="M121" s="283">
        <v>364</v>
      </c>
      <c r="N121" s="392">
        <v>106</v>
      </c>
      <c r="O121" s="187">
        <f>M121+N121</f>
        <v>470</v>
      </c>
      <c r="P121" s="389">
        <v>0</v>
      </c>
      <c r="Q121" s="187">
        <f>O121+P121</f>
        <v>470</v>
      </c>
      <c r="R121" s="283">
        <v>312</v>
      </c>
      <c r="S121" s="79">
        <v>159</v>
      </c>
      <c r="T121" s="187">
        <f>R121+S121</f>
        <v>471</v>
      </c>
      <c r="U121" s="80">
        <v>0</v>
      </c>
      <c r="V121" s="187">
        <f>T121+U121</f>
        <v>471</v>
      </c>
      <c r="W121" s="81">
        <f t="shared" ref="W121:W122" si="142">IF(Q121=0,0,((V121/Q121)-1)*100)</f>
        <v>0.21276595744681437</v>
      </c>
      <c r="X121" s="645"/>
      <c r="Y121" s="646"/>
      <c r="Z121" s="646"/>
      <c r="AA121" s="647"/>
    </row>
    <row r="122" spans="1:28" ht="14.25" thickTop="1" thickBot="1">
      <c r="A122" s="353"/>
      <c r="L122" s="82" t="s">
        <v>67</v>
      </c>
      <c r="M122" s="83">
        <f>+M120+M121</f>
        <v>1025</v>
      </c>
      <c r="N122" s="84">
        <f t="shared" ref="N122:V122" si="143">+N120+N121</f>
        <v>306</v>
      </c>
      <c r="O122" s="180">
        <f t="shared" si="143"/>
        <v>1331</v>
      </c>
      <c r="P122" s="83">
        <f t="shared" si="143"/>
        <v>0</v>
      </c>
      <c r="Q122" s="180">
        <f t="shared" si="143"/>
        <v>1331</v>
      </c>
      <c r="R122" s="83">
        <f t="shared" si="143"/>
        <v>1089</v>
      </c>
      <c r="S122" s="84">
        <f t="shared" si="143"/>
        <v>641</v>
      </c>
      <c r="T122" s="180">
        <f t="shared" si="143"/>
        <v>1730</v>
      </c>
      <c r="U122" s="83">
        <f t="shared" si="143"/>
        <v>0</v>
      </c>
      <c r="V122" s="180">
        <f t="shared" si="143"/>
        <v>1730</v>
      </c>
      <c r="W122" s="85">
        <f t="shared" si="142"/>
        <v>29.977460555972947</v>
      </c>
      <c r="X122" s="645"/>
      <c r="Y122" s="646"/>
      <c r="Z122" s="646"/>
      <c r="AA122" s="647"/>
      <c r="AB122" s="290"/>
    </row>
    <row r="123" spans="1:28" ht="13.5" thickTop="1">
      <c r="L123" s="61" t="s">
        <v>14</v>
      </c>
      <c r="M123" s="283">
        <v>313</v>
      </c>
      <c r="N123" s="392">
        <v>100</v>
      </c>
      <c r="O123" s="187">
        <f>M123+N123</f>
        <v>413</v>
      </c>
      <c r="P123" s="389">
        <v>0</v>
      </c>
      <c r="Q123" s="187">
        <f>O123+P123</f>
        <v>413</v>
      </c>
      <c r="R123" s="283"/>
      <c r="S123" s="79"/>
      <c r="T123" s="187"/>
      <c r="U123" s="80"/>
      <c r="V123" s="187"/>
      <c r="W123" s="81"/>
      <c r="Y123" s="292"/>
      <c r="Z123" s="292"/>
    </row>
    <row r="124" spans="1:28" ht="13.5" thickBot="1">
      <c r="L124" s="61" t="s">
        <v>15</v>
      </c>
      <c r="M124" s="283">
        <v>301</v>
      </c>
      <c r="N124" s="392">
        <v>136</v>
      </c>
      <c r="O124" s="187">
        <f>M124+N124</f>
        <v>437</v>
      </c>
      <c r="P124" s="389">
        <v>0</v>
      </c>
      <c r="Q124" s="187">
        <f>O124+P124</f>
        <v>437</v>
      </c>
      <c r="R124" s="283"/>
      <c r="S124" s="79"/>
      <c r="T124" s="187"/>
      <c r="U124" s="80"/>
      <c r="V124" s="187"/>
      <c r="W124" s="81"/>
      <c r="Y124" s="292"/>
      <c r="Z124" s="292"/>
    </row>
    <row r="125" spans="1:28" ht="14.25" thickTop="1" thickBot="1">
      <c r="A125" s="353"/>
      <c r="L125" s="82" t="s">
        <v>61</v>
      </c>
      <c r="M125" s="83">
        <f t="shared" ref="M125:Q125" si="144">+M121+M123+M124</f>
        <v>978</v>
      </c>
      <c r="N125" s="207">
        <f t="shared" si="144"/>
        <v>342</v>
      </c>
      <c r="O125" s="215">
        <f t="shared" si="144"/>
        <v>1320</v>
      </c>
      <c r="P125" s="84">
        <f t="shared" si="144"/>
        <v>0</v>
      </c>
      <c r="Q125" s="188">
        <f t="shared" si="144"/>
        <v>1320</v>
      </c>
      <c r="R125" s="83"/>
      <c r="S125" s="207"/>
      <c r="T125" s="215"/>
      <c r="U125" s="84"/>
      <c r="V125" s="188"/>
      <c r="W125" s="85"/>
      <c r="Y125" s="292"/>
      <c r="Z125" s="292"/>
    </row>
    <row r="126" spans="1:28" ht="13.5" thickTop="1">
      <c r="L126" s="61" t="s">
        <v>16</v>
      </c>
      <c r="M126" s="283">
        <v>226</v>
      </c>
      <c r="N126" s="392">
        <v>122</v>
      </c>
      <c r="O126" s="187">
        <f>SUM(M126:N126)</f>
        <v>348</v>
      </c>
      <c r="P126" s="389">
        <v>0</v>
      </c>
      <c r="Q126" s="187">
        <f>O126+P126</f>
        <v>348</v>
      </c>
      <c r="R126" s="283"/>
      <c r="S126" s="79"/>
      <c r="T126" s="187"/>
      <c r="U126" s="80"/>
      <c r="V126" s="187"/>
      <c r="W126" s="81"/>
      <c r="Y126" s="292"/>
      <c r="Z126" s="292"/>
    </row>
    <row r="127" spans="1:28">
      <c r="L127" s="61" t="s">
        <v>17</v>
      </c>
      <c r="M127" s="283">
        <v>235</v>
      </c>
      <c r="N127" s="392">
        <v>122</v>
      </c>
      <c r="O127" s="187">
        <f>SUM(M127:N127)</f>
        <v>357</v>
      </c>
      <c r="P127" s="389">
        <v>0</v>
      </c>
      <c r="Q127" s="187">
        <f>O127+P127</f>
        <v>357</v>
      </c>
      <c r="R127" s="283"/>
      <c r="S127" s="79"/>
      <c r="T127" s="187"/>
      <c r="U127" s="80"/>
      <c r="V127" s="187"/>
      <c r="W127" s="81"/>
      <c r="Y127" s="292"/>
      <c r="Z127" s="292"/>
    </row>
    <row r="128" spans="1:28" ht="13.5" thickBot="1">
      <c r="L128" s="61" t="s">
        <v>18</v>
      </c>
      <c r="M128" s="283">
        <v>271</v>
      </c>
      <c r="N128" s="392">
        <v>86</v>
      </c>
      <c r="O128" s="189">
        <f>SUM(M128:N128)</f>
        <v>357</v>
      </c>
      <c r="P128" s="86">
        <v>0</v>
      </c>
      <c r="Q128" s="189">
        <f>O128+P128</f>
        <v>357</v>
      </c>
      <c r="R128" s="283"/>
      <c r="S128" s="79"/>
      <c r="T128" s="189"/>
      <c r="U128" s="86"/>
      <c r="V128" s="189"/>
      <c r="W128" s="81"/>
      <c r="Y128" s="292"/>
      <c r="Z128" s="292"/>
    </row>
    <row r="129" spans="1:26" ht="14.25" thickTop="1" thickBot="1">
      <c r="A129" s="353"/>
      <c r="L129" s="87" t="s">
        <v>19</v>
      </c>
      <c r="M129" s="88">
        <f t="shared" ref="M129:Q129" si="145">+M126+M127+M128</f>
        <v>732</v>
      </c>
      <c r="N129" s="208">
        <f t="shared" si="145"/>
        <v>330</v>
      </c>
      <c r="O129" s="216">
        <f t="shared" si="145"/>
        <v>1062</v>
      </c>
      <c r="P129" s="212">
        <f t="shared" si="145"/>
        <v>0</v>
      </c>
      <c r="Q129" s="190">
        <f t="shared" si="145"/>
        <v>1062</v>
      </c>
      <c r="R129" s="88"/>
      <c r="S129" s="208"/>
      <c r="T129" s="216"/>
      <c r="U129" s="212"/>
      <c r="V129" s="190"/>
      <c r="W129" s="90"/>
      <c r="Y129" s="292"/>
      <c r="Z129" s="292"/>
    </row>
    <row r="130" spans="1:26" ht="13.5" thickTop="1">
      <c r="A130" s="355"/>
      <c r="K130" s="355"/>
      <c r="L130" s="61" t="s">
        <v>21</v>
      </c>
      <c r="M130" s="283">
        <v>276</v>
      </c>
      <c r="N130" s="392">
        <v>94</v>
      </c>
      <c r="O130" s="189">
        <f>SUM(M130:N130)</f>
        <v>370</v>
      </c>
      <c r="P130" s="91">
        <v>0</v>
      </c>
      <c r="Q130" s="189">
        <f>O130+P130</f>
        <v>370</v>
      </c>
      <c r="R130" s="283"/>
      <c r="S130" s="79"/>
      <c r="T130" s="189"/>
      <c r="U130" s="91"/>
      <c r="V130" s="189"/>
      <c r="W130" s="81"/>
    </row>
    <row r="131" spans="1:26">
      <c r="A131" s="355"/>
      <c r="K131" s="355"/>
      <c r="L131" s="61" t="s">
        <v>22</v>
      </c>
      <c r="M131" s="283">
        <v>284</v>
      </c>
      <c r="N131" s="392">
        <v>98</v>
      </c>
      <c r="O131" s="189">
        <f>SUM(M131:N131)</f>
        <v>382</v>
      </c>
      <c r="P131" s="389">
        <v>0</v>
      </c>
      <c r="Q131" s="189">
        <f>O131+P131</f>
        <v>382</v>
      </c>
      <c r="R131" s="283"/>
      <c r="S131" s="392"/>
      <c r="T131" s="189"/>
      <c r="U131" s="389"/>
      <c r="V131" s="189"/>
      <c r="W131" s="81"/>
    </row>
    <row r="132" spans="1:26" ht="13.5" thickBot="1">
      <c r="A132" s="355"/>
      <c r="K132" s="355"/>
      <c r="L132" s="61" t="s">
        <v>23</v>
      </c>
      <c r="M132" s="283">
        <v>242</v>
      </c>
      <c r="N132" s="392">
        <v>98</v>
      </c>
      <c r="O132" s="189">
        <f>SUM(M132:N132)</f>
        <v>340</v>
      </c>
      <c r="P132" s="389">
        <v>0</v>
      </c>
      <c r="Q132" s="189">
        <f>O132+P132</f>
        <v>340</v>
      </c>
      <c r="R132" s="283"/>
      <c r="S132" s="79"/>
      <c r="T132" s="189"/>
      <c r="U132" s="80"/>
      <c r="V132" s="189"/>
      <c r="W132" s="81"/>
    </row>
    <row r="133" spans="1:26" ht="14.25" thickTop="1" thickBot="1">
      <c r="A133" s="353"/>
      <c r="L133" s="82" t="s">
        <v>40</v>
      </c>
      <c r="M133" s="83">
        <f t="shared" ref="M133:Q133" si="146">+M130+M131+M132</f>
        <v>802</v>
      </c>
      <c r="N133" s="207">
        <f t="shared" si="146"/>
        <v>290</v>
      </c>
      <c r="O133" s="215">
        <f t="shared" si="146"/>
        <v>1092</v>
      </c>
      <c r="P133" s="84">
        <f t="shared" si="146"/>
        <v>0</v>
      </c>
      <c r="Q133" s="188">
        <f t="shared" si="146"/>
        <v>1092</v>
      </c>
      <c r="R133" s="83"/>
      <c r="S133" s="207"/>
      <c r="T133" s="215"/>
      <c r="U133" s="84"/>
      <c r="V133" s="188"/>
      <c r="W133" s="85"/>
    </row>
    <row r="134" spans="1:26" ht="14.25" thickTop="1" thickBot="1">
      <c r="A134" s="353" t="str">
        <f>IF(ISERROR(F134/G134)," ",IF(F134/G134&gt;0.5,IF(F134/G134&lt;1.5," ","NOT OK"),"NOT OK"))</f>
        <v xml:space="preserve"> </v>
      </c>
      <c r="L134" s="82" t="s">
        <v>62</v>
      </c>
      <c r="M134" s="83">
        <f t="shared" ref="M134:Q134" si="147">M125+M129+M130+M131+M132</f>
        <v>2512</v>
      </c>
      <c r="N134" s="84">
        <f t="shared" si="147"/>
        <v>962</v>
      </c>
      <c r="O134" s="180">
        <f t="shared" si="147"/>
        <v>3474</v>
      </c>
      <c r="P134" s="83">
        <f t="shared" si="147"/>
        <v>0</v>
      </c>
      <c r="Q134" s="180">
        <f t="shared" si="147"/>
        <v>3474</v>
      </c>
      <c r="R134" s="83"/>
      <c r="S134" s="84"/>
      <c r="T134" s="180"/>
      <c r="U134" s="83"/>
      <c r="V134" s="180"/>
      <c r="W134" s="85"/>
      <c r="Y134" s="292"/>
      <c r="Z134" s="292"/>
    </row>
    <row r="135" spans="1:26" ht="14.25" thickTop="1" thickBot="1">
      <c r="A135" s="353"/>
      <c r="L135" s="82" t="s">
        <v>63</v>
      </c>
      <c r="M135" s="83">
        <f t="shared" ref="M135:Q135" si="148">+M120+M125+M129+M133</f>
        <v>3173</v>
      </c>
      <c r="N135" s="207">
        <f t="shared" si="148"/>
        <v>1162</v>
      </c>
      <c r="O135" s="215">
        <f t="shared" si="148"/>
        <v>4335</v>
      </c>
      <c r="P135" s="84">
        <f t="shared" si="148"/>
        <v>0</v>
      </c>
      <c r="Q135" s="188">
        <f t="shared" si="148"/>
        <v>4335</v>
      </c>
      <c r="R135" s="83"/>
      <c r="S135" s="207"/>
      <c r="T135" s="215"/>
      <c r="U135" s="84"/>
      <c r="V135" s="188"/>
      <c r="W135" s="85"/>
      <c r="Y135" s="292"/>
      <c r="Z135" s="292"/>
    </row>
    <row r="136" spans="1:26" ht="14.25" thickTop="1" thickBot="1">
      <c r="L136" s="92" t="s">
        <v>60</v>
      </c>
      <c r="M136" s="57"/>
      <c r="N136" s="57"/>
      <c r="O136" s="57"/>
      <c r="P136" s="57"/>
      <c r="Q136" s="53"/>
      <c r="R136" s="53"/>
      <c r="S136" s="53"/>
      <c r="T136" s="53"/>
      <c r="U136" s="53"/>
      <c r="V136" s="53"/>
      <c r="W136" s="54"/>
    </row>
    <row r="137" spans="1:26" ht="13.5" thickTop="1">
      <c r="L137" s="675" t="s">
        <v>42</v>
      </c>
      <c r="M137" s="676"/>
      <c r="N137" s="676"/>
      <c r="O137" s="676"/>
      <c r="P137" s="676"/>
      <c r="Q137" s="676"/>
      <c r="R137" s="676"/>
      <c r="S137" s="676"/>
      <c r="T137" s="676"/>
      <c r="U137" s="676"/>
      <c r="V137" s="676"/>
      <c r="W137" s="677"/>
    </row>
    <row r="138" spans="1:26" ht="13.5" thickBot="1">
      <c r="L138" s="678" t="s">
        <v>45</v>
      </c>
      <c r="M138" s="679"/>
      <c r="N138" s="679"/>
      <c r="O138" s="679"/>
      <c r="P138" s="679"/>
      <c r="Q138" s="679"/>
      <c r="R138" s="679"/>
      <c r="S138" s="679"/>
      <c r="T138" s="679"/>
      <c r="U138" s="679"/>
      <c r="V138" s="679"/>
      <c r="W138" s="680"/>
    </row>
    <row r="139" spans="1:26" ht="14.25" thickTop="1" thickBot="1">
      <c r="L139" s="56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8" t="s">
        <v>34</v>
      </c>
    </row>
    <row r="140" spans="1:26" ht="14.25" thickTop="1" thickBot="1">
      <c r="L140" s="59"/>
      <c r="M140" s="198" t="s">
        <v>65</v>
      </c>
      <c r="N140" s="197"/>
      <c r="O140" s="198"/>
      <c r="P140" s="196"/>
      <c r="Q140" s="197"/>
      <c r="R140" s="196" t="s">
        <v>66</v>
      </c>
      <c r="S140" s="197"/>
      <c r="T140" s="198"/>
      <c r="U140" s="196"/>
      <c r="V140" s="196"/>
      <c r="W140" s="326" t="s">
        <v>2</v>
      </c>
    </row>
    <row r="141" spans="1:26" ht="13.5" thickTop="1">
      <c r="L141" s="61" t="s">
        <v>3</v>
      </c>
      <c r="M141" s="62"/>
      <c r="N141" s="63"/>
      <c r="O141" s="64"/>
      <c r="P141" s="65"/>
      <c r="Q141" s="101"/>
      <c r="R141" s="62"/>
      <c r="S141" s="63"/>
      <c r="T141" s="64"/>
      <c r="U141" s="65"/>
      <c r="V141" s="101"/>
      <c r="W141" s="327" t="s">
        <v>4</v>
      </c>
    </row>
    <row r="142" spans="1:26" ht="13.5" thickBot="1">
      <c r="L142" s="67"/>
      <c r="M142" s="68" t="s">
        <v>35</v>
      </c>
      <c r="N142" s="69" t="s">
        <v>36</v>
      </c>
      <c r="O142" s="70" t="s">
        <v>37</v>
      </c>
      <c r="P142" s="71" t="s">
        <v>32</v>
      </c>
      <c r="Q142" s="636" t="s">
        <v>7</v>
      </c>
      <c r="R142" s="68" t="s">
        <v>35</v>
      </c>
      <c r="S142" s="69" t="s">
        <v>36</v>
      </c>
      <c r="T142" s="70" t="s">
        <v>37</v>
      </c>
      <c r="U142" s="71" t="s">
        <v>32</v>
      </c>
      <c r="V142" s="102" t="s">
        <v>7</v>
      </c>
      <c r="W142" s="328"/>
    </row>
    <row r="143" spans="1:26" ht="5.25" customHeight="1" thickTop="1">
      <c r="L143" s="61"/>
      <c r="M143" s="73"/>
      <c r="N143" s="74"/>
      <c r="O143" s="75"/>
      <c r="P143" s="76"/>
      <c r="Q143" s="147"/>
      <c r="R143" s="73"/>
      <c r="S143" s="74"/>
      <c r="T143" s="75"/>
      <c r="U143" s="76"/>
      <c r="V143" s="147"/>
      <c r="W143" s="77"/>
    </row>
    <row r="144" spans="1:26">
      <c r="L144" s="61" t="s">
        <v>10</v>
      </c>
      <c r="M144" s="391">
        <f>M90+M117</f>
        <v>185</v>
      </c>
      <c r="N144" s="392">
        <f>N117+N90</f>
        <v>55</v>
      </c>
      <c r="O144" s="187">
        <f>M144+N144</f>
        <v>240</v>
      </c>
      <c r="P144" s="389">
        <f>+P90+P117</f>
        <v>0</v>
      </c>
      <c r="Q144" s="193">
        <f>O144+P144</f>
        <v>240</v>
      </c>
      <c r="R144" s="78">
        <f>R90+R117</f>
        <v>250</v>
      </c>
      <c r="S144" s="79">
        <f>S117+S90</f>
        <v>101</v>
      </c>
      <c r="T144" s="187">
        <f>R144+S144</f>
        <v>351</v>
      </c>
      <c r="U144" s="80">
        <f>+U90+U117</f>
        <v>0</v>
      </c>
      <c r="V144" s="193">
        <f>T144+U144</f>
        <v>351</v>
      </c>
      <c r="W144" s="81">
        <f>IF(Q144=0,0,((V144/Q144)-1)*100)</f>
        <v>46.249999999999993</v>
      </c>
      <c r="Z144" s="292"/>
    </row>
    <row r="145" spans="1:28">
      <c r="L145" s="61" t="s">
        <v>11</v>
      </c>
      <c r="M145" s="391">
        <f>+M91+M118</f>
        <v>212</v>
      </c>
      <c r="N145" s="392">
        <f>+N91+N118</f>
        <v>58</v>
      </c>
      <c r="O145" s="187">
        <f>M145+N145</f>
        <v>270</v>
      </c>
      <c r="P145" s="389">
        <f>+P91+P118</f>
        <v>0</v>
      </c>
      <c r="Q145" s="193">
        <f>O145+P145</f>
        <v>270</v>
      </c>
      <c r="R145" s="78">
        <f>+R91+R118</f>
        <v>242</v>
      </c>
      <c r="S145" s="79">
        <f>+S91+S118</f>
        <v>151</v>
      </c>
      <c r="T145" s="187">
        <f>R145+S145</f>
        <v>393</v>
      </c>
      <c r="U145" s="80">
        <f>+U91+U118</f>
        <v>0</v>
      </c>
      <c r="V145" s="193">
        <f>T145+U145</f>
        <v>393</v>
      </c>
      <c r="W145" s="81">
        <f>IF(Q145=0,0,((V145/Q145)-1)*100)</f>
        <v>45.55555555555555</v>
      </c>
      <c r="Z145" s="292"/>
    </row>
    <row r="146" spans="1:28" ht="13.5" thickBot="1">
      <c r="L146" s="67" t="s">
        <v>12</v>
      </c>
      <c r="M146" s="391">
        <f>+M92+M119</f>
        <v>264</v>
      </c>
      <c r="N146" s="392">
        <f>+N92+N119</f>
        <v>87</v>
      </c>
      <c r="O146" s="187">
        <f>M146+N146</f>
        <v>351</v>
      </c>
      <c r="P146" s="389">
        <f>+P92+P119</f>
        <v>0</v>
      </c>
      <c r="Q146" s="193">
        <f>O146+P146</f>
        <v>351</v>
      </c>
      <c r="R146" s="78">
        <f>+R92+R119</f>
        <v>285</v>
      </c>
      <c r="S146" s="79">
        <f>+S92+S119</f>
        <v>230</v>
      </c>
      <c r="T146" s="187">
        <f>R146+S146</f>
        <v>515</v>
      </c>
      <c r="U146" s="80">
        <f>+U92+U119</f>
        <v>0</v>
      </c>
      <c r="V146" s="193">
        <f>T146+U146</f>
        <v>515</v>
      </c>
      <c r="W146" s="81">
        <f>IF(Q146=0,0,((V146/Q146)-1)*100)</f>
        <v>46.723646723646731</v>
      </c>
      <c r="Z146" s="292"/>
    </row>
    <row r="147" spans="1:28" ht="14.25" thickTop="1" thickBot="1">
      <c r="L147" s="82" t="s">
        <v>38</v>
      </c>
      <c r="M147" s="83">
        <f t="shared" ref="M147:Q147" si="149">+M144+M145+M146</f>
        <v>661</v>
      </c>
      <c r="N147" s="207">
        <f t="shared" si="149"/>
        <v>200</v>
      </c>
      <c r="O147" s="215">
        <f t="shared" si="149"/>
        <v>861</v>
      </c>
      <c r="P147" s="84">
        <f t="shared" si="149"/>
        <v>0</v>
      </c>
      <c r="Q147" s="188">
        <f t="shared" si="149"/>
        <v>861</v>
      </c>
      <c r="R147" s="83">
        <f t="shared" ref="R147:V147" si="150">+R144+R145+R146</f>
        <v>777</v>
      </c>
      <c r="S147" s="207">
        <f t="shared" si="150"/>
        <v>482</v>
      </c>
      <c r="T147" s="215">
        <f t="shared" si="150"/>
        <v>1259</v>
      </c>
      <c r="U147" s="84">
        <f t="shared" si="150"/>
        <v>0</v>
      </c>
      <c r="V147" s="188">
        <f t="shared" si="150"/>
        <v>1259</v>
      </c>
      <c r="W147" s="85">
        <f t="shared" ref="W147" si="151">IF(Q147=0,0,((V147/Q147)-1)*100)</f>
        <v>46.225319396051098</v>
      </c>
      <c r="Y147" s="292"/>
      <c r="Z147" s="292"/>
    </row>
    <row r="148" spans="1:28" ht="14.25" thickTop="1" thickBot="1">
      <c r="L148" s="61" t="s">
        <v>13</v>
      </c>
      <c r="M148" s="391">
        <f t="shared" ref="M148:N148" si="152">+M94+M121</f>
        <v>364</v>
      </c>
      <c r="N148" s="392">
        <f t="shared" si="152"/>
        <v>106</v>
      </c>
      <c r="O148" s="187">
        <f t="shared" ref="O148" si="153">M148+N148</f>
        <v>470</v>
      </c>
      <c r="P148" s="389">
        <f>+P94+P121</f>
        <v>0</v>
      </c>
      <c r="Q148" s="193">
        <f>O148+P148</f>
        <v>470</v>
      </c>
      <c r="R148" s="78">
        <f>+R94+R121</f>
        <v>312</v>
      </c>
      <c r="S148" s="79">
        <f>+S94+S121</f>
        <v>159</v>
      </c>
      <c r="T148" s="187">
        <f t="shared" ref="T148" si="154">R148+S148</f>
        <v>471</v>
      </c>
      <c r="U148" s="80">
        <f>+U94+U121</f>
        <v>0</v>
      </c>
      <c r="V148" s="193">
        <f>T148+U148</f>
        <v>471</v>
      </c>
      <c r="W148" s="81">
        <f>IF(Q148=0,0,((V148/Q148)-1)*100)</f>
        <v>0.21276595744681437</v>
      </c>
      <c r="X148" s="645"/>
      <c r="Y148" s="646"/>
      <c r="Z148" s="646"/>
      <c r="AA148" s="647"/>
    </row>
    <row r="149" spans="1:28" ht="14.25" thickTop="1" thickBot="1">
      <c r="A149" s="353"/>
      <c r="L149" s="82" t="s">
        <v>67</v>
      </c>
      <c r="M149" s="83">
        <f>+M147+M148</f>
        <v>1025</v>
      </c>
      <c r="N149" s="84">
        <f t="shared" ref="N149:V149" si="155">+N147+N148</f>
        <v>306</v>
      </c>
      <c r="O149" s="180">
        <f t="shared" si="155"/>
        <v>1331</v>
      </c>
      <c r="P149" s="83">
        <f t="shared" si="155"/>
        <v>0</v>
      </c>
      <c r="Q149" s="180">
        <f t="shared" si="155"/>
        <v>1331</v>
      </c>
      <c r="R149" s="83">
        <f t="shared" si="155"/>
        <v>1089</v>
      </c>
      <c r="S149" s="84">
        <f t="shared" si="155"/>
        <v>641</v>
      </c>
      <c r="T149" s="180">
        <f t="shared" si="155"/>
        <v>1730</v>
      </c>
      <c r="U149" s="83">
        <f t="shared" si="155"/>
        <v>0</v>
      </c>
      <c r="V149" s="180">
        <f t="shared" si="155"/>
        <v>1730</v>
      </c>
      <c r="W149" s="85">
        <f t="shared" ref="W149" si="156">IF(Q149=0,0,((V149/Q149)-1)*100)</f>
        <v>29.977460555972947</v>
      </c>
      <c r="X149" s="645"/>
      <c r="Y149" s="646"/>
      <c r="Z149" s="646"/>
      <c r="AA149" s="647"/>
      <c r="AB149" s="290"/>
    </row>
    <row r="150" spans="1:28" ht="13.5" thickTop="1">
      <c r="L150" s="61" t="s">
        <v>14</v>
      </c>
      <c r="M150" s="391">
        <f t="shared" ref="M150:N150" si="157">+M96+M123</f>
        <v>313</v>
      </c>
      <c r="N150" s="392">
        <f t="shared" si="157"/>
        <v>100</v>
      </c>
      <c r="O150" s="187">
        <f>M150+N150</f>
        <v>413</v>
      </c>
      <c r="P150" s="389">
        <f>+P96+P123</f>
        <v>0</v>
      </c>
      <c r="Q150" s="193">
        <f>O150+P150</f>
        <v>413</v>
      </c>
      <c r="R150" s="78"/>
      <c r="S150" s="79"/>
      <c r="T150" s="187"/>
      <c r="U150" s="80"/>
      <c r="V150" s="193"/>
      <c r="W150" s="81"/>
      <c r="Y150" s="292"/>
      <c r="Z150" s="292"/>
      <c r="AB150" s="292"/>
    </row>
    <row r="151" spans="1:28" ht="13.5" thickBot="1">
      <c r="L151" s="61" t="s">
        <v>15</v>
      </c>
      <c r="M151" s="391">
        <f t="shared" ref="M151:N151" si="158">+M97+M124</f>
        <v>301</v>
      </c>
      <c r="N151" s="392">
        <f t="shared" si="158"/>
        <v>136</v>
      </c>
      <c r="O151" s="187">
        <f>M151+N151</f>
        <v>437</v>
      </c>
      <c r="P151" s="389">
        <f>+P97+P124</f>
        <v>0</v>
      </c>
      <c r="Q151" s="193">
        <f>O151+P151</f>
        <v>437</v>
      </c>
      <c r="R151" s="78"/>
      <c r="S151" s="79"/>
      <c r="T151" s="187"/>
      <c r="U151" s="80"/>
      <c r="V151" s="193"/>
      <c r="W151" s="81"/>
      <c r="Y151" s="292"/>
      <c r="Z151" s="292"/>
    </row>
    <row r="152" spans="1:28" ht="14.25" thickTop="1" thickBot="1">
      <c r="A152" s="353"/>
      <c r="L152" s="82" t="s">
        <v>61</v>
      </c>
      <c r="M152" s="83">
        <f t="shared" ref="M152:Q152" si="159">+M148+M150+M151</f>
        <v>978</v>
      </c>
      <c r="N152" s="207">
        <f t="shared" si="159"/>
        <v>342</v>
      </c>
      <c r="O152" s="215">
        <f t="shared" si="159"/>
        <v>1320</v>
      </c>
      <c r="P152" s="84">
        <f t="shared" si="159"/>
        <v>0</v>
      </c>
      <c r="Q152" s="188">
        <f t="shared" si="159"/>
        <v>1320</v>
      </c>
      <c r="R152" s="83"/>
      <c r="S152" s="207"/>
      <c r="T152" s="215"/>
      <c r="U152" s="84"/>
      <c r="V152" s="188"/>
      <c r="W152" s="85"/>
      <c r="Y152" s="292"/>
      <c r="Z152" s="292"/>
    </row>
    <row r="153" spans="1:28" ht="13.5" thickTop="1">
      <c r="L153" s="61" t="s">
        <v>16</v>
      </c>
      <c r="M153" s="391">
        <f t="shared" ref="M153:N153" si="160">+M99+M126</f>
        <v>226</v>
      </c>
      <c r="N153" s="392">
        <f t="shared" si="160"/>
        <v>122</v>
      </c>
      <c r="O153" s="187">
        <f t="shared" ref="O153" si="161">M153+N153</f>
        <v>348</v>
      </c>
      <c r="P153" s="389">
        <f>+P99+P126</f>
        <v>0</v>
      </c>
      <c r="Q153" s="193">
        <f t="shared" ref="Q153" si="162">O153+P153</f>
        <v>348</v>
      </c>
      <c r="R153" s="78"/>
      <c r="S153" s="79"/>
      <c r="T153" s="187"/>
      <c r="U153" s="80"/>
      <c r="V153" s="193"/>
      <c r="W153" s="81"/>
      <c r="Y153" s="292"/>
      <c r="Z153" s="292"/>
    </row>
    <row r="154" spans="1:28">
      <c r="L154" s="61" t="s">
        <v>17</v>
      </c>
      <c r="M154" s="391">
        <f t="shared" ref="M154:N154" si="163">+M100+M127</f>
        <v>235</v>
      </c>
      <c r="N154" s="392">
        <f t="shared" si="163"/>
        <v>122</v>
      </c>
      <c r="O154" s="187">
        <f>M154+N154</f>
        <v>357</v>
      </c>
      <c r="P154" s="389">
        <f>+P100+P127</f>
        <v>0</v>
      </c>
      <c r="Q154" s="193">
        <f>O154+P154</f>
        <v>357</v>
      </c>
      <c r="R154" s="78"/>
      <c r="S154" s="79"/>
      <c r="T154" s="187"/>
      <c r="U154" s="80"/>
      <c r="V154" s="193"/>
      <c r="W154" s="81"/>
      <c r="Y154" s="292"/>
      <c r="Z154" s="292"/>
    </row>
    <row r="155" spans="1:28" ht="13.5" thickBot="1">
      <c r="L155" s="61" t="s">
        <v>18</v>
      </c>
      <c r="M155" s="391">
        <f t="shared" ref="M155:N155" si="164">+M101+M128</f>
        <v>271</v>
      </c>
      <c r="N155" s="392">
        <f t="shared" si="164"/>
        <v>86</v>
      </c>
      <c r="O155" s="189">
        <f>M155+N155</f>
        <v>357</v>
      </c>
      <c r="P155" s="86">
        <f>+P101+P128</f>
        <v>0</v>
      </c>
      <c r="Q155" s="193">
        <f>O155+P155</f>
        <v>357</v>
      </c>
      <c r="R155" s="78"/>
      <c r="S155" s="79"/>
      <c r="T155" s="189"/>
      <c r="U155" s="86"/>
      <c r="V155" s="193"/>
      <c r="W155" s="81"/>
      <c r="Y155" s="292"/>
      <c r="Z155" s="292"/>
    </row>
    <row r="156" spans="1:28" ht="14.25" thickTop="1" thickBot="1">
      <c r="A156" s="353"/>
      <c r="L156" s="87" t="s">
        <v>19</v>
      </c>
      <c r="M156" s="88">
        <f t="shared" ref="M156:Q156" si="165">+M153+M154+M155</f>
        <v>732</v>
      </c>
      <c r="N156" s="208">
        <f t="shared" si="165"/>
        <v>330</v>
      </c>
      <c r="O156" s="216">
        <f t="shared" si="165"/>
        <v>1062</v>
      </c>
      <c r="P156" s="212">
        <f t="shared" si="165"/>
        <v>0</v>
      </c>
      <c r="Q156" s="190">
        <f t="shared" si="165"/>
        <v>1062</v>
      </c>
      <c r="R156" s="88"/>
      <c r="S156" s="208"/>
      <c r="T156" s="216"/>
      <c r="U156" s="212"/>
      <c r="V156" s="190"/>
      <c r="W156" s="90"/>
      <c r="Y156" s="292"/>
      <c r="Z156" s="292"/>
    </row>
    <row r="157" spans="1:28" ht="13.5" thickTop="1">
      <c r="A157" s="353"/>
      <c r="L157" s="61" t="s">
        <v>21</v>
      </c>
      <c r="M157" s="391">
        <f t="shared" ref="M157:N157" si="166">+M103+M130</f>
        <v>276</v>
      </c>
      <c r="N157" s="392">
        <f t="shared" si="166"/>
        <v>94</v>
      </c>
      <c r="O157" s="189">
        <f>M157+N157</f>
        <v>370</v>
      </c>
      <c r="P157" s="91">
        <f>+P103+P130</f>
        <v>0</v>
      </c>
      <c r="Q157" s="193">
        <f>O157+P157</f>
        <v>370</v>
      </c>
      <c r="R157" s="78"/>
      <c r="S157" s="79"/>
      <c r="T157" s="189"/>
      <c r="U157" s="91"/>
      <c r="V157" s="193"/>
      <c r="W157" s="81"/>
    </row>
    <row r="158" spans="1:28">
      <c r="A158" s="353"/>
      <c r="L158" s="61" t="s">
        <v>22</v>
      </c>
      <c r="M158" s="391">
        <f t="shared" ref="M158:N158" si="167">+M104+M131</f>
        <v>284</v>
      </c>
      <c r="N158" s="392">
        <f t="shared" si="167"/>
        <v>98</v>
      </c>
      <c r="O158" s="189">
        <f t="shared" ref="O158:O159" si="168">M158+N158</f>
        <v>382</v>
      </c>
      <c r="P158" s="389">
        <f>+P104+P131</f>
        <v>0</v>
      </c>
      <c r="Q158" s="193">
        <f t="shared" ref="Q158:Q159" si="169">O158+P158</f>
        <v>382</v>
      </c>
      <c r="R158" s="391"/>
      <c r="S158" s="392"/>
      <c r="T158" s="189"/>
      <c r="U158" s="389"/>
      <c r="V158" s="193"/>
      <c r="W158" s="81"/>
    </row>
    <row r="159" spans="1:28" ht="13.5" thickBot="1">
      <c r="A159" s="355"/>
      <c r="K159" s="355"/>
      <c r="L159" s="61" t="s">
        <v>23</v>
      </c>
      <c r="M159" s="391">
        <f t="shared" ref="M159:N159" si="170">+M105+M132</f>
        <v>242</v>
      </c>
      <c r="N159" s="392">
        <f t="shared" si="170"/>
        <v>98</v>
      </c>
      <c r="O159" s="189">
        <f t="shared" si="168"/>
        <v>340</v>
      </c>
      <c r="P159" s="389">
        <f>+P105+P132</f>
        <v>0</v>
      </c>
      <c r="Q159" s="193">
        <f t="shared" si="169"/>
        <v>340</v>
      </c>
      <c r="R159" s="78"/>
      <c r="S159" s="79"/>
      <c r="T159" s="189"/>
      <c r="U159" s="80"/>
      <c r="V159" s="193"/>
      <c r="W159" s="81"/>
    </row>
    <row r="160" spans="1:28" ht="14.25" thickTop="1" thickBot="1">
      <c r="A160" s="353"/>
      <c r="L160" s="82" t="s">
        <v>40</v>
      </c>
      <c r="M160" s="83">
        <f t="shared" ref="M160:Q160" si="171">+M157+M158+M159</f>
        <v>802</v>
      </c>
      <c r="N160" s="207">
        <f t="shared" si="171"/>
        <v>290</v>
      </c>
      <c r="O160" s="215">
        <f t="shared" si="171"/>
        <v>1092</v>
      </c>
      <c r="P160" s="84">
        <f t="shared" si="171"/>
        <v>0</v>
      </c>
      <c r="Q160" s="188">
        <f t="shared" si="171"/>
        <v>1092</v>
      </c>
      <c r="R160" s="83"/>
      <c r="S160" s="207"/>
      <c r="T160" s="215"/>
      <c r="U160" s="84"/>
      <c r="V160" s="188"/>
      <c r="W160" s="85"/>
    </row>
    <row r="161" spans="1:28" ht="14.25" thickTop="1" thickBot="1">
      <c r="A161" s="353" t="str">
        <f>IF(ISERROR(F161/G161)," ",IF(F161/G161&gt;0.5,IF(F161/G161&lt;1.5," ","NOT OK"),"NOT OK"))</f>
        <v xml:space="preserve"> </v>
      </c>
      <c r="L161" s="82" t="s">
        <v>62</v>
      </c>
      <c r="M161" s="83">
        <f t="shared" ref="M161:Q161" si="172">M152+M156+M157+M158+M159</f>
        <v>2512</v>
      </c>
      <c r="N161" s="84">
        <f t="shared" si="172"/>
        <v>962</v>
      </c>
      <c r="O161" s="180">
        <f t="shared" si="172"/>
        <v>3474</v>
      </c>
      <c r="P161" s="83">
        <f t="shared" si="172"/>
        <v>0</v>
      </c>
      <c r="Q161" s="180">
        <f t="shared" si="172"/>
        <v>3474</v>
      </c>
      <c r="R161" s="83"/>
      <c r="S161" s="84"/>
      <c r="T161" s="180"/>
      <c r="U161" s="83"/>
      <c r="V161" s="180"/>
      <c r="W161" s="85"/>
      <c r="Y161" s="292"/>
      <c r="Z161" s="292"/>
    </row>
    <row r="162" spans="1:28" ht="14.25" thickTop="1" thickBot="1">
      <c r="A162" s="353"/>
      <c r="L162" s="82" t="s">
        <v>63</v>
      </c>
      <c r="M162" s="83">
        <f t="shared" ref="M162:Q162" si="173">+M147+M152+M156+M160</f>
        <v>3173</v>
      </c>
      <c r="N162" s="207">
        <f t="shared" si="173"/>
        <v>1162</v>
      </c>
      <c r="O162" s="215">
        <f t="shared" si="173"/>
        <v>4335</v>
      </c>
      <c r="P162" s="84">
        <f t="shared" si="173"/>
        <v>0</v>
      </c>
      <c r="Q162" s="188">
        <f t="shared" si="173"/>
        <v>4335</v>
      </c>
      <c r="R162" s="83"/>
      <c r="S162" s="207"/>
      <c r="T162" s="215"/>
      <c r="U162" s="84"/>
      <c r="V162" s="188"/>
      <c r="W162" s="85"/>
      <c r="Y162" s="292"/>
      <c r="Z162" s="292"/>
    </row>
    <row r="163" spans="1:28" ht="14.25" thickTop="1" thickBot="1">
      <c r="L163" s="92" t="s">
        <v>60</v>
      </c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</row>
    <row r="164" spans="1:28" ht="13.5" thickTop="1">
      <c r="L164" s="687" t="s">
        <v>54</v>
      </c>
      <c r="M164" s="688"/>
      <c r="N164" s="688"/>
      <c r="O164" s="688"/>
      <c r="P164" s="688"/>
      <c r="Q164" s="688"/>
      <c r="R164" s="688"/>
      <c r="S164" s="688"/>
      <c r="T164" s="688"/>
      <c r="U164" s="688"/>
      <c r="V164" s="688"/>
      <c r="W164" s="689"/>
    </row>
    <row r="165" spans="1:28" ht="24.75" customHeight="1" thickBot="1">
      <c r="L165" s="690" t="s">
        <v>51</v>
      </c>
      <c r="M165" s="691"/>
      <c r="N165" s="691"/>
      <c r="O165" s="691"/>
      <c r="P165" s="691"/>
      <c r="Q165" s="691"/>
      <c r="R165" s="691"/>
      <c r="S165" s="691"/>
      <c r="T165" s="691"/>
      <c r="U165" s="691"/>
      <c r="V165" s="691"/>
      <c r="W165" s="692"/>
    </row>
    <row r="166" spans="1:28" ht="14.25" thickTop="1" thickBot="1">
      <c r="L166" s="220"/>
      <c r="M166" s="221"/>
      <c r="N166" s="221"/>
      <c r="O166" s="221"/>
      <c r="P166" s="221"/>
      <c r="Q166" s="221"/>
      <c r="R166" s="221"/>
      <c r="S166" s="221"/>
      <c r="T166" s="221"/>
      <c r="U166" s="221"/>
      <c r="V166" s="221"/>
      <c r="W166" s="222" t="s">
        <v>34</v>
      </c>
    </row>
    <row r="167" spans="1:28" ht="14.25" thickTop="1" thickBot="1">
      <c r="L167" s="223"/>
      <c r="M167" s="263" t="s">
        <v>65</v>
      </c>
      <c r="N167" s="225"/>
      <c r="O167" s="263"/>
      <c r="P167" s="224"/>
      <c r="Q167" s="225"/>
      <c r="R167" s="224" t="s">
        <v>66</v>
      </c>
      <c r="S167" s="225"/>
      <c r="T167" s="263"/>
      <c r="U167" s="224"/>
      <c r="V167" s="224"/>
      <c r="W167" s="323" t="s">
        <v>2</v>
      </c>
    </row>
    <row r="168" spans="1:28" ht="13.5" thickTop="1">
      <c r="L168" s="227" t="s">
        <v>3</v>
      </c>
      <c r="M168" s="228"/>
      <c r="N168" s="229"/>
      <c r="O168" s="230"/>
      <c r="P168" s="231"/>
      <c r="Q168" s="230"/>
      <c r="R168" s="228"/>
      <c r="S168" s="229"/>
      <c r="T168" s="230"/>
      <c r="U168" s="231"/>
      <c r="V168" s="230"/>
      <c r="W168" s="324" t="s">
        <v>4</v>
      </c>
    </row>
    <row r="169" spans="1:28" ht="13.5" thickBot="1">
      <c r="L169" s="233"/>
      <c r="M169" s="234" t="s">
        <v>35</v>
      </c>
      <c r="N169" s="235" t="s">
        <v>36</v>
      </c>
      <c r="O169" s="236" t="s">
        <v>37</v>
      </c>
      <c r="P169" s="237" t="s">
        <v>32</v>
      </c>
      <c r="Q169" s="236" t="s">
        <v>7</v>
      </c>
      <c r="R169" s="234" t="s">
        <v>35</v>
      </c>
      <c r="S169" s="235" t="s">
        <v>36</v>
      </c>
      <c r="T169" s="236" t="s">
        <v>37</v>
      </c>
      <c r="U169" s="237" t="s">
        <v>32</v>
      </c>
      <c r="V169" s="236" t="s">
        <v>7</v>
      </c>
      <c r="W169" s="325"/>
    </row>
    <row r="170" spans="1:28" ht="5.25" customHeight="1" thickTop="1">
      <c r="L170" s="227"/>
      <c r="M170" s="239"/>
      <c r="N170" s="240"/>
      <c r="O170" s="241"/>
      <c r="P170" s="242"/>
      <c r="Q170" s="241"/>
      <c r="R170" s="239"/>
      <c r="S170" s="240"/>
      <c r="T170" s="241"/>
      <c r="U170" s="242"/>
      <c r="V170" s="241"/>
      <c r="W170" s="243"/>
    </row>
    <row r="171" spans="1:28">
      <c r="L171" s="227" t="s">
        <v>10</v>
      </c>
      <c r="M171" s="399">
        <v>0</v>
      </c>
      <c r="N171" s="400">
        <v>0</v>
      </c>
      <c r="O171" s="401">
        <f>+M171+N171</f>
        <v>0</v>
      </c>
      <c r="P171" s="402">
        <v>0</v>
      </c>
      <c r="Q171" s="401">
        <f t="shared" ref="Q171" si="174">O171+P171</f>
        <v>0</v>
      </c>
      <c r="R171" s="399">
        <v>0</v>
      </c>
      <c r="S171" s="400">
        <v>0</v>
      </c>
      <c r="T171" s="401">
        <f>+R171+S171</f>
        <v>0</v>
      </c>
      <c r="U171" s="402">
        <v>0</v>
      </c>
      <c r="V171" s="246">
        <f t="shared" ref="V171:V173" si="175">T171+U171</f>
        <v>0</v>
      </c>
      <c r="W171" s="652">
        <f>IF(Q171=0,0,((V171/Q171)-1)*100)</f>
        <v>0</v>
      </c>
    </row>
    <row r="172" spans="1:28">
      <c r="L172" s="227" t="s">
        <v>11</v>
      </c>
      <c r="M172" s="399">
        <v>0</v>
      </c>
      <c r="N172" s="400">
        <v>0</v>
      </c>
      <c r="O172" s="401">
        <f t="shared" ref="O172:O173" si="176">+M172+N172</f>
        <v>0</v>
      </c>
      <c r="P172" s="402">
        <v>0</v>
      </c>
      <c r="Q172" s="401">
        <f>O172+P172</f>
        <v>0</v>
      </c>
      <c r="R172" s="399">
        <v>0</v>
      </c>
      <c r="S172" s="400">
        <v>0</v>
      </c>
      <c r="T172" s="401">
        <f t="shared" ref="T172:T173" si="177">+R172+S172</f>
        <v>0</v>
      </c>
      <c r="U172" s="402">
        <v>0</v>
      </c>
      <c r="V172" s="246">
        <f>T172+U172</f>
        <v>0</v>
      </c>
      <c r="W172" s="652">
        <f>IF(Q172=0,0,((V172/Q172)-1)*100)</f>
        <v>0</v>
      </c>
    </row>
    <row r="173" spans="1:28" ht="13.5" thickBot="1">
      <c r="L173" s="233" t="s">
        <v>12</v>
      </c>
      <c r="M173" s="399">
        <v>0</v>
      </c>
      <c r="N173" s="400">
        <v>0</v>
      </c>
      <c r="O173" s="401">
        <f t="shared" si="176"/>
        <v>0</v>
      </c>
      <c r="P173" s="402">
        <v>0</v>
      </c>
      <c r="Q173" s="401">
        <f t="shared" ref="Q173" si="178">O173+P173</f>
        <v>0</v>
      </c>
      <c r="R173" s="399">
        <v>0</v>
      </c>
      <c r="S173" s="400">
        <v>0</v>
      </c>
      <c r="T173" s="401">
        <f t="shared" si="177"/>
        <v>0</v>
      </c>
      <c r="U173" s="402">
        <v>0</v>
      </c>
      <c r="V173" s="246">
        <f t="shared" si="175"/>
        <v>0</v>
      </c>
      <c r="W173" s="652">
        <f>IF(Q173=0,0,((V173/Q173)-1)*100)</f>
        <v>0</v>
      </c>
    </row>
    <row r="174" spans="1:28" ht="14.25" thickTop="1" thickBot="1">
      <c r="L174" s="249" t="s">
        <v>57</v>
      </c>
      <c r="M174" s="250">
        <f t="shared" ref="M174:Q174" si="179">+M171+M172+M173</f>
        <v>0</v>
      </c>
      <c r="N174" s="251">
        <f t="shared" si="179"/>
        <v>0</v>
      </c>
      <c r="O174" s="252">
        <f t="shared" si="179"/>
        <v>0</v>
      </c>
      <c r="P174" s="250">
        <f t="shared" si="179"/>
        <v>0</v>
      </c>
      <c r="Q174" s="252">
        <f t="shared" si="179"/>
        <v>0</v>
      </c>
      <c r="R174" s="250">
        <f t="shared" ref="R174:V174" si="180">+R171+R172+R173</f>
        <v>0</v>
      </c>
      <c r="S174" s="251">
        <f t="shared" si="180"/>
        <v>0</v>
      </c>
      <c r="T174" s="252">
        <f t="shared" si="180"/>
        <v>0</v>
      </c>
      <c r="U174" s="250">
        <f t="shared" si="180"/>
        <v>0</v>
      </c>
      <c r="V174" s="252">
        <f t="shared" si="180"/>
        <v>0</v>
      </c>
      <c r="W174" s="653">
        <f t="shared" ref="W174" si="181">IF(Q174=0,0,((V174/Q174)-1)*100)</f>
        <v>0</v>
      </c>
    </row>
    <row r="175" spans="1:28" ht="14.25" thickTop="1" thickBot="1">
      <c r="L175" s="227" t="s">
        <v>13</v>
      </c>
      <c r="M175" s="399">
        <v>0</v>
      </c>
      <c r="N175" s="400">
        <v>0</v>
      </c>
      <c r="O175" s="401">
        <f>M175+N175</f>
        <v>0</v>
      </c>
      <c r="P175" s="402">
        <v>0</v>
      </c>
      <c r="Q175" s="401">
        <f>O175+P175</f>
        <v>0</v>
      </c>
      <c r="R175" s="244">
        <v>0</v>
      </c>
      <c r="S175" s="245">
        <v>0</v>
      </c>
      <c r="T175" s="246">
        <f>R175+S175</f>
        <v>0</v>
      </c>
      <c r="U175" s="247">
        <v>0</v>
      </c>
      <c r="V175" s="246">
        <f>T175+U175</f>
        <v>0</v>
      </c>
      <c r="W175" s="652">
        <f t="shared" ref="W175:W176" si="182">IF(Q175=0,0,((V175/Q175)-1)*100)</f>
        <v>0</v>
      </c>
    </row>
    <row r="176" spans="1:28" ht="14.25" thickTop="1" thickBot="1">
      <c r="L176" s="249" t="s">
        <v>68</v>
      </c>
      <c r="M176" s="250">
        <f>+M174+M175</f>
        <v>0</v>
      </c>
      <c r="N176" s="251">
        <f t="shared" ref="N176:V176" si="183">+N174+N175</f>
        <v>0</v>
      </c>
      <c r="O176" s="252">
        <f t="shared" si="183"/>
        <v>0</v>
      </c>
      <c r="P176" s="250">
        <f t="shared" si="183"/>
        <v>0</v>
      </c>
      <c r="Q176" s="252">
        <f t="shared" si="183"/>
        <v>0</v>
      </c>
      <c r="R176" s="250">
        <f t="shared" si="183"/>
        <v>0</v>
      </c>
      <c r="S176" s="251">
        <f t="shared" si="183"/>
        <v>0</v>
      </c>
      <c r="T176" s="252">
        <f t="shared" si="183"/>
        <v>0</v>
      </c>
      <c r="U176" s="250">
        <f t="shared" si="183"/>
        <v>0</v>
      </c>
      <c r="V176" s="252">
        <f t="shared" si="183"/>
        <v>0</v>
      </c>
      <c r="W176" s="342">
        <f t="shared" si="182"/>
        <v>0</v>
      </c>
      <c r="AB176" s="290"/>
    </row>
    <row r="177" spans="1:27" ht="13.5" thickTop="1">
      <c r="L177" s="227" t="s">
        <v>14</v>
      </c>
      <c r="M177" s="399">
        <v>0</v>
      </c>
      <c r="N177" s="400">
        <v>0</v>
      </c>
      <c r="O177" s="401">
        <f>M177+N177</f>
        <v>0</v>
      </c>
      <c r="P177" s="402">
        <v>0</v>
      </c>
      <c r="Q177" s="401">
        <f>O177+P177</f>
        <v>0</v>
      </c>
      <c r="R177" s="244"/>
      <c r="S177" s="245"/>
      <c r="T177" s="246"/>
      <c r="U177" s="247"/>
      <c r="V177" s="246"/>
      <c r="W177" s="248"/>
    </row>
    <row r="178" spans="1:27" ht="13.5" thickBot="1">
      <c r="L178" s="227" t="s">
        <v>15</v>
      </c>
      <c r="M178" s="399">
        <v>0</v>
      </c>
      <c r="N178" s="400">
        <v>0</v>
      </c>
      <c r="O178" s="401">
        <f>M178+N178</f>
        <v>0</v>
      </c>
      <c r="P178" s="402">
        <v>0</v>
      </c>
      <c r="Q178" s="401">
        <f>O178+P178</f>
        <v>0</v>
      </c>
      <c r="R178" s="244"/>
      <c r="S178" s="245"/>
      <c r="T178" s="246"/>
      <c r="U178" s="247"/>
      <c r="V178" s="246"/>
      <c r="W178" s="248"/>
    </row>
    <row r="179" spans="1:27" ht="14.25" thickTop="1" thickBot="1">
      <c r="L179" s="249" t="s">
        <v>61</v>
      </c>
      <c r="M179" s="250">
        <f t="shared" ref="M179:Q179" si="184">+M175+M177+M178</f>
        <v>0</v>
      </c>
      <c r="N179" s="251">
        <f t="shared" si="184"/>
        <v>0</v>
      </c>
      <c r="O179" s="252">
        <f t="shared" si="184"/>
        <v>0</v>
      </c>
      <c r="P179" s="250">
        <f t="shared" si="184"/>
        <v>0</v>
      </c>
      <c r="Q179" s="252">
        <f t="shared" si="184"/>
        <v>0</v>
      </c>
      <c r="R179" s="250"/>
      <c r="S179" s="251"/>
      <c r="T179" s="252"/>
      <c r="U179" s="250"/>
      <c r="V179" s="252"/>
      <c r="W179" s="253"/>
    </row>
    <row r="180" spans="1:27" ht="13.5" thickTop="1">
      <c r="L180" s="227" t="s">
        <v>16</v>
      </c>
      <c r="M180" s="399">
        <v>0</v>
      </c>
      <c r="N180" s="400">
        <v>0</v>
      </c>
      <c r="O180" s="401">
        <f>SUM(M180:N180)</f>
        <v>0</v>
      </c>
      <c r="P180" s="402">
        <v>0</v>
      </c>
      <c r="Q180" s="401">
        <f t="shared" ref="Q180" si="185">O180+P180</f>
        <v>0</v>
      </c>
      <c r="R180" s="244"/>
      <c r="S180" s="245"/>
      <c r="T180" s="246"/>
      <c r="U180" s="247"/>
      <c r="V180" s="246"/>
      <c r="W180" s="248"/>
    </row>
    <row r="181" spans="1:27">
      <c r="L181" s="227" t="s">
        <v>17</v>
      </c>
      <c r="M181" s="399">
        <v>0</v>
      </c>
      <c r="N181" s="400">
        <v>0</v>
      </c>
      <c r="O181" s="401">
        <f>SUM(M181:N181)</f>
        <v>0</v>
      </c>
      <c r="P181" s="402">
        <v>0</v>
      </c>
      <c r="Q181" s="401">
        <f>O181+P181</f>
        <v>0</v>
      </c>
      <c r="R181" s="244"/>
      <c r="S181" s="245"/>
      <c r="T181" s="246"/>
      <c r="U181" s="247"/>
      <c r="V181" s="246"/>
      <c r="W181" s="248"/>
    </row>
    <row r="182" spans="1:27" ht="13.5" thickBot="1">
      <c r="L182" s="227" t="s">
        <v>18</v>
      </c>
      <c r="M182" s="399">
        <v>0</v>
      </c>
      <c r="N182" s="400">
        <v>0</v>
      </c>
      <c r="O182" s="254">
        <f>SUM(M182:N182)</f>
        <v>0</v>
      </c>
      <c r="P182" s="255">
        <v>0</v>
      </c>
      <c r="Q182" s="254">
        <f>O182+P182</f>
        <v>0</v>
      </c>
      <c r="R182" s="244"/>
      <c r="S182" s="245"/>
      <c r="T182" s="254"/>
      <c r="U182" s="255"/>
      <c r="V182" s="254"/>
      <c r="W182" s="248"/>
    </row>
    <row r="183" spans="1:27" ht="14.25" thickTop="1" thickBot="1">
      <c r="L183" s="256" t="s">
        <v>19</v>
      </c>
      <c r="M183" s="257">
        <f t="shared" ref="M183:Q183" si="186">+M180+M181+M182</f>
        <v>0</v>
      </c>
      <c r="N183" s="257">
        <f t="shared" si="186"/>
        <v>0</v>
      </c>
      <c r="O183" s="258">
        <f t="shared" si="186"/>
        <v>0</v>
      </c>
      <c r="P183" s="259">
        <f t="shared" si="186"/>
        <v>0</v>
      </c>
      <c r="Q183" s="258">
        <f t="shared" si="186"/>
        <v>0</v>
      </c>
      <c r="R183" s="257"/>
      <c r="S183" s="257"/>
      <c r="T183" s="258"/>
      <c r="U183" s="259"/>
      <c r="V183" s="258"/>
      <c r="W183" s="260"/>
    </row>
    <row r="184" spans="1:27" ht="13.5" thickTop="1">
      <c r="A184" s="355"/>
      <c r="K184" s="355"/>
      <c r="L184" s="227" t="s">
        <v>21</v>
      </c>
      <c r="M184" s="399">
        <v>0</v>
      </c>
      <c r="N184" s="400">
        <v>0</v>
      </c>
      <c r="O184" s="254">
        <f>SUM(M184:N184)</f>
        <v>0</v>
      </c>
      <c r="P184" s="261">
        <v>0</v>
      </c>
      <c r="Q184" s="254">
        <f>O184+P184</f>
        <v>0</v>
      </c>
      <c r="R184" s="244"/>
      <c r="S184" s="245"/>
      <c r="T184" s="254"/>
      <c r="U184" s="261"/>
      <c r="V184" s="254"/>
      <c r="W184" s="248"/>
    </row>
    <row r="185" spans="1:27">
      <c r="A185" s="355"/>
      <c r="K185" s="355"/>
      <c r="L185" s="227" t="s">
        <v>22</v>
      </c>
      <c r="M185" s="399">
        <v>0</v>
      </c>
      <c r="N185" s="400">
        <v>0</v>
      </c>
      <c r="O185" s="254">
        <f>SUM(M185:N185)</f>
        <v>0</v>
      </c>
      <c r="P185" s="402">
        <v>0</v>
      </c>
      <c r="Q185" s="254">
        <f>O185+P185</f>
        <v>0</v>
      </c>
      <c r="R185" s="399"/>
      <c r="S185" s="400"/>
      <c r="T185" s="254"/>
      <c r="U185" s="402"/>
      <c r="V185" s="254"/>
      <c r="W185" s="248"/>
    </row>
    <row r="186" spans="1:27" ht="13.5" thickBot="1">
      <c r="A186" s="355"/>
      <c r="K186" s="355"/>
      <c r="L186" s="227" t="s">
        <v>23</v>
      </c>
      <c r="M186" s="399">
        <v>0</v>
      </c>
      <c r="N186" s="400">
        <v>0</v>
      </c>
      <c r="O186" s="254">
        <f>SUM(M186:N186)</f>
        <v>0</v>
      </c>
      <c r="P186" s="402">
        <v>0</v>
      </c>
      <c r="Q186" s="254">
        <f>O186+P186</f>
        <v>0</v>
      </c>
      <c r="R186" s="244"/>
      <c r="S186" s="245"/>
      <c r="T186" s="254"/>
      <c r="U186" s="247"/>
      <c r="V186" s="254"/>
      <c r="W186" s="248"/>
    </row>
    <row r="187" spans="1:27" ht="14.25" thickTop="1" thickBot="1">
      <c r="L187" s="249" t="s">
        <v>40</v>
      </c>
      <c r="M187" s="250">
        <f t="shared" ref="M187:Q187" si="187">+M184+M185+M186</f>
        <v>0</v>
      </c>
      <c r="N187" s="251">
        <f t="shared" si="187"/>
        <v>0</v>
      </c>
      <c r="O187" s="252">
        <f t="shared" si="187"/>
        <v>0</v>
      </c>
      <c r="P187" s="250">
        <f t="shared" si="187"/>
        <v>0</v>
      </c>
      <c r="Q187" s="252">
        <f t="shared" si="187"/>
        <v>0</v>
      </c>
      <c r="R187" s="250"/>
      <c r="S187" s="251"/>
      <c r="T187" s="252"/>
      <c r="U187" s="250"/>
      <c r="V187" s="252"/>
      <c r="W187" s="253"/>
    </row>
    <row r="188" spans="1:27" ht="14.25" thickTop="1" thickBot="1">
      <c r="L188" s="249" t="s">
        <v>62</v>
      </c>
      <c r="M188" s="250">
        <f t="shared" ref="M188:Q188" si="188">M179+M183+M184+M185+M186</f>
        <v>0</v>
      </c>
      <c r="N188" s="251">
        <f t="shared" si="188"/>
        <v>0</v>
      </c>
      <c r="O188" s="252">
        <f t="shared" si="188"/>
        <v>0</v>
      </c>
      <c r="P188" s="250">
        <f t="shared" si="188"/>
        <v>0</v>
      </c>
      <c r="Q188" s="252">
        <f t="shared" si="188"/>
        <v>0</v>
      </c>
      <c r="R188" s="250"/>
      <c r="S188" s="251"/>
      <c r="T188" s="252"/>
      <c r="U188" s="250"/>
      <c r="V188" s="252"/>
      <c r="W188" s="253"/>
      <c r="X188" s="1"/>
      <c r="AA188" s="1"/>
    </row>
    <row r="189" spans="1:27" ht="14.25" thickTop="1" thickBot="1">
      <c r="L189" s="249" t="s">
        <v>63</v>
      </c>
      <c r="M189" s="250">
        <f t="shared" ref="M189:Q189" si="189">+M174+M179+M183+M187</f>
        <v>0</v>
      </c>
      <c r="N189" s="251">
        <f t="shared" si="189"/>
        <v>0</v>
      </c>
      <c r="O189" s="252">
        <f t="shared" si="189"/>
        <v>0</v>
      </c>
      <c r="P189" s="250">
        <f t="shared" si="189"/>
        <v>0</v>
      </c>
      <c r="Q189" s="252">
        <f t="shared" si="189"/>
        <v>0</v>
      </c>
      <c r="R189" s="250"/>
      <c r="S189" s="251"/>
      <c r="T189" s="252"/>
      <c r="U189" s="250"/>
      <c r="V189" s="252"/>
      <c r="W189" s="253"/>
    </row>
    <row r="190" spans="1:27" ht="14.25" thickTop="1" thickBot="1">
      <c r="L190" s="262" t="s">
        <v>60</v>
      </c>
      <c r="M190" s="221"/>
      <c r="N190" s="221"/>
      <c r="O190" s="221"/>
      <c r="P190" s="221"/>
      <c r="Q190" s="221"/>
      <c r="R190" s="221"/>
      <c r="S190" s="221"/>
      <c r="T190" s="221"/>
      <c r="U190" s="221"/>
      <c r="V190" s="221"/>
      <c r="W190" s="221"/>
    </row>
    <row r="191" spans="1:27" ht="13.5" thickTop="1">
      <c r="L191" s="687" t="s">
        <v>55</v>
      </c>
      <c r="M191" s="688"/>
      <c r="N191" s="688"/>
      <c r="O191" s="688"/>
      <c r="P191" s="688"/>
      <c r="Q191" s="688"/>
      <c r="R191" s="688"/>
      <c r="S191" s="688"/>
      <c r="T191" s="688"/>
      <c r="U191" s="688"/>
      <c r="V191" s="688"/>
      <c r="W191" s="689"/>
    </row>
    <row r="192" spans="1:27" ht="13.5" thickBot="1">
      <c r="L192" s="690" t="s">
        <v>52</v>
      </c>
      <c r="M192" s="691"/>
      <c r="N192" s="691"/>
      <c r="O192" s="691"/>
      <c r="P192" s="691"/>
      <c r="Q192" s="691"/>
      <c r="R192" s="691"/>
      <c r="S192" s="691"/>
      <c r="T192" s="691"/>
      <c r="U192" s="691"/>
      <c r="V192" s="691"/>
      <c r="W192" s="692"/>
    </row>
    <row r="193" spans="12:28" ht="14.25" thickTop="1" thickBot="1">
      <c r="L193" s="220"/>
      <c r="M193" s="221"/>
      <c r="N193" s="221"/>
      <c r="O193" s="221"/>
      <c r="P193" s="221"/>
      <c r="Q193" s="221"/>
      <c r="R193" s="221"/>
      <c r="S193" s="221"/>
      <c r="T193" s="221"/>
      <c r="U193" s="221"/>
      <c r="V193" s="221"/>
      <c r="W193" s="222" t="s">
        <v>34</v>
      </c>
    </row>
    <row r="194" spans="12:28" ht="14.25" thickTop="1" thickBot="1">
      <c r="L194" s="223"/>
      <c r="M194" s="263" t="s">
        <v>65</v>
      </c>
      <c r="N194" s="225"/>
      <c r="O194" s="263"/>
      <c r="P194" s="224"/>
      <c r="Q194" s="225"/>
      <c r="R194" s="224" t="s">
        <v>66</v>
      </c>
      <c r="S194" s="225"/>
      <c r="T194" s="263"/>
      <c r="U194" s="224"/>
      <c r="V194" s="224"/>
      <c r="W194" s="323" t="s">
        <v>2</v>
      </c>
    </row>
    <row r="195" spans="12:28" ht="13.5" thickTop="1">
      <c r="L195" s="227" t="s">
        <v>3</v>
      </c>
      <c r="M195" s="228"/>
      <c r="N195" s="229"/>
      <c r="O195" s="230"/>
      <c r="P195" s="231"/>
      <c r="Q195" s="230"/>
      <c r="R195" s="228"/>
      <c r="S195" s="229"/>
      <c r="T195" s="230"/>
      <c r="U195" s="231"/>
      <c r="V195" s="230"/>
      <c r="W195" s="324" t="s">
        <v>4</v>
      </c>
    </row>
    <row r="196" spans="12:28" ht="13.5" thickBot="1">
      <c r="L196" s="233"/>
      <c r="M196" s="234" t="s">
        <v>35</v>
      </c>
      <c r="N196" s="235" t="s">
        <v>36</v>
      </c>
      <c r="O196" s="236" t="s">
        <v>37</v>
      </c>
      <c r="P196" s="237" t="s">
        <v>32</v>
      </c>
      <c r="Q196" s="236" t="s">
        <v>7</v>
      </c>
      <c r="R196" s="234" t="s">
        <v>35</v>
      </c>
      <c r="S196" s="235" t="s">
        <v>36</v>
      </c>
      <c r="T196" s="236" t="s">
        <v>37</v>
      </c>
      <c r="U196" s="237" t="s">
        <v>32</v>
      </c>
      <c r="V196" s="236" t="s">
        <v>7</v>
      </c>
      <c r="W196" s="325"/>
    </row>
    <row r="197" spans="12:28" ht="6" customHeight="1" thickTop="1">
      <c r="L197" s="227"/>
      <c r="M197" s="239"/>
      <c r="N197" s="240"/>
      <c r="O197" s="241"/>
      <c r="P197" s="242"/>
      <c r="Q197" s="241"/>
      <c r="R197" s="239"/>
      <c r="S197" s="240"/>
      <c r="T197" s="241"/>
      <c r="U197" s="242"/>
      <c r="V197" s="241"/>
      <c r="W197" s="243"/>
    </row>
    <row r="198" spans="12:28">
      <c r="L198" s="227" t="s">
        <v>10</v>
      </c>
      <c r="M198" s="399">
        <v>131</v>
      </c>
      <c r="N198" s="400">
        <v>111</v>
      </c>
      <c r="O198" s="401">
        <f>+M198+N198</f>
        <v>242</v>
      </c>
      <c r="P198" s="284">
        <v>0</v>
      </c>
      <c r="Q198" s="401">
        <f>O198+P198</f>
        <v>242</v>
      </c>
      <c r="R198" s="399">
        <v>0</v>
      </c>
      <c r="S198" s="400">
        <v>0</v>
      </c>
      <c r="T198" s="401">
        <f>+R198+S198</f>
        <v>0</v>
      </c>
      <c r="U198" s="284">
        <v>0</v>
      </c>
      <c r="V198" s="246">
        <f>T198+U198</f>
        <v>0</v>
      </c>
      <c r="W198" s="248">
        <f>IF(Q198=0,0,((V198/Q198)-1)*100)</f>
        <v>-100</v>
      </c>
    </row>
    <row r="199" spans="12:28">
      <c r="L199" s="227" t="s">
        <v>11</v>
      </c>
      <c r="M199" s="399">
        <v>164</v>
      </c>
      <c r="N199" s="400">
        <v>100</v>
      </c>
      <c r="O199" s="401">
        <f t="shared" ref="O199:O200" si="190">+M199+N199</f>
        <v>264</v>
      </c>
      <c r="P199" s="284">
        <v>0</v>
      </c>
      <c r="Q199" s="401">
        <f>O199+P199</f>
        <v>264</v>
      </c>
      <c r="R199" s="399">
        <v>1</v>
      </c>
      <c r="S199" s="400">
        <v>0</v>
      </c>
      <c r="T199" s="401">
        <f t="shared" ref="T199:T200" si="191">+R199+S199</f>
        <v>1</v>
      </c>
      <c r="U199" s="284">
        <v>0</v>
      </c>
      <c r="V199" s="246">
        <f>T199+U199</f>
        <v>1</v>
      </c>
      <c r="W199" s="248">
        <f>IF(Q199=0,0,((V199/Q199)-1)*100)</f>
        <v>-99.621212121212125</v>
      </c>
    </row>
    <row r="200" spans="12:28" ht="13.5" thickBot="1">
      <c r="L200" s="233" t="s">
        <v>12</v>
      </c>
      <c r="M200" s="399">
        <v>159</v>
      </c>
      <c r="N200" s="400">
        <v>93</v>
      </c>
      <c r="O200" s="276">
        <f t="shared" si="190"/>
        <v>252</v>
      </c>
      <c r="P200" s="284">
        <v>0</v>
      </c>
      <c r="Q200" s="401">
        <f t="shared" ref="Q200" si="192">O200+P200</f>
        <v>252</v>
      </c>
      <c r="R200" s="399">
        <v>1</v>
      </c>
      <c r="S200" s="400">
        <v>0</v>
      </c>
      <c r="T200" s="276">
        <f t="shared" si="191"/>
        <v>1</v>
      </c>
      <c r="U200" s="284">
        <v>0</v>
      </c>
      <c r="V200" s="246">
        <f t="shared" ref="V200" si="193">T200+U200</f>
        <v>1</v>
      </c>
      <c r="W200" s="248">
        <f>IF(Q200=0,0,((V200/Q200)-1)*100)</f>
        <v>-99.603174603174608</v>
      </c>
    </row>
    <row r="201" spans="12:28" ht="14.25" thickTop="1" thickBot="1">
      <c r="L201" s="249" t="s">
        <v>38</v>
      </c>
      <c r="M201" s="250">
        <f t="shared" ref="M201:Q201" si="194">+M198+M199+M200</f>
        <v>454</v>
      </c>
      <c r="N201" s="251">
        <f t="shared" si="194"/>
        <v>304</v>
      </c>
      <c r="O201" s="252">
        <f t="shared" si="194"/>
        <v>758</v>
      </c>
      <c r="P201" s="250">
        <f t="shared" si="194"/>
        <v>0</v>
      </c>
      <c r="Q201" s="252">
        <f t="shared" si="194"/>
        <v>758</v>
      </c>
      <c r="R201" s="250">
        <f t="shared" ref="R201:V201" si="195">+R198+R199+R200</f>
        <v>2</v>
      </c>
      <c r="S201" s="251">
        <f t="shared" si="195"/>
        <v>0</v>
      </c>
      <c r="T201" s="252">
        <f t="shared" si="195"/>
        <v>2</v>
      </c>
      <c r="U201" s="250">
        <f t="shared" si="195"/>
        <v>0</v>
      </c>
      <c r="V201" s="252">
        <f t="shared" si="195"/>
        <v>2</v>
      </c>
      <c r="W201" s="253">
        <f t="shared" ref="W201" si="196">IF(Q201=0,0,((V201/Q201)-1)*100)</f>
        <v>-99.736147757255935</v>
      </c>
    </row>
    <row r="202" spans="12:28" ht="14.25" thickTop="1" thickBot="1">
      <c r="L202" s="227" t="s">
        <v>13</v>
      </c>
      <c r="M202" s="399">
        <v>150</v>
      </c>
      <c r="N202" s="400">
        <v>89</v>
      </c>
      <c r="O202" s="401">
        <f>M202+N202</f>
        <v>239</v>
      </c>
      <c r="P202" s="284">
        <v>0</v>
      </c>
      <c r="Q202" s="401">
        <f>O202+P202</f>
        <v>239</v>
      </c>
      <c r="R202" s="244">
        <v>0</v>
      </c>
      <c r="S202" s="245">
        <v>0</v>
      </c>
      <c r="T202" s="401">
        <f>R202+S202</f>
        <v>0</v>
      </c>
      <c r="U202" s="284">
        <v>0</v>
      </c>
      <c r="V202" s="246">
        <f>T202+U202</f>
        <v>0</v>
      </c>
      <c r="W202" s="248">
        <f t="shared" ref="W202:W203" si="197">IF(Q202=0,0,((V202/Q202)-1)*100)</f>
        <v>-100</v>
      </c>
    </row>
    <row r="203" spans="12:28" ht="14.25" thickTop="1" thickBot="1">
      <c r="L203" s="249" t="s">
        <v>68</v>
      </c>
      <c r="M203" s="250">
        <f>+M201+M202</f>
        <v>604</v>
      </c>
      <c r="N203" s="251">
        <f t="shared" ref="N203:V203" si="198">+N201+N202</f>
        <v>393</v>
      </c>
      <c r="O203" s="252">
        <f t="shared" si="198"/>
        <v>997</v>
      </c>
      <c r="P203" s="250">
        <f t="shared" si="198"/>
        <v>0</v>
      </c>
      <c r="Q203" s="252">
        <f t="shared" si="198"/>
        <v>997</v>
      </c>
      <c r="R203" s="250">
        <f t="shared" si="198"/>
        <v>2</v>
      </c>
      <c r="S203" s="251">
        <f t="shared" si="198"/>
        <v>0</v>
      </c>
      <c r="T203" s="252">
        <f t="shared" si="198"/>
        <v>2</v>
      </c>
      <c r="U203" s="250">
        <f t="shared" si="198"/>
        <v>0</v>
      </c>
      <c r="V203" s="252">
        <f t="shared" si="198"/>
        <v>2</v>
      </c>
      <c r="W203" s="651">
        <f t="shared" si="197"/>
        <v>-99.799398194583759</v>
      </c>
      <c r="AB203" s="290"/>
    </row>
    <row r="204" spans="12:28" ht="13.5" thickTop="1">
      <c r="L204" s="227" t="s">
        <v>14</v>
      </c>
      <c r="M204" s="399">
        <v>150</v>
      </c>
      <c r="N204" s="400">
        <v>90</v>
      </c>
      <c r="O204" s="401">
        <f>M204+N204</f>
        <v>240</v>
      </c>
      <c r="P204" s="284">
        <v>0</v>
      </c>
      <c r="Q204" s="401">
        <f>O204+P204</f>
        <v>240</v>
      </c>
      <c r="R204" s="244"/>
      <c r="S204" s="245"/>
      <c r="T204" s="401"/>
      <c r="U204" s="284"/>
      <c r="V204" s="246"/>
      <c r="W204" s="248"/>
    </row>
    <row r="205" spans="12:28" ht="13.5" thickBot="1">
      <c r="L205" s="227" t="s">
        <v>15</v>
      </c>
      <c r="M205" s="399">
        <v>167</v>
      </c>
      <c r="N205" s="400">
        <v>99</v>
      </c>
      <c r="O205" s="401">
        <f>M205+N205</f>
        <v>266</v>
      </c>
      <c r="P205" s="284">
        <v>0</v>
      </c>
      <c r="Q205" s="401">
        <f>O205+P205</f>
        <v>266</v>
      </c>
      <c r="R205" s="244"/>
      <c r="S205" s="245"/>
      <c r="T205" s="401"/>
      <c r="U205" s="284"/>
      <c r="V205" s="246"/>
      <c r="W205" s="248"/>
    </row>
    <row r="206" spans="12:28" ht="14.25" thickTop="1" thickBot="1">
      <c r="L206" s="249" t="s">
        <v>61</v>
      </c>
      <c r="M206" s="250">
        <f t="shared" ref="M206:Q206" si="199">+M202+M204+M205</f>
        <v>467</v>
      </c>
      <c r="N206" s="251">
        <f t="shared" si="199"/>
        <v>278</v>
      </c>
      <c r="O206" s="252">
        <f t="shared" si="199"/>
        <v>745</v>
      </c>
      <c r="P206" s="250">
        <f t="shared" si="199"/>
        <v>0</v>
      </c>
      <c r="Q206" s="252">
        <f t="shared" si="199"/>
        <v>745</v>
      </c>
      <c r="R206" s="250"/>
      <c r="S206" s="251"/>
      <c r="T206" s="252"/>
      <c r="U206" s="250"/>
      <c r="V206" s="252"/>
      <c r="W206" s="253"/>
    </row>
    <row r="207" spans="12:28" ht="13.5" thickTop="1">
      <c r="L207" s="227" t="s">
        <v>16</v>
      </c>
      <c r="M207" s="399">
        <v>131</v>
      </c>
      <c r="N207" s="400">
        <v>89</v>
      </c>
      <c r="O207" s="401">
        <f>SUM(M207:N207)</f>
        <v>220</v>
      </c>
      <c r="P207" s="284">
        <v>0</v>
      </c>
      <c r="Q207" s="401">
        <f>O207+P207</f>
        <v>220</v>
      </c>
      <c r="R207" s="244"/>
      <c r="S207" s="245"/>
      <c r="T207" s="401"/>
      <c r="U207" s="284"/>
      <c r="V207" s="246"/>
      <c r="W207" s="248"/>
    </row>
    <row r="208" spans="12:28">
      <c r="L208" s="227" t="s">
        <v>17</v>
      </c>
      <c r="M208" s="399">
        <v>136</v>
      </c>
      <c r="N208" s="400">
        <v>104</v>
      </c>
      <c r="O208" s="401">
        <f>SUM(M208:N208)</f>
        <v>240</v>
      </c>
      <c r="P208" s="284">
        <v>0</v>
      </c>
      <c r="Q208" s="401">
        <f>O208+P208</f>
        <v>240</v>
      </c>
      <c r="R208" s="244"/>
      <c r="S208" s="245"/>
      <c r="T208" s="401"/>
      <c r="U208" s="284"/>
      <c r="V208" s="246"/>
      <c r="W208" s="248"/>
    </row>
    <row r="209" spans="1:27" ht="13.5" thickBot="1">
      <c r="L209" s="227" t="s">
        <v>18</v>
      </c>
      <c r="M209" s="399">
        <v>142</v>
      </c>
      <c r="N209" s="400">
        <v>94</v>
      </c>
      <c r="O209" s="401">
        <f>SUM(M209:N209)</f>
        <v>236</v>
      </c>
      <c r="P209" s="285">
        <v>0</v>
      </c>
      <c r="Q209" s="254">
        <f>O209+P209</f>
        <v>236</v>
      </c>
      <c r="R209" s="244"/>
      <c r="S209" s="245"/>
      <c r="T209" s="401"/>
      <c r="U209" s="285"/>
      <c r="V209" s="254"/>
      <c r="W209" s="248"/>
    </row>
    <row r="210" spans="1:27" ht="14.25" thickTop="1" thickBot="1">
      <c r="L210" s="256" t="s">
        <v>19</v>
      </c>
      <c r="M210" s="257">
        <f t="shared" ref="M210:Q210" si="200">+M207+M208+M209</f>
        <v>409</v>
      </c>
      <c r="N210" s="257">
        <f t="shared" si="200"/>
        <v>287</v>
      </c>
      <c r="O210" s="258">
        <f t="shared" si="200"/>
        <v>696</v>
      </c>
      <c r="P210" s="259">
        <f t="shared" si="200"/>
        <v>0</v>
      </c>
      <c r="Q210" s="258">
        <f t="shared" si="200"/>
        <v>696</v>
      </c>
      <c r="R210" s="257"/>
      <c r="S210" s="257"/>
      <c r="T210" s="258"/>
      <c r="U210" s="259"/>
      <c r="V210" s="258"/>
      <c r="W210" s="260"/>
    </row>
    <row r="211" spans="1:27" ht="13.5" thickTop="1">
      <c r="A211" s="355"/>
      <c r="K211" s="355"/>
      <c r="L211" s="227" t="s">
        <v>21</v>
      </c>
      <c r="M211" s="399">
        <v>137</v>
      </c>
      <c r="N211" s="400">
        <v>95</v>
      </c>
      <c r="O211" s="401">
        <f>SUM(M211:N211)</f>
        <v>232</v>
      </c>
      <c r="P211" s="286">
        <v>0</v>
      </c>
      <c r="Q211" s="254">
        <f>O211+P211</f>
        <v>232</v>
      </c>
      <c r="R211" s="244"/>
      <c r="S211" s="245"/>
      <c r="T211" s="401"/>
      <c r="U211" s="286"/>
      <c r="V211" s="254"/>
      <c r="W211" s="248"/>
    </row>
    <row r="212" spans="1:27">
      <c r="A212" s="355"/>
      <c r="K212" s="355"/>
      <c r="L212" s="227" t="s">
        <v>22</v>
      </c>
      <c r="M212" s="399">
        <v>164</v>
      </c>
      <c r="N212" s="400">
        <v>97</v>
      </c>
      <c r="O212" s="401">
        <f>SUM(M212:N212)</f>
        <v>261</v>
      </c>
      <c r="P212" s="284">
        <v>0</v>
      </c>
      <c r="Q212" s="254">
        <f>O212+P212</f>
        <v>261</v>
      </c>
      <c r="R212" s="399"/>
      <c r="S212" s="400"/>
      <c r="T212" s="401"/>
      <c r="U212" s="284"/>
      <c r="V212" s="254"/>
      <c r="W212" s="248"/>
    </row>
    <row r="213" spans="1:27" ht="13.5" thickBot="1">
      <c r="A213" s="355"/>
      <c r="K213" s="355"/>
      <c r="L213" s="227" t="s">
        <v>23</v>
      </c>
      <c r="M213" s="399">
        <v>41</v>
      </c>
      <c r="N213" s="400">
        <v>26</v>
      </c>
      <c r="O213" s="401">
        <f>SUM(M213:N213)</f>
        <v>67</v>
      </c>
      <c r="P213" s="284">
        <v>0</v>
      </c>
      <c r="Q213" s="254">
        <f>O213+P213</f>
        <v>67</v>
      </c>
      <c r="R213" s="244"/>
      <c r="S213" s="245"/>
      <c r="T213" s="401"/>
      <c r="U213" s="284"/>
      <c r="V213" s="254"/>
      <c r="W213" s="248"/>
    </row>
    <row r="214" spans="1:27" ht="14.25" thickTop="1" thickBot="1">
      <c r="L214" s="249" t="s">
        <v>40</v>
      </c>
      <c r="M214" s="250">
        <f t="shared" ref="M214:Q214" si="201">+M211+M212+M213</f>
        <v>342</v>
      </c>
      <c r="N214" s="251">
        <f t="shared" si="201"/>
        <v>218</v>
      </c>
      <c r="O214" s="252">
        <f t="shared" si="201"/>
        <v>560</v>
      </c>
      <c r="P214" s="250">
        <f t="shared" si="201"/>
        <v>0</v>
      </c>
      <c r="Q214" s="252">
        <f t="shared" si="201"/>
        <v>560</v>
      </c>
      <c r="R214" s="250"/>
      <c r="S214" s="251"/>
      <c r="T214" s="252"/>
      <c r="U214" s="250"/>
      <c r="V214" s="252"/>
      <c r="W214" s="253"/>
    </row>
    <row r="215" spans="1:27" ht="14.25" thickTop="1" thickBot="1">
      <c r="L215" s="249" t="s">
        <v>62</v>
      </c>
      <c r="M215" s="250">
        <f t="shared" ref="M215:Q215" si="202">M206+M210+M211+M212+M213</f>
        <v>1218</v>
      </c>
      <c r="N215" s="251">
        <f t="shared" si="202"/>
        <v>783</v>
      </c>
      <c r="O215" s="252">
        <f t="shared" si="202"/>
        <v>2001</v>
      </c>
      <c r="P215" s="250">
        <f t="shared" si="202"/>
        <v>0</v>
      </c>
      <c r="Q215" s="252">
        <f t="shared" si="202"/>
        <v>2001</v>
      </c>
      <c r="R215" s="250"/>
      <c r="S215" s="251"/>
      <c r="T215" s="252"/>
      <c r="U215" s="250"/>
      <c r="V215" s="252"/>
      <c r="W215" s="253"/>
      <c r="X215" s="1"/>
      <c r="AA215" s="1"/>
    </row>
    <row r="216" spans="1:27" ht="14.25" thickTop="1" thickBot="1">
      <c r="L216" s="249" t="s">
        <v>63</v>
      </c>
      <c r="M216" s="250">
        <f t="shared" ref="M216:Q216" si="203">+M201+M206+M210+M214</f>
        <v>1672</v>
      </c>
      <c r="N216" s="251">
        <f t="shared" si="203"/>
        <v>1087</v>
      </c>
      <c r="O216" s="252">
        <f t="shared" si="203"/>
        <v>2759</v>
      </c>
      <c r="P216" s="250">
        <f t="shared" si="203"/>
        <v>0</v>
      </c>
      <c r="Q216" s="252">
        <f t="shared" si="203"/>
        <v>2759</v>
      </c>
      <c r="R216" s="250"/>
      <c r="S216" s="251"/>
      <c r="T216" s="252"/>
      <c r="U216" s="250"/>
      <c r="V216" s="252"/>
      <c r="W216" s="253"/>
    </row>
    <row r="217" spans="1:27" ht="14.25" thickTop="1" thickBot="1">
      <c r="L217" s="262" t="s">
        <v>60</v>
      </c>
      <c r="M217" s="221"/>
      <c r="N217" s="221"/>
      <c r="O217" s="221"/>
      <c r="P217" s="221"/>
      <c r="Q217" s="53"/>
      <c r="R217" s="53"/>
      <c r="S217" s="53"/>
      <c r="T217" s="53"/>
      <c r="U217" s="53"/>
      <c r="V217" s="53"/>
      <c r="W217" s="54"/>
    </row>
    <row r="218" spans="1:27" ht="13.5" thickTop="1">
      <c r="L218" s="681" t="s">
        <v>56</v>
      </c>
      <c r="M218" s="682"/>
      <c r="N218" s="682"/>
      <c r="O218" s="682"/>
      <c r="P218" s="682"/>
      <c r="Q218" s="682"/>
      <c r="R218" s="682"/>
      <c r="S218" s="682"/>
      <c r="T218" s="682"/>
      <c r="U218" s="682"/>
      <c r="V218" s="682"/>
      <c r="W218" s="683"/>
    </row>
    <row r="219" spans="1:27" ht="13.5" thickBot="1">
      <c r="L219" s="684" t="s">
        <v>53</v>
      </c>
      <c r="M219" s="685"/>
      <c r="N219" s="685"/>
      <c r="O219" s="685"/>
      <c r="P219" s="685"/>
      <c r="Q219" s="685"/>
      <c r="R219" s="685"/>
      <c r="S219" s="685"/>
      <c r="T219" s="685"/>
      <c r="U219" s="685"/>
      <c r="V219" s="685"/>
      <c r="W219" s="686"/>
    </row>
    <row r="220" spans="1:27" ht="14.25" thickTop="1" thickBot="1">
      <c r="L220" s="220"/>
      <c r="M220" s="221"/>
      <c r="N220" s="221"/>
      <c r="O220" s="221"/>
      <c r="P220" s="221"/>
      <c r="Q220" s="221"/>
      <c r="R220" s="221"/>
      <c r="S220" s="221"/>
      <c r="T220" s="221"/>
      <c r="U220" s="221"/>
      <c r="V220" s="221"/>
      <c r="W220" s="222" t="s">
        <v>34</v>
      </c>
    </row>
    <row r="221" spans="1:27" ht="14.25" thickTop="1" thickBot="1">
      <c r="L221" s="223"/>
      <c r="M221" s="263" t="s">
        <v>65</v>
      </c>
      <c r="N221" s="225"/>
      <c r="O221" s="263"/>
      <c r="P221" s="224"/>
      <c r="Q221" s="225"/>
      <c r="R221" s="224" t="s">
        <v>66</v>
      </c>
      <c r="S221" s="225"/>
      <c r="T221" s="263"/>
      <c r="U221" s="224"/>
      <c r="V221" s="224"/>
      <c r="W221" s="323" t="s">
        <v>2</v>
      </c>
    </row>
    <row r="222" spans="1:27" ht="13.5" thickTop="1">
      <c r="L222" s="227" t="s">
        <v>3</v>
      </c>
      <c r="M222" s="228"/>
      <c r="N222" s="229"/>
      <c r="O222" s="230"/>
      <c r="P222" s="231"/>
      <c r="Q222" s="322"/>
      <c r="R222" s="228"/>
      <c r="S222" s="229"/>
      <c r="T222" s="230"/>
      <c r="U222" s="231"/>
      <c r="V222" s="322"/>
      <c r="W222" s="324" t="s">
        <v>4</v>
      </c>
    </row>
    <row r="223" spans="1:27" ht="13.5" thickBot="1">
      <c r="L223" s="233"/>
      <c r="M223" s="234" t="s">
        <v>35</v>
      </c>
      <c r="N223" s="235" t="s">
        <v>36</v>
      </c>
      <c r="O223" s="236" t="s">
        <v>37</v>
      </c>
      <c r="P223" s="237" t="s">
        <v>32</v>
      </c>
      <c r="Q223" s="637" t="s">
        <v>7</v>
      </c>
      <c r="R223" s="234" t="s">
        <v>35</v>
      </c>
      <c r="S223" s="235" t="s">
        <v>36</v>
      </c>
      <c r="T223" s="236" t="s">
        <v>37</v>
      </c>
      <c r="U223" s="237" t="s">
        <v>32</v>
      </c>
      <c r="V223" s="318" t="s">
        <v>7</v>
      </c>
      <c r="W223" s="325"/>
    </row>
    <row r="224" spans="1:27" ht="4.5" customHeight="1" thickTop="1">
      <c r="L224" s="227"/>
      <c r="M224" s="239"/>
      <c r="N224" s="240"/>
      <c r="O224" s="241"/>
      <c r="P224" s="242"/>
      <c r="Q224" s="274"/>
      <c r="R224" s="239"/>
      <c r="S224" s="240"/>
      <c r="T224" s="241"/>
      <c r="U224" s="242"/>
      <c r="V224" s="274"/>
      <c r="W224" s="243"/>
    </row>
    <row r="225" spans="1:28">
      <c r="L225" s="227" t="s">
        <v>10</v>
      </c>
      <c r="M225" s="399">
        <f t="shared" ref="M225:N225" si="204">+M171+M198</f>
        <v>131</v>
      </c>
      <c r="N225" s="400">
        <f t="shared" si="204"/>
        <v>111</v>
      </c>
      <c r="O225" s="401">
        <f>M225+N225</f>
        <v>242</v>
      </c>
      <c r="P225" s="402">
        <f>+P171+P198</f>
        <v>0</v>
      </c>
      <c r="Q225" s="275">
        <f>O225+P225</f>
        <v>242</v>
      </c>
      <c r="R225" s="244">
        <f t="shared" ref="R225:S227" si="205">+R171+R198</f>
        <v>0</v>
      </c>
      <c r="S225" s="245">
        <f t="shared" si="205"/>
        <v>0</v>
      </c>
      <c r="T225" s="246">
        <f>R225+S225</f>
        <v>0</v>
      </c>
      <c r="U225" s="247">
        <f>+U171+U198</f>
        <v>0</v>
      </c>
      <c r="V225" s="275">
        <f>T225+U225</f>
        <v>0</v>
      </c>
      <c r="W225" s="248">
        <f>IF(Q225=0,0,((V225/Q225)-1)*100)</f>
        <v>-100</v>
      </c>
    </row>
    <row r="226" spans="1:28">
      <c r="L226" s="227" t="s">
        <v>11</v>
      </c>
      <c r="M226" s="399">
        <f t="shared" ref="M226:N226" si="206">+M172+M199</f>
        <v>164</v>
      </c>
      <c r="N226" s="400">
        <f t="shared" si="206"/>
        <v>100</v>
      </c>
      <c r="O226" s="401">
        <f t="shared" ref="O226:O227" si="207">M226+N226</f>
        <v>264</v>
      </c>
      <c r="P226" s="402">
        <f>+P172+P199</f>
        <v>0</v>
      </c>
      <c r="Q226" s="275">
        <f>O226+P226</f>
        <v>264</v>
      </c>
      <c r="R226" s="244">
        <f t="shared" si="205"/>
        <v>1</v>
      </c>
      <c r="S226" s="245">
        <f t="shared" si="205"/>
        <v>0</v>
      </c>
      <c r="T226" s="246">
        <f t="shared" ref="T226:T227" si="208">R226+S226</f>
        <v>1</v>
      </c>
      <c r="U226" s="247">
        <f>+U172+U199</f>
        <v>0</v>
      </c>
      <c r="V226" s="275">
        <f>T226+U226</f>
        <v>1</v>
      </c>
      <c r="W226" s="248">
        <f>IF(Q226=0,0,((V226/Q226)-1)*100)</f>
        <v>-99.621212121212125</v>
      </c>
    </row>
    <row r="227" spans="1:28" ht="13.5" thickBot="1">
      <c r="L227" s="233" t="s">
        <v>12</v>
      </c>
      <c r="M227" s="399">
        <f t="shared" ref="M227:N227" si="209">+M173+M200</f>
        <v>159</v>
      </c>
      <c r="N227" s="400">
        <f t="shared" si="209"/>
        <v>93</v>
      </c>
      <c r="O227" s="401">
        <f t="shared" si="207"/>
        <v>252</v>
      </c>
      <c r="P227" s="402">
        <f>+P173+P200</f>
        <v>0</v>
      </c>
      <c r="Q227" s="275">
        <f>O227+P227</f>
        <v>252</v>
      </c>
      <c r="R227" s="244">
        <f t="shared" si="205"/>
        <v>1</v>
      </c>
      <c r="S227" s="245">
        <f t="shared" si="205"/>
        <v>0</v>
      </c>
      <c r="T227" s="246">
        <f t="shared" si="208"/>
        <v>1</v>
      </c>
      <c r="U227" s="247">
        <f>+U173+U200</f>
        <v>0</v>
      </c>
      <c r="V227" s="275">
        <f>T227+U227</f>
        <v>1</v>
      </c>
      <c r="W227" s="248">
        <f>IF(Q227=0,0,((V227/Q227)-1)*100)</f>
        <v>-99.603174603174608</v>
      </c>
    </row>
    <row r="228" spans="1:28" ht="14.25" thickTop="1" thickBot="1">
      <c r="L228" s="249" t="s">
        <v>38</v>
      </c>
      <c r="M228" s="250">
        <f t="shared" ref="M228:Q228" si="210">+M225+M226+M227</f>
        <v>454</v>
      </c>
      <c r="N228" s="251">
        <f t="shared" si="210"/>
        <v>304</v>
      </c>
      <c r="O228" s="252">
        <f t="shared" si="210"/>
        <v>758</v>
      </c>
      <c r="P228" s="250">
        <f t="shared" si="210"/>
        <v>0</v>
      </c>
      <c r="Q228" s="252">
        <f t="shared" si="210"/>
        <v>758</v>
      </c>
      <c r="R228" s="250">
        <f t="shared" ref="R228:V228" si="211">+R225+R226+R227</f>
        <v>2</v>
      </c>
      <c r="S228" s="251">
        <f t="shared" si="211"/>
        <v>0</v>
      </c>
      <c r="T228" s="252">
        <f t="shared" si="211"/>
        <v>2</v>
      </c>
      <c r="U228" s="250">
        <f t="shared" si="211"/>
        <v>0</v>
      </c>
      <c r="V228" s="252">
        <f t="shared" si="211"/>
        <v>2</v>
      </c>
      <c r="W228" s="253">
        <f t="shared" ref="W228" si="212">IF(Q228=0,0,((V228/Q228)-1)*100)</f>
        <v>-99.736147757255935</v>
      </c>
    </row>
    <row r="229" spans="1:28" ht="14.25" thickTop="1" thickBot="1">
      <c r="L229" s="227" t="s">
        <v>13</v>
      </c>
      <c r="M229" s="399">
        <f t="shared" ref="M229:N229" si="213">+M175+M202</f>
        <v>150</v>
      </c>
      <c r="N229" s="400">
        <f t="shared" si="213"/>
        <v>89</v>
      </c>
      <c r="O229" s="401">
        <f t="shared" ref="O229" si="214">M229+N229</f>
        <v>239</v>
      </c>
      <c r="P229" s="402">
        <f>+P175+P202</f>
        <v>0</v>
      </c>
      <c r="Q229" s="275">
        <f>O229+P229</f>
        <v>239</v>
      </c>
      <c r="R229" s="244">
        <f>+R175+R202</f>
        <v>0</v>
      </c>
      <c r="S229" s="245">
        <f>+S175+S202</f>
        <v>0</v>
      </c>
      <c r="T229" s="246">
        <f t="shared" ref="T229" si="215">R229+S229</f>
        <v>0</v>
      </c>
      <c r="U229" s="247">
        <f>+U175+U202</f>
        <v>0</v>
      </c>
      <c r="V229" s="275">
        <f>T229+U229</f>
        <v>0</v>
      </c>
      <c r="W229" s="248">
        <f>IF(Q229=0,0,((V229/Q229)-1)*100)</f>
        <v>-100</v>
      </c>
    </row>
    <row r="230" spans="1:28" ht="14.25" thickTop="1" thickBot="1">
      <c r="L230" s="249" t="s">
        <v>68</v>
      </c>
      <c r="M230" s="250">
        <f>+M228+M229</f>
        <v>604</v>
      </c>
      <c r="N230" s="251">
        <f t="shared" ref="N230:V230" si="216">+N228+N229</f>
        <v>393</v>
      </c>
      <c r="O230" s="252">
        <f t="shared" si="216"/>
        <v>997</v>
      </c>
      <c r="P230" s="250">
        <f t="shared" si="216"/>
        <v>0</v>
      </c>
      <c r="Q230" s="252">
        <f t="shared" si="216"/>
        <v>997</v>
      </c>
      <c r="R230" s="250">
        <f t="shared" si="216"/>
        <v>2</v>
      </c>
      <c r="S230" s="251">
        <f t="shared" si="216"/>
        <v>0</v>
      </c>
      <c r="T230" s="252">
        <f t="shared" si="216"/>
        <v>2</v>
      </c>
      <c r="U230" s="250">
        <f t="shared" si="216"/>
        <v>0</v>
      </c>
      <c r="V230" s="252">
        <f t="shared" si="216"/>
        <v>2</v>
      </c>
      <c r="W230" s="651">
        <f t="shared" ref="W230" si="217">IF(Q230=0,0,((V230/Q230)-1)*100)</f>
        <v>-99.799398194583759</v>
      </c>
      <c r="AB230" s="290"/>
    </row>
    <row r="231" spans="1:28" ht="13.5" thickTop="1">
      <c r="L231" s="227" t="s">
        <v>14</v>
      </c>
      <c r="M231" s="399">
        <f t="shared" ref="M231:N231" si="218">+M177+M204</f>
        <v>150</v>
      </c>
      <c r="N231" s="400">
        <f t="shared" si="218"/>
        <v>90</v>
      </c>
      <c r="O231" s="401">
        <f>M231+N231</f>
        <v>240</v>
      </c>
      <c r="P231" s="402">
        <f>+P177+P204</f>
        <v>0</v>
      </c>
      <c r="Q231" s="275">
        <f>O231+P231</f>
        <v>240</v>
      </c>
      <c r="R231" s="244"/>
      <c r="S231" s="245"/>
      <c r="T231" s="246"/>
      <c r="U231" s="247"/>
      <c r="V231" s="275"/>
      <c r="W231" s="248"/>
    </row>
    <row r="232" spans="1:28" ht="13.5" thickBot="1">
      <c r="L232" s="227" t="s">
        <v>15</v>
      </c>
      <c r="M232" s="399">
        <f t="shared" ref="M232:N232" si="219">+M178+M205</f>
        <v>167</v>
      </c>
      <c r="N232" s="400">
        <f t="shared" si="219"/>
        <v>99</v>
      </c>
      <c r="O232" s="401">
        <f>M232+N232</f>
        <v>266</v>
      </c>
      <c r="P232" s="402">
        <f>+P178+P205</f>
        <v>0</v>
      </c>
      <c r="Q232" s="275">
        <f>O232+P232</f>
        <v>266</v>
      </c>
      <c r="R232" s="244"/>
      <c r="S232" s="245"/>
      <c r="T232" s="246"/>
      <c r="U232" s="247"/>
      <c r="V232" s="275"/>
      <c r="W232" s="248"/>
    </row>
    <row r="233" spans="1:28" ht="14.25" thickTop="1" thickBot="1">
      <c r="L233" s="249" t="s">
        <v>61</v>
      </c>
      <c r="M233" s="250">
        <f t="shared" ref="M233:Q233" si="220">+M229+M231+M232</f>
        <v>467</v>
      </c>
      <c r="N233" s="251">
        <f t="shared" si="220"/>
        <v>278</v>
      </c>
      <c r="O233" s="252">
        <f t="shared" si="220"/>
        <v>745</v>
      </c>
      <c r="P233" s="250">
        <f t="shared" si="220"/>
        <v>0</v>
      </c>
      <c r="Q233" s="252">
        <f t="shared" si="220"/>
        <v>745</v>
      </c>
      <c r="R233" s="250"/>
      <c r="S233" s="251"/>
      <c r="T233" s="252"/>
      <c r="U233" s="250"/>
      <c r="V233" s="252"/>
      <c r="W233" s="253"/>
    </row>
    <row r="234" spans="1:28" ht="13.5" thickTop="1">
      <c r="L234" s="227" t="s">
        <v>16</v>
      </c>
      <c r="M234" s="399">
        <f t="shared" ref="M234:N234" si="221">+M180+M207</f>
        <v>131</v>
      </c>
      <c r="N234" s="400">
        <f t="shared" si="221"/>
        <v>89</v>
      </c>
      <c r="O234" s="401">
        <f t="shared" ref="O234" si="222">M234+N234</f>
        <v>220</v>
      </c>
      <c r="P234" s="402">
        <f>+P180+P207</f>
        <v>0</v>
      </c>
      <c r="Q234" s="275">
        <f>O234+P234</f>
        <v>220</v>
      </c>
      <c r="R234" s="244"/>
      <c r="S234" s="245"/>
      <c r="T234" s="246"/>
      <c r="U234" s="247"/>
      <c r="V234" s="275"/>
      <c r="W234" s="248"/>
    </row>
    <row r="235" spans="1:28">
      <c r="L235" s="227" t="s">
        <v>17</v>
      </c>
      <c r="M235" s="399">
        <f t="shared" ref="M235:N235" si="223">+M181+M208</f>
        <v>136</v>
      </c>
      <c r="N235" s="400">
        <f t="shared" si="223"/>
        <v>104</v>
      </c>
      <c r="O235" s="401">
        <f>M235+N235</f>
        <v>240</v>
      </c>
      <c r="P235" s="402">
        <f>+P181+P208</f>
        <v>0</v>
      </c>
      <c r="Q235" s="275">
        <f>O235+P235</f>
        <v>240</v>
      </c>
      <c r="R235" s="244"/>
      <c r="S235" s="245"/>
      <c r="T235" s="246"/>
      <c r="U235" s="247"/>
      <c r="V235" s="275"/>
      <c r="W235" s="248"/>
    </row>
    <row r="236" spans="1:28" ht="13.5" thickBot="1">
      <c r="L236" s="227" t="s">
        <v>18</v>
      </c>
      <c r="M236" s="399">
        <f t="shared" ref="M236:N236" si="224">+M182+M209</f>
        <v>142</v>
      </c>
      <c r="N236" s="400">
        <f t="shared" si="224"/>
        <v>94</v>
      </c>
      <c r="O236" s="254">
        <f>M236+N236</f>
        <v>236</v>
      </c>
      <c r="P236" s="255">
        <f>+P182+P209</f>
        <v>0</v>
      </c>
      <c r="Q236" s="275">
        <f>O236+P236</f>
        <v>236</v>
      </c>
      <c r="R236" s="244"/>
      <c r="S236" s="245"/>
      <c r="T236" s="254"/>
      <c r="U236" s="255"/>
      <c r="V236" s="275"/>
      <c r="W236" s="248"/>
    </row>
    <row r="237" spans="1:28" ht="14.25" thickTop="1" thickBot="1">
      <c r="L237" s="256" t="s">
        <v>19</v>
      </c>
      <c r="M237" s="257">
        <f t="shared" ref="M237:Q237" si="225">+M234+M235+M236</f>
        <v>409</v>
      </c>
      <c r="N237" s="257">
        <f t="shared" si="225"/>
        <v>287</v>
      </c>
      <c r="O237" s="258">
        <f t="shared" si="225"/>
        <v>696</v>
      </c>
      <c r="P237" s="259">
        <f t="shared" si="225"/>
        <v>0</v>
      </c>
      <c r="Q237" s="258">
        <f t="shared" si="225"/>
        <v>696</v>
      </c>
      <c r="R237" s="257"/>
      <c r="S237" s="257"/>
      <c r="T237" s="258"/>
      <c r="U237" s="259"/>
      <c r="V237" s="258"/>
      <c r="W237" s="260"/>
    </row>
    <row r="238" spans="1:28" ht="13.5" thickTop="1">
      <c r="A238" s="355"/>
      <c r="K238" s="355"/>
      <c r="L238" s="227" t="s">
        <v>21</v>
      </c>
      <c r="M238" s="399">
        <f t="shared" ref="M238:N238" si="226">+M184+M211</f>
        <v>137</v>
      </c>
      <c r="N238" s="400">
        <f t="shared" si="226"/>
        <v>95</v>
      </c>
      <c r="O238" s="254">
        <f>M238+N238</f>
        <v>232</v>
      </c>
      <c r="P238" s="261">
        <f>+P184+P211</f>
        <v>0</v>
      </c>
      <c r="Q238" s="275">
        <f>O238+P238</f>
        <v>232</v>
      </c>
      <c r="R238" s="244"/>
      <c r="S238" s="245"/>
      <c r="T238" s="254"/>
      <c r="U238" s="261"/>
      <c r="V238" s="275"/>
      <c r="W238" s="248"/>
    </row>
    <row r="239" spans="1:28">
      <c r="A239" s="355"/>
      <c r="K239" s="355"/>
      <c r="L239" s="227" t="s">
        <v>22</v>
      </c>
      <c r="M239" s="399">
        <f t="shared" ref="M239:N239" si="227">+M185+M212</f>
        <v>164</v>
      </c>
      <c r="N239" s="400">
        <f t="shared" si="227"/>
        <v>97</v>
      </c>
      <c r="O239" s="254">
        <f t="shared" ref="O239:O240" si="228">M239+N239</f>
        <v>261</v>
      </c>
      <c r="P239" s="402">
        <f>+P185+P212</f>
        <v>0</v>
      </c>
      <c r="Q239" s="275">
        <f>O239+P239</f>
        <v>261</v>
      </c>
      <c r="R239" s="399"/>
      <c r="S239" s="400"/>
      <c r="T239" s="254"/>
      <c r="U239" s="402"/>
      <c r="V239" s="275"/>
      <c r="W239" s="248"/>
    </row>
    <row r="240" spans="1:28" ht="13.5" thickBot="1">
      <c r="A240" s="355"/>
      <c r="K240" s="355"/>
      <c r="L240" s="227" t="s">
        <v>23</v>
      </c>
      <c r="M240" s="399">
        <f t="shared" ref="M240:N240" si="229">+M186+M213</f>
        <v>41</v>
      </c>
      <c r="N240" s="400">
        <f t="shared" si="229"/>
        <v>26</v>
      </c>
      <c r="O240" s="254">
        <f t="shared" si="228"/>
        <v>67</v>
      </c>
      <c r="P240" s="402">
        <f>+P186+P213</f>
        <v>0</v>
      </c>
      <c r="Q240" s="275">
        <f>O240+P240</f>
        <v>67</v>
      </c>
      <c r="R240" s="244"/>
      <c r="S240" s="245"/>
      <c r="T240" s="254"/>
      <c r="U240" s="247"/>
      <c r="V240" s="275"/>
      <c r="W240" s="248"/>
    </row>
    <row r="241" spans="12:27" ht="14.25" thickTop="1" thickBot="1">
      <c r="L241" s="249" t="s">
        <v>40</v>
      </c>
      <c r="M241" s="250">
        <f t="shared" ref="M241:Q241" si="230">+M238+M239+M240</f>
        <v>342</v>
      </c>
      <c r="N241" s="251">
        <f t="shared" si="230"/>
        <v>218</v>
      </c>
      <c r="O241" s="252">
        <f t="shared" si="230"/>
        <v>560</v>
      </c>
      <c r="P241" s="250">
        <f t="shared" si="230"/>
        <v>0</v>
      </c>
      <c r="Q241" s="252">
        <f t="shared" si="230"/>
        <v>560</v>
      </c>
      <c r="R241" s="250"/>
      <c r="S241" s="251"/>
      <c r="T241" s="252"/>
      <c r="U241" s="250"/>
      <c r="V241" s="252"/>
      <c r="W241" s="253"/>
    </row>
    <row r="242" spans="12:27" ht="14.25" thickTop="1" thickBot="1">
      <c r="L242" s="249" t="s">
        <v>62</v>
      </c>
      <c r="M242" s="250">
        <f t="shared" ref="M242:Q242" si="231">M233+M237+M238+M239+M240</f>
        <v>1218</v>
      </c>
      <c r="N242" s="251">
        <f t="shared" si="231"/>
        <v>783</v>
      </c>
      <c r="O242" s="252">
        <f t="shared" si="231"/>
        <v>2001</v>
      </c>
      <c r="P242" s="250">
        <f t="shared" si="231"/>
        <v>0</v>
      </c>
      <c r="Q242" s="252">
        <f t="shared" si="231"/>
        <v>2001</v>
      </c>
      <c r="R242" s="250"/>
      <c r="S242" s="251"/>
      <c r="T242" s="252"/>
      <c r="U242" s="250"/>
      <c r="V242" s="252"/>
      <c r="W242" s="253"/>
      <c r="X242" s="1"/>
      <c r="AA242" s="1"/>
    </row>
    <row r="243" spans="12:27" ht="14.25" thickTop="1" thickBot="1">
      <c r="L243" s="249" t="s">
        <v>63</v>
      </c>
      <c r="M243" s="250">
        <f t="shared" ref="M243:Q243" si="232">+M228+M233+M237+M241</f>
        <v>1672</v>
      </c>
      <c r="N243" s="251">
        <f t="shared" si="232"/>
        <v>1087</v>
      </c>
      <c r="O243" s="252">
        <f t="shared" si="232"/>
        <v>2759</v>
      </c>
      <c r="P243" s="250">
        <f t="shared" si="232"/>
        <v>0</v>
      </c>
      <c r="Q243" s="252">
        <f t="shared" si="232"/>
        <v>2759</v>
      </c>
      <c r="R243" s="250"/>
      <c r="S243" s="251"/>
      <c r="T243" s="252"/>
      <c r="U243" s="250"/>
      <c r="V243" s="252"/>
      <c r="W243" s="253"/>
    </row>
    <row r="244" spans="12:27" ht="13.5" thickTop="1">
      <c r="L244" s="262" t="s">
        <v>60</v>
      </c>
      <c r="M244" s="221"/>
      <c r="N244" s="221"/>
      <c r="O244" s="221"/>
      <c r="P244" s="221"/>
      <c r="Q244" s="221"/>
      <c r="R244" s="221"/>
      <c r="S244" s="221"/>
      <c r="T244" s="221"/>
      <c r="U244" s="221"/>
      <c r="V244" s="221"/>
      <c r="W244" s="221"/>
    </row>
  </sheetData>
  <sheetProtection password="CF53" sheet="1" objects="1" scenarios="1"/>
  <mergeCells count="36">
    <mergeCell ref="L138:W138"/>
    <mergeCell ref="L218:W218"/>
    <mergeCell ref="L219:W219"/>
    <mergeCell ref="L164:W164"/>
    <mergeCell ref="L165:W165"/>
    <mergeCell ref="L191:W191"/>
    <mergeCell ref="L192:W192"/>
    <mergeCell ref="L83:W83"/>
    <mergeCell ref="L84:W84"/>
    <mergeCell ref="L110:W110"/>
    <mergeCell ref="L111:W111"/>
    <mergeCell ref="L137:W137"/>
    <mergeCell ref="B56:I56"/>
    <mergeCell ref="B57:I57"/>
    <mergeCell ref="C59:E59"/>
    <mergeCell ref="F59:H59"/>
    <mergeCell ref="L56:W56"/>
    <mergeCell ref="L57:W57"/>
    <mergeCell ref="M59:Q59"/>
    <mergeCell ref="R59:V59"/>
    <mergeCell ref="B2:I2"/>
    <mergeCell ref="B3:I3"/>
    <mergeCell ref="C5:E5"/>
    <mergeCell ref="F5:H5"/>
    <mergeCell ref="L2:W2"/>
    <mergeCell ref="L3:W3"/>
    <mergeCell ref="M5:Q5"/>
    <mergeCell ref="R5:V5"/>
    <mergeCell ref="B29:I29"/>
    <mergeCell ref="B30:I30"/>
    <mergeCell ref="C32:E32"/>
    <mergeCell ref="F32:H32"/>
    <mergeCell ref="L29:W29"/>
    <mergeCell ref="L30:W30"/>
    <mergeCell ref="M32:Q32"/>
    <mergeCell ref="R32:V32"/>
  </mergeCells>
  <conditionalFormatting sqref="A33:A40 K33:K40 A60:A67 K60:K67 A45:A47 K45:K47 K72:K74 A72:A74 K1:K13 A1:A13 A49 K49 A76 K76 K126:K130 A126:A130 K153:K157 A153:A157 K207:K211 A207:A211 K234:K238 A234:A238 K27:K31 K24:K25 A27:A31 A24:A25 A55:A58 A51 K55:K58 K51 A82:A94 A78 K82:K94 K78 A108:A112 A105:A106 K108:K112 K105:K106 K136:K139 K132 A136:A139 A132 K163:K175 K159 A163:A175 A159 K189:K193 K186:K187 A189:A193 A186:A187 K217:K220 K213 A217:A220 A213 K244:K1048576 K240 A244:A1048576 A240 K114:K121 A114:A121 A141:A148 K141:K148 A195:A202 K195:K202 A222:A229 K222:K229 A15:A22 K15:K22 K42:K43 A42:A43 K69:K70 A69:A70 K96:K103 A96:A103 A123:A124 K123:K124 K150:K151 A150:A151 A177:A184 K177:K184 K204:K205 A204:A205 K231:K232 A231:A232">
    <cfRule type="containsText" dxfId="211" priority="138" operator="containsText" text="NOT OK">
      <formula>NOT(ISERROR(SEARCH("NOT OK",A1)))</formula>
    </cfRule>
  </conditionalFormatting>
  <conditionalFormatting sqref="K44 A44">
    <cfRule type="containsText" dxfId="210" priority="104" operator="containsText" text="NOT OK">
      <formula>NOT(ISERROR(SEARCH("NOT OK",A44)))</formula>
    </cfRule>
  </conditionalFormatting>
  <conditionalFormatting sqref="K71 A71">
    <cfRule type="containsText" dxfId="209" priority="102" operator="containsText" text="NOT OK">
      <formula>NOT(ISERROR(SEARCH("NOT OK",A71)))</formula>
    </cfRule>
  </conditionalFormatting>
  <conditionalFormatting sqref="K125 A125">
    <cfRule type="containsText" dxfId="208" priority="100" operator="containsText" text="NOT OK">
      <formula>NOT(ISERROR(SEARCH("NOT OK",A125)))</formula>
    </cfRule>
  </conditionalFormatting>
  <conditionalFormatting sqref="K152 A152">
    <cfRule type="containsText" dxfId="207" priority="98" operator="containsText" text="NOT OK">
      <formula>NOT(ISERROR(SEARCH("NOT OK",A152)))</formula>
    </cfRule>
  </conditionalFormatting>
  <conditionalFormatting sqref="A206 K206">
    <cfRule type="containsText" dxfId="206" priority="96" operator="containsText" text="NOT OK">
      <formula>NOT(ISERROR(SEARCH("NOT OK",A206)))</formula>
    </cfRule>
  </conditionalFormatting>
  <conditionalFormatting sqref="A233 K233">
    <cfRule type="containsText" dxfId="205" priority="94" operator="containsText" text="NOT OK">
      <formula>NOT(ISERROR(SEARCH("NOT OK",A233)))</formula>
    </cfRule>
  </conditionalFormatting>
  <conditionalFormatting sqref="K26 A26">
    <cfRule type="containsText" dxfId="204" priority="92" operator="containsText" text="NOT OK">
      <formula>NOT(ISERROR(SEARCH("NOT OK",A26)))</formula>
    </cfRule>
  </conditionalFormatting>
  <conditionalFormatting sqref="K107 A107">
    <cfRule type="containsText" dxfId="203" priority="89" operator="containsText" text="NOT OK">
      <formula>NOT(ISERROR(SEARCH("NOT OK",A107)))</formula>
    </cfRule>
  </conditionalFormatting>
  <conditionalFormatting sqref="K188 A188">
    <cfRule type="containsText" dxfId="202" priority="86" operator="containsText" text="NOT OK">
      <formula>NOT(ISERROR(SEARCH("NOT OK",A188)))</formula>
    </cfRule>
  </conditionalFormatting>
  <conditionalFormatting sqref="K48:K49 A48:A49">
    <cfRule type="containsText" dxfId="201" priority="63" operator="containsText" text="NOT OK">
      <formula>NOT(ISERROR(SEARCH("NOT OK",A48)))</formula>
    </cfRule>
  </conditionalFormatting>
  <conditionalFormatting sqref="K75:K76 A75:A76">
    <cfRule type="containsText" dxfId="200" priority="60" operator="containsText" text="NOT OK">
      <formula>NOT(ISERROR(SEARCH("NOT OK",A75)))</formula>
    </cfRule>
  </conditionalFormatting>
  <conditionalFormatting sqref="K23:K25 A23:A25">
    <cfRule type="containsText" dxfId="199" priority="44" operator="containsText" text="NOT OK">
      <formula>NOT(ISERROR(SEARCH("NOT OK",A23)))</formula>
    </cfRule>
  </conditionalFormatting>
  <conditionalFormatting sqref="A50:A51 K50:K51">
    <cfRule type="containsText" dxfId="198" priority="42" operator="containsText" text="NOT OK">
      <formula>NOT(ISERROR(SEARCH("NOT OK",A50)))</formula>
    </cfRule>
  </conditionalFormatting>
  <conditionalFormatting sqref="A77:A78 K77:K78">
    <cfRule type="containsText" dxfId="197" priority="40" operator="containsText" text="NOT OK">
      <formula>NOT(ISERROR(SEARCH("NOT OK",A77)))</formula>
    </cfRule>
  </conditionalFormatting>
  <conditionalFormatting sqref="A104:A106 K104:K106">
    <cfRule type="containsText" dxfId="196" priority="34" operator="containsText" text="NOT OK">
      <formula>NOT(ISERROR(SEARCH("NOT OK",A104)))</formula>
    </cfRule>
  </conditionalFormatting>
  <conditionalFormatting sqref="K239:K240 A239:A240">
    <cfRule type="containsText" dxfId="195" priority="39" operator="containsText" text="NOT OK">
      <formula>NOT(ISERROR(SEARCH("NOT OK",A239)))</formula>
    </cfRule>
  </conditionalFormatting>
  <conditionalFormatting sqref="K212:K213 A212:A213">
    <cfRule type="containsText" dxfId="194" priority="38" operator="containsText" text="NOT OK">
      <formula>NOT(ISERROR(SEARCH("NOT OK",A212)))</formula>
    </cfRule>
  </conditionalFormatting>
  <conditionalFormatting sqref="K185:K187 A185:A187">
    <cfRule type="containsText" dxfId="193" priority="37" operator="containsText" text="NOT OK">
      <formula>NOT(ISERROR(SEARCH("NOT OK",A185)))</formula>
    </cfRule>
  </conditionalFormatting>
  <conditionalFormatting sqref="K158:K159 A158:A159">
    <cfRule type="containsText" dxfId="192" priority="36" operator="containsText" text="NOT OK">
      <formula>NOT(ISERROR(SEARCH("NOT OK",A158)))</formula>
    </cfRule>
  </conditionalFormatting>
  <conditionalFormatting sqref="K131:K132 A131:A132">
    <cfRule type="containsText" dxfId="191" priority="35" operator="containsText" text="NOT OK">
      <formula>NOT(ISERROR(SEARCH("NOT OK",A131)))</formula>
    </cfRule>
  </conditionalFormatting>
  <conditionalFormatting sqref="K54 K52 A54 A52">
    <cfRule type="containsText" dxfId="190" priority="33" operator="containsText" text="NOT OK">
      <formula>NOT(ISERROR(SEARCH("NOT OK",A52)))</formula>
    </cfRule>
  </conditionalFormatting>
  <conditionalFormatting sqref="K53 A53">
    <cfRule type="containsText" dxfId="189" priority="32" operator="containsText" text="NOT OK">
      <formula>NOT(ISERROR(SEARCH("NOT OK",A53)))</formula>
    </cfRule>
  </conditionalFormatting>
  <conditionalFormatting sqref="K52 A52">
    <cfRule type="containsText" dxfId="188" priority="31" operator="containsText" text="NOT OK">
      <formula>NOT(ISERROR(SEARCH("NOT OK",A52)))</formula>
    </cfRule>
  </conditionalFormatting>
  <conditionalFormatting sqref="K81 K79 A81 A79">
    <cfRule type="containsText" dxfId="187" priority="30" operator="containsText" text="NOT OK">
      <formula>NOT(ISERROR(SEARCH("NOT OK",A79)))</formula>
    </cfRule>
  </conditionalFormatting>
  <conditionalFormatting sqref="K80 A80">
    <cfRule type="containsText" dxfId="186" priority="29" operator="containsText" text="NOT OK">
      <formula>NOT(ISERROR(SEARCH("NOT OK",A80)))</formula>
    </cfRule>
  </conditionalFormatting>
  <conditionalFormatting sqref="K79 A79">
    <cfRule type="containsText" dxfId="185" priority="28" operator="containsText" text="NOT OK">
      <formula>NOT(ISERROR(SEARCH("NOT OK",A79)))</formula>
    </cfRule>
  </conditionalFormatting>
  <conditionalFormatting sqref="A135 A133 K135 K133">
    <cfRule type="containsText" dxfId="184" priority="27" operator="containsText" text="NOT OK">
      <formula>NOT(ISERROR(SEARCH("NOT OK",A133)))</formula>
    </cfRule>
  </conditionalFormatting>
  <conditionalFormatting sqref="K134 A134">
    <cfRule type="containsText" dxfId="183" priority="26" operator="containsText" text="NOT OK">
      <formula>NOT(ISERROR(SEARCH("NOT OK",A134)))</formula>
    </cfRule>
  </conditionalFormatting>
  <conditionalFormatting sqref="A133 K133">
    <cfRule type="containsText" dxfId="182" priority="25" operator="containsText" text="NOT OK">
      <formula>NOT(ISERROR(SEARCH("NOT OK",A133)))</formula>
    </cfRule>
  </conditionalFormatting>
  <conditionalFormatting sqref="A162 A160 K162 K160">
    <cfRule type="containsText" dxfId="181" priority="24" operator="containsText" text="NOT OK">
      <formula>NOT(ISERROR(SEARCH("NOT OK",A160)))</formula>
    </cfRule>
  </conditionalFormatting>
  <conditionalFormatting sqref="K161 A161">
    <cfRule type="containsText" dxfId="180" priority="23" operator="containsText" text="NOT OK">
      <formula>NOT(ISERROR(SEARCH("NOT OK",A161)))</formula>
    </cfRule>
  </conditionalFormatting>
  <conditionalFormatting sqref="A160 K160">
    <cfRule type="containsText" dxfId="179" priority="22" operator="containsText" text="NOT OK">
      <formula>NOT(ISERROR(SEARCH("NOT OK",A160)))</formula>
    </cfRule>
  </conditionalFormatting>
  <conditionalFormatting sqref="K216 K214 A216 A214">
    <cfRule type="containsText" dxfId="178" priority="21" operator="containsText" text="NOT OK">
      <formula>NOT(ISERROR(SEARCH("NOT OK",A214)))</formula>
    </cfRule>
  </conditionalFormatting>
  <conditionalFormatting sqref="K215 A215">
    <cfRule type="containsText" dxfId="177" priority="20" operator="containsText" text="NOT OK">
      <formula>NOT(ISERROR(SEARCH("NOT OK",A215)))</formula>
    </cfRule>
  </conditionalFormatting>
  <conditionalFormatting sqref="K214 A214">
    <cfRule type="containsText" dxfId="176" priority="19" operator="containsText" text="NOT OK">
      <formula>NOT(ISERROR(SEARCH("NOT OK",A214)))</formula>
    </cfRule>
  </conditionalFormatting>
  <conditionalFormatting sqref="K243 K241 A243 A241">
    <cfRule type="containsText" dxfId="175" priority="18" operator="containsText" text="NOT OK">
      <formula>NOT(ISERROR(SEARCH("NOT OK",A241)))</formula>
    </cfRule>
  </conditionalFormatting>
  <conditionalFormatting sqref="K242 A242">
    <cfRule type="containsText" dxfId="174" priority="17" operator="containsText" text="NOT OK">
      <formula>NOT(ISERROR(SEARCH("NOT OK",A242)))</formula>
    </cfRule>
  </conditionalFormatting>
  <conditionalFormatting sqref="K241 A241">
    <cfRule type="containsText" dxfId="173" priority="16" operator="containsText" text="NOT OK">
      <formula>NOT(ISERROR(SEARCH("NOT OK",A241)))</formula>
    </cfRule>
  </conditionalFormatting>
  <conditionalFormatting sqref="K32 A32">
    <cfRule type="containsText" dxfId="172" priority="15" operator="containsText" text="NOT OK">
      <formula>NOT(ISERROR(SEARCH("NOT OK",A32)))</formula>
    </cfRule>
  </conditionalFormatting>
  <conditionalFormatting sqref="K59 A59">
    <cfRule type="containsText" dxfId="171" priority="14" operator="containsText" text="NOT OK">
      <formula>NOT(ISERROR(SEARCH("NOT OK",A59)))</formula>
    </cfRule>
  </conditionalFormatting>
  <conditionalFormatting sqref="A113 K113">
    <cfRule type="containsText" dxfId="170" priority="13" operator="containsText" text="NOT OK">
      <formula>NOT(ISERROR(SEARCH("NOT OK",A113)))</formula>
    </cfRule>
  </conditionalFormatting>
  <conditionalFormatting sqref="A140 K140">
    <cfRule type="containsText" dxfId="169" priority="12" operator="containsText" text="NOT OK">
      <formula>NOT(ISERROR(SEARCH("NOT OK",A140)))</formula>
    </cfRule>
  </conditionalFormatting>
  <conditionalFormatting sqref="K194 A194">
    <cfRule type="containsText" dxfId="168" priority="11" operator="containsText" text="NOT OK">
      <formula>NOT(ISERROR(SEARCH("NOT OK",A194)))</formula>
    </cfRule>
  </conditionalFormatting>
  <conditionalFormatting sqref="K221 A221">
    <cfRule type="containsText" dxfId="167" priority="10" operator="containsText" text="NOT OK">
      <formula>NOT(ISERROR(SEARCH("NOT OK",A221)))</formula>
    </cfRule>
  </conditionalFormatting>
  <conditionalFormatting sqref="A14 K14">
    <cfRule type="containsText" dxfId="166" priority="9" operator="containsText" text="NOT OK">
      <formula>NOT(ISERROR(SEARCH("NOT OK",A14)))</formula>
    </cfRule>
  </conditionalFormatting>
  <conditionalFormatting sqref="A41 K41">
    <cfRule type="containsText" dxfId="165" priority="8" operator="containsText" text="NOT OK">
      <formula>NOT(ISERROR(SEARCH("NOT OK",A41)))</formula>
    </cfRule>
  </conditionalFormatting>
  <conditionalFormatting sqref="A68 K68">
    <cfRule type="containsText" dxfId="164" priority="7" operator="containsText" text="NOT OK">
      <formula>NOT(ISERROR(SEARCH("NOT OK",A68)))</formula>
    </cfRule>
  </conditionalFormatting>
  <conditionalFormatting sqref="K95 A95">
    <cfRule type="containsText" dxfId="163" priority="6" operator="containsText" text="NOT OK">
      <formula>NOT(ISERROR(SEARCH("NOT OK",A95)))</formula>
    </cfRule>
  </conditionalFormatting>
  <conditionalFormatting sqref="K122 A122">
    <cfRule type="containsText" dxfId="162" priority="5" operator="containsText" text="NOT OK">
      <formula>NOT(ISERROR(SEARCH("NOT OK",A122)))</formula>
    </cfRule>
  </conditionalFormatting>
  <conditionalFormatting sqref="K149 A149">
    <cfRule type="containsText" dxfId="161" priority="4" operator="containsText" text="NOT OK">
      <formula>NOT(ISERROR(SEARCH("NOT OK",A149)))</formula>
    </cfRule>
  </conditionalFormatting>
  <conditionalFormatting sqref="A176 K176">
    <cfRule type="containsText" dxfId="160" priority="3" operator="containsText" text="NOT OK">
      <formula>NOT(ISERROR(SEARCH("NOT OK",A176)))</formula>
    </cfRule>
  </conditionalFormatting>
  <conditionalFormatting sqref="A203 K203">
    <cfRule type="containsText" dxfId="159" priority="2" operator="containsText" text="NOT OK">
      <formula>NOT(ISERROR(SEARCH("NOT OK",A203)))</formula>
    </cfRule>
  </conditionalFormatting>
  <conditionalFormatting sqref="A230 K230">
    <cfRule type="containsText" dxfId="158" priority="1" operator="containsText" text="NOT OK">
      <formula>NOT(ISERROR(SEARCH("NOT OK",A230)))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Hat Yai International Airport</oddHeader>
  </headerFooter>
  <rowBreaks count="2" manualBreakCount="2">
    <brk id="82" min="11" max="22" man="1"/>
    <brk id="163" min="11" max="22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AB244"/>
  <sheetViews>
    <sheetView topLeftCell="H70" zoomScale="98" zoomScaleNormal="98" workbookViewId="0">
      <selection activeCell="V25" sqref="V25"/>
    </sheetView>
  </sheetViews>
  <sheetFormatPr defaultColWidth="9.140625" defaultRowHeight="12.75"/>
  <cols>
    <col min="1" max="1" width="9.140625" style="422"/>
    <col min="2" max="2" width="12.42578125" style="423" customWidth="1"/>
    <col min="3" max="3" width="10.85546875" style="423" customWidth="1"/>
    <col min="4" max="4" width="11.140625" style="423" customWidth="1"/>
    <col min="5" max="5" width="11.7109375" style="423" customWidth="1"/>
    <col min="6" max="6" width="10.85546875" style="423" customWidth="1"/>
    <col min="7" max="7" width="11.140625" style="423" customWidth="1"/>
    <col min="8" max="8" width="11.7109375" style="423" customWidth="1"/>
    <col min="9" max="9" width="9.28515625" style="424" bestFit="1" customWidth="1"/>
    <col min="10" max="10" width="7" style="423" customWidth="1"/>
    <col min="11" max="11" width="7" style="422"/>
    <col min="12" max="12" width="13" style="423" customWidth="1"/>
    <col min="13" max="14" width="12.140625" style="423" customWidth="1"/>
    <col min="15" max="15" width="14.28515625" style="423" bestFit="1" customWidth="1"/>
    <col min="16" max="19" width="12.140625" style="423" customWidth="1"/>
    <col min="20" max="20" width="14.28515625" style="423" bestFit="1" customWidth="1"/>
    <col min="21" max="22" width="12.140625" style="423" customWidth="1"/>
    <col min="23" max="23" width="12.28515625" style="424" bestFit="1" customWidth="1"/>
    <col min="24" max="24" width="7.7109375" style="424" bestFit="1" customWidth="1"/>
    <col min="25" max="25" width="6.85546875" style="423" bestFit="1" customWidth="1"/>
    <col min="26" max="26" width="7" style="423"/>
    <col min="27" max="27" width="7.5703125" style="425" bestFit="1" customWidth="1"/>
    <col min="28" max="16384" width="9.140625" style="423"/>
  </cols>
  <sheetData>
    <row r="1" spans="1:28" ht="13.5" thickBot="1"/>
    <row r="2" spans="1:28" ht="13.5" thickTop="1">
      <c r="B2" s="716" t="s">
        <v>0</v>
      </c>
      <c r="C2" s="717"/>
      <c r="D2" s="717"/>
      <c r="E2" s="717"/>
      <c r="F2" s="717"/>
      <c r="G2" s="717"/>
      <c r="H2" s="717"/>
      <c r="I2" s="718"/>
      <c r="J2" s="422"/>
      <c r="L2" s="719" t="s">
        <v>1</v>
      </c>
      <c r="M2" s="720"/>
      <c r="N2" s="720"/>
      <c r="O2" s="720"/>
      <c r="P2" s="720"/>
      <c r="Q2" s="720"/>
      <c r="R2" s="720"/>
      <c r="S2" s="720"/>
      <c r="T2" s="720"/>
      <c r="U2" s="720"/>
      <c r="V2" s="720"/>
      <c r="W2" s="721"/>
    </row>
    <row r="3" spans="1:28" ht="13.5" thickBot="1">
      <c r="B3" s="722" t="s">
        <v>46</v>
      </c>
      <c r="C3" s="723"/>
      <c r="D3" s="723"/>
      <c r="E3" s="723"/>
      <c r="F3" s="723"/>
      <c r="G3" s="723"/>
      <c r="H3" s="723"/>
      <c r="I3" s="724"/>
      <c r="J3" s="422"/>
      <c r="L3" s="725" t="s">
        <v>48</v>
      </c>
      <c r="M3" s="726"/>
      <c r="N3" s="726"/>
      <c r="O3" s="726"/>
      <c r="P3" s="726"/>
      <c r="Q3" s="726"/>
      <c r="R3" s="726"/>
      <c r="S3" s="726"/>
      <c r="T3" s="726"/>
      <c r="U3" s="726"/>
      <c r="V3" s="726"/>
      <c r="W3" s="727"/>
    </row>
    <row r="4" spans="1:28" ht="14.25" thickTop="1" thickBot="1">
      <c r="B4" s="426"/>
      <c r="C4" s="427"/>
      <c r="D4" s="427"/>
      <c r="E4" s="427"/>
      <c r="F4" s="427"/>
      <c r="G4" s="427"/>
      <c r="H4" s="427"/>
      <c r="I4" s="428"/>
      <c r="J4" s="422"/>
      <c r="L4" s="429"/>
      <c r="M4" s="430"/>
      <c r="N4" s="430"/>
      <c r="O4" s="430"/>
      <c r="P4" s="430"/>
      <c r="Q4" s="430"/>
      <c r="R4" s="430"/>
      <c r="S4" s="430"/>
      <c r="T4" s="430"/>
      <c r="U4" s="430"/>
      <c r="V4" s="430"/>
      <c r="W4" s="431"/>
    </row>
    <row r="5" spans="1:28" ht="13.5" customHeight="1" thickTop="1" thickBot="1">
      <c r="B5" s="432"/>
      <c r="C5" s="728" t="s">
        <v>65</v>
      </c>
      <c r="D5" s="729"/>
      <c r="E5" s="730"/>
      <c r="F5" s="728" t="s">
        <v>66</v>
      </c>
      <c r="G5" s="729"/>
      <c r="H5" s="730"/>
      <c r="I5" s="433" t="s">
        <v>2</v>
      </c>
      <c r="J5" s="422"/>
      <c r="L5" s="434"/>
      <c r="M5" s="731" t="s">
        <v>65</v>
      </c>
      <c r="N5" s="732"/>
      <c r="O5" s="732"/>
      <c r="P5" s="732"/>
      <c r="Q5" s="733"/>
      <c r="R5" s="731" t="s">
        <v>66</v>
      </c>
      <c r="S5" s="732"/>
      <c r="T5" s="732"/>
      <c r="U5" s="732"/>
      <c r="V5" s="733"/>
      <c r="W5" s="435" t="s">
        <v>2</v>
      </c>
    </row>
    <row r="6" spans="1:28" ht="13.5" thickTop="1">
      <c r="B6" s="436" t="s">
        <v>3</v>
      </c>
      <c r="C6" s="437"/>
      <c r="D6" s="438"/>
      <c r="E6" s="439"/>
      <c r="F6" s="437"/>
      <c r="G6" s="438"/>
      <c r="H6" s="439"/>
      <c r="I6" s="440" t="s">
        <v>4</v>
      </c>
      <c r="J6" s="422"/>
      <c r="L6" s="441" t="s">
        <v>3</v>
      </c>
      <c r="M6" s="442"/>
      <c r="N6" s="443"/>
      <c r="O6" s="444"/>
      <c r="P6" s="445"/>
      <c r="Q6" s="446"/>
      <c r="R6" s="442"/>
      <c r="S6" s="443"/>
      <c r="T6" s="444"/>
      <c r="U6" s="445"/>
      <c r="V6" s="446"/>
      <c r="W6" s="447" t="s">
        <v>4</v>
      </c>
    </row>
    <row r="7" spans="1:28" ht="13.5" thickBot="1">
      <c r="B7" s="448"/>
      <c r="C7" s="449" t="s">
        <v>5</v>
      </c>
      <c r="D7" s="450" t="s">
        <v>6</v>
      </c>
      <c r="E7" s="640" t="s">
        <v>7</v>
      </c>
      <c r="F7" s="449" t="s">
        <v>5</v>
      </c>
      <c r="G7" s="450" t="s">
        <v>6</v>
      </c>
      <c r="H7" s="451" t="s">
        <v>7</v>
      </c>
      <c r="I7" s="452"/>
      <c r="J7" s="422"/>
      <c r="L7" s="453"/>
      <c r="M7" s="454" t="s">
        <v>8</v>
      </c>
      <c r="N7" s="455" t="s">
        <v>9</v>
      </c>
      <c r="O7" s="456" t="s">
        <v>31</v>
      </c>
      <c r="P7" s="453" t="s">
        <v>32</v>
      </c>
      <c r="Q7" s="456" t="s">
        <v>7</v>
      </c>
      <c r="R7" s="454" t="s">
        <v>8</v>
      </c>
      <c r="S7" s="455" t="s">
        <v>9</v>
      </c>
      <c r="T7" s="456" t="s">
        <v>31</v>
      </c>
      <c r="U7" s="453" t="s">
        <v>32</v>
      </c>
      <c r="V7" s="456" t="s">
        <v>7</v>
      </c>
      <c r="W7" s="457"/>
    </row>
    <row r="8" spans="1:28" ht="6" customHeight="1" thickTop="1">
      <c r="B8" s="436"/>
      <c r="C8" s="458"/>
      <c r="D8" s="459"/>
      <c r="E8" s="460"/>
      <c r="F8" s="458"/>
      <c r="G8" s="459"/>
      <c r="H8" s="460"/>
      <c r="I8" s="461"/>
      <c r="J8" s="422"/>
      <c r="L8" s="441"/>
      <c r="M8" s="462"/>
      <c r="N8" s="463"/>
      <c r="O8" s="464"/>
      <c r="P8" s="465"/>
      <c r="Q8" s="466"/>
      <c r="R8" s="462"/>
      <c r="S8" s="463"/>
      <c r="T8" s="464"/>
      <c r="U8" s="465"/>
      <c r="V8" s="466"/>
      <c r="W8" s="467"/>
    </row>
    <row r="9" spans="1:28">
      <c r="A9" s="468" t="str">
        <f>IF(ISERROR(F9/G9)," ",IF(F9/G9&gt;0.5,IF(F9/G9&lt;1.5," ","NOT OK"),"NOT OK"))</f>
        <v xml:space="preserve"> </v>
      </c>
      <c r="B9" s="436" t="s">
        <v>10</v>
      </c>
      <c r="C9" s="469">
        <v>732</v>
      </c>
      <c r="D9" s="470">
        <v>733</v>
      </c>
      <c r="E9" s="471">
        <f>SUM(C9:D9)</f>
        <v>1465</v>
      </c>
      <c r="F9" s="469">
        <v>791</v>
      </c>
      <c r="G9" s="470">
        <v>802</v>
      </c>
      <c r="H9" s="471">
        <v>1593</v>
      </c>
      <c r="I9" s="472">
        <f>IF(E9=0,0,((H9/E9)-1)*100)</f>
        <v>8.7372013651877189</v>
      </c>
      <c r="J9" s="422"/>
      <c r="L9" s="441" t="s">
        <v>10</v>
      </c>
      <c r="M9" s="473">
        <v>101543</v>
      </c>
      <c r="N9" s="474">
        <v>106356</v>
      </c>
      <c r="O9" s="476">
        <f>+M9+N9</f>
        <v>207899</v>
      </c>
      <c r="P9" s="475">
        <v>154</v>
      </c>
      <c r="Q9" s="476">
        <f t="shared" ref="Q9" si="0">O9+P9</f>
        <v>208053</v>
      </c>
      <c r="R9" s="386">
        <v>124972</v>
      </c>
      <c r="S9" s="384">
        <v>129085</v>
      </c>
      <c r="T9" s="174">
        <f>SUM(R9:S9)</f>
        <v>254057</v>
      </c>
      <c r="U9" s="383">
        <v>11</v>
      </c>
      <c r="V9" s="174">
        <f t="shared" ref="V9" si="1">T9+U9</f>
        <v>254068</v>
      </c>
      <c r="W9" s="477">
        <f>IF(Q9=0,0,((V9/Q9)-1)*100)</f>
        <v>22.116960582159351</v>
      </c>
    </row>
    <row r="10" spans="1:28">
      <c r="A10" s="468" t="str">
        <f>IF(ISERROR(F10/G10)," ",IF(F10/G10&gt;0.5,IF(F10/G10&lt;1.5," ","NOT OK"),"NOT OK"))</f>
        <v xml:space="preserve"> </v>
      </c>
      <c r="B10" s="436" t="s">
        <v>11</v>
      </c>
      <c r="C10" s="469">
        <v>696</v>
      </c>
      <c r="D10" s="470">
        <v>695</v>
      </c>
      <c r="E10" s="471">
        <f>SUM(C10:D10)</f>
        <v>1391</v>
      </c>
      <c r="F10" s="469">
        <v>789</v>
      </c>
      <c r="G10" s="470">
        <v>789</v>
      </c>
      <c r="H10" s="471">
        <v>1578</v>
      </c>
      <c r="I10" s="472">
        <f>IF(E10=0,0,((H10/E10)-1)*100)</f>
        <v>13.443565780014378</v>
      </c>
      <c r="J10" s="422"/>
      <c r="K10" s="478"/>
      <c r="L10" s="441" t="s">
        <v>11</v>
      </c>
      <c r="M10" s="473">
        <v>95939</v>
      </c>
      <c r="N10" s="474">
        <v>90611</v>
      </c>
      <c r="O10" s="476">
        <f t="shared" ref="O10:O11" si="2">+M10+N10</f>
        <v>186550</v>
      </c>
      <c r="P10" s="475">
        <v>143</v>
      </c>
      <c r="Q10" s="476">
        <f>O10+P10</f>
        <v>186693</v>
      </c>
      <c r="R10" s="386">
        <v>127123</v>
      </c>
      <c r="S10" s="384">
        <v>118146</v>
      </c>
      <c r="T10" s="174">
        <f>SUM(R10:S10)</f>
        <v>245269</v>
      </c>
      <c r="U10" s="383">
        <v>316</v>
      </c>
      <c r="V10" s="174">
        <f>T10+U10</f>
        <v>245585</v>
      </c>
      <c r="W10" s="477">
        <f>IF(Q10=0,0,((V10/Q10)-1)*100)</f>
        <v>31.544835639258029</v>
      </c>
    </row>
    <row r="11" spans="1:28" ht="13.5" thickBot="1">
      <c r="A11" s="468" t="str">
        <f>IF(ISERROR(F11/G11)," ",IF(F11/G11&gt;0.5,IF(F11/G11&lt;1.5," ","NOT OK"),"NOT OK"))</f>
        <v xml:space="preserve"> </v>
      </c>
      <c r="B11" s="448" t="s">
        <v>12</v>
      </c>
      <c r="C11" s="479">
        <v>811</v>
      </c>
      <c r="D11" s="480">
        <v>810</v>
      </c>
      <c r="E11" s="471">
        <f>SUM(C11:D11)</f>
        <v>1621</v>
      </c>
      <c r="F11" s="479">
        <v>881</v>
      </c>
      <c r="G11" s="480">
        <v>883</v>
      </c>
      <c r="H11" s="471">
        <v>1764</v>
      </c>
      <c r="I11" s="472">
        <f>IF(E11=0,0,((H11/E11)-1)*100)</f>
        <v>8.8217149907464432</v>
      </c>
      <c r="J11" s="422"/>
      <c r="K11" s="478"/>
      <c r="L11" s="453" t="s">
        <v>12</v>
      </c>
      <c r="M11" s="473">
        <v>136623</v>
      </c>
      <c r="N11" s="474">
        <v>118872</v>
      </c>
      <c r="O11" s="476">
        <f t="shared" si="2"/>
        <v>255495</v>
      </c>
      <c r="P11" s="475">
        <v>121</v>
      </c>
      <c r="Q11" s="481">
        <f t="shared" ref="Q11" si="3">O11+P11</f>
        <v>255616</v>
      </c>
      <c r="R11" s="386">
        <v>157539</v>
      </c>
      <c r="S11" s="384">
        <v>145689</v>
      </c>
      <c r="T11" s="174">
        <f t="shared" ref="T11" si="4">SUM(R11:S11)</f>
        <v>303228</v>
      </c>
      <c r="U11" s="383">
        <v>15</v>
      </c>
      <c r="V11" s="277">
        <f>T11+U11</f>
        <v>303243</v>
      </c>
      <c r="W11" s="477">
        <f>IF(Q11=0,0,((V11/Q11)-1)*100)</f>
        <v>18.632245242864286</v>
      </c>
    </row>
    <row r="12" spans="1:28" ht="14.25" thickTop="1" thickBot="1">
      <c r="A12" s="468" t="str">
        <f>IF(ISERROR(F12/G12)," ",IF(F12/G12&gt;0.5,IF(F12/G12&lt;1.5," ","NOT OK"),"NOT OK"))</f>
        <v xml:space="preserve"> </v>
      </c>
      <c r="B12" s="482" t="s">
        <v>57</v>
      </c>
      <c r="C12" s="483">
        <f t="shared" ref="C12:E12" si="5">+C9+C10+C11</f>
        <v>2239</v>
      </c>
      <c r="D12" s="484">
        <f t="shared" si="5"/>
        <v>2238</v>
      </c>
      <c r="E12" s="485">
        <f t="shared" si="5"/>
        <v>4477</v>
      </c>
      <c r="F12" s="483">
        <f t="shared" ref="F12:H12" si="6">+F9+F10+F11</f>
        <v>2461</v>
      </c>
      <c r="G12" s="484">
        <f t="shared" si="6"/>
        <v>2474</v>
      </c>
      <c r="H12" s="485">
        <f t="shared" si="6"/>
        <v>4935</v>
      </c>
      <c r="I12" s="486">
        <f>IF(E12=0,0,((H12/E12)-1)*100)</f>
        <v>10.230064775519331</v>
      </c>
      <c r="J12" s="422"/>
      <c r="L12" s="487" t="s">
        <v>57</v>
      </c>
      <c r="M12" s="488">
        <f t="shared" ref="M12:N12" si="7">+M9+M10+M11</f>
        <v>334105</v>
      </c>
      <c r="N12" s="489">
        <f t="shared" si="7"/>
        <v>315839</v>
      </c>
      <c r="O12" s="315">
        <f>+O9+O10+O11</f>
        <v>649944</v>
      </c>
      <c r="P12" s="489">
        <f t="shared" ref="P12:Q12" si="8">+P9+P10+P11</f>
        <v>418</v>
      </c>
      <c r="Q12" s="490">
        <f t="shared" si="8"/>
        <v>650362</v>
      </c>
      <c r="R12" s="488">
        <f t="shared" ref="R12:V12" si="9">+R9+R10+R11</f>
        <v>409634</v>
      </c>
      <c r="S12" s="489">
        <f t="shared" si="9"/>
        <v>392920</v>
      </c>
      <c r="T12" s="490">
        <f>+T9+T10+T11</f>
        <v>802554</v>
      </c>
      <c r="U12" s="489">
        <f t="shared" si="9"/>
        <v>342</v>
      </c>
      <c r="V12" s="490">
        <f t="shared" si="9"/>
        <v>802896</v>
      </c>
      <c r="W12" s="491">
        <f>IF(Q12=0,0,((V12/Q12)-1)*100)</f>
        <v>23.453707319923357</v>
      </c>
    </row>
    <row r="13" spans="1:28" ht="14.25" thickTop="1" thickBot="1">
      <c r="A13" s="468" t="str">
        <f t="shared" ref="A13:A72" si="10">IF(ISERROR(F13/G13)," ",IF(F13/G13&gt;0.5,IF(F13/G13&lt;1.5," ","NOT OK"),"NOT OK"))</f>
        <v xml:space="preserve"> </v>
      </c>
      <c r="B13" s="436" t="s">
        <v>13</v>
      </c>
      <c r="C13" s="469">
        <v>870</v>
      </c>
      <c r="D13" s="470">
        <v>886</v>
      </c>
      <c r="E13" s="471">
        <f>SUM(C13:D13)</f>
        <v>1756</v>
      </c>
      <c r="F13" s="469">
        <v>976</v>
      </c>
      <c r="G13" s="470">
        <v>988</v>
      </c>
      <c r="H13" s="471">
        <f>SUM(F13:G13)</f>
        <v>1964</v>
      </c>
      <c r="I13" s="472">
        <f t="shared" ref="I13" si="11">IF(E13=0,0,((H13/E13)-1)*100)</f>
        <v>11.845102505694772</v>
      </c>
      <c r="J13" s="422"/>
      <c r="L13" s="441" t="s">
        <v>13</v>
      </c>
      <c r="M13" s="473">
        <v>143848</v>
      </c>
      <c r="N13" s="474">
        <v>146306</v>
      </c>
      <c r="O13" s="476">
        <f t="shared" ref="O13" si="12">+M13+N13</f>
        <v>290154</v>
      </c>
      <c r="P13" s="475">
        <v>406</v>
      </c>
      <c r="Q13" s="476">
        <f>O13+P13</f>
        <v>290560</v>
      </c>
      <c r="R13" s="473">
        <v>169613</v>
      </c>
      <c r="S13" s="474">
        <v>167180</v>
      </c>
      <c r="T13" s="476">
        <f t="shared" ref="T13" si="13">+R13+S13</f>
        <v>336793</v>
      </c>
      <c r="U13" s="475"/>
      <c r="V13" s="476">
        <f>T13+U13</f>
        <v>336793</v>
      </c>
      <c r="W13" s="477">
        <f t="shared" ref="W13" si="14">IF(Q13=0,0,((V13/Q13)-1)*100)</f>
        <v>15.911687775330407</v>
      </c>
      <c r="AA13" s="423"/>
      <c r="AB13" s="425"/>
    </row>
    <row r="14" spans="1:28" s="1" customFormat="1" ht="14.25" thickTop="1" thickBot="1">
      <c r="A14" s="350" t="str">
        <f>IF(ISERROR(F14/G14)," ",IF(F14/G14&gt;0.5,IF(F14/G14&lt;1.5," ","NOT OK"),"NOT OK"))</f>
        <v xml:space="preserve"> </v>
      </c>
      <c r="B14" s="129" t="s">
        <v>67</v>
      </c>
      <c r="C14" s="130">
        <f>+C12+C13</f>
        <v>3109</v>
      </c>
      <c r="D14" s="132">
        <f t="shared" ref="D14:H14" si="15">+D12+D13</f>
        <v>3124</v>
      </c>
      <c r="E14" s="641">
        <f t="shared" si="15"/>
        <v>6233</v>
      </c>
      <c r="F14" s="130">
        <f t="shared" si="15"/>
        <v>3437</v>
      </c>
      <c r="G14" s="132">
        <f t="shared" si="15"/>
        <v>3462</v>
      </c>
      <c r="H14" s="641">
        <f t="shared" si="15"/>
        <v>6899</v>
      </c>
      <c r="I14" s="133">
        <f>IF(E14=0,0,((H14/E14)-1)*100)</f>
        <v>10.685063372372849</v>
      </c>
      <c r="J14" s="4"/>
      <c r="K14" s="4"/>
      <c r="L14" s="42" t="s">
        <v>67</v>
      </c>
      <c r="M14" s="46">
        <f>+M12+M13</f>
        <v>477953</v>
      </c>
      <c r="N14" s="44">
        <f t="shared" ref="N14:V14" si="16">+N12+N13</f>
        <v>462145</v>
      </c>
      <c r="O14" s="315">
        <f t="shared" si="16"/>
        <v>940098</v>
      </c>
      <c r="P14" s="44">
        <f t="shared" si="16"/>
        <v>824</v>
      </c>
      <c r="Q14" s="315">
        <f t="shared" si="16"/>
        <v>940922</v>
      </c>
      <c r="R14" s="46">
        <f t="shared" si="16"/>
        <v>579247</v>
      </c>
      <c r="S14" s="44">
        <f t="shared" si="16"/>
        <v>560100</v>
      </c>
      <c r="T14" s="315">
        <f t="shared" si="16"/>
        <v>1139347</v>
      </c>
      <c r="U14" s="44">
        <f t="shared" si="16"/>
        <v>342</v>
      </c>
      <c r="V14" s="315">
        <f t="shared" si="16"/>
        <v>1139689</v>
      </c>
      <c r="W14" s="47">
        <f>IF(Q14=0,0,((V14/Q14)-1)*100)</f>
        <v>21.124705342206894</v>
      </c>
      <c r="X14" s="2"/>
      <c r="AA14" s="3"/>
      <c r="AB14" s="290"/>
    </row>
    <row r="15" spans="1:28" ht="13.5" thickTop="1">
      <c r="A15" s="468" t="str">
        <f>IF(ISERROR(F15/G15)," ",IF(F15/G15&gt;0.5,IF(F15/G15&lt;1.5," ","NOT OK"),"NOT OK"))</f>
        <v xml:space="preserve"> </v>
      </c>
      <c r="B15" s="436" t="s">
        <v>14</v>
      </c>
      <c r="C15" s="469">
        <v>817</v>
      </c>
      <c r="D15" s="470">
        <v>819</v>
      </c>
      <c r="E15" s="471">
        <f>SUM(C15:D15)</f>
        <v>1636</v>
      </c>
      <c r="F15" s="469"/>
      <c r="G15" s="470"/>
      <c r="H15" s="471"/>
      <c r="I15" s="472"/>
      <c r="J15" s="422"/>
      <c r="L15" s="441" t="s">
        <v>14</v>
      </c>
      <c r="M15" s="473">
        <v>136258</v>
      </c>
      <c r="N15" s="474">
        <v>144310</v>
      </c>
      <c r="O15" s="476">
        <f>+M15+N15</f>
        <v>280568</v>
      </c>
      <c r="P15" s="475">
        <v>7</v>
      </c>
      <c r="Q15" s="476">
        <f>O15+P15</f>
        <v>280575</v>
      </c>
      <c r="R15" s="473"/>
      <c r="S15" s="474"/>
      <c r="T15" s="476"/>
      <c r="U15" s="475"/>
      <c r="V15" s="476"/>
      <c r="W15" s="477"/>
    </row>
    <row r="16" spans="1:28" ht="13.5" thickBot="1">
      <c r="A16" s="492" t="str">
        <f>IF(ISERROR(F16/G16)," ",IF(F16/G16&gt;0.5,IF(F16/G16&lt;1.5," ","NOT OK"),"NOT OK"))</f>
        <v xml:space="preserve"> </v>
      </c>
      <c r="B16" s="436" t="s">
        <v>15</v>
      </c>
      <c r="C16" s="469">
        <v>838</v>
      </c>
      <c r="D16" s="470">
        <v>840</v>
      </c>
      <c r="E16" s="471">
        <f>SUM(C16:D16)</f>
        <v>1678</v>
      </c>
      <c r="F16" s="469"/>
      <c r="G16" s="470"/>
      <c r="H16" s="471"/>
      <c r="I16" s="472"/>
      <c r="J16" s="493"/>
      <c r="L16" s="441" t="s">
        <v>15</v>
      </c>
      <c r="M16" s="473">
        <v>134854</v>
      </c>
      <c r="N16" s="474">
        <v>137451</v>
      </c>
      <c r="O16" s="476">
        <f>+M16+N16</f>
        <v>272305</v>
      </c>
      <c r="P16" s="475">
        <v>156</v>
      </c>
      <c r="Q16" s="476">
        <f>O16+P16</f>
        <v>272461</v>
      </c>
      <c r="R16" s="473"/>
      <c r="S16" s="474"/>
      <c r="T16" s="476"/>
      <c r="U16" s="475"/>
      <c r="V16" s="476"/>
      <c r="W16" s="477"/>
    </row>
    <row r="17" spans="1:27" ht="14.25" thickTop="1" thickBot="1">
      <c r="A17" s="468" t="str">
        <f>IF(ISERROR(F17/G17)," ",IF(F17/G17&gt;0.5,IF(F17/G17&lt;1.5," ","NOT OK"),"NOT OK"))</f>
        <v xml:space="preserve"> </v>
      </c>
      <c r="B17" s="482" t="s">
        <v>61</v>
      </c>
      <c r="C17" s="483">
        <f t="shared" ref="C17:E17" si="17">+C13+C15+C16</f>
        <v>2525</v>
      </c>
      <c r="D17" s="484">
        <f t="shared" si="17"/>
        <v>2545</v>
      </c>
      <c r="E17" s="485">
        <f t="shared" si="17"/>
        <v>5070</v>
      </c>
      <c r="F17" s="483"/>
      <c r="G17" s="484"/>
      <c r="H17" s="485"/>
      <c r="I17" s="486"/>
      <c r="J17" s="422"/>
      <c r="L17" s="487" t="s">
        <v>61</v>
      </c>
      <c r="M17" s="488">
        <f t="shared" ref="M17:Q17" si="18">+M13+M15+M16</f>
        <v>414960</v>
      </c>
      <c r="N17" s="489">
        <f t="shared" si="18"/>
        <v>428067</v>
      </c>
      <c r="O17" s="490">
        <f t="shared" si="18"/>
        <v>843027</v>
      </c>
      <c r="P17" s="489">
        <f t="shared" si="18"/>
        <v>569</v>
      </c>
      <c r="Q17" s="490">
        <f t="shared" si="18"/>
        <v>843596</v>
      </c>
      <c r="R17" s="488"/>
      <c r="S17" s="489"/>
      <c r="T17" s="490"/>
      <c r="U17" s="489"/>
      <c r="V17" s="490"/>
      <c r="W17" s="491"/>
    </row>
    <row r="18" spans="1:27" ht="13.5" thickTop="1">
      <c r="A18" s="468" t="str">
        <f t="shared" si="10"/>
        <v xml:space="preserve"> </v>
      </c>
      <c r="B18" s="436" t="s">
        <v>16</v>
      </c>
      <c r="C18" s="494">
        <v>757</v>
      </c>
      <c r="D18" s="495">
        <v>759</v>
      </c>
      <c r="E18" s="471">
        <f t="shared" ref="E18" si="19">SUM(C18:D18)</f>
        <v>1516</v>
      </c>
      <c r="F18" s="494"/>
      <c r="G18" s="495"/>
      <c r="H18" s="471"/>
      <c r="I18" s="472"/>
      <c r="J18" s="493"/>
      <c r="L18" s="441" t="s">
        <v>16</v>
      </c>
      <c r="M18" s="473">
        <v>123665</v>
      </c>
      <c r="N18" s="474">
        <v>124996</v>
      </c>
      <c r="O18" s="476">
        <f t="shared" ref="O18:O19" si="20">+M18+N18</f>
        <v>248661</v>
      </c>
      <c r="P18" s="475">
        <v>10</v>
      </c>
      <c r="Q18" s="476">
        <f>O18+P18</f>
        <v>248671</v>
      </c>
      <c r="R18" s="473"/>
      <c r="S18" s="474"/>
      <c r="T18" s="476"/>
      <c r="U18" s="475"/>
      <c r="V18" s="476"/>
      <c r="W18" s="477"/>
    </row>
    <row r="19" spans="1:27">
      <c r="A19" s="468" t="str">
        <f t="shared" ref="A19" si="21">IF(ISERROR(F19/G19)," ",IF(F19/G19&gt;0.5,IF(F19/G19&lt;1.5," ","NOT OK"),"NOT OK"))</f>
        <v xml:space="preserve"> </v>
      </c>
      <c r="B19" s="436" t="s">
        <v>17</v>
      </c>
      <c r="C19" s="494">
        <v>775</v>
      </c>
      <c r="D19" s="495">
        <v>785</v>
      </c>
      <c r="E19" s="471">
        <f>SUM(C19:D19)</f>
        <v>1560</v>
      </c>
      <c r="F19" s="494"/>
      <c r="G19" s="495"/>
      <c r="H19" s="471"/>
      <c r="I19" s="472"/>
      <c r="L19" s="441" t="s">
        <v>17</v>
      </c>
      <c r="M19" s="473">
        <v>116385</v>
      </c>
      <c r="N19" s="474">
        <v>116735</v>
      </c>
      <c r="O19" s="476">
        <f t="shared" si="20"/>
        <v>233120</v>
      </c>
      <c r="P19" s="475">
        <v>386</v>
      </c>
      <c r="Q19" s="476">
        <f>O19+P19</f>
        <v>233506</v>
      </c>
      <c r="R19" s="473"/>
      <c r="S19" s="474"/>
      <c r="T19" s="476"/>
      <c r="U19" s="475"/>
      <c r="V19" s="476"/>
      <c r="W19" s="477"/>
    </row>
    <row r="20" spans="1:27" ht="13.5" thickBot="1">
      <c r="A20" s="496" t="str">
        <f>IF(ISERROR(F20/G20)," ",IF(F20/G20&gt;0.5,IF(F20/G20&lt;1.5," ","NOT OK"),"NOT OK"))</f>
        <v xml:space="preserve"> </v>
      </c>
      <c r="B20" s="436" t="s">
        <v>18</v>
      </c>
      <c r="C20" s="494">
        <v>770</v>
      </c>
      <c r="D20" s="495">
        <v>768</v>
      </c>
      <c r="E20" s="471">
        <f>SUM(C20:D20)</f>
        <v>1538</v>
      </c>
      <c r="F20" s="494"/>
      <c r="G20" s="495"/>
      <c r="H20" s="471"/>
      <c r="I20" s="472"/>
      <c r="J20" s="497"/>
      <c r="L20" s="441" t="s">
        <v>18</v>
      </c>
      <c r="M20" s="473">
        <v>123899</v>
      </c>
      <c r="N20" s="474">
        <v>118026</v>
      </c>
      <c r="O20" s="476">
        <f>+M20+N20</f>
        <v>241925</v>
      </c>
      <c r="P20" s="475">
        <v>98</v>
      </c>
      <c r="Q20" s="476">
        <f>O20+P20</f>
        <v>242023</v>
      </c>
      <c r="R20" s="473"/>
      <c r="S20" s="474"/>
      <c r="T20" s="476"/>
      <c r="U20" s="475"/>
      <c r="V20" s="476"/>
      <c r="W20" s="477"/>
    </row>
    <row r="21" spans="1:27" ht="15.75" customHeight="1" thickTop="1" thickBot="1">
      <c r="A21" s="498" t="str">
        <f>IF(ISERROR(F21/G21)," ",IF(F21/G21&gt;0.5,IF(F21/G21&lt;1.5," ","NOT OK"),"NOT OK"))</f>
        <v xml:space="preserve"> </v>
      </c>
      <c r="B21" s="499" t="s">
        <v>19</v>
      </c>
      <c r="C21" s="483">
        <f t="shared" ref="C21:E21" si="22">+C18+C19+C20</f>
        <v>2302</v>
      </c>
      <c r="D21" s="500">
        <f t="shared" si="22"/>
        <v>2312</v>
      </c>
      <c r="E21" s="501">
        <f t="shared" si="22"/>
        <v>4614</v>
      </c>
      <c r="F21" s="483"/>
      <c r="G21" s="500"/>
      <c r="H21" s="501"/>
      <c r="I21" s="486"/>
      <c r="J21" s="498"/>
      <c r="K21" s="502"/>
      <c r="L21" s="503" t="s">
        <v>19</v>
      </c>
      <c r="M21" s="504">
        <f t="shared" ref="M21:Q21" si="23">+M18+M19+M20</f>
        <v>363949</v>
      </c>
      <c r="N21" s="505">
        <f t="shared" si="23"/>
        <v>359757</v>
      </c>
      <c r="O21" s="506">
        <f t="shared" si="23"/>
        <v>723706</v>
      </c>
      <c r="P21" s="505">
        <f t="shared" si="23"/>
        <v>494</v>
      </c>
      <c r="Q21" s="506">
        <f t="shared" si="23"/>
        <v>724200</v>
      </c>
      <c r="R21" s="504"/>
      <c r="S21" s="505"/>
      <c r="T21" s="506"/>
      <c r="U21" s="505"/>
      <c r="V21" s="506"/>
      <c r="W21" s="507"/>
    </row>
    <row r="22" spans="1:27" ht="13.5" thickTop="1">
      <c r="A22" s="468" t="str">
        <f>IF(ISERROR(F22/G22)," ",IF(F22/G22&gt;0.5,IF(F22/G22&lt;1.5," ","NOT OK"),"NOT OK"))</f>
        <v xml:space="preserve"> </v>
      </c>
      <c r="B22" s="436" t="s">
        <v>20</v>
      </c>
      <c r="C22" s="469">
        <v>848</v>
      </c>
      <c r="D22" s="470">
        <v>863</v>
      </c>
      <c r="E22" s="508">
        <f>SUM(C22:D22)</f>
        <v>1711</v>
      </c>
      <c r="F22" s="469"/>
      <c r="G22" s="470"/>
      <c r="H22" s="508"/>
      <c r="I22" s="472"/>
      <c r="J22" s="493"/>
      <c r="L22" s="441" t="s">
        <v>21</v>
      </c>
      <c r="M22" s="473">
        <v>136930</v>
      </c>
      <c r="N22" s="474">
        <v>137479</v>
      </c>
      <c r="O22" s="476">
        <f>+M22+N22</f>
        <v>274409</v>
      </c>
      <c r="P22" s="475">
        <v>9</v>
      </c>
      <c r="Q22" s="476">
        <f>O22+P22</f>
        <v>274418</v>
      </c>
      <c r="R22" s="473"/>
      <c r="S22" s="474"/>
      <c r="T22" s="476"/>
      <c r="U22" s="475"/>
      <c r="V22" s="476"/>
      <c r="W22" s="477"/>
    </row>
    <row r="23" spans="1:27">
      <c r="A23" s="468" t="str">
        <f t="shared" ref="A23" si="24">IF(ISERROR(F23/G23)," ",IF(F23/G23&gt;0.5,IF(F23/G23&lt;1.5," ","NOT OK"),"NOT OK"))</f>
        <v xml:space="preserve"> </v>
      </c>
      <c r="B23" s="436" t="s">
        <v>22</v>
      </c>
      <c r="C23" s="469">
        <v>884</v>
      </c>
      <c r="D23" s="470">
        <v>885</v>
      </c>
      <c r="E23" s="509">
        <f t="shared" ref="E23" si="25">SUM(C23:D23)</f>
        <v>1769</v>
      </c>
      <c r="F23" s="469"/>
      <c r="G23" s="470"/>
      <c r="H23" s="509"/>
      <c r="I23" s="472"/>
      <c r="J23" s="493"/>
      <c r="L23" s="441" t="s">
        <v>22</v>
      </c>
      <c r="M23" s="473">
        <v>148378</v>
      </c>
      <c r="N23" s="474">
        <v>148414</v>
      </c>
      <c r="O23" s="476">
        <f t="shared" ref="O23" si="26">+M23+N23</f>
        <v>296792</v>
      </c>
      <c r="P23" s="475">
        <v>610</v>
      </c>
      <c r="Q23" s="476">
        <f>O23+P23</f>
        <v>297402</v>
      </c>
      <c r="R23" s="473"/>
      <c r="S23" s="474"/>
      <c r="T23" s="476"/>
      <c r="U23" s="475"/>
      <c r="V23" s="476"/>
      <c r="W23" s="477"/>
    </row>
    <row r="24" spans="1:27" ht="13.5" thickBot="1">
      <c r="A24" s="468" t="str">
        <f>IF(ISERROR(F24/G24)," ",IF(F24/G24&gt;0.5,IF(F24/G24&lt;1.5," ","NOT OK"),"NOT OK"))</f>
        <v xml:space="preserve"> </v>
      </c>
      <c r="B24" s="436" t="s">
        <v>23</v>
      </c>
      <c r="C24" s="469">
        <v>756</v>
      </c>
      <c r="D24" s="510">
        <v>758</v>
      </c>
      <c r="E24" s="511">
        <f>SUM(C24:D24)</f>
        <v>1514</v>
      </c>
      <c r="F24" s="469"/>
      <c r="G24" s="510"/>
      <c r="H24" s="511"/>
      <c r="I24" s="512"/>
      <c r="J24" s="493"/>
      <c r="L24" s="441" t="s">
        <v>23</v>
      </c>
      <c r="M24" s="473">
        <v>117812</v>
      </c>
      <c r="N24" s="474">
        <v>114872</v>
      </c>
      <c r="O24" s="476">
        <f>+M24+N24</f>
        <v>232684</v>
      </c>
      <c r="P24" s="475">
        <v>192</v>
      </c>
      <c r="Q24" s="476">
        <f>O24+P24</f>
        <v>232876</v>
      </c>
      <c r="R24" s="473"/>
      <c r="S24" s="474"/>
      <c r="T24" s="476"/>
      <c r="U24" s="475"/>
      <c r="V24" s="476"/>
      <c r="W24" s="477"/>
    </row>
    <row r="25" spans="1:27" ht="14.25" thickTop="1" thickBot="1">
      <c r="A25" s="468" t="str">
        <f>IF(ISERROR(F25/G25)," ",IF(F25/G25&gt;0.5,IF(F25/G25&lt;1.5," ","NOT OK"),"NOT OK"))</f>
        <v xml:space="preserve"> </v>
      </c>
      <c r="B25" s="482" t="s">
        <v>40</v>
      </c>
      <c r="C25" s="483">
        <f t="shared" ref="C25:E25" si="27">+C22+C23+C24</f>
        <v>2488</v>
      </c>
      <c r="D25" s="483">
        <f t="shared" si="27"/>
        <v>2506</v>
      </c>
      <c r="E25" s="483">
        <f t="shared" si="27"/>
        <v>4994</v>
      </c>
      <c r="F25" s="483"/>
      <c r="G25" s="483"/>
      <c r="H25" s="483"/>
      <c r="I25" s="486"/>
      <c r="J25" s="493"/>
      <c r="L25" s="513" t="s">
        <v>40</v>
      </c>
      <c r="M25" s="488">
        <f t="shared" ref="M25:Q25" si="28">+M22+M23+M24</f>
        <v>403120</v>
      </c>
      <c r="N25" s="489">
        <f t="shared" si="28"/>
        <v>400765</v>
      </c>
      <c r="O25" s="490">
        <f t="shared" si="28"/>
        <v>803885</v>
      </c>
      <c r="P25" s="489">
        <f t="shared" si="28"/>
        <v>811</v>
      </c>
      <c r="Q25" s="490">
        <f t="shared" si="28"/>
        <v>804696</v>
      </c>
      <c r="R25" s="488"/>
      <c r="S25" s="489"/>
      <c r="T25" s="490"/>
      <c r="U25" s="489"/>
      <c r="V25" s="490"/>
      <c r="W25" s="491"/>
    </row>
    <row r="26" spans="1:27" ht="14.25" thickTop="1" thickBot="1">
      <c r="A26" s="468" t="str">
        <f>IF(ISERROR(F26/G26)," ",IF(F26/G26&gt;0.5,IF(F26/G26&lt;1.5," ","NOT OK"),"NOT OK"))</f>
        <v xml:space="preserve"> </v>
      </c>
      <c r="B26" s="482" t="s">
        <v>62</v>
      </c>
      <c r="C26" s="483">
        <f t="shared" ref="C26:E26" si="29">C17+C21+C22+C23+C24</f>
        <v>7315</v>
      </c>
      <c r="D26" s="483">
        <f t="shared" si="29"/>
        <v>7363</v>
      </c>
      <c r="E26" s="483">
        <f t="shared" si="29"/>
        <v>14678</v>
      </c>
      <c r="F26" s="483"/>
      <c r="G26" s="483"/>
      <c r="H26" s="483"/>
      <c r="I26" s="486"/>
      <c r="J26" s="493"/>
      <c r="L26" s="513" t="s">
        <v>62</v>
      </c>
      <c r="M26" s="514">
        <f t="shared" ref="M26:Q26" si="30">M17+M21+M22+M23+M24</f>
        <v>1182029</v>
      </c>
      <c r="N26" s="514">
        <f t="shared" si="30"/>
        <v>1188589</v>
      </c>
      <c r="O26" s="516">
        <f t="shared" si="30"/>
        <v>2370618</v>
      </c>
      <c r="P26" s="514">
        <f t="shared" si="30"/>
        <v>1874</v>
      </c>
      <c r="Q26" s="515">
        <f t="shared" si="30"/>
        <v>2372492</v>
      </c>
      <c r="R26" s="514"/>
      <c r="S26" s="514"/>
      <c r="T26" s="516"/>
      <c r="U26" s="514"/>
      <c r="V26" s="515"/>
      <c r="W26" s="491"/>
      <c r="AA26" s="423"/>
    </row>
    <row r="27" spans="1:27" ht="14.25" thickTop="1" thickBot="1">
      <c r="A27" s="468" t="str">
        <f>IF(ISERROR(F27/G27)," ",IF(F27/G27&gt;0.5,IF(F27/G27&lt;1.5," ","NOT OK"),"NOT OK"))</f>
        <v xml:space="preserve"> </v>
      </c>
      <c r="B27" s="482" t="s">
        <v>63</v>
      </c>
      <c r="C27" s="483">
        <f t="shared" ref="C27:E27" si="31">+C12+C17+C21+C25</f>
        <v>9554</v>
      </c>
      <c r="D27" s="483">
        <f t="shared" si="31"/>
        <v>9601</v>
      </c>
      <c r="E27" s="483">
        <f t="shared" si="31"/>
        <v>19155</v>
      </c>
      <c r="F27" s="483"/>
      <c r="G27" s="483"/>
      <c r="H27" s="483"/>
      <c r="I27" s="486"/>
      <c r="J27" s="493"/>
      <c r="L27" s="513" t="s">
        <v>63</v>
      </c>
      <c r="M27" s="488">
        <f t="shared" ref="M27:Q27" si="32">+M12+M17+M21+M25</f>
        <v>1516134</v>
      </c>
      <c r="N27" s="489">
        <f t="shared" si="32"/>
        <v>1504428</v>
      </c>
      <c r="O27" s="490">
        <f t="shared" si="32"/>
        <v>3020562</v>
      </c>
      <c r="P27" s="489">
        <f t="shared" si="32"/>
        <v>2292</v>
      </c>
      <c r="Q27" s="490">
        <f t="shared" si="32"/>
        <v>3022854</v>
      </c>
      <c r="R27" s="488"/>
      <c r="S27" s="489"/>
      <c r="T27" s="490"/>
      <c r="U27" s="489"/>
      <c r="V27" s="490"/>
      <c r="W27" s="491"/>
    </row>
    <row r="28" spans="1:27" ht="14.25" thickTop="1" thickBot="1">
      <c r="B28" s="517" t="s">
        <v>60</v>
      </c>
      <c r="C28" s="518"/>
      <c r="D28" s="518"/>
      <c r="E28" s="427"/>
      <c r="F28" s="427"/>
      <c r="G28" s="427"/>
      <c r="H28" s="427"/>
      <c r="I28" s="428"/>
      <c r="J28" s="493"/>
      <c r="L28" s="519" t="s">
        <v>60</v>
      </c>
      <c r="M28" s="430"/>
      <c r="N28" s="430"/>
      <c r="O28" s="430"/>
      <c r="P28" s="430"/>
      <c r="Q28" s="430"/>
      <c r="R28" s="430"/>
      <c r="S28" s="430"/>
      <c r="T28" s="430"/>
      <c r="U28" s="430"/>
      <c r="V28" s="430"/>
      <c r="W28" s="431"/>
    </row>
    <row r="29" spans="1:27" ht="13.5" thickTop="1">
      <c r="B29" s="716" t="s">
        <v>25</v>
      </c>
      <c r="C29" s="717"/>
      <c r="D29" s="717"/>
      <c r="E29" s="717"/>
      <c r="F29" s="717"/>
      <c r="G29" s="717"/>
      <c r="H29" s="717"/>
      <c r="I29" s="718"/>
      <c r="J29" s="493"/>
      <c r="L29" s="719" t="s">
        <v>26</v>
      </c>
      <c r="M29" s="720"/>
      <c r="N29" s="720"/>
      <c r="O29" s="720"/>
      <c r="P29" s="720"/>
      <c r="Q29" s="720"/>
      <c r="R29" s="720"/>
      <c r="S29" s="720"/>
      <c r="T29" s="720"/>
      <c r="U29" s="720"/>
      <c r="V29" s="720"/>
      <c r="W29" s="721"/>
    </row>
    <row r="30" spans="1:27" ht="13.5" thickBot="1">
      <c r="B30" s="722" t="s">
        <v>47</v>
      </c>
      <c r="C30" s="723"/>
      <c r="D30" s="723"/>
      <c r="E30" s="723"/>
      <c r="F30" s="723"/>
      <c r="G30" s="723"/>
      <c r="H30" s="723"/>
      <c r="I30" s="724"/>
      <c r="J30" s="493"/>
      <c r="L30" s="725" t="s">
        <v>49</v>
      </c>
      <c r="M30" s="726"/>
      <c r="N30" s="726"/>
      <c r="O30" s="726"/>
      <c r="P30" s="726"/>
      <c r="Q30" s="726"/>
      <c r="R30" s="726"/>
      <c r="S30" s="726"/>
      <c r="T30" s="726"/>
      <c r="U30" s="726"/>
      <c r="V30" s="726"/>
      <c r="W30" s="727"/>
    </row>
    <row r="31" spans="1:27" ht="14.25" thickTop="1" thickBot="1">
      <c r="B31" s="426"/>
      <c r="C31" s="518"/>
      <c r="D31" s="518"/>
      <c r="E31" s="518"/>
      <c r="F31" s="518"/>
      <c r="G31" s="518"/>
      <c r="H31" s="518"/>
      <c r="I31" s="428"/>
      <c r="J31" s="493"/>
      <c r="L31" s="429"/>
      <c r="M31" s="430"/>
      <c r="N31" s="430"/>
      <c r="O31" s="430"/>
      <c r="P31" s="430"/>
      <c r="Q31" s="430"/>
      <c r="R31" s="430"/>
      <c r="S31" s="430"/>
      <c r="T31" s="430"/>
      <c r="U31" s="430"/>
      <c r="V31" s="430"/>
      <c r="W31" s="431"/>
    </row>
    <row r="32" spans="1:27" ht="13.5" customHeight="1" thickTop="1" thickBot="1">
      <c r="B32" s="432"/>
      <c r="C32" s="728" t="s">
        <v>65</v>
      </c>
      <c r="D32" s="729"/>
      <c r="E32" s="730"/>
      <c r="F32" s="728" t="s">
        <v>66</v>
      </c>
      <c r="G32" s="729"/>
      <c r="H32" s="730"/>
      <c r="I32" s="433" t="s">
        <v>2</v>
      </c>
      <c r="J32" s="493"/>
      <c r="L32" s="434"/>
      <c r="M32" s="731" t="s">
        <v>65</v>
      </c>
      <c r="N32" s="732"/>
      <c r="O32" s="732"/>
      <c r="P32" s="732"/>
      <c r="Q32" s="733"/>
      <c r="R32" s="731" t="s">
        <v>66</v>
      </c>
      <c r="S32" s="732"/>
      <c r="T32" s="732"/>
      <c r="U32" s="732"/>
      <c r="V32" s="733"/>
      <c r="W32" s="435" t="s">
        <v>2</v>
      </c>
    </row>
    <row r="33" spans="1:28" ht="13.5" thickTop="1">
      <c r="B33" s="436" t="s">
        <v>3</v>
      </c>
      <c r="C33" s="437"/>
      <c r="D33" s="438"/>
      <c r="E33" s="439"/>
      <c r="F33" s="437"/>
      <c r="G33" s="438"/>
      <c r="H33" s="439"/>
      <c r="I33" s="440" t="s">
        <v>4</v>
      </c>
      <c r="J33" s="493"/>
      <c r="L33" s="441" t="s">
        <v>3</v>
      </c>
      <c r="M33" s="442"/>
      <c r="N33" s="443"/>
      <c r="O33" s="444"/>
      <c r="P33" s="445"/>
      <c r="Q33" s="446"/>
      <c r="R33" s="442"/>
      <c r="S33" s="443"/>
      <c r="T33" s="444"/>
      <c r="U33" s="445"/>
      <c r="V33" s="446"/>
      <c r="W33" s="447" t="s">
        <v>4</v>
      </c>
    </row>
    <row r="34" spans="1:28" ht="13.5" thickBot="1">
      <c r="B34" s="448"/>
      <c r="C34" s="449" t="s">
        <v>5</v>
      </c>
      <c r="D34" s="450" t="s">
        <v>6</v>
      </c>
      <c r="E34" s="640" t="s">
        <v>7</v>
      </c>
      <c r="F34" s="449" t="s">
        <v>5</v>
      </c>
      <c r="G34" s="450" t="s">
        <v>6</v>
      </c>
      <c r="H34" s="451" t="s">
        <v>7</v>
      </c>
      <c r="I34" s="452"/>
      <c r="J34" s="493"/>
      <c r="L34" s="453"/>
      <c r="M34" s="454" t="s">
        <v>8</v>
      </c>
      <c r="N34" s="455" t="s">
        <v>9</v>
      </c>
      <c r="O34" s="456" t="s">
        <v>31</v>
      </c>
      <c r="P34" s="453" t="s">
        <v>32</v>
      </c>
      <c r="Q34" s="456" t="s">
        <v>7</v>
      </c>
      <c r="R34" s="454" t="s">
        <v>8</v>
      </c>
      <c r="S34" s="455" t="s">
        <v>9</v>
      </c>
      <c r="T34" s="456" t="s">
        <v>31</v>
      </c>
      <c r="U34" s="453" t="s">
        <v>32</v>
      </c>
      <c r="V34" s="456" t="s">
        <v>7</v>
      </c>
      <c r="W34" s="457"/>
      <c r="AA34" s="3"/>
    </row>
    <row r="35" spans="1:28" ht="5.25" customHeight="1" thickTop="1">
      <c r="B35" s="436"/>
      <c r="C35" s="458"/>
      <c r="D35" s="459"/>
      <c r="E35" s="520"/>
      <c r="F35" s="458"/>
      <c r="G35" s="459"/>
      <c r="H35" s="520"/>
      <c r="I35" s="461"/>
      <c r="J35" s="493"/>
      <c r="L35" s="441"/>
      <c r="M35" s="462"/>
      <c r="N35" s="463"/>
      <c r="O35" s="464"/>
      <c r="P35" s="465"/>
      <c r="Q35" s="466"/>
      <c r="R35" s="462"/>
      <c r="S35" s="463"/>
      <c r="T35" s="464"/>
      <c r="U35" s="465"/>
      <c r="V35" s="466"/>
      <c r="W35" s="467"/>
    </row>
    <row r="36" spans="1:28">
      <c r="A36" s="422" t="str">
        <f>IF(ISERROR(F36/G36)," ",IF(F36/G36&gt;0.5,IF(F36/G36&lt;1.5," ","NOT OK"),"NOT OK"))</f>
        <v xml:space="preserve"> </v>
      </c>
      <c r="B36" s="436" t="s">
        <v>10</v>
      </c>
      <c r="C36" s="469">
        <v>1071</v>
      </c>
      <c r="D36" s="470">
        <v>1072</v>
      </c>
      <c r="E36" s="471">
        <f t="shared" ref="E36" si="33">SUM(C36:D36)</f>
        <v>2143</v>
      </c>
      <c r="F36" s="469">
        <v>1241</v>
      </c>
      <c r="G36" s="470">
        <v>1225</v>
      </c>
      <c r="H36" s="471">
        <f t="shared" ref="H36:H38" si="34">SUM(F36:G36)</f>
        <v>2466</v>
      </c>
      <c r="I36" s="472">
        <f t="shared" ref="I36:I38" si="35">IF(E36=0,0,((H36/E36)-1)*100)</f>
        <v>15.072328511432564</v>
      </c>
      <c r="J36" s="493"/>
      <c r="K36" s="478"/>
      <c r="L36" s="441" t="s">
        <v>10</v>
      </c>
      <c r="M36" s="473">
        <v>156327</v>
      </c>
      <c r="N36" s="474">
        <v>152214</v>
      </c>
      <c r="O36" s="476">
        <f>SUM(M36:N36)</f>
        <v>308541</v>
      </c>
      <c r="P36" s="475">
        <v>0</v>
      </c>
      <c r="Q36" s="476">
        <f t="shared" ref="Q36" si="36">O36+P36</f>
        <v>308541</v>
      </c>
      <c r="R36" s="386">
        <v>191820</v>
      </c>
      <c r="S36" s="384">
        <v>183583</v>
      </c>
      <c r="T36" s="174">
        <f>SUM(R36:S36)</f>
        <v>375403</v>
      </c>
      <c r="U36" s="383">
        <v>0</v>
      </c>
      <c r="V36" s="174">
        <f t="shared" ref="V36" si="37">T36+U36</f>
        <v>375403</v>
      </c>
      <c r="W36" s="477">
        <f t="shared" ref="W36:W38" si="38">IF(Q36=0,0,((V36/Q36)-1)*100)</f>
        <v>21.67037768076203</v>
      </c>
    </row>
    <row r="37" spans="1:28">
      <c r="A37" s="422" t="str">
        <f>IF(ISERROR(F37/G37)," ",IF(F37/G37&gt;0.5,IF(F37/G37&lt;1.5," ","NOT OK"),"NOT OK"))</f>
        <v xml:space="preserve"> </v>
      </c>
      <c r="B37" s="436" t="s">
        <v>11</v>
      </c>
      <c r="C37" s="469">
        <v>1123</v>
      </c>
      <c r="D37" s="470">
        <v>1123</v>
      </c>
      <c r="E37" s="471">
        <f>SUM(C37:D37)</f>
        <v>2246</v>
      </c>
      <c r="F37" s="469">
        <v>1187</v>
      </c>
      <c r="G37" s="470">
        <v>1185</v>
      </c>
      <c r="H37" s="471">
        <f>SUM(F37:G37)</f>
        <v>2372</v>
      </c>
      <c r="I37" s="472">
        <f t="shared" si="35"/>
        <v>5.6099732858414963</v>
      </c>
      <c r="J37" s="422"/>
      <c r="K37" s="478"/>
      <c r="L37" s="441" t="s">
        <v>11</v>
      </c>
      <c r="M37" s="473">
        <v>156934</v>
      </c>
      <c r="N37" s="474">
        <v>145357</v>
      </c>
      <c r="O37" s="476">
        <f>SUM(M37:N37)</f>
        <v>302291</v>
      </c>
      <c r="P37" s="475">
        <v>0</v>
      </c>
      <c r="Q37" s="476">
        <f>O37+P37</f>
        <v>302291</v>
      </c>
      <c r="R37" s="386">
        <v>164607</v>
      </c>
      <c r="S37" s="384">
        <v>156386</v>
      </c>
      <c r="T37" s="174">
        <f>SUM(R37:S37)</f>
        <v>320993</v>
      </c>
      <c r="U37" s="383">
        <v>0</v>
      </c>
      <c r="V37" s="174">
        <f>T37+U37</f>
        <v>320993</v>
      </c>
      <c r="W37" s="477">
        <f t="shared" si="38"/>
        <v>6.1867538233027153</v>
      </c>
    </row>
    <row r="38" spans="1:28" ht="13.5" thickBot="1">
      <c r="A38" s="422" t="str">
        <f>IF(ISERROR(F38/G38)," ",IF(F38/G38&gt;0.5,IF(F38/G38&lt;1.5," ","NOT OK"),"NOT OK"))</f>
        <v xml:space="preserve"> </v>
      </c>
      <c r="B38" s="448" t="s">
        <v>12</v>
      </c>
      <c r="C38" s="479">
        <v>1176</v>
      </c>
      <c r="D38" s="480">
        <v>1179</v>
      </c>
      <c r="E38" s="471">
        <f t="shared" ref="E38" si="39">SUM(C38:D38)</f>
        <v>2355</v>
      </c>
      <c r="F38" s="479">
        <v>1237</v>
      </c>
      <c r="G38" s="480">
        <v>1237</v>
      </c>
      <c r="H38" s="471">
        <f t="shared" si="34"/>
        <v>2474</v>
      </c>
      <c r="I38" s="472">
        <f t="shared" si="35"/>
        <v>5.0530785562632685</v>
      </c>
      <c r="J38" s="422"/>
      <c r="K38" s="478"/>
      <c r="L38" s="453" t="s">
        <v>12</v>
      </c>
      <c r="M38" s="473">
        <v>174838</v>
      </c>
      <c r="N38" s="474">
        <v>157442</v>
      </c>
      <c r="O38" s="476">
        <f t="shared" ref="O38" si="40">SUM(M38:N38)</f>
        <v>332280</v>
      </c>
      <c r="P38" s="521">
        <v>0</v>
      </c>
      <c r="Q38" s="522">
        <f>O38+P38</f>
        <v>332280</v>
      </c>
      <c r="R38" s="386">
        <v>210489</v>
      </c>
      <c r="S38" s="384">
        <v>186518</v>
      </c>
      <c r="T38" s="174">
        <f t="shared" ref="T38" si="41">SUM(R38:S38)</f>
        <v>397007</v>
      </c>
      <c r="U38" s="385">
        <v>0</v>
      </c>
      <c r="V38" s="177">
        <f>T38+U38</f>
        <v>397007</v>
      </c>
      <c r="W38" s="477">
        <f t="shared" si="38"/>
        <v>19.479655712050082</v>
      </c>
    </row>
    <row r="39" spans="1:28" ht="14.25" thickTop="1" thickBot="1">
      <c r="A39" s="422" t="str">
        <f>IF(ISERROR(F39/G39)," ",IF(F39/G39&gt;0.5,IF(F39/G39&lt;1.5," ","NOT OK"),"NOT OK"))</f>
        <v xml:space="preserve"> </v>
      </c>
      <c r="B39" s="482" t="s">
        <v>57</v>
      </c>
      <c r="C39" s="483">
        <f t="shared" ref="C39:E39" si="42">+C36+C37+C38</f>
        <v>3370</v>
      </c>
      <c r="D39" s="484">
        <f t="shared" si="42"/>
        <v>3374</v>
      </c>
      <c r="E39" s="485">
        <f t="shared" si="42"/>
        <v>6744</v>
      </c>
      <c r="F39" s="483">
        <f t="shared" ref="F39:H39" si="43">+F36+F37+F38</f>
        <v>3665</v>
      </c>
      <c r="G39" s="484">
        <f t="shared" si="43"/>
        <v>3647</v>
      </c>
      <c r="H39" s="485">
        <f t="shared" si="43"/>
        <v>7312</v>
      </c>
      <c r="I39" s="486">
        <f>IF(E39=0,0,((H39/E39)-1)*100)</f>
        <v>8.4223013048635877</v>
      </c>
      <c r="J39" s="422"/>
      <c r="L39" s="487" t="s">
        <v>57</v>
      </c>
      <c r="M39" s="488">
        <f t="shared" ref="M39:N39" si="44">+M36+M37+M38</f>
        <v>488099</v>
      </c>
      <c r="N39" s="489">
        <f t="shared" si="44"/>
        <v>455013</v>
      </c>
      <c r="O39" s="490">
        <f>+O36+O37+O38</f>
        <v>943112</v>
      </c>
      <c r="P39" s="489">
        <f t="shared" ref="P39:Q39" si="45">+P36+P37+P38</f>
        <v>0</v>
      </c>
      <c r="Q39" s="490">
        <f t="shared" si="45"/>
        <v>943112</v>
      </c>
      <c r="R39" s="488">
        <f t="shared" ref="R39:V39" si="46">+R36+R37+R38</f>
        <v>566916</v>
      </c>
      <c r="S39" s="489">
        <f t="shared" si="46"/>
        <v>526487</v>
      </c>
      <c r="T39" s="490">
        <f>+T36+T37+T38</f>
        <v>1093403</v>
      </c>
      <c r="U39" s="489">
        <f t="shared" si="46"/>
        <v>0</v>
      </c>
      <c r="V39" s="490">
        <f t="shared" si="46"/>
        <v>1093403</v>
      </c>
      <c r="W39" s="491">
        <f>IF(Q39=0,0,((V39/Q39)-1)*100)</f>
        <v>15.935647091755811</v>
      </c>
    </row>
    <row r="40" spans="1:28" ht="14.25" thickTop="1" thickBot="1">
      <c r="A40" s="422" t="str">
        <f t="shared" si="10"/>
        <v xml:space="preserve"> </v>
      </c>
      <c r="B40" s="436" t="s">
        <v>13</v>
      </c>
      <c r="C40" s="469">
        <v>1186</v>
      </c>
      <c r="D40" s="470">
        <v>1174</v>
      </c>
      <c r="E40" s="471">
        <f t="shared" ref="E40" si="47">SUM(C40:D40)</f>
        <v>2360</v>
      </c>
      <c r="F40" s="469">
        <v>1298</v>
      </c>
      <c r="G40" s="470">
        <v>1285</v>
      </c>
      <c r="H40" s="471">
        <f t="shared" ref="H40" si="48">SUM(F40:G40)</f>
        <v>2583</v>
      </c>
      <c r="I40" s="472">
        <f t="shared" ref="I40" si="49">IF(E40=0,0,((H40/E40)-1)*100)</f>
        <v>9.4491525423728859</v>
      </c>
      <c r="L40" s="441" t="s">
        <v>13</v>
      </c>
      <c r="M40" s="473">
        <v>188290</v>
      </c>
      <c r="N40" s="474">
        <v>184662</v>
      </c>
      <c r="O40" s="476">
        <f t="shared" ref="O40" si="50">+M40+N40</f>
        <v>372952</v>
      </c>
      <c r="P40" s="521">
        <v>0</v>
      </c>
      <c r="Q40" s="522">
        <f>O40+P40</f>
        <v>372952</v>
      </c>
      <c r="R40" s="473">
        <v>215557</v>
      </c>
      <c r="S40" s="474">
        <v>213268</v>
      </c>
      <c r="T40" s="476">
        <f t="shared" ref="T40" si="51">+R40+S40</f>
        <v>428825</v>
      </c>
      <c r="U40" s="521"/>
      <c r="V40" s="522">
        <f>T40+U40</f>
        <v>428825</v>
      </c>
      <c r="W40" s="649">
        <f t="shared" ref="W40" si="52">IF(Q40=0,0,((V40/Q40)-1)*100)</f>
        <v>14.981284454836018</v>
      </c>
    </row>
    <row r="41" spans="1:28" s="1" customFormat="1" ht="14.25" thickTop="1" thickBot="1">
      <c r="A41" s="350" t="str">
        <f>IF(ISERROR(F41/G41)," ",IF(F41/G41&gt;0.5,IF(F41/G41&lt;1.5," ","NOT OK"),"NOT OK"))</f>
        <v xml:space="preserve"> </v>
      </c>
      <c r="B41" s="129" t="s">
        <v>67</v>
      </c>
      <c r="C41" s="130">
        <f>+C39+C40</f>
        <v>4556</v>
      </c>
      <c r="D41" s="132">
        <f t="shared" ref="D41:H41" si="53">+D39+D40</f>
        <v>4548</v>
      </c>
      <c r="E41" s="641">
        <f t="shared" si="53"/>
        <v>9104</v>
      </c>
      <c r="F41" s="130">
        <f t="shared" si="53"/>
        <v>4963</v>
      </c>
      <c r="G41" s="132">
        <f t="shared" si="53"/>
        <v>4932</v>
      </c>
      <c r="H41" s="641">
        <f t="shared" si="53"/>
        <v>9895</v>
      </c>
      <c r="I41" s="133">
        <f>IF(E41=0,0,((H41/E41)-1)*100)</f>
        <v>8.6884885764499042</v>
      </c>
      <c r="J41" s="4"/>
      <c r="K41" s="4"/>
      <c r="L41" s="42" t="s">
        <v>67</v>
      </c>
      <c r="M41" s="46">
        <f>+M39+M40</f>
        <v>676389</v>
      </c>
      <c r="N41" s="44">
        <f t="shared" ref="N41:V41" si="54">+N39+N40</f>
        <v>639675</v>
      </c>
      <c r="O41" s="315">
        <f t="shared" si="54"/>
        <v>1316064</v>
      </c>
      <c r="P41" s="44">
        <f t="shared" si="54"/>
        <v>0</v>
      </c>
      <c r="Q41" s="315">
        <f t="shared" si="54"/>
        <v>1316064</v>
      </c>
      <c r="R41" s="46">
        <f t="shared" si="54"/>
        <v>782473</v>
      </c>
      <c r="S41" s="44">
        <f t="shared" si="54"/>
        <v>739755</v>
      </c>
      <c r="T41" s="315">
        <f t="shared" si="54"/>
        <v>1522228</v>
      </c>
      <c r="U41" s="44">
        <f t="shared" si="54"/>
        <v>0</v>
      </c>
      <c r="V41" s="315">
        <f t="shared" si="54"/>
        <v>1522228</v>
      </c>
      <c r="W41" s="47">
        <f>IF(Q41=0,0,((V41/Q41)-1)*100)</f>
        <v>15.665195613587191</v>
      </c>
      <c r="X41" s="424"/>
      <c r="AA41" s="3"/>
      <c r="AB41" s="290"/>
    </row>
    <row r="42" spans="1:28" ht="13.5" thickTop="1">
      <c r="A42" s="422" t="str">
        <f>IF(ISERROR(F42/G42)," ",IF(F42/G42&gt;0.5,IF(F42/G42&lt;1.5," ","NOT OK"),"NOT OK"))</f>
        <v xml:space="preserve"> </v>
      </c>
      <c r="B42" s="436" t="s">
        <v>14</v>
      </c>
      <c r="C42" s="469">
        <v>1032</v>
      </c>
      <c r="D42" s="470">
        <v>1031</v>
      </c>
      <c r="E42" s="471">
        <f>SUM(C42:D42)</f>
        <v>2063</v>
      </c>
      <c r="F42" s="469"/>
      <c r="G42" s="470"/>
      <c r="H42" s="471"/>
      <c r="I42" s="472"/>
      <c r="J42" s="422"/>
      <c r="L42" s="441" t="s">
        <v>14</v>
      </c>
      <c r="M42" s="473">
        <v>170215</v>
      </c>
      <c r="N42" s="474">
        <v>168130</v>
      </c>
      <c r="O42" s="476">
        <f>+M42+N42</f>
        <v>338345</v>
      </c>
      <c r="P42" s="521">
        <v>0</v>
      </c>
      <c r="Q42" s="522">
        <f>O42+P42</f>
        <v>338345</v>
      </c>
      <c r="R42" s="473"/>
      <c r="S42" s="474"/>
      <c r="T42" s="476"/>
      <c r="U42" s="521"/>
      <c r="V42" s="522"/>
      <c r="W42" s="477"/>
    </row>
    <row r="43" spans="1:28" ht="13.5" thickBot="1">
      <c r="A43" s="422" t="str">
        <f>IF(ISERROR(F43/G43)," ",IF(F43/G43&gt;0.5,IF(F43/G43&lt;1.5," ","NOT OK"),"NOT OK"))</f>
        <v xml:space="preserve"> </v>
      </c>
      <c r="B43" s="436" t="s">
        <v>15</v>
      </c>
      <c r="C43" s="469">
        <v>1152</v>
      </c>
      <c r="D43" s="470">
        <v>1152</v>
      </c>
      <c r="E43" s="471">
        <f>SUM(C43:D43)</f>
        <v>2304</v>
      </c>
      <c r="F43" s="469"/>
      <c r="G43" s="470"/>
      <c r="H43" s="471"/>
      <c r="I43" s="472"/>
      <c r="J43" s="422"/>
      <c r="L43" s="441" t="s">
        <v>15</v>
      </c>
      <c r="M43" s="473">
        <v>180078</v>
      </c>
      <c r="N43" s="474">
        <v>175389</v>
      </c>
      <c r="O43" s="476">
        <f>+M43+N43</f>
        <v>355467</v>
      </c>
      <c r="P43" s="521">
        <v>2</v>
      </c>
      <c r="Q43" s="522">
        <f>O43+P43</f>
        <v>355469</v>
      </c>
      <c r="R43" s="473"/>
      <c r="S43" s="474"/>
      <c r="T43" s="476"/>
      <c r="U43" s="521"/>
      <c r="V43" s="522"/>
      <c r="W43" s="477"/>
    </row>
    <row r="44" spans="1:28" ht="14.25" thickTop="1" thickBot="1">
      <c r="A44" s="468" t="str">
        <f>IF(ISERROR(F44/G44)," ",IF(F44/G44&gt;0.5,IF(F44/G44&lt;1.5," ","NOT OK"),"NOT OK"))</f>
        <v xml:space="preserve"> </v>
      </c>
      <c r="B44" s="482" t="s">
        <v>61</v>
      </c>
      <c r="C44" s="483">
        <f t="shared" ref="C44:E44" si="55">+C40+C42+C43</f>
        <v>3370</v>
      </c>
      <c r="D44" s="484">
        <f t="shared" si="55"/>
        <v>3357</v>
      </c>
      <c r="E44" s="485">
        <f t="shared" si="55"/>
        <v>6727</v>
      </c>
      <c r="F44" s="483"/>
      <c r="G44" s="484"/>
      <c r="H44" s="485"/>
      <c r="I44" s="486"/>
      <c r="J44" s="422"/>
      <c r="L44" s="487" t="s">
        <v>61</v>
      </c>
      <c r="M44" s="488">
        <f t="shared" ref="M44:Q44" si="56">+M40+M42+M43</f>
        <v>538583</v>
      </c>
      <c r="N44" s="489">
        <f t="shared" si="56"/>
        <v>528181</v>
      </c>
      <c r="O44" s="490">
        <f t="shared" si="56"/>
        <v>1066764</v>
      </c>
      <c r="P44" s="489">
        <f t="shared" si="56"/>
        <v>2</v>
      </c>
      <c r="Q44" s="490">
        <f t="shared" si="56"/>
        <v>1066766</v>
      </c>
      <c r="R44" s="488"/>
      <c r="S44" s="489"/>
      <c r="T44" s="490"/>
      <c r="U44" s="489"/>
      <c r="V44" s="490"/>
      <c r="W44" s="491"/>
    </row>
    <row r="45" spans="1:28" ht="13.5" thickTop="1">
      <c r="A45" s="422" t="str">
        <f t="shared" si="10"/>
        <v xml:space="preserve"> </v>
      </c>
      <c r="B45" s="436" t="s">
        <v>16</v>
      </c>
      <c r="C45" s="494">
        <v>1192</v>
      </c>
      <c r="D45" s="495">
        <v>1187</v>
      </c>
      <c r="E45" s="471">
        <f t="shared" ref="E45" si="57">SUM(C45:D45)</f>
        <v>2379</v>
      </c>
      <c r="F45" s="494"/>
      <c r="G45" s="495"/>
      <c r="H45" s="471"/>
      <c r="I45" s="472"/>
      <c r="J45" s="493"/>
      <c r="L45" s="441" t="s">
        <v>16</v>
      </c>
      <c r="M45" s="473">
        <v>185010</v>
      </c>
      <c r="N45" s="474">
        <v>182712</v>
      </c>
      <c r="O45" s="476">
        <f t="shared" ref="O45:O46" si="58">+M45+N45</f>
        <v>367722</v>
      </c>
      <c r="P45" s="475">
        <v>0</v>
      </c>
      <c r="Q45" s="523">
        <f>O45+P45</f>
        <v>367722</v>
      </c>
      <c r="R45" s="473"/>
      <c r="S45" s="474"/>
      <c r="T45" s="476"/>
      <c r="U45" s="475"/>
      <c r="V45" s="523"/>
      <c r="W45" s="477"/>
    </row>
    <row r="46" spans="1:28">
      <c r="A46" s="422" t="str">
        <f t="shared" ref="A46" si="59">IF(ISERROR(F46/G46)," ",IF(F46/G46&gt;0.5,IF(F46/G46&lt;1.5," ","NOT OK"),"NOT OK"))</f>
        <v xml:space="preserve"> </v>
      </c>
      <c r="B46" s="436" t="s">
        <v>17</v>
      </c>
      <c r="C46" s="494">
        <v>1213</v>
      </c>
      <c r="D46" s="495">
        <v>1206</v>
      </c>
      <c r="E46" s="471">
        <f>SUM(C46:D46)</f>
        <v>2419</v>
      </c>
      <c r="F46" s="494"/>
      <c r="G46" s="495"/>
      <c r="H46" s="471"/>
      <c r="I46" s="472"/>
      <c r="J46" s="422"/>
      <c r="L46" s="441" t="s">
        <v>17</v>
      </c>
      <c r="M46" s="473">
        <v>169580</v>
      </c>
      <c r="N46" s="474">
        <v>167459</v>
      </c>
      <c r="O46" s="476">
        <f t="shared" si="58"/>
        <v>337039</v>
      </c>
      <c r="P46" s="475">
        <v>0</v>
      </c>
      <c r="Q46" s="476">
        <f>O46+P46</f>
        <v>337039</v>
      </c>
      <c r="R46" s="473"/>
      <c r="S46" s="474"/>
      <c r="T46" s="476"/>
      <c r="U46" s="475"/>
      <c r="V46" s="476"/>
      <c r="W46" s="477"/>
    </row>
    <row r="47" spans="1:28" ht="13.5" thickBot="1">
      <c r="A47" s="422" t="str">
        <f>IF(ISERROR(F47/G47)," ",IF(F47/G47&gt;0.5,IF(F47/G47&lt;1.5," ","NOT OK"),"NOT OK"))</f>
        <v xml:space="preserve"> </v>
      </c>
      <c r="B47" s="436" t="s">
        <v>18</v>
      </c>
      <c r="C47" s="494">
        <v>1126</v>
      </c>
      <c r="D47" s="495">
        <v>1126</v>
      </c>
      <c r="E47" s="471">
        <f>SUM(C47:D47)</f>
        <v>2252</v>
      </c>
      <c r="F47" s="494"/>
      <c r="G47" s="495"/>
      <c r="H47" s="471"/>
      <c r="I47" s="472"/>
      <c r="J47" s="422"/>
      <c r="L47" s="441" t="s">
        <v>18</v>
      </c>
      <c r="M47" s="473">
        <v>161054</v>
      </c>
      <c r="N47" s="474">
        <v>156402</v>
      </c>
      <c r="O47" s="476">
        <f>+M47+N47</f>
        <v>317456</v>
      </c>
      <c r="P47" s="475">
        <v>0</v>
      </c>
      <c r="Q47" s="476">
        <f>O47+P47</f>
        <v>317456</v>
      </c>
      <c r="R47" s="473"/>
      <c r="S47" s="474"/>
      <c r="T47" s="476"/>
      <c r="U47" s="475"/>
      <c r="V47" s="476"/>
      <c r="W47" s="477"/>
    </row>
    <row r="48" spans="1:28" ht="15.75" customHeight="1" thickTop="1" thickBot="1">
      <c r="A48" s="498" t="str">
        <f>IF(ISERROR(F48/G48)," ",IF(F48/G48&gt;0.5,IF(F48/G48&lt;1.5," ","NOT OK"),"NOT OK"))</f>
        <v xml:space="preserve"> </v>
      </c>
      <c r="B48" s="499" t="s">
        <v>19</v>
      </c>
      <c r="C48" s="483">
        <f t="shared" ref="C48:E48" si="60">+C45+C46+C47</f>
        <v>3531</v>
      </c>
      <c r="D48" s="500">
        <f t="shared" si="60"/>
        <v>3519</v>
      </c>
      <c r="E48" s="501">
        <f t="shared" si="60"/>
        <v>7050</v>
      </c>
      <c r="F48" s="483"/>
      <c r="G48" s="500"/>
      <c r="H48" s="501"/>
      <c r="I48" s="486"/>
      <c r="J48" s="498"/>
      <c r="K48" s="502"/>
      <c r="L48" s="503" t="s">
        <v>19</v>
      </c>
      <c r="M48" s="504">
        <f t="shared" ref="M48:Q48" si="61">+M45+M46+M47</f>
        <v>515644</v>
      </c>
      <c r="N48" s="505">
        <f t="shared" si="61"/>
        <v>506573</v>
      </c>
      <c r="O48" s="506">
        <f t="shared" si="61"/>
        <v>1022217</v>
      </c>
      <c r="P48" s="505">
        <f t="shared" si="61"/>
        <v>0</v>
      </c>
      <c r="Q48" s="506">
        <f t="shared" si="61"/>
        <v>1022217</v>
      </c>
      <c r="R48" s="504"/>
      <c r="S48" s="505"/>
      <c r="T48" s="506"/>
      <c r="U48" s="505"/>
      <c r="V48" s="506"/>
      <c r="W48" s="507"/>
    </row>
    <row r="49" spans="1:27" ht="13.5" thickTop="1">
      <c r="A49" s="422" t="str">
        <f>IF(ISERROR(F49/G49)," ",IF(F49/G49&gt;0.5,IF(F49/G49&lt;1.5," ","NOT OK"),"NOT OK"))</f>
        <v xml:space="preserve"> </v>
      </c>
      <c r="B49" s="436" t="s">
        <v>20</v>
      </c>
      <c r="C49" s="469">
        <v>1176</v>
      </c>
      <c r="D49" s="470">
        <v>1162</v>
      </c>
      <c r="E49" s="508">
        <f>SUM(C49:D49)</f>
        <v>2338</v>
      </c>
      <c r="F49" s="469"/>
      <c r="G49" s="470"/>
      <c r="H49" s="508"/>
      <c r="I49" s="472"/>
      <c r="J49" s="422"/>
      <c r="L49" s="441" t="s">
        <v>21</v>
      </c>
      <c r="M49" s="473">
        <v>186212</v>
      </c>
      <c r="N49" s="474">
        <v>176486</v>
      </c>
      <c r="O49" s="476">
        <f>+M49+N49</f>
        <v>362698</v>
      </c>
      <c r="P49" s="475">
        <v>0</v>
      </c>
      <c r="Q49" s="476">
        <f>O49+P49</f>
        <v>362698</v>
      </c>
      <c r="R49" s="473"/>
      <c r="S49" s="474"/>
      <c r="T49" s="476"/>
      <c r="U49" s="475"/>
      <c r="V49" s="476"/>
      <c r="W49" s="477"/>
    </row>
    <row r="50" spans="1:27">
      <c r="A50" s="422" t="str">
        <f t="shared" ref="A50" si="62">IF(ISERROR(F50/G50)," ",IF(F50/G50&gt;0.5,IF(F50/G50&lt;1.5," ","NOT OK"),"NOT OK"))</f>
        <v xml:space="preserve"> </v>
      </c>
      <c r="B50" s="436" t="s">
        <v>22</v>
      </c>
      <c r="C50" s="469">
        <v>1174</v>
      </c>
      <c r="D50" s="470">
        <v>1173</v>
      </c>
      <c r="E50" s="509">
        <f t="shared" ref="E50:E51" si="63">SUM(C50:D50)</f>
        <v>2347</v>
      </c>
      <c r="F50" s="469"/>
      <c r="G50" s="470"/>
      <c r="H50" s="509"/>
      <c r="I50" s="472"/>
      <c r="J50" s="422"/>
      <c r="L50" s="441" t="s">
        <v>22</v>
      </c>
      <c r="M50" s="473">
        <v>186742</v>
      </c>
      <c r="N50" s="474">
        <v>186868</v>
      </c>
      <c r="O50" s="476">
        <f t="shared" ref="O50" si="64">+M50+N50</f>
        <v>373610</v>
      </c>
      <c r="P50" s="475">
        <v>0</v>
      </c>
      <c r="Q50" s="476">
        <f>O50+P50</f>
        <v>373610</v>
      </c>
      <c r="R50" s="473"/>
      <c r="S50" s="474"/>
      <c r="T50" s="476"/>
      <c r="U50" s="475"/>
      <c r="V50" s="476"/>
      <c r="W50" s="477"/>
    </row>
    <row r="51" spans="1:27" ht="13.5" thickBot="1">
      <c r="A51" s="422" t="str">
        <f>IF(ISERROR(F51/G51)," ",IF(F51/G51&gt;0.5,IF(F51/G51&lt;1.5," ","NOT OK"),"NOT OK"))</f>
        <v xml:space="preserve"> </v>
      </c>
      <c r="B51" s="436" t="s">
        <v>23</v>
      </c>
      <c r="C51" s="469">
        <v>1122</v>
      </c>
      <c r="D51" s="510">
        <v>1122</v>
      </c>
      <c r="E51" s="511">
        <f t="shared" si="63"/>
        <v>2244</v>
      </c>
      <c r="F51" s="469"/>
      <c r="G51" s="510"/>
      <c r="H51" s="511"/>
      <c r="I51" s="512"/>
      <c r="J51" s="422"/>
      <c r="L51" s="441" t="s">
        <v>23</v>
      </c>
      <c r="M51" s="473">
        <v>157584</v>
      </c>
      <c r="N51" s="474">
        <v>153940</v>
      </c>
      <c r="O51" s="476">
        <f>+M51+N51</f>
        <v>311524</v>
      </c>
      <c r="P51" s="475">
        <v>0</v>
      </c>
      <c r="Q51" s="476">
        <f>O51+P51</f>
        <v>311524</v>
      </c>
      <c r="R51" s="473"/>
      <c r="S51" s="474"/>
      <c r="T51" s="476"/>
      <c r="U51" s="475"/>
      <c r="V51" s="476"/>
      <c r="W51" s="477"/>
    </row>
    <row r="52" spans="1:27" ht="14.25" thickTop="1" thickBot="1">
      <c r="A52" s="468" t="str">
        <f>IF(ISERROR(F52/G52)," ",IF(F52/G52&gt;0.5,IF(F52/G52&lt;1.5," ","NOT OK"),"NOT OK"))</f>
        <v xml:space="preserve"> </v>
      </c>
      <c r="B52" s="482" t="s">
        <v>40</v>
      </c>
      <c r="C52" s="483">
        <f t="shared" ref="C52:E52" si="65">+C49+C50+C51</f>
        <v>3472</v>
      </c>
      <c r="D52" s="483">
        <f t="shared" si="65"/>
        <v>3457</v>
      </c>
      <c r="E52" s="483">
        <f t="shared" si="65"/>
        <v>6929</v>
      </c>
      <c r="F52" s="483"/>
      <c r="G52" s="483"/>
      <c r="H52" s="483"/>
      <c r="I52" s="486"/>
      <c r="J52" s="422"/>
      <c r="L52" s="513" t="s">
        <v>40</v>
      </c>
      <c r="M52" s="488">
        <f t="shared" ref="M52:Q52" si="66">+M49+M50+M51</f>
        <v>530538</v>
      </c>
      <c r="N52" s="489">
        <f t="shared" si="66"/>
        <v>517294</v>
      </c>
      <c r="O52" s="490">
        <f t="shared" si="66"/>
        <v>1047832</v>
      </c>
      <c r="P52" s="489">
        <f t="shared" si="66"/>
        <v>0</v>
      </c>
      <c r="Q52" s="490">
        <f t="shared" si="66"/>
        <v>1047832</v>
      </c>
      <c r="R52" s="488"/>
      <c r="S52" s="489"/>
      <c r="T52" s="490"/>
      <c r="U52" s="489"/>
      <c r="V52" s="490"/>
      <c r="W52" s="491"/>
    </row>
    <row r="53" spans="1:27" ht="14.25" thickTop="1" thickBot="1">
      <c r="A53" s="468" t="str">
        <f>IF(ISERROR(F53/G53)," ",IF(F53/G53&gt;0.5,IF(F53/G53&lt;1.5," ","NOT OK"),"NOT OK"))</f>
        <v xml:space="preserve"> </v>
      </c>
      <c r="B53" s="482" t="s">
        <v>62</v>
      </c>
      <c r="C53" s="483">
        <f t="shared" ref="C53:E53" si="67">C44+C48+C49+C50+C51</f>
        <v>10373</v>
      </c>
      <c r="D53" s="483">
        <f t="shared" si="67"/>
        <v>10333</v>
      </c>
      <c r="E53" s="483">
        <f t="shared" si="67"/>
        <v>20706</v>
      </c>
      <c r="F53" s="483"/>
      <c r="G53" s="483"/>
      <c r="H53" s="483"/>
      <c r="I53" s="486"/>
      <c r="J53" s="422"/>
      <c r="L53" s="513" t="s">
        <v>62</v>
      </c>
      <c r="M53" s="514">
        <f t="shared" ref="M53:Q53" si="68">M44+M48+M49+M50+M51</f>
        <v>1584765</v>
      </c>
      <c r="N53" s="514">
        <f t="shared" si="68"/>
        <v>1552048</v>
      </c>
      <c r="O53" s="516">
        <f t="shared" si="68"/>
        <v>3136813</v>
      </c>
      <c r="P53" s="514">
        <f t="shared" si="68"/>
        <v>2</v>
      </c>
      <c r="Q53" s="515">
        <f t="shared" si="68"/>
        <v>3136815</v>
      </c>
      <c r="R53" s="514"/>
      <c r="S53" s="514"/>
      <c r="T53" s="516"/>
      <c r="U53" s="514"/>
      <c r="V53" s="515"/>
      <c r="W53" s="491"/>
      <c r="AA53" s="423"/>
    </row>
    <row r="54" spans="1:27" ht="14.25" thickTop="1" thickBot="1">
      <c r="A54" s="468" t="str">
        <f>IF(ISERROR(F54/G54)," ",IF(F54/G54&gt;0.5,IF(F54/G54&lt;1.5," ","NOT OK"),"NOT OK"))</f>
        <v xml:space="preserve"> </v>
      </c>
      <c r="B54" s="482" t="s">
        <v>63</v>
      </c>
      <c r="C54" s="483">
        <f t="shared" ref="C54:E54" si="69">+C39+C44+C48+C52</f>
        <v>13743</v>
      </c>
      <c r="D54" s="483">
        <f t="shared" si="69"/>
        <v>13707</v>
      </c>
      <c r="E54" s="483">
        <f t="shared" si="69"/>
        <v>27450</v>
      </c>
      <c r="F54" s="483"/>
      <c r="G54" s="483"/>
      <c r="H54" s="483"/>
      <c r="I54" s="486"/>
      <c r="J54" s="422"/>
      <c r="L54" s="513" t="s">
        <v>63</v>
      </c>
      <c r="M54" s="488">
        <f t="shared" ref="M54:Q54" si="70">+M39+M44+M48+M52</f>
        <v>2072864</v>
      </c>
      <c r="N54" s="489">
        <f t="shared" si="70"/>
        <v>2007061</v>
      </c>
      <c r="O54" s="490">
        <f t="shared" si="70"/>
        <v>4079925</v>
      </c>
      <c r="P54" s="489">
        <f t="shared" si="70"/>
        <v>2</v>
      </c>
      <c r="Q54" s="490">
        <f t="shared" si="70"/>
        <v>4079927</v>
      </c>
      <c r="R54" s="488"/>
      <c r="S54" s="489"/>
      <c r="T54" s="490"/>
      <c r="U54" s="489"/>
      <c r="V54" s="490"/>
      <c r="W54" s="491"/>
    </row>
    <row r="55" spans="1:27" ht="14.25" thickTop="1" thickBot="1">
      <c r="B55" s="517" t="s">
        <v>60</v>
      </c>
      <c r="C55" s="518"/>
      <c r="D55" s="518"/>
      <c r="E55" s="427"/>
      <c r="F55" s="427"/>
      <c r="G55" s="427"/>
      <c r="H55" s="427"/>
      <c r="I55" s="428"/>
      <c r="J55" s="422"/>
      <c r="L55" s="519" t="s">
        <v>60</v>
      </c>
      <c r="M55" s="430"/>
      <c r="N55" s="430"/>
      <c r="O55" s="430"/>
      <c r="P55" s="430"/>
      <c r="Q55" s="430"/>
      <c r="R55" s="430"/>
      <c r="S55" s="430"/>
      <c r="T55" s="430"/>
      <c r="U55" s="430"/>
      <c r="V55" s="430"/>
      <c r="W55" s="431"/>
    </row>
    <row r="56" spans="1:27" ht="13.5" thickTop="1">
      <c r="B56" s="716" t="s">
        <v>27</v>
      </c>
      <c r="C56" s="717"/>
      <c r="D56" s="717"/>
      <c r="E56" s="717"/>
      <c r="F56" s="717"/>
      <c r="G56" s="717"/>
      <c r="H56" s="717"/>
      <c r="I56" s="718"/>
      <c r="J56" s="422"/>
      <c r="L56" s="719" t="s">
        <v>28</v>
      </c>
      <c r="M56" s="720"/>
      <c r="N56" s="720"/>
      <c r="O56" s="720"/>
      <c r="P56" s="720"/>
      <c r="Q56" s="720"/>
      <c r="R56" s="720"/>
      <c r="S56" s="720"/>
      <c r="T56" s="720"/>
      <c r="U56" s="720"/>
      <c r="V56" s="720"/>
      <c r="W56" s="721"/>
    </row>
    <row r="57" spans="1:27" ht="13.5" thickBot="1">
      <c r="B57" s="722" t="s">
        <v>30</v>
      </c>
      <c r="C57" s="723"/>
      <c r="D57" s="723"/>
      <c r="E57" s="723"/>
      <c r="F57" s="723"/>
      <c r="G57" s="723"/>
      <c r="H57" s="723"/>
      <c r="I57" s="724"/>
      <c r="J57" s="422"/>
      <c r="L57" s="725" t="s">
        <v>50</v>
      </c>
      <c r="M57" s="726"/>
      <c r="N57" s="726"/>
      <c r="O57" s="726"/>
      <c r="P57" s="726"/>
      <c r="Q57" s="726"/>
      <c r="R57" s="726"/>
      <c r="S57" s="726"/>
      <c r="T57" s="726"/>
      <c r="U57" s="726"/>
      <c r="V57" s="726"/>
      <c r="W57" s="727"/>
    </row>
    <row r="58" spans="1:27" ht="14.25" thickTop="1" thickBot="1">
      <c r="B58" s="426"/>
      <c r="C58" s="518"/>
      <c r="D58" s="518"/>
      <c r="E58" s="518"/>
      <c r="F58" s="518"/>
      <c r="G58" s="518"/>
      <c r="H58" s="518"/>
      <c r="I58" s="428"/>
      <c r="J58" s="422"/>
      <c r="L58" s="429"/>
      <c r="M58" s="430"/>
      <c r="N58" s="430"/>
      <c r="O58" s="430"/>
      <c r="P58" s="430"/>
      <c r="Q58" s="430"/>
      <c r="R58" s="430"/>
      <c r="S58" s="430"/>
      <c r="T58" s="430"/>
      <c r="U58" s="430"/>
      <c r="V58" s="430"/>
      <c r="W58" s="431"/>
    </row>
    <row r="59" spans="1:27" ht="13.5" customHeight="1" thickTop="1" thickBot="1">
      <c r="B59" s="432"/>
      <c r="C59" s="728" t="s">
        <v>65</v>
      </c>
      <c r="D59" s="729"/>
      <c r="E59" s="730"/>
      <c r="F59" s="728" t="s">
        <v>66</v>
      </c>
      <c r="G59" s="729"/>
      <c r="H59" s="730"/>
      <c r="I59" s="433" t="s">
        <v>2</v>
      </c>
      <c r="J59" s="422"/>
      <c r="L59" s="434"/>
      <c r="M59" s="731" t="s">
        <v>65</v>
      </c>
      <c r="N59" s="732"/>
      <c r="O59" s="732"/>
      <c r="P59" s="732"/>
      <c r="Q59" s="733"/>
      <c r="R59" s="731" t="s">
        <v>66</v>
      </c>
      <c r="S59" s="732"/>
      <c r="T59" s="732"/>
      <c r="U59" s="732"/>
      <c r="V59" s="733"/>
      <c r="W59" s="435" t="s">
        <v>2</v>
      </c>
    </row>
    <row r="60" spans="1:27" ht="13.5" thickTop="1">
      <c r="B60" s="436" t="s">
        <v>3</v>
      </c>
      <c r="C60" s="437"/>
      <c r="D60" s="438"/>
      <c r="E60" s="439"/>
      <c r="F60" s="437"/>
      <c r="G60" s="438"/>
      <c r="H60" s="439"/>
      <c r="I60" s="440" t="s">
        <v>4</v>
      </c>
      <c r="J60" s="422"/>
      <c r="L60" s="441" t="s">
        <v>3</v>
      </c>
      <c r="M60" s="442"/>
      <c r="N60" s="443"/>
      <c r="O60" s="444"/>
      <c r="P60" s="445"/>
      <c r="Q60" s="446"/>
      <c r="R60" s="442"/>
      <c r="S60" s="443"/>
      <c r="T60" s="444"/>
      <c r="U60" s="445"/>
      <c r="V60" s="446"/>
      <c r="W60" s="447" t="s">
        <v>4</v>
      </c>
    </row>
    <row r="61" spans="1:27" ht="13.5" thickBot="1">
      <c r="B61" s="448" t="s">
        <v>29</v>
      </c>
      <c r="C61" s="449" t="s">
        <v>5</v>
      </c>
      <c r="D61" s="450" t="s">
        <v>6</v>
      </c>
      <c r="E61" s="640" t="s">
        <v>7</v>
      </c>
      <c r="F61" s="449" t="s">
        <v>5</v>
      </c>
      <c r="G61" s="450" t="s">
        <v>6</v>
      </c>
      <c r="H61" s="451" t="s">
        <v>7</v>
      </c>
      <c r="I61" s="452"/>
      <c r="J61" s="422"/>
      <c r="L61" s="453"/>
      <c r="M61" s="454" t="s">
        <v>8</v>
      </c>
      <c r="N61" s="455" t="s">
        <v>9</v>
      </c>
      <c r="O61" s="456" t="s">
        <v>31</v>
      </c>
      <c r="P61" s="453" t="s">
        <v>32</v>
      </c>
      <c r="Q61" s="456" t="s">
        <v>7</v>
      </c>
      <c r="R61" s="454" t="s">
        <v>8</v>
      </c>
      <c r="S61" s="455" t="s">
        <v>9</v>
      </c>
      <c r="T61" s="456" t="s">
        <v>31</v>
      </c>
      <c r="U61" s="453" t="s">
        <v>32</v>
      </c>
      <c r="V61" s="456" t="s">
        <v>7</v>
      </c>
      <c r="W61" s="457"/>
    </row>
    <row r="62" spans="1:27" ht="5.25" customHeight="1" thickTop="1">
      <c r="B62" s="436"/>
      <c r="C62" s="458"/>
      <c r="D62" s="459"/>
      <c r="E62" s="520"/>
      <c r="F62" s="458"/>
      <c r="G62" s="459"/>
      <c r="H62" s="520"/>
      <c r="I62" s="461"/>
      <c r="J62" s="422"/>
      <c r="L62" s="441"/>
      <c r="M62" s="462"/>
      <c r="N62" s="463"/>
      <c r="O62" s="464"/>
      <c r="P62" s="524"/>
      <c r="Q62" s="525"/>
      <c r="R62" s="462"/>
      <c r="S62" s="463"/>
      <c r="T62" s="464"/>
      <c r="U62" s="524"/>
      <c r="V62" s="525"/>
      <c r="W62" s="467"/>
    </row>
    <row r="63" spans="1:27">
      <c r="A63" s="422" t="str">
        <f>IF(ISERROR(F63/G63)," ",IF(F63/G63&gt;0.5,IF(F63/G63&lt;1.5," ","NOT OK"),"NOT OK"))</f>
        <v xml:space="preserve"> </v>
      </c>
      <c r="B63" s="436" t="s">
        <v>10</v>
      </c>
      <c r="C63" s="469">
        <f t="shared" ref="C63:E63" si="71">+C9+C36</f>
        <v>1803</v>
      </c>
      <c r="D63" s="470">
        <f t="shared" si="71"/>
        <v>1805</v>
      </c>
      <c r="E63" s="471">
        <f t="shared" si="71"/>
        <v>3608</v>
      </c>
      <c r="F63" s="469">
        <f t="shared" ref="F63:H65" si="72">+F9+F36</f>
        <v>2032</v>
      </c>
      <c r="G63" s="470">
        <f t="shared" si="72"/>
        <v>2027</v>
      </c>
      <c r="H63" s="471">
        <f t="shared" si="72"/>
        <v>4059</v>
      </c>
      <c r="I63" s="472">
        <f t="shared" ref="I63:I65" si="73">IF(E63=0,0,((H63/E63)-1)*100)</f>
        <v>12.5</v>
      </c>
      <c r="J63" s="422"/>
      <c r="K63" s="478"/>
      <c r="L63" s="441" t="s">
        <v>10</v>
      </c>
      <c r="M63" s="473">
        <f t="shared" ref="M63:N63" si="74">+M9+M36</f>
        <v>257870</v>
      </c>
      <c r="N63" s="474">
        <f t="shared" si="74"/>
        <v>258570</v>
      </c>
      <c r="O63" s="476">
        <f>SUM(M63:N63)</f>
        <v>516440</v>
      </c>
      <c r="P63" s="475">
        <f>+P9+P36</f>
        <v>154</v>
      </c>
      <c r="Q63" s="476">
        <f>+O63+P63</f>
        <v>516594</v>
      </c>
      <c r="R63" s="473">
        <f t="shared" ref="R63:S65" si="75">+R9+R36</f>
        <v>316792</v>
      </c>
      <c r="S63" s="474">
        <f t="shared" si="75"/>
        <v>312668</v>
      </c>
      <c r="T63" s="476">
        <f>SUM(R63:S63)</f>
        <v>629460</v>
      </c>
      <c r="U63" s="475">
        <f>+U9+U36</f>
        <v>11</v>
      </c>
      <c r="V63" s="476">
        <f>+T63+U63</f>
        <v>629471</v>
      </c>
      <c r="W63" s="477">
        <f t="shared" ref="W63:W65" si="76">IF(Q63=0,0,((V63/Q63)-1)*100)</f>
        <v>21.850234420066815</v>
      </c>
    </row>
    <row r="64" spans="1:27">
      <c r="A64" s="422" t="str">
        <f>IF(ISERROR(F64/G64)," ",IF(F64/G64&gt;0.5,IF(F64/G64&lt;1.5," ","NOT OK"),"NOT OK"))</f>
        <v xml:space="preserve"> </v>
      </c>
      <c r="B64" s="436" t="s">
        <v>11</v>
      </c>
      <c r="C64" s="469">
        <f t="shared" ref="C64:E64" si="77">+C10+C37</f>
        <v>1819</v>
      </c>
      <c r="D64" s="470">
        <f t="shared" si="77"/>
        <v>1818</v>
      </c>
      <c r="E64" s="471">
        <f t="shared" si="77"/>
        <v>3637</v>
      </c>
      <c r="F64" s="469">
        <f t="shared" si="72"/>
        <v>1976</v>
      </c>
      <c r="G64" s="470">
        <f t="shared" si="72"/>
        <v>1974</v>
      </c>
      <c r="H64" s="471">
        <f t="shared" si="72"/>
        <v>3950</v>
      </c>
      <c r="I64" s="472">
        <f t="shared" si="73"/>
        <v>8.605993951058565</v>
      </c>
      <c r="J64" s="422"/>
      <c r="K64" s="478"/>
      <c r="L64" s="441" t="s">
        <v>11</v>
      </c>
      <c r="M64" s="473">
        <f t="shared" ref="M64:N64" si="78">+M10+M37</f>
        <v>252873</v>
      </c>
      <c r="N64" s="474">
        <f t="shared" si="78"/>
        <v>235968</v>
      </c>
      <c r="O64" s="476">
        <f t="shared" ref="O64:O65" si="79">SUM(M64:N64)</f>
        <v>488841</v>
      </c>
      <c r="P64" s="475">
        <f>+P10+P37</f>
        <v>143</v>
      </c>
      <c r="Q64" s="476">
        <f>+O64+P64</f>
        <v>488984</v>
      </c>
      <c r="R64" s="473">
        <f t="shared" si="75"/>
        <v>291730</v>
      </c>
      <c r="S64" s="474">
        <f t="shared" si="75"/>
        <v>274532</v>
      </c>
      <c r="T64" s="476">
        <f t="shared" ref="T64:T65" si="80">SUM(R64:S64)</f>
        <v>566262</v>
      </c>
      <c r="U64" s="475">
        <f>+U10+U37</f>
        <v>316</v>
      </c>
      <c r="V64" s="476">
        <f>+T64+U64</f>
        <v>566578</v>
      </c>
      <c r="W64" s="477">
        <f t="shared" si="76"/>
        <v>15.868412872404814</v>
      </c>
    </row>
    <row r="65" spans="1:28" ht="13.5" thickBot="1">
      <c r="A65" s="422" t="str">
        <f>IF(ISERROR(F65/G65)," ",IF(F65/G65&gt;0.5,IF(F65/G65&lt;1.5," ","NOT OK"),"NOT OK"))</f>
        <v xml:space="preserve"> </v>
      </c>
      <c r="B65" s="448" t="s">
        <v>12</v>
      </c>
      <c r="C65" s="479">
        <f t="shared" ref="C65:E65" si="81">+C11+C38</f>
        <v>1987</v>
      </c>
      <c r="D65" s="480">
        <f t="shared" si="81"/>
        <v>1989</v>
      </c>
      <c r="E65" s="471">
        <f t="shared" si="81"/>
        <v>3976</v>
      </c>
      <c r="F65" s="479">
        <f t="shared" si="72"/>
        <v>2118</v>
      </c>
      <c r="G65" s="480">
        <f t="shared" si="72"/>
        <v>2120</v>
      </c>
      <c r="H65" s="471">
        <f t="shared" si="72"/>
        <v>4238</v>
      </c>
      <c r="I65" s="472">
        <f t="shared" si="73"/>
        <v>6.5895372233400362</v>
      </c>
      <c r="J65" s="422"/>
      <c r="K65" s="478"/>
      <c r="L65" s="453" t="s">
        <v>12</v>
      </c>
      <c r="M65" s="473">
        <f t="shared" ref="M65:N65" si="82">+M11+M38</f>
        <v>311461</v>
      </c>
      <c r="N65" s="474">
        <f t="shared" si="82"/>
        <v>276314</v>
      </c>
      <c r="O65" s="476">
        <f t="shared" si="79"/>
        <v>587775</v>
      </c>
      <c r="P65" s="475">
        <f>+P11+P38</f>
        <v>121</v>
      </c>
      <c r="Q65" s="476">
        <f>+O65+P65</f>
        <v>587896</v>
      </c>
      <c r="R65" s="473">
        <f t="shared" si="75"/>
        <v>368028</v>
      </c>
      <c r="S65" s="474">
        <f t="shared" si="75"/>
        <v>332207</v>
      </c>
      <c r="T65" s="476">
        <f t="shared" si="80"/>
        <v>700235</v>
      </c>
      <c r="U65" s="475">
        <f>+U11+U38</f>
        <v>15</v>
      </c>
      <c r="V65" s="476">
        <f>+T65+U65</f>
        <v>700250</v>
      </c>
      <c r="W65" s="477">
        <f t="shared" si="76"/>
        <v>19.111203342087713</v>
      </c>
    </row>
    <row r="66" spans="1:28" ht="14.25" thickTop="1" thickBot="1">
      <c r="A66" s="422" t="str">
        <f>IF(ISERROR(F66/G66)," ",IF(F66/G66&gt;0.5,IF(F66/G66&lt;1.5," ","NOT OK"),"NOT OK"))</f>
        <v xml:space="preserve"> </v>
      </c>
      <c r="B66" s="482" t="s">
        <v>57</v>
      </c>
      <c r="C66" s="483">
        <f t="shared" ref="C66:E66" si="83">+C63+C64+C65</f>
        <v>5609</v>
      </c>
      <c r="D66" s="484">
        <f t="shared" si="83"/>
        <v>5612</v>
      </c>
      <c r="E66" s="485">
        <f t="shared" si="83"/>
        <v>11221</v>
      </c>
      <c r="F66" s="483">
        <f t="shared" ref="F66:H66" si="84">+F63+F64+F65</f>
        <v>6126</v>
      </c>
      <c r="G66" s="484">
        <f t="shared" si="84"/>
        <v>6121</v>
      </c>
      <c r="H66" s="485">
        <f t="shared" si="84"/>
        <v>12247</v>
      </c>
      <c r="I66" s="486">
        <f>IF(E66=0,0,((H66/E66)-1)*100)</f>
        <v>9.1435700917921849</v>
      </c>
      <c r="J66" s="422"/>
      <c r="L66" s="487" t="s">
        <v>57</v>
      </c>
      <c r="M66" s="488">
        <f t="shared" ref="M66:Q66" si="85">+M63+M64+M65</f>
        <v>822204</v>
      </c>
      <c r="N66" s="489">
        <f t="shared" si="85"/>
        <v>770852</v>
      </c>
      <c r="O66" s="490">
        <f t="shared" si="85"/>
        <v>1593056</v>
      </c>
      <c r="P66" s="489">
        <f t="shared" si="85"/>
        <v>418</v>
      </c>
      <c r="Q66" s="490">
        <f t="shared" si="85"/>
        <v>1593474</v>
      </c>
      <c r="R66" s="488">
        <f t="shared" ref="R66:V66" si="86">+R63+R64+R65</f>
        <v>976550</v>
      </c>
      <c r="S66" s="489">
        <f t="shared" si="86"/>
        <v>919407</v>
      </c>
      <c r="T66" s="490">
        <f t="shared" si="86"/>
        <v>1895957</v>
      </c>
      <c r="U66" s="489">
        <f t="shared" si="86"/>
        <v>342</v>
      </c>
      <c r="V66" s="490">
        <f t="shared" si="86"/>
        <v>1896299</v>
      </c>
      <c r="W66" s="491">
        <f>IF(Q66=0,0,((V66/Q66)-1)*100)</f>
        <v>19.004075372425277</v>
      </c>
    </row>
    <row r="67" spans="1:28" ht="14.25" thickTop="1" thickBot="1">
      <c r="A67" s="422" t="str">
        <f t="shared" si="10"/>
        <v xml:space="preserve"> </v>
      </c>
      <c r="B67" s="436" t="s">
        <v>13</v>
      </c>
      <c r="C67" s="469">
        <f t="shared" ref="C67:E67" si="87">+C13+C40</f>
        <v>2056</v>
      </c>
      <c r="D67" s="470">
        <f t="shared" si="87"/>
        <v>2060</v>
      </c>
      <c r="E67" s="471">
        <f t="shared" si="87"/>
        <v>4116</v>
      </c>
      <c r="F67" s="469">
        <f>+F13+F40</f>
        <v>2274</v>
      </c>
      <c r="G67" s="470">
        <f>+G13+G40</f>
        <v>2273</v>
      </c>
      <c r="H67" s="471">
        <f>+H13+H40</f>
        <v>4547</v>
      </c>
      <c r="I67" s="472">
        <f t="shared" ref="I67" si="88">IF(E67=0,0,((H67/E67)-1)*100)</f>
        <v>10.471331389698735</v>
      </c>
      <c r="J67" s="422"/>
      <c r="L67" s="441" t="s">
        <v>13</v>
      </c>
      <c r="M67" s="473">
        <f>+M13+M40</f>
        <v>332138</v>
      </c>
      <c r="N67" s="474">
        <f>+N13+N40</f>
        <v>330968</v>
      </c>
      <c r="O67" s="476">
        <f>+O13+O40</f>
        <v>663106</v>
      </c>
      <c r="P67" s="475">
        <f>+P13+P40</f>
        <v>406</v>
      </c>
      <c r="Q67" s="476">
        <f>+O67+P67</f>
        <v>663512</v>
      </c>
      <c r="R67" s="473">
        <f>+R13+R40</f>
        <v>385170</v>
      </c>
      <c r="S67" s="474">
        <f>+S13+S40</f>
        <v>380448</v>
      </c>
      <c r="T67" s="476">
        <f>+T13+T40</f>
        <v>765618</v>
      </c>
      <c r="U67" s="475">
        <f>+U13+U40</f>
        <v>0</v>
      </c>
      <c r="V67" s="476">
        <f>+T67+U67</f>
        <v>765618</v>
      </c>
      <c r="W67" s="477">
        <f t="shared" ref="W67" si="89">IF(Q67=0,0,((V67/Q67)-1)*100)</f>
        <v>15.388719420296848</v>
      </c>
    </row>
    <row r="68" spans="1:28" s="1" customFormat="1" ht="14.25" thickTop="1" thickBot="1">
      <c r="A68" s="350" t="str">
        <f>IF(ISERROR(F68/G68)," ",IF(F68/G68&gt;0.5,IF(F68/G68&lt;1.5," ","NOT OK"),"NOT OK"))</f>
        <v xml:space="preserve"> </v>
      </c>
      <c r="B68" s="129" t="s">
        <v>67</v>
      </c>
      <c r="C68" s="130">
        <f>+C66+C67</f>
        <v>7665</v>
      </c>
      <c r="D68" s="132">
        <f t="shared" ref="D68:H68" si="90">+D66+D67</f>
        <v>7672</v>
      </c>
      <c r="E68" s="641">
        <f t="shared" si="90"/>
        <v>15337</v>
      </c>
      <c r="F68" s="130">
        <f t="shared" si="90"/>
        <v>8400</v>
      </c>
      <c r="G68" s="132">
        <f t="shared" si="90"/>
        <v>8394</v>
      </c>
      <c r="H68" s="641">
        <f t="shared" si="90"/>
        <v>16794</v>
      </c>
      <c r="I68" s="133">
        <f>IF(E68=0,0,((H68/E68)-1)*100)</f>
        <v>9.499902197300635</v>
      </c>
      <c r="J68" s="4"/>
      <c r="K68" s="4"/>
      <c r="L68" s="42" t="s">
        <v>67</v>
      </c>
      <c r="M68" s="46">
        <f>+M66+M67</f>
        <v>1154342</v>
      </c>
      <c r="N68" s="44">
        <f t="shared" ref="N68:V68" si="91">+N66+N67</f>
        <v>1101820</v>
      </c>
      <c r="O68" s="315">
        <f t="shared" si="91"/>
        <v>2256162</v>
      </c>
      <c r="P68" s="44">
        <f t="shared" si="91"/>
        <v>824</v>
      </c>
      <c r="Q68" s="315">
        <f t="shared" si="91"/>
        <v>2256986</v>
      </c>
      <c r="R68" s="46">
        <f t="shared" si="91"/>
        <v>1361720</v>
      </c>
      <c r="S68" s="44">
        <f t="shared" si="91"/>
        <v>1299855</v>
      </c>
      <c r="T68" s="315">
        <f t="shared" si="91"/>
        <v>2661575</v>
      </c>
      <c r="U68" s="44">
        <f t="shared" si="91"/>
        <v>342</v>
      </c>
      <c r="V68" s="315">
        <f t="shared" si="91"/>
        <v>2661917</v>
      </c>
      <c r="W68" s="47">
        <f>IF(Q68=0,0,((V68/Q68)-1)*100)</f>
        <v>17.941227814439252</v>
      </c>
      <c r="X68" s="2"/>
      <c r="AA68" s="3"/>
      <c r="AB68" s="290"/>
    </row>
    <row r="69" spans="1:28" ht="13.5" thickTop="1">
      <c r="A69" s="422" t="str">
        <f>IF(ISERROR(F69/G69)," ",IF(F69/G69&gt;0.5,IF(F69/G69&lt;1.5," ","NOT OK"),"NOT OK"))</f>
        <v xml:space="preserve"> </v>
      </c>
      <c r="B69" s="436" t="s">
        <v>14</v>
      </c>
      <c r="C69" s="469">
        <f t="shared" ref="C69:E69" si="92">+C15+C42</f>
        <v>1849</v>
      </c>
      <c r="D69" s="470">
        <f t="shared" si="92"/>
        <v>1850</v>
      </c>
      <c r="E69" s="471">
        <f t="shared" si="92"/>
        <v>3699</v>
      </c>
      <c r="F69" s="469"/>
      <c r="G69" s="470"/>
      <c r="H69" s="471"/>
      <c r="I69" s="472"/>
      <c r="J69" s="422"/>
      <c r="L69" s="441" t="s">
        <v>14</v>
      </c>
      <c r="M69" s="473">
        <f>+M15+M42</f>
        <v>306473</v>
      </c>
      <c r="N69" s="474">
        <f>+N15+N42</f>
        <v>312440</v>
      </c>
      <c r="O69" s="476">
        <f t="shared" ref="O69" si="93">SUM(M69:N69)</f>
        <v>618913</v>
      </c>
      <c r="P69" s="475">
        <f>+P15+P42</f>
        <v>7</v>
      </c>
      <c r="Q69" s="476">
        <f>+O69+P69</f>
        <v>618920</v>
      </c>
      <c r="R69" s="473"/>
      <c r="S69" s="474"/>
      <c r="T69" s="476"/>
      <c r="U69" s="475"/>
      <c r="V69" s="476"/>
      <c r="W69" s="477"/>
    </row>
    <row r="70" spans="1:28" ht="13.5" thickBot="1">
      <c r="A70" s="422" t="str">
        <f>IF(ISERROR(F70/G70)," ",IF(F70/G70&gt;0.5,IF(F70/G70&lt;1.5," ","NOT OK"),"NOT OK"))</f>
        <v xml:space="preserve"> </v>
      </c>
      <c r="B70" s="436" t="s">
        <v>15</v>
      </c>
      <c r="C70" s="469">
        <f t="shared" ref="C70:E70" si="94">+C16+C43</f>
        <v>1990</v>
      </c>
      <c r="D70" s="470">
        <f t="shared" si="94"/>
        <v>1992</v>
      </c>
      <c r="E70" s="471">
        <f t="shared" si="94"/>
        <v>3982</v>
      </c>
      <c r="F70" s="469"/>
      <c r="G70" s="470"/>
      <c r="H70" s="471"/>
      <c r="I70" s="472"/>
      <c r="J70" s="422"/>
      <c r="L70" s="441" t="s">
        <v>15</v>
      </c>
      <c r="M70" s="473">
        <f>+M16+M43</f>
        <v>314932</v>
      </c>
      <c r="N70" s="474">
        <f>+N16+N43</f>
        <v>312840</v>
      </c>
      <c r="O70" s="476">
        <f>SUM(M70:N70)</f>
        <v>627772</v>
      </c>
      <c r="P70" s="475">
        <f>+P16+P43</f>
        <v>158</v>
      </c>
      <c r="Q70" s="476">
        <f>+O70+P70</f>
        <v>627930</v>
      </c>
      <c r="R70" s="473"/>
      <c r="S70" s="474"/>
      <c r="T70" s="476"/>
      <c r="U70" s="475"/>
      <c r="V70" s="476"/>
      <c r="W70" s="477"/>
    </row>
    <row r="71" spans="1:28" ht="14.25" thickTop="1" thickBot="1">
      <c r="A71" s="468" t="str">
        <f>IF(ISERROR(F71/G71)," ",IF(F71/G71&gt;0.5,IF(F71/G71&lt;1.5," ","NOT OK"),"NOT OK"))</f>
        <v xml:space="preserve"> </v>
      </c>
      <c r="B71" s="482" t="s">
        <v>61</v>
      </c>
      <c r="C71" s="483">
        <f t="shared" ref="C71:E71" si="95">+C67+C69+C70</f>
        <v>5895</v>
      </c>
      <c r="D71" s="484">
        <f t="shared" si="95"/>
        <v>5902</v>
      </c>
      <c r="E71" s="485">
        <f t="shared" si="95"/>
        <v>11797</v>
      </c>
      <c r="F71" s="483"/>
      <c r="G71" s="484"/>
      <c r="H71" s="485"/>
      <c r="I71" s="486"/>
      <c r="J71" s="422"/>
      <c r="L71" s="487" t="s">
        <v>61</v>
      </c>
      <c r="M71" s="488">
        <f t="shared" ref="M71:Q71" si="96">+M67+M69+M70</f>
        <v>953543</v>
      </c>
      <c r="N71" s="489">
        <f t="shared" si="96"/>
        <v>956248</v>
      </c>
      <c r="O71" s="490">
        <f t="shared" si="96"/>
        <v>1909791</v>
      </c>
      <c r="P71" s="489">
        <f t="shared" si="96"/>
        <v>571</v>
      </c>
      <c r="Q71" s="490">
        <f t="shared" si="96"/>
        <v>1910362</v>
      </c>
      <c r="R71" s="488"/>
      <c r="S71" s="489"/>
      <c r="T71" s="490"/>
      <c r="U71" s="489"/>
      <c r="V71" s="490"/>
      <c r="W71" s="491"/>
    </row>
    <row r="72" spans="1:28" ht="13.5" thickTop="1">
      <c r="A72" s="422" t="str">
        <f t="shared" si="10"/>
        <v xml:space="preserve"> </v>
      </c>
      <c r="B72" s="436" t="s">
        <v>16</v>
      </c>
      <c r="C72" s="494">
        <f t="shared" ref="C72:E72" si="97">+C18+C45</f>
        <v>1949</v>
      </c>
      <c r="D72" s="495">
        <f t="shared" si="97"/>
        <v>1946</v>
      </c>
      <c r="E72" s="471">
        <f t="shared" si="97"/>
        <v>3895</v>
      </c>
      <c r="F72" s="494"/>
      <c r="G72" s="495"/>
      <c r="H72" s="471"/>
      <c r="I72" s="472"/>
      <c r="J72" s="493"/>
      <c r="L72" s="441" t="s">
        <v>16</v>
      </c>
      <c r="M72" s="473">
        <f t="shared" ref="M72:N72" si="98">+M18+M45</f>
        <v>308675</v>
      </c>
      <c r="N72" s="474">
        <f t="shared" si="98"/>
        <v>307708</v>
      </c>
      <c r="O72" s="476">
        <f t="shared" ref="O72" si="99">SUM(M72:N72)</f>
        <v>616383</v>
      </c>
      <c r="P72" s="475">
        <f>+P18+P45</f>
        <v>10</v>
      </c>
      <c r="Q72" s="476">
        <f>+O72+P72</f>
        <v>616393</v>
      </c>
      <c r="R72" s="473"/>
      <c r="S72" s="474"/>
      <c r="T72" s="476"/>
      <c r="U72" s="475"/>
      <c r="V72" s="476"/>
      <c r="W72" s="477"/>
    </row>
    <row r="73" spans="1:28">
      <c r="A73" s="422" t="str">
        <f t="shared" ref="A73" si="100">IF(ISERROR(F73/G73)," ",IF(F73/G73&gt;0.5,IF(F73/G73&lt;1.5," ","NOT OK"),"NOT OK"))</f>
        <v xml:space="preserve"> </v>
      </c>
      <c r="B73" s="436" t="s">
        <v>17</v>
      </c>
      <c r="C73" s="494">
        <f t="shared" ref="C73:E73" si="101">+C19+C46</f>
        <v>1988</v>
      </c>
      <c r="D73" s="495">
        <f t="shared" si="101"/>
        <v>1991</v>
      </c>
      <c r="E73" s="471">
        <f t="shared" si="101"/>
        <v>3979</v>
      </c>
      <c r="F73" s="494"/>
      <c r="G73" s="495"/>
      <c r="H73" s="471"/>
      <c r="I73" s="472"/>
      <c r="J73" s="422"/>
      <c r="L73" s="441" t="s">
        <v>17</v>
      </c>
      <c r="M73" s="473">
        <f t="shared" ref="M73:N73" si="102">+M19+M46</f>
        <v>285965</v>
      </c>
      <c r="N73" s="474">
        <f t="shared" si="102"/>
        <v>284194</v>
      </c>
      <c r="O73" s="476">
        <f>SUM(M73:N73)</f>
        <v>570159</v>
      </c>
      <c r="P73" s="475">
        <f>+P19+P46</f>
        <v>386</v>
      </c>
      <c r="Q73" s="476">
        <f>+O73+P73</f>
        <v>570545</v>
      </c>
      <c r="R73" s="473"/>
      <c r="S73" s="474"/>
      <c r="T73" s="476"/>
      <c r="U73" s="475"/>
      <c r="V73" s="476"/>
      <c r="W73" s="477"/>
    </row>
    <row r="74" spans="1:28" ht="13.5" thickBot="1">
      <c r="A74" s="422" t="str">
        <f>IF(ISERROR(F74/G74)," ",IF(F74/G74&gt;0.5,IF(F74/G74&lt;1.5," ","NOT OK"),"NOT OK"))</f>
        <v xml:space="preserve"> </v>
      </c>
      <c r="B74" s="436" t="s">
        <v>18</v>
      </c>
      <c r="C74" s="494">
        <f t="shared" ref="C74:E74" si="103">+C20+C47</f>
        <v>1896</v>
      </c>
      <c r="D74" s="495">
        <f t="shared" si="103"/>
        <v>1894</v>
      </c>
      <c r="E74" s="471">
        <f t="shared" si="103"/>
        <v>3790</v>
      </c>
      <c r="F74" s="494"/>
      <c r="G74" s="495"/>
      <c r="H74" s="471"/>
      <c r="I74" s="472"/>
      <c r="J74" s="422"/>
      <c r="L74" s="441" t="s">
        <v>18</v>
      </c>
      <c r="M74" s="473">
        <f t="shared" ref="M74:N74" si="104">+M20+M47</f>
        <v>284953</v>
      </c>
      <c r="N74" s="474">
        <f t="shared" si="104"/>
        <v>274428</v>
      </c>
      <c r="O74" s="476">
        <f>SUM(M74:N74)</f>
        <v>559381</v>
      </c>
      <c r="P74" s="475">
        <f>+P20+P47</f>
        <v>98</v>
      </c>
      <c r="Q74" s="476">
        <f>+O74+P74</f>
        <v>559479</v>
      </c>
      <c r="R74" s="473"/>
      <c r="S74" s="474"/>
      <c r="T74" s="476"/>
      <c r="U74" s="475"/>
      <c r="V74" s="476"/>
      <c r="W74" s="477"/>
    </row>
    <row r="75" spans="1:28" ht="15.75" customHeight="1" thickTop="1" thickBot="1">
      <c r="A75" s="498" t="str">
        <f>IF(ISERROR(F75/G75)," ",IF(F75/G75&gt;0.5,IF(F75/G75&lt;1.5," ","NOT OK"),"NOT OK"))</f>
        <v xml:space="preserve"> </v>
      </c>
      <c r="B75" s="499" t="s">
        <v>19</v>
      </c>
      <c r="C75" s="483">
        <f t="shared" ref="C75:E75" si="105">+C72+C73+C74</f>
        <v>5833</v>
      </c>
      <c r="D75" s="500">
        <f t="shared" si="105"/>
        <v>5831</v>
      </c>
      <c r="E75" s="501">
        <f t="shared" si="105"/>
        <v>11664</v>
      </c>
      <c r="F75" s="483"/>
      <c r="G75" s="500"/>
      <c r="H75" s="501"/>
      <c r="I75" s="486"/>
      <c r="J75" s="498"/>
      <c r="K75" s="502"/>
      <c r="L75" s="503" t="s">
        <v>19</v>
      </c>
      <c r="M75" s="504">
        <f t="shared" ref="M75:Q75" si="106">+M72+M73+M74</f>
        <v>879593</v>
      </c>
      <c r="N75" s="505">
        <f t="shared" si="106"/>
        <v>866330</v>
      </c>
      <c r="O75" s="506">
        <f t="shared" si="106"/>
        <v>1745923</v>
      </c>
      <c r="P75" s="505">
        <f t="shared" si="106"/>
        <v>494</v>
      </c>
      <c r="Q75" s="506">
        <f t="shared" si="106"/>
        <v>1746417</v>
      </c>
      <c r="R75" s="504"/>
      <c r="S75" s="505"/>
      <c r="T75" s="506"/>
      <c r="U75" s="505"/>
      <c r="V75" s="506"/>
      <c r="W75" s="507"/>
    </row>
    <row r="76" spans="1:28" ht="13.5" thickTop="1">
      <c r="A76" s="422" t="str">
        <f>IF(ISERROR(F76/G76)," ",IF(F76/G76&gt;0.5,IF(F76/G76&lt;1.5," ","NOT OK"),"NOT OK"))</f>
        <v xml:space="preserve"> </v>
      </c>
      <c r="B76" s="436" t="s">
        <v>21</v>
      </c>
      <c r="C76" s="469">
        <f t="shared" ref="C76:E76" si="107">+C22+C49</f>
        <v>2024</v>
      </c>
      <c r="D76" s="470">
        <f t="shared" si="107"/>
        <v>2025</v>
      </c>
      <c r="E76" s="508">
        <f t="shared" si="107"/>
        <v>4049</v>
      </c>
      <c r="F76" s="469"/>
      <c r="G76" s="470"/>
      <c r="H76" s="508"/>
      <c r="I76" s="472"/>
      <c r="J76" s="422"/>
      <c r="L76" s="441" t="s">
        <v>21</v>
      </c>
      <c r="M76" s="473">
        <f t="shared" ref="M76:N76" si="108">+M22+M49</f>
        <v>323142</v>
      </c>
      <c r="N76" s="474">
        <f t="shared" si="108"/>
        <v>313965</v>
      </c>
      <c r="O76" s="476">
        <f>SUM(M76:N76)</f>
        <v>637107</v>
      </c>
      <c r="P76" s="475">
        <f>+P22+P49</f>
        <v>9</v>
      </c>
      <c r="Q76" s="476">
        <f>+O76+P76</f>
        <v>637116</v>
      </c>
      <c r="R76" s="473"/>
      <c r="S76" s="474"/>
      <c r="T76" s="476"/>
      <c r="U76" s="475"/>
      <c r="V76" s="476"/>
      <c r="W76" s="477"/>
    </row>
    <row r="77" spans="1:28">
      <c r="A77" s="422" t="str">
        <f t="shared" ref="A77" si="109">IF(ISERROR(F77/G77)," ",IF(F77/G77&gt;0.5,IF(F77/G77&lt;1.5," ","NOT OK"),"NOT OK"))</f>
        <v xml:space="preserve"> </v>
      </c>
      <c r="B77" s="436" t="s">
        <v>22</v>
      </c>
      <c r="C77" s="469">
        <f t="shared" ref="C77:E77" si="110">+C23+C50</f>
        <v>2058</v>
      </c>
      <c r="D77" s="470">
        <f t="shared" si="110"/>
        <v>2058</v>
      </c>
      <c r="E77" s="509">
        <f t="shared" si="110"/>
        <v>4116</v>
      </c>
      <c r="F77" s="469"/>
      <c r="G77" s="470"/>
      <c r="H77" s="509"/>
      <c r="I77" s="472"/>
      <c r="J77" s="422"/>
      <c r="L77" s="441" t="s">
        <v>22</v>
      </c>
      <c r="M77" s="473">
        <f t="shared" ref="M77:N77" si="111">+M23+M50</f>
        <v>335120</v>
      </c>
      <c r="N77" s="474">
        <f t="shared" si="111"/>
        <v>335282</v>
      </c>
      <c r="O77" s="476">
        <f t="shared" ref="O77:O78" si="112">SUM(M77:N77)</f>
        <v>670402</v>
      </c>
      <c r="P77" s="475">
        <f>+P23+P50</f>
        <v>610</v>
      </c>
      <c r="Q77" s="476">
        <f>+O77+P77</f>
        <v>671012</v>
      </c>
      <c r="R77" s="473"/>
      <c r="S77" s="474"/>
      <c r="T77" s="476"/>
      <c r="U77" s="475"/>
      <c r="V77" s="476"/>
      <c r="W77" s="477"/>
    </row>
    <row r="78" spans="1:28" ht="13.5" thickBot="1">
      <c r="A78" s="422" t="str">
        <f t="shared" ref="A78" si="113">IF(ISERROR(F78/G78)," ",IF(F78/G78&gt;0.5,IF(F78/G78&lt;1.5," ","NOT OK"),"NOT OK"))</f>
        <v xml:space="preserve"> </v>
      </c>
      <c r="B78" s="436" t="s">
        <v>23</v>
      </c>
      <c r="C78" s="469">
        <f t="shared" ref="C78:E78" si="114">+C24+C51</f>
        <v>1878</v>
      </c>
      <c r="D78" s="510">
        <f t="shared" si="114"/>
        <v>1880</v>
      </c>
      <c r="E78" s="511">
        <f t="shared" si="114"/>
        <v>3758</v>
      </c>
      <c r="F78" s="469"/>
      <c r="G78" s="510"/>
      <c r="H78" s="511"/>
      <c r="I78" s="512"/>
      <c r="J78" s="422"/>
      <c r="L78" s="441" t="s">
        <v>23</v>
      </c>
      <c r="M78" s="473">
        <f t="shared" ref="M78:N78" si="115">+M24+M51</f>
        <v>275396</v>
      </c>
      <c r="N78" s="474">
        <f t="shared" si="115"/>
        <v>268812</v>
      </c>
      <c r="O78" s="476">
        <f t="shared" si="112"/>
        <v>544208</v>
      </c>
      <c r="P78" s="475">
        <f>+P24+P51</f>
        <v>192</v>
      </c>
      <c r="Q78" s="526">
        <f>+O78+P78</f>
        <v>544400</v>
      </c>
      <c r="R78" s="473"/>
      <c r="S78" s="474"/>
      <c r="T78" s="476"/>
      <c r="U78" s="475"/>
      <c r="V78" s="526"/>
      <c r="W78" s="477"/>
    </row>
    <row r="79" spans="1:28" ht="14.25" thickTop="1" thickBot="1">
      <c r="A79" s="468" t="str">
        <f>IF(ISERROR(F79/G79)," ",IF(F79/G79&gt;0.5,IF(F79/G79&lt;1.5," ","NOT OK"),"NOT OK"))</f>
        <v xml:space="preserve"> </v>
      </c>
      <c r="B79" s="482" t="s">
        <v>40</v>
      </c>
      <c r="C79" s="483">
        <f t="shared" ref="C79:E79" si="116">+C76+C77+C78</f>
        <v>5960</v>
      </c>
      <c r="D79" s="483">
        <f t="shared" si="116"/>
        <v>5963</v>
      </c>
      <c r="E79" s="483">
        <f t="shared" si="116"/>
        <v>11923</v>
      </c>
      <c r="F79" s="483"/>
      <c r="G79" s="483"/>
      <c r="H79" s="483"/>
      <c r="I79" s="486"/>
      <c r="J79" s="422"/>
      <c r="L79" s="513" t="s">
        <v>40</v>
      </c>
      <c r="M79" s="488">
        <f t="shared" ref="M79:Q79" si="117">+M76+M77+M78</f>
        <v>933658</v>
      </c>
      <c r="N79" s="489">
        <f t="shared" si="117"/>
        <v>918059</v>
      </c>
      <c r="O79" s="490">
        <f t="shared" si="117"/>
        <v>1851717</v>
      </c>
      <c r="P79" s="489">
        <f t="shared" si="117"/>
        <v>811</v>
      </c>
      <c r="Q79" s="490">
        <f t="shared" si="117"/>
        <v>1852528</v>
      </c>
      <c r="R79" s="488"/>
      <c r="S79" s="489"/>
      <c r="T79" s="490"/>
      <c r="U79" s="489"/>
      <c r="V79" s="490"/>
      <c r="W79" s="491"/>
    </row>
    <row r="80" spans="1:28" ht="14.25" thickTop="1" thickBot="1">
      <c r="A80" s="468" t="str">
        <f>IF(ISERROR(F80/G80)," ",IF(F80/G80&gt;0.5,IF(F80/G80&lt;1.5," ","NOT OK"),"NOT OK"))</f>
        <v xml:space="preserve"> </v>
      </c>
      <c r="B80" s="482" t="s">
        <v>62</v>
      </c>
      <c r="C80" s="483">
        <f t="shared" ref="C80:E80" si="118">C71+C75+C76+C77+C78</f>
        <v>17688</v>
      </c>
      <c r="D80" s="483">
        <f t="shared" si="118"/>
        <v>17696</v>
      </c>
      <c r="E80" s="483">
        <f t="shared" si="118"/>
        <v>35384</v>
      </c>
      <c r="F80" s="483"/>
      <c r="G80" s="483"/>
      <c r="H80" s="483"/>
      <c r="I80" s="486"/>
      <c r="J80" s="422"/>
      <c r="L80" s="513" t="s">
        <v>62</v>
      </c>
      <c r="M80" s="514">
        <f t="shared" ref="M80:Q80" si="119">M71+M75+M76+M77+M78</f>
        <v>2766794</v>
      </c>
      <c r="N80" s="514">
        <f t="shared" si="119"/>
        <v>2740637</v>
      </c>
      <c r="O80" s="516">
        <f t="shared" si="119"/>
        <v>5507431</v>
      </c>
      <c r="P80" s="514">
        <f t="shared" si="119"/>
        <v>1876</v>
      </c>
      <c r="Q80" s="515">
        <f t="shared" si="119"/>
        <v>5509307</v>
      </c>
      <c r="R80" s="514"/>
      <c r="S80" s="514"/>
      <c r="T80" s="516"/>
      <c r="U80" s="514"/>
      <c r="V80" s="515"/>
      <c r="W80" s="491"/>
      <c r="X80" s="423"/>
      <c r="AA80" s="423"/>
    </row>
    <row r="81" spans="1:28" ht="14.25" thickTop="1" thickBot="1">
      <c r="A81" s="468" t="str">
        <f>IF(ISERROR(F81/G81)," ",IF(F81/G81&gt;0.5,IF(F81/G81&lt;1.5," ","NOT OK"),"NOT OK"))</f>
        <v xml:space="preserve"> </v>
      </c>
      <c r="B81" s="482" t="s">
        <v>63</v>
      </c>
      <c r="C81" s="483">
        <f t="shared" ref="C81:E81" si="120">+C66+C71+C75+C79</f>
        <v>23297</v>
      </c>
      <c r="D81" s="483">
        <f t="shared" si="120"/>
        <v>23308</v>
      </c>
      <c r="E81" s="483">
        <f t="shared" si="120"/>
        <v>46605</v>
      </c>
      <c r="F81" s="483"/>
      <c r="G81" s="483"/>
      <c r="H81" s="483"/>
      <c r="I81" s="486"/>
      <c r="J81" s="422"/>
      <c r="L81" s="513" t="s">
        <v>63</v>
      </c>
      <c r="M81" s="488">
        <f t="shared" ref="M81:Q81" si="121">+M66+M71+M75+M79</f>
        <v>3588998</v>
      </c>
      <c r="N81" s="489">
        <f t="shared" si="121"/>
        <v>3511489</v>
      </c>
      <c r="O81" s="490">
        <f t="shared" si="121"/>
        <v>7100487</v>
      </c>
      <c r="P81" s="489">
        <f t="shared" si="121"/>
        <v>2294</v>
      </c>
      <c r="Q81" s="490">
        <f t="shared" si="121"/>
        <v>7102781</v>
      </c>
      <c r="R81" s="488"/>
      <c r="S81" s="489"/>
      <c r="T81" s="490"/>
      <c r="U81" s="489"/>
      <c r="V81" s="490"/>
      <c r="W81" s="491"/>
    </row>
    <row r="82" spans="1:28" ht="14.25" thickTop="1" thickBot="1">
      <c r="B82" s="517" t="s">
        <v>60</v>
      </c>
      <c r="C82" s="518"/>
      <c r="D82" s="518"/>
      <c r="E82" s="518"/>
      <c r="F82" s="518"/>
      <c r="G82" s="518"/>
      <c r="H82" s="518"/>
      <c r="I82" s="428"/>
      <c r="J82" s="422"/>
      <c r="L82" s="519" t="s">
        <v>60</v>
      </c>
      <c r="M82" s="430"/>
      <c r="N82" s="430"/>
      <c r="O82" s="430"/>
      <c r="P82" s="430"/>
      <c r="Q82" s="430"/>
      <c r="R82" s="430"/>
      <c r="S82" s="430"/>
      <c r="T82" s="430"/>
      <c r="U82" s="430"/>
      <c r="V82" s="430"/>
      <c r="W82" s="431"/>
    </row>
    <row r="83" spans="1:28" ht="13.5" thickTop="1">
      <c r="L83" s="698" t="s">
        <v>33</v>
      </c>
      <c r="M83" s="699"/>
      <c r="N83" s="699"/>
      <c r="O83" s="699"/>
      <c r="P83" s="699"/>
      <c r="Q83" s="699"/>
      <c r="R83" s="699"/>
      <c r="S83" s="699"/>
      <c r="T83" s="699"/>
      <c r="U83" s="699"/>
      <c r="V83" s="699"/>
      <c r="W83" s="700"/>
    </row>
    <row r="84" spans="1:28" ht="13.5" thickBot="1">
      <c r="L84" s="701" t="s">
        <v>43</v>
      </c>
      <c r="M84" s="702"/>
      <c r="N84" s="702"/>
      <c r="O84" s="702"/>
      <c r="P84" s="702"/>
      <c r="Q84" s="702"/>
      <c r="R84" s="702"/>
      <c r="S84" s="702"/>
      <c r="T84" s="702"/>
      <c r="U84" s="702"/>
      <c r="V84" s="702"/>
      <c r="W84" s="703"/>
    </row>
    <row r="85" spans="1:28" ht="14.25" thickTop="1" thickBot="1">
      <c r="L85" s="527"/>
      <c r="M85" s="528"/>
      <c r="N85" s="528"/>
      <c r="O85" s="528"/>
      <c r="P85" s="528"/>
      <c r="Q85" s="528"/>
      <c r="R85" s="528"/>
      <c r="S85" s="528"/>
      <c r="T85" s="528"/>
      <c r="U85" s="528"/>
      <c r="V85" s="528"/>
      <c r="W85" s="529" t="s">
        <v>34</v>
      </c>
    </row>
    <row r="86" spans="1:28" ht="14.25" thickTop="1" thickBot="1">
      <c r="L86" s="530"/>
      <c r="M86" s="531" t="s">
        <v>65</v>
      </c>
      <c r="N86" s="532"/>
      <c r="O86" s="531"/>
      <c r="P86" s="533"/>
      <c r="Q86" s="532"/>
      <c r="R86" s="533" t="s">
        <v>66</v>
      </c>
      <c r="S86" s="532"/>
      <c r="T86" s="531"/>
      <c r="U86" s="533"/>
      <c r="V86" s="533"/>
      <c r="W86" s="534" t="s">
        <v>2</v>
      </c>
    </row>
    <row r="87" spans="1:28" ht="13.5" thickTop="1">
      <c r="L87" s="535" t="s">
        <v>3</v>
      </c>
      <c r="M87" s="536"/>
      <c r="N87" s="537"/>
      <c r="O87" s="538"/>
      <c r="P87" s="539"/>
      <c r="Q87" s="538"/>
      <c r="R87" s="536"/>
      <c r="S87" s="537"/>
      <c r="T87" s="538"/>
      <c r="U87" s="539"/>
      <c r="V87" s="538"/>
      <c r="W87" s="540" t="s">
        <v>4</v>
      </c>
    </row>
    <row r="88" spans="1:28" ht="13.5" thickBot="1">
      <c r="L88" s="541"/>
      <c r="M88" s="542" t="s">
        <v>35</v>
      </c>
      <c r="N88" s="543" t="s">
        <v>36</v>
      </c>
      <c r="O88" s="544" t="s">
        <v>37</v>
      </c>
      <c r="P88" s="541" t="s">
        <v>32</v>
      </c>
      <c r="Q88" s="544" t="s">
        <v>7</v>
      </c>
      <c r="R88" s="542" t="s">
        <v>35</v>
      </c>
      <c r="S88" s="543" t="s">
        <v>36</v>
      </c>
      <c r="T88" s="544" t="s">
        <v>37</v>
      </c>
      <c r="U88" s="541" t="s">
        <v>32</v>
      </c>
      <c r="V88" s="544" t="s">
        <v>7</v>
      </c>
      <c r="W88" s="545"/>
    </row>
    <row r="89" spans="1:28" ht="6.75" customHeight="1" thickTop="1">
      <c r="L89" s="535"/>
      <c r="M89" s="546"/>
      <c r="N89" s="547"/>
      <c r="O89" s="548"/>
      <c r="P89" s="549"/>
      <c r="Q89" s="548"/>
      <c r="R89" s="546"/>
      <c r="S89" s="547"/>
      <c r="T89" s="548"/>
      <c r="U89" s="549"/>
      <c r="V89" s="548"/>
      <c r="W89" s="550"/>
    </row>
    <row r="90" spans="1:28">
      <c r="A90" s="551"/>
      <c r="L90" s="535" t="s">
        <v>10</v>
      </c>
      <c r="M90" s="552">
        <v>43</v>
      </c>
      <c r="N90" s="553">
        <v>198</v>
      </c>
      <c r="O90" s="554">
        <f>+M90+N90</f>
        <v>241</v>
      </c>
      <c r="P90" s="555">
        <v>0</v>
      </c>
      <c r="Q90" s="554">
        <f t="shared" ref="Q90" si="122">O90+P90</f>
        <v>241</v>
      </c>
      <c r="R90" s="391">
        <v>177</v>
      </c>
      <c r="S90" s="392">
        <v>245</v>
      </c>
      <c r="T90" s="187">
        <f>R90+S90</f>
        <v>422</v>
      </c>
      <c r="U90" s="389">
        <v>0</v>
      </c>
      <c r="V90" s="187">
        <f t="shared" ref="V90" si="123">T90+U90</f>
        <v>422</v>
      </c>
      <c r="W90" s="556">
        <f>IF(Q90=0,0,((V90/Q90)-1)*100)</f>
        <v>75.103734439834028</v>
      </c>
      <c r="Y90" s="557"/>
      <c r="Z90" s="557"/>
    </row>
    <row r="91" spans="1:28">
      <c r="A91" s="551"/>
      <c r="L91" s="535" t="s">
        <v>11</v>
      </c>
      <c r="M91" s="552">
        <v>107</v>
      </c>
      <c r="N91" s="553">
        <v>286</v>
      </c>
      <c r="O91" s="554">
        <f t="shared" ref="O91:O94" si="124">+M91+N91</f>
        <v>393</v>
      </c>
      <c r="P91" s="555">
        <v>0</v>
      </c>
      <c r="Q91" s="554">
        <f>O91+P91</f>
        <v>393</v>
      </c>
      <c r="R91" s="391">
        <v>204</v>
      </c>
      <c r="S91" s="392">
        <v>280</v>
      </c>
      <c r="T91" s="187">
        <f>R91+S91</f>
        <v>484</v>
      </c>
      <c r="U91" s="389">
        <v>0</v>
      </c>
      <c r="V91" s="187">
        <f>T91+U91</f>
        <v>484</v>
      </c>
      <c r="W91" s="556">
        <f>IF(Q91=0,0,((V91/Q91)-1)*100)</f>
        <v>23.155216284987269</v>
      </c>
      <c r="Y91" s="557"/>
      <c r="Z91" s="557"/>
    </row>
    <row r="92" spans="1:28" ht="13.5" thickBot="1">
      <c r="A92" s="551"/>
      <c r="L92" s="541" t="s">
        <v>12</v>
      </c>
      <c r="M92" s="552">
        <v>127</v>
      </c>
      <c r="N92" s="553">
        <v>267</v>
      </c>
      <c r="O92" s="554">
        <f t="shared" si="124"/>
        <v>394</v>
      </c>
      <c r="P92" s="555">
        <v>0</v>
      </c>
      <c r="Q92" s="554">
        <f t="shared" ref="Q92" si="125">O92+P92</f>
        <v>394</v>
      </c>
      <c r="R92" s="391">
        <v>234</v>
      </c>
      <c r="S92" s="392">
        <v>349</v>
      </c>
      <c r="T92" s="187">
        <f>R92+S92</f>
        <v>583</v>
      </c>
      <c r="U92" s="389">
        <v>0</v>
      </c>
      <c r="V92" s="187">
        <f>T92+U92</f>
        <v>583</v>
      </c>
      <c r="W92" s="556">
        <f>IF(Q92=0,0,((V92/Q92)-1)*100)</f>
        <v>47.969543147208114</v>
      </c>
      <c r="Y92" s="557"/>
      <c r="Z92" s="557"/>
    </row>
    <row r="93" spans="1:28" ht="14.25" thickTop="1" thickBot="1">
      <c r="A93" s="551"/>
      <c r="L93" s="558" t="s">
        <v>57</v>
      </c>
      <c r="M93" s="559">
        <f t="shared" ref="M93:N93" si="126">+M90+M91+M92</f>
        <v>277</v>
      </c>
      <c r="N93" s="560">
        <f t="shared" si="126"/>
        <v>751</v>
      </c>
      <c r="O93" s="561">
        <f t="shared" si="124"/>
        <v>1028</v>
      </c>
      <c r="P93" s="559">
        <f t="shared" ref="P93:Q93" si="127">+P90+P91+P92</f>
        <v>0</v>
      </c>
      <c r="Q93" s="561">
        <f t="shared" si="127"/>
        <v>1028</v>
      </c>
      <c r="R93" s="559">
        <f t="shared" ref="R93:V93" si="128">+R90+R91+R92</f>
        <v>615</v>
      </c>
      <c r="S93" s="560">
        <f t="shared" si="128"/>
        <v>874</v>
      </c>
      <c r="T93" s="561">
        <f t="shared" ref="T93:T94" si="129">+R93+S93</f>
        <v>1489</v>
      </c>
      <c r="U93" s="559">
        <f t="shared" si="128"/>
        <v>0</v>
      </c>
      <c r="V93" s="561">
        <f t="shared" si="128"/>
        <v>1489</v>
      </c>
      <c r="W93" s="562">
        <f t="shared" ref="W93" si="130">IF(Q93=0,0,((V93/Q93)-1)*100)</f>
        <v>44.84435797665369</v>
      </c>
      <c r="Y93" s="557"/>
      <c r="Z93" s="557"/>
    </row>
    <row r="94" spans="1:28" ht="14.25" thickTop="1" thickBot="1">
      <c r="A94" s="551"/>
      <c r="L94" s="535" t="s">
        <v>13</v>
      </c>
      <c r="M94" s="552">
        <v>162</v>
      </c>
      <c r="N94" s="553">
        <v>256</v>
      </c>
      <c r="O94" s="554">
        <f t="shared" si="124"/>
        <v>418</v>
      </c>
      <c r="P94" s="555">
        <v>0</v>
      </c>
      <c r="Q94" s="554">
        <f>O94+P94</f>
        <v>418</v>
      </c>
      <c r="R94" s="552">
        <v>80</v>
      </c>
      <c r="S94" s="553">
        <v>176</v>
      </c>
      <c r="T94" s="554">
        <f t="shared" si="129"/>
        <v>256</v>
      </c>
      <c r="U94" s="555">
        <v>0</v>
      </c>
      <c r="V94" s="554">
        <f>T94+U94</f>
        <v>256</v>
      </c>
      <c r="W94" s="556">
        <f t="shared" ref="W94:W95" si="131">IF(Q94=0,0,((V94/Q94)-1)*100)</f>
        <v>-38.755980861244019</v>
      </c>
      <c r="X94" s="645"/>
      <c r="Y94" s="646"/>
      <c r="Z94" s="646"/>
      <c r="AA94" s="647"/>
    </row>
    <row r="95" spans="1:28" s="1" customFormat="1" ht="14.25" thickTop="1" thickBot="1">
      <c r="A95" s="353"/>
      <c r="I95" s="2"/>
      <c r="K95" s="4"/>
      <c r="L95" s="82" t="s">
        <v>67</v>
      </c>
      <c r="M95" s="83">
        <f>+M93+M94</f>
        <v>439</v>
      </c>
      <c r="N95" s="84">
        <f t="shared" ref="N95:V95" si="132">+N93+N94</f>
        <v>1007</v>
      </c>
      <c r="O95" s="180">
        <f t="shared" si="132"/>
        <v>1446</v>
      </c>
      <c r="P95" s="83">
        <f t="shared" si="132"/>
        <v>0</v>
      </c>
      <c r="Q95" s="180">
        <f t="shared" si="132"/>
        <v>1446</v>
      </c>
      <c r="R95" s="83">
        <f t="shared" si="132"/>
        <v>695</v>
      </c>
      <c r="S95" s="84">
        <f t="shared" si="132"/>
        <v>1050</v>
      </c>
      <c r="T95" s="180">
        <f t="shared" si="132"/>
        <v>1745</v>
      </c>
      <c r="U95" s="83">
        <f t="shared" si="132"/>
        <v>0</v>
      </c>
      <c r="V95" s="180">
        <f t="shared" si="132"/>
        <v>1745</v>
      </c>
      <c r="W95" s="85">
        <f t="shared" si="131"/>
        <v>20.67773167358229</v>
      </c>
      <c r="X95" s="645"/>
      <c r="Y95" s="646"/>
      <c r="Z95" s="646"/>
      <c r="AA95" s="647"/>
      <c r="AB95" s="290"/>
    </row>
    <row r="96" spans="1:28" ht="13.5" thickTop="1">
      <c r="A96" s="551"/>
      <c r="L96" s="535" t="s">
        <v>14</v>
      </c>
      <c r="M96" s="552">
        <v>68</v>
      </c>
      <c r="N96" s="553">
        <v>164</v>
      </c>
      <c r="O96" s="554">
        <f>+M96+N96</f>
        <v>232</v>
      </c>
      <c r="P96" s="555">
        <v>0</v>
      </c>
      <c r="Q96" s="554">
        <f>O96+P96</f>
        <v>232</v>
      </c>
      <c r="R96" s="552"/>
      <c r="S96" s="553"/>
      <c r="T96" s="554"/>
      <c r="U96" s="555"/>
      <c r="V96" s="554"/>
      <c r="W96" s="556"/>
      <c r="Y96" s="557"/>
      <c r="Z96" s="557"/>
    </row>
    <row r="97" spans="1:26" ht="13.5" thickBot="1">
      <c r="A97" s="551"/>
      <c r="L97" s="535" t="s">
        <v>15</v>
      </c>
      <c r="M97" s="552">
        <v>226</v>
      </c>
      <c r="N97" s="553">
        <v>236</v>
      </c>
      <c r="O97" s="554">
        <f>+M97+N97</f>
        <v>462</v>
      </c>
      <c r="P97" s="555">
        <v>0</v>
      </c>
      <c r="Q97" s="554">
        <f>O97+P97</f>
        <v>462</v>
      </c>
      <c r="R97" s="552"/>
      <c r="S97" s="553"/>
      <c r="T97" s="554"/>
      <c r="U97" s="555"/>
      <c r="V97" s="554"/>
      <c r="W97" s="556"/>
      <c r="Y97" s="557"/>
      <c r="Z97" s="557"/>
    </row>
    <row r="98" spans="1:26" ht="14.25" thickTop="1" thickBot="1">
      <c r="A98" s="551"/>
      <c r="L98" s="558" t="s">
        <v>61</v>
      </c>
      <c r="M98" s="559">
        <f t="shared" ref="M98:Q98" si="133">+M94+M96+M97</f>
        <v>456</v>
      </c>
      <c r="N98" s="560">
        <f t="shared" si="133"/>
        <v>656</v>
      </c>
      <c r="O98" s="561">
        <f t="shared" si="133"/>
        <v>1112</v>
      </c>
      <c r="P98" s="559">
        <f t="shared" si="133"/>
        <v>0</v>
      </c>
      <c r="Q98" s="561">
        <f t="shared" si="133"/>
        <v>1112</v>
      </c>
      <c r="R98" s="559"/>
      <c r="S98" s="560"/>
      <c r="T98" s="561"/>
      <c r="U98" s="559"/>
      <c r="V98" s="561"/>
      <c r="W98" s="562"/>
      <c r="Y98" s="557"/>
      <c r="Z98" s="557"/>
    </row>
    <row r="99" spans="1:26" ht="13.5" thickTop="1">
      <c r="A99" s="551"/>
      <c r="L99" s="535" t="s">
        <v>16</v>
      </c>
      <c r="M99" s="552">
        <v>129</v>
      </c>
      <c r="N99" s="553">
        <v>208</v>
      </c>
      <c r="O99" s="554">
        <f t="shared" ref="O99:O100" si="134">+M99+N99</f>
        <v>337</v>
      </c>
      <c r="P99" s="555">
        <v>0</v>
      </c>
      <c r="Q99" s="554">
        <f>O99+P99</f>
        <v>337</v>
      </c>
      <c r="R99" s="552"/>
      <c r="S99" s="553"/>
      <c r="T99" s="554"/>
      <c r="U99" s="555"/>
      <c r="V99" s="554"/>
      <c r="W99" s="556"/>
      <c r="Y99" s="557"/>
      <c r="Z99" s="557"/>
    </row>
    <row r="100" spans="1:26">
      <c r="A100" s="551"/>
      <c r="L100" s="535" t="s">
        <v>17</v>
      </c>
      <c r="M100" s="552">
        <v>106</v>
      </c>
      <c r="N100" s="553">
        <v>198</v>
      </c>
      <c r="O100" s="554">
        <f t="shared" si="134"/>
        <v>304</v>
      </c>
      <c r="P100" s="555">
        <v>0</v>
      </c>
      <c r="Q100" s="554">
        <f>O100+P100</f>
        <v>304</v>
      </c>
      <c r="R100" s="552"/>
      <c r="S100" s="553"/>
      <c r="T100" s="554"/>
      <c r="U100" s="555"/>
      <c r="V100" s="554"/>
      <c r="W100" s="556"/>
      <c r="Y100" s="557"/>
      <c r="Z100" s="557"/>
    </row>
    <row r="101" spans="1:26" ht="13.5" thickBot="1">
      <c r="A101" s="551"/>
      <c r="L101" s="535" t="s">
        <v>18</v>
      </c>
      <c r="M101" s="552">
        <v>100</v>
      </c>
      <c r="N101" s="553">
        <v>181</v>
      </c>
      <c r="O101" s="563">
        <f>+M101+N101</f>
        <v>281</v>
      </c>
      <c r="P101" s="564">
        <v>1</v>
      </c>
      <c r="Q101" s="563">
        <f>O101+P101</f>
        <v>282</v>
      </c>
      <c r="R101" s="552"/>
      <c r="S101" s="553"/>
      <c r="T101" s="563"/>
      <c r="U101" s="564"/>
      <c r="V101" s="563"/>
      <c r="W101" s="556"/>
      <c r="Y101" s="557"/>
      <c r="Z101" s="557"/>
    </row>
    <row r="102" spans="1:26" ht="14.25" thickTop="1" thickBot="1">
      <c r="A102" s="551" t="str">
        <f>IF(ISERROR(F102/G102)," ",IF(F102/G102&gt;0.5,IF(F102/G102&lt;1.5," ","NOT OK"),"NOT OK"))</f>
        <v xml:space="preserve"> </v>
      </c>
      <c r="L102" s="565" t="s">
        <v>19</v>
      </c>
      <c r="M102" s="566">
        <f t="shared" ref="M102:Q102" si="135">+M99+M100+M101</f>
        <v>335</v>
      </c>
      <c r="N102" s="566">
        <f t="shared" si="135"/>
        <v>587</v>
      </c>
      <c r="O102" s="567">
        <f t="shared" si="135"/>
        <v>922</v>
      </c>
      <c r="P102" s="568">
        <f t="shared" si="135"/>
        <v>1</v>
      </c>
      <c r="Q102" s="567">
        <f t="shared" si="135"/>
        <v>923</v>
      </c>
      <c r="R102" s="566"/>
      <c r="S102" s="566"/>
      <c r="T102" s="567"/>
      <c r="U102" s="568"/>
      <c r="V102" s="567"/>
      <c r="W102" s="569"/>
      <c r="Y102" s="557"/>
      <c r="Z102" s="557"/>
    </row>
    <row r="103" spans="1:26" ht="13.5" thickTop="1">
      <c r="A103" s="551"/>
      <c r="L103" s="535" t="s">
        <v>21</v>
      </c>
      <c r="M103" s="552">
        <v>51</v>
      </c>
      <c r="N103" s="553">
        <v>212</v>
      </c>
      <c r="O103" s="563">
        <f>+M103+N103</f>
        <v>263</v>
      </c>
      <c r="P103" s="570">
        <v>0</v>
      </c>
      <c r="Q103" s="563">
        <f>O103+P103</f>
        <v>263</v>
      </c>
      <c r="R103" s="552"/>
      <c r="S103" s="553"/>
      <c r="T103" s="563"/>
      <c r="U103" s="570"/>
      <c r="V103" s="563"/>
      <c r="W103" s="556"/>
    </row>
    <row r="104" spans="1:26">
      <c r="A104" s="551"/>
      <c r="L104" s="535" t="s">
        <v>22</v>
      </c>
      <c r="M104" s="552">
        <v>75</v>
      </c>
      <c r="N104" s="553">
        <v>239</v>
      </c>
      <c r="O104" s="563">
        <f t="shared" ref="O104" si="136">+M104+N104</f>
        <v>314</v>
      </c>
      <c r="P104" s="555">
        <v>0</v>
      </c>
      <c r="Q104" s="563">
        <f>O104+P104</f>
        <v>314</v>
      </c>
      <c r="R104" s="552"/>
      <c r="S104" s="553"/>
      <c r="T104" s="563"/>
      <c r="U104" s="555"/>
      <c r="V104" s="563"/>
      <c r="W104" s="556"/>
    </row>
    <row r="105" spans="1:26" ht="13.5" thickBot="1">
      <c r="A105" s="571"/>
      <c r="L105" s="535" t="s">
        <v>23</v>
      </c>
      <c r="M105" s="552">
        <v>127</v>
      </c>
      <c r="N105" s="553">
        <v>249</v>
      </c>
      <c r="O105" s="563">
        <f>+M105+N105</f>
        <v>376</v>
      </c>
      <c r="P105" s="555">
        <v>0</v>
      </c>
      <c r="Q105" s="563">
        <f>O105+P105</f>
        <v>376</v>
      </c>
      <c r="R105" s="552"/>
      <c r="S105" s="553"/>
      <c r="T105" s="563"/>
      <c r="U105" s="555"/>
      <c r="V105" s="563"/>
      <c r="W105" s="556"/>
    </row>
    <row r="106" spans="1:26" ht="14.25" thickTop="1" thickBot="1">
      <c r="A106" s="551"/>
      <c r="L106" s="558" t="s">
        <v>40</v>
      </c>
      <c r="M106" s="559">
        <f t="shared" ref="M106:Q106" si="137">+M103+M104+M105</f>
        <v>253</v>
      </c>
      <c r="N106" s="560">
        <f t="shared" si="137"/>
        <v>700</v>
      </c>
      <c r="O106" s="561">
        <f t="shared" si="137"/>
        <v>953</v>
      </c>
      <c r="P106" s="559">
        <f t="shared" si="137"/>
        <v>0</v>
      </c>
      <c r="Q106" s="561">
        <f t="shared" si="137"/>
        <v>953</v>
      </c>
      <c r="R106" s="559"/>
      <c r="S106" s="560"/>
      <c r="T106" s="561"/>
      <c r="U106" s="559"/>
      <c r="V106" s="561"/>
      <c r="W106" s="562"/>
    </row>
    <row r="107" spans="1:26" ht="14.25" thickTop="1" thickBot="1">
      <c r="A107" s="551" t="str">
        <f>IF(ISERROR(F107/G107)," ",IF(F107/G107&gt;0.5,IF(F107/G107&lt;1.5," ","NOT OK"),"NOT OK"))</f>
        <v xml:space="preserve"> </v>
      </c>
      <c r="L107" s="558" t="s">
        <v>62</v>
      </c>
      <c r="M107" s="559">
        <f t="shared" ref="M107:Q107" si="138">M98+M102+M103+M104+M105</f>
        <v>1044</v>
      </c>
      <c r="N107" s="560">
        <f t="shared" si="138"/>
        <v>1943</v>
      </c>
      <c r="O107" s="572">
        <f t="shared" si="138"/>
        <v>2987</v>
      </c>
      <c r="P107" s="559">
        <f t="shared" si="138"/>
        <v>1</v>
      </c>
      <c r="Q107" s="572">
        <f t="shared" si="138"/>
        <v>2988</v>
      </c>
      <c r="R107" s="559"/>
      <c r="S107" s="560"/>
      <c r="T107" s="572"/>
      <c r="U107" s="559"/>
      <c r="V107" s="572"/>
      <c r="W107" s="562"/>
      <c r="Y107" s="557"/>
      <c r="Z107" s="557"/>
    </row>
    <row r="108" spans="1:26" ht="14.25" thickTop="1" thickBot="1">
      <c r="A108" s="551"/>
      <c r="L108" s="558" t="s">
        <v>63</v>
      </c>
      <c r="M108" s="559">
        <f t="shared" ref="M108:Q108" si="139">+M93+M98+M102+M106</f>
        <v>1321</v>
      </c>
      <c r="N108" s="560">
        <f t="shared" si="139"/>
        <v>2694</v>
      </c>
      <c r="O108" s="561">
        <f t="shared" si="139"/>
        <v>4015</v>
      </c>
      <c r="P108" s="559">
        <f t="shared" si="139"/>
        <v>1</v>
      </c>
      <c r="Q108" s="561">
        <f t="shared" si="139"/>
        <v>4016</v>
      </c>
      <c r="R108" s="559"/>
      <c r="S108" s="560"/>
      <c r="T108" s="561"/>
      <c r="U108" s="559"/>
      <c r="V108" s="561"/>
      <c r="W108" s="562"/>
      <c r="Y108" s="557"/>
      <c r="Z108" s="557"/>
    </row>
    <row r="109" spans="1:26" ht="14.25" thickTop="1" thickBot="1">
      <c r="A109" s="551"/>
      <c r="L109" s="573" t="s">
        <v>60</v>
      </c>
      <c r="M109" s="528"/>
      <c r="N109" s="528"/>
      <c r="O109" s="528"/>
      <c r="P109" s="528"/>
      <c r="Q109" s="430"/>
      <c r="R109" s="430"/>
      <c r="S109" s="430"/>
      <c r="T109" s="430"/>
      <c r="U109" s="430"/>
      <c r="V109" s="430"/>
      <c r="W109" s="431"/>
    </row>
    <row r="110" spans="1:26" ht="13.5" thickTop="1">
      <c r="L110" s="698" t="s">
        <v>41</v>
      </c>
      <c r="M110" s="699"/>
      <c r="N110" s="699"/>
      <c r="O110" s="699"/>
      <c r="P110" s="699"/>
      <c r="Q110" s="699"/>
      <c r="R110" s="699"/>
      <c r="S110" s="699"/>
      <c r="T110" s="699"/>
      <c r="U110" s="699"/>
      <c r="V110" s="699"/>
      <c r="W110" s="700"/>
    </row>
    <row r="111" spans="1:26" ht="13.5" thickBot="1">
      <c r="L111" s="701" t="s">
        <v>44</v>
      </c>
      <c r="M111" s="702"/>
      <c r="N111" s="702"/>
      <c r="O111" s="702"/>
      <c r="P111" s="702"/>
      <c r="Q111" s="702"/>
      <c r="R111" s="702"/>
      <c r="S111" s="702"/>
      <c r="T111" s="702"/>
      <c r="U111" s="702"/>
      <c r="V111" s="702"/>
      <c r="W111" s="703"/>
    </row>
    <row r="112" spans="1:26" ht="14.25" thickTop="1" thickBot="1">
      <c r="L112" s="527"/>
      <c r="M112" s="528"/>
      <c r="N112" s="528"/>
      <c r="O112" s="528"/>
      <c r="P112" s="528"/>
      <c r="Q112" s="528"/>
      <c r="R112" s="528"/>
      <c r="S112" s="528"/>
      <c r="T112" s="528"/>
      <c r="U112" s="528"/>
      <c r="V112" s="528"/>
      <c r="W112" s="529" t="s">
        <v>34</v>
      </c>
    </row>
    <row r="113" spans="1:28" ht="14.25" thickTop="1" thickBot="1">
      <c r="L113" s="530"/>
      <c r="M113" s="531" t="s">
        <v>65</v>
      </c>
      <c r="N113" s="532"/>
      <c r="O113" s="531"/>
      <c r="P113" s="533"/>
      <c r="Q113" s="532"/>
      <c r="R113" s="533" t="s">
        <v>66</v>
      </c>
      <c r="S113" s="532"/>
      <c r="T113" s="531"/>
      <c r="U113" s="533"/>
      <c r="V113" s="533"/>
      <c r="W113" s="534" t="s">
        <v>2</v>
      </c>
    </row>
    <row r="114" spans="1:28" ht="13.5" thickTop="1">
      <c r="L114" s="535" t="s">
        <v>3</v>
      </c>
      <c r="M114" s="536"/>
      <c r="N114" s="537"/>
      <c r="O114" s="538"/>
      <c r="P114" s="539"/>
      <c r="Q114" s="538"/>
      <c r="R114" s="536"/>
      <c r="S114" s="537"/>
      <c r="T114" s="538"/>
      <c r="U114" s="539"/>
      <c r="V114" s="538"/>
      <c r="W114" s="540" t="s">
        <v>4</v>
      </c>
    </row>
    <row r="115" spans="1:28" ht="13.5" thickBot="1">
      <c r="L115" s="541"/>
      <c r="M115" s="542" t="s">
        <v>35</v>
      </c>
      <c r="N115" s="543" t="s">
        <v>36</v>
      </c>
      <c r="O115" s="544" t="s">
        <v>37</v>
      </c>
      <c r="P115" s="541" t="s">
        <v>32</v>
      </c>
      <c r="Q115" s="544" t="s">
        <v>7</v>
      </c>
      <c r="R115" s="542" t="s">
        <v>35</v>
      </c>
      <c r="S115" s="543" t="s">
        <v>36</v>
      </c>
      <c r="T115" s="544" t="s">
        <v>37</v>
      </c>
      <c r="U115" s="541" t="s">
        <v>32</v>
      </c>
      <c r="V115" s="544" t="s">
        <v>7</v>
      </c>
      <c r="W115" s="574"/>
    </row>
    <row r="116" spans="1:28" ht="6" customHeight="1" thickTop="1">
      <c r="L116" s="535"/>
      <c r="M116" s="546"/>
      <c r="N116" s="547"/>
      <c r="O116" s="548"/>
      <c r="P116" s="549"/>
      <c r="Q116" s="548"/>
      <c r="R116" s="546"/>
      <c r="S116" s="547"/>
      <c r="T116" s="548"/>
      <c r="U116" s="549"/>
      <c r="V116" s="548"/>
      <c r="W116" s="550"/>
    </row>
    <row r="117" spans="1:28">
      <c r="L117" s="535" t="s">
        <v>10</v>
      </c>
      <c r="M117" s="552">
        <v>81</v>
      </c>
      <c r="N117" s="553">
        <v>17</v>
      </c>
      <c r="O117" s="554">
        <f>+M117+N117</f>
        <v>98</v>
      </c>
      <c r="P117" s="555">
        <v>0</v>
      </c>
      <c r="Q117" s="554">
        <f t="shared" ref="Q117" si="140">O117+P117</f>
        <v>98</v>
      </c>
      <c r="R117" s="391">
        <v>357</v>
      </c>
      <c r="S117" s="392">
        <v>18</v>
      </c>
      <c r="T117" s="187">
        <f>R117+S117</f>
        <v>375</v>
      </c>
      <c r="U117" s="389">
        <v>0</v>
      </c>
      <c r="V117" s="554">
        <f t="shared" ref="V117:V119" si="141">T117+U117</f>
        <v>375</v>
      </c>
      <c r="W117" s="556">
        <f>IF(Q117=0,0,((V117/Q117)-1)*100)</f>
        <v>282.65306122448976</v>
      </c>
    </row>
    <row r="118" spans="1:28">
      <c r="L118" s="535" t="s">
        <v>11</v>
      </c>
      <c r="M118" s="552">
        <v>129</v>
      </c>
      <c r="N118" s="553">
        <v>26</v>
      </c>
      <c r="O118" s="554">
        <f t="shared" ref="O118:O119" si="142">+M118+N118</f>
        <v>155</v>
      </c>
      <c r="P118" s="555">
        <v>0</v>
      </c>
      <c r="Q118" s="554">
        <f>O118+P118</f>
        <v>155</v>
      </c>
      <c r="R118" s="391">
        <v>289</v>
      </c>
      <c r="S118" s="392">
        <v>25</v>
      </c>
      <c r="T118" s="187">
        <f>R118+S118</f>
        <v>314</v>
      </c>
      <c r="U118" s="389">
        <v>0</v>
      </c>
      <c r="V118" s="554">
        <f>T118+U118</f>
        <v>314</v>
      </c>
      <c r="W118" s="556">
        <f>IF(Q118=0,0,((V118/Q118)-1)*100)</f>
        <v>102.58064516129033</v>
      </c>
      <c r="Y118" s="557"/>
      <c r="Z118" s="557"/>
    </row>
    <row r="119" spans="1:28" ht="13.5" thickBot="1">
      <c r="L119" s="541" t="s">
        <v>12</v>
      </c>
      <c r="M119" s="552">
        <v>143</v>
      </c>
      <c r="N119" s="553">
        <v>21</v>
      </c>
      <c r="O119" s="554">
        <f t="shared" si="142"/>
        <v>164</v>
      </c>
      <c r="P119" s="555">
        <v>0</v>
      </c>
      <c r="Q119" s="554">
        <f t="shared" ref="Q119" si="143">O119+P119</f>
        <v>164</v>
      </c>
      <c r="R119" s="391">
        <v>340</v>
      </c>
      <c r="S119" s="392">
        <v>22</v>
      </c>
      <c r="T119" s="187">
        <f>R119+S119</f>
        <v>362</v>
      </c>
      <c r="U119" s="389">
        <v>0</v>
      </c>
      <c r="V119" s="554">
        <f t="shared" si="141"/>
        <v>362</v>
      </c>
      <c r="W119" s="556">
        <f>IF(Q119=0,0,((V119/Q119)-1)*100)</f>
        <v>120.73170731707319</v>
      </c>
      <c r="Y119" s="557"/>
      <c r="Z119" s="557"/>
    </row>
    <row r="120" spans="1:28" ht="14.25" thickTop="1" thickBot="1">
      <c r="L120" s="558" t="s">
        <v>38</v>
      </c>
      <c r="M120" s="559">
        <f t="shared" ref="M120:Q120" si="144">+M117+M118+M119</f>
        <v>353</v>
      </c>
      <c r="N120" s="560">
        <f t="shared" si="144"/>
        <v>64</v>
      </c>
      <c r="O120" s="561">
        <f t="shared" si="144"/>
        <v>417</v>
      </c>
      <c r="P120" s="559">
        <f t="shared" si="144"/>
        <v>0</v>
      </c>
      <c r="Q120" s="561">
        <f t="shared" si="144"/>
        <v>417</v>
      </c>
      <c r="R120" s="559">
        <f t="shared" ref="R120:V120" si="145">+R117+R118+R119</f>
        <v>986</v>
      </c>
      <c r="S120" s="560">
        <f t="shared" si="145"/>
        <v>65</v>
      </c>
      <c r="T120" s="561">
        <f t="shared" si="145"/>
        <v>1051</v>
      </c>
      <c r="U120" s="559">
        <f t="shared" si="145"/>
        <v>0</v>
      </c>
      <c r="V120" s="561">
        <f t="shared" si="145"/>
        <v>1051</v>
      </c>
      <c r="W120" s="562">
        <f t="shared" ref="W120" si="146">IF(Q120=0,0,((V120/Q120)-1)*100)</f>
        <v>152.03836930455634</v>
      </c>
      <c r="Y120" s="557"/>
      <c r="Z120" s="557"/>
    </row>
    <row r="121" spans="1:28" ht="14.25" thickTop="1" thickBot="1">
      <c r="L121" s="535" t="s">
        <v>13</v>
      </c>
      <c r="M121" s="552">
        <v>154</v>
      </c>
      <c r="N121" s="553">
        <v>18</v>
      </c>
      <c r="O121" s="554">
        <f>M121+N121</f>
        <v>172</v>
      </c>
      <c r="P121" s="555">
        <v>0</v>
      </c>
      <c r="Q121" s="554">
        <f>O121+P121</f>
        <v>172</v>
      </c>
      <c r="R121" s="552">
        <v>173</v>
      </c>
      <c r="S121" s="553">
        <v>19</v>
      </c>
      <c r="T121" s="554">
        <f>R121+S121</f>
        <v>192</v>
      </c>
      <c r="U121" s="555">
        <v>0</v>
      </c>
      <c r="V121" s="554">
        <f>T121+U121</f>
        <v>192</v>
      </c>
      <c r="W121" s="556">
        <f t="shared" ref="W121:W122" si="147">IF(Q121=0,0,((V121/Q121)-1)*100)</f>
        <v>11.627906976744185</v>
      </c>
      <c r="X121" s="645"/>
      <c r="Y121" s="646"/>
      <c r="Z121" s="646"/>
      <c r="AA121" s="647"/>
    </row>
    <row r="122" spans="1:28" s="1" customFormat="1" ht="14.25" thickTop="1" thickBot="1">
      <c r="A122" s="353"/>
      <c r="I122" s="2"/>
      <c r="K122" s="4"/>
      <c r="L122" s="82" t="s">
        <v>67</v>
      </c>
      <c r="M122" s="83">
        <f>+M120+M121</f>
        <v>507</v>
      </c>
      <c r="N122" s="84">
        <f t="shared" ref="N122:V122" si="148">+N120+N121</f>
        <v>82</v>
      </c>
      <c r="O122" s="180">
        <f t="shared" si="148"/>
        <v>589</v>
      </c>
      <c r="P122" s="83">
        <f t="shared" si="148"/>
        <v>0</v>
      </c>
      <c r="Q122" s="180">
        <f t="shared" si="148"/>
        <v>589</v>
      </c>
      <c r="R122" s="83">
        <f t="shared" si="148"/>
        <v>1159</v>
      </c>
      <c r="S122" s="84">
        <f t="shared" si="148"/>
        <v>84</v>
      </c>
      <c r="T122" s="180">
        <f t="shared" si="148"/>
        <v>1243</v>
      </c>
      <c r="U122" s="83">
        <f t="shared" si="148"/>
        <v>0</v>
      </c>
      <c r="V122" s="180">
        <f t="shared" si="148"/>
        <v>1243</v>
      </c>
      <c r="W122" s="85">
        <f t="shared" si="147"/>
        <v>111.03565365025467</v>
      </c>
      <c r="X122" s="645"/>
      <c r="Y122" s="646"/>
      <c r="Z122" s="646"/>
      <c r="AA122" s="647"/>
      <c r="AB122" s="290"/>
    </row>
    <row r="123" spans="1:28" ht="13.5" thickTop="1">
      <c r="L123" s="535" t="s">
        <v>14</v>
      </c>
      <c r="M123" s="552">
        <v>121</v>
      </c>
      <c r="N123" s="553">
        <v>29</v>
      </c>
      <c r="O123" s="554">
        <f>M123+N123</f>
        <v>150</v>
      </c>
      <c r="P123" s="555">
        <v>0</v>
      </c>
      <c r="Q123" s="554">
        <f>O123+P123</f>
        <v>150</v>
      </c>
      <c r="R123" s="552"/>
      <c r="S123" s="553"/>
      <c r="T123" s="554"/>
      <c r="U123" s="555"/>
      <c r="V123" s="554"/>
      <c r="W123" s="556"/>
      <c r="Y123" s="557"/>
      <c r="Z123" s="557"/>
    </row>
    <row r="124" spans="1:28" ht="13.5" thickBot="1">
      <c r="L124" s="535" t="s">
        <v>15</v>
      </c>
      <c r="M124" s="552">
        <v>197</v>
      </c>
      <c r="N124" s="553">
        <v>23</v>
      </c>
      <c r="O124" s="554">
        <f>M124+N124</f>
        <v>220</v>
      </c>
      <c r="P124" s="555">
        <v>0</v>
      </c>
      <c r="Q124" s="554">
        <f>O124+P124</f>
        <v>220</v>
      </c>
      <c r="R124" s="552"/>
      <c r="S124" s="553"/>
      <c r="T124" s="554"/>
      <c r="U124" s="555"/>
      <c r="V124" s="554"/>
      <c r="W124" s="556"/>
      <c r="Y124" s="557"/>
      <c r="Z124" s="557"/>
    </row>
    <row r="125" spans="1:28" ht="14.25" thickTop="1" thickBot="1">
      <c r="A125" s="551"/>
      <c r="L125" s="558" t="s">
        <v>61</v>
      </c>
      <c r="M125" s="559">
        <f t="shared" ref="M125:Q125" si="149">+M121+M123+M124</f>
        <v>472</v>
      </c>
      <c r="N125" s="560">
        <f t="shared" si="149"/>
        <v>70</v>
      </c>
      <c r="O125" s="561">
        <f t="shared" si="149"/>
        <v>542</v>
      </c>
      <c r="P125" s="559">
        <f t="shared" si="149"/>
        <v>0</v>
      </c>
      <c r="Q125" s="561">
        <f t="shared" si="149"/>
        <v>542</v>
      </c>
      <c r="R125" s="559"/>
      <c r="S125" s="560"/>
      <c r="T125" s="561"/>
      <c r="U125" s="559"/>
      <c r="V125" s="561"/>
      <c r="W125" s="562"/>
      <c r="Y125" s="557"/>
      <c r="Z125" s="557"/>
    </row>
    <row r="126" spans="1:28" ht="13.5" thickTop="1">
      <c r="L126" s="535" t="s">
        <v>16</v>
      </c>
      <c r="M126" s="552">
        <v>143</v>
      </c>
      <c r="N126" s="553">
        <v>17</v>
      </c>
      <c r="O126" s="554">
        <f>SUM(M126:N126)</f>
        <v>160</v>
      </c>
      <c r="P126" s="555">
        <v>0</v>
      </c>
      <c r="Q126" s="554">
        <f>O126+P126</f>
        <v>160</v>
      </c>
      <c r="R126" s="552"/>
      <c r="S126" s="553"/>
      <c r="T126" s="554"/>
      <c r="U126" s="555"/>
      <c r="V126" s="554"/>
      <c r="W126" s="556"/>
      <c r="Y126" s="557"/>
      <c r="Z126" s="557"/>
    </row>
    <row r="127" spans="1:28">
      <c r="L127" s="535" t="s">
        <v>17</v>
      </c>
      <c r="M127" s="552">
        <v>141</v>
      </c>
      <c r="N127" s="553">
        <v>24</v>
      </c>
      <c r="O127" s="554">
        <f>SUM(M127:N127)</f>
        <v>165</v>
      </c>
      <c r="P127" s="555">
        <v>0</v>
      </c>
      <c r="Q127" s="554">
        <f>O127+P127</f>
        <v>165</v>
      </c>
      <c r="R127" s="552"/>
      <c r="S127" s="553"/>
      <c r="T127" s="554"/>
      <c r="U127" s="555"/>
      <c r="V127" s="554"/>
      <c r="W127" s="556"/>
      <c r="Y127" s="557"/>
      <c r="Z127" s="557"/>
    </row>
    <row r="128" spans="1:28" ht="13.5" thickBot="1">
      <c r="L128" s="535" t="s">
        <v>18</v>
      </c>
      <c r="M128" s="552">
        <v>145</v>
      </c>
      <c r="N128" s="553">
        <v>25</v>
      </c>
      <c r="O128" s="563">
        <f>SUM(M128:N128)</f>
        <v>170</v>
      </c>
      <c r="P128" s="564">
        <v>0</v>
      </c>
      <c r="Q128" s="563">
        <f>O128+P128</f>
        <v>170</v>
      </c>
      <c r="R128" s="552"/>
      <c r="S128" s="553"/>
      <c r="T128" s="563"/>
      <c r="U128" s="564"/>
      <c r="V128" s="563"/>
      <c r="W128" s="556"/>
      <c r="Y128" s="557"/>
      <c r="Z128" s="557"/>
    </row>
    <row r="129" spans="1:26" ht="14.25" thickTop="1" thickBot="1">
      <c r="A129" s="551"/>
      <c r="L129" s="565" t="s">
        <v>19</v>
      </c>
      <c r="M129" s="566">
        <f t="shared" ref="M129:Q129" si="150">+M126+M127+M128</f>
        <v>429</v>
      </c>
      <c r="N129" s="566">
        <f t="shared" si="150"/>
        <v>66</v>
      </c>
      <c r="O129" s="567">
        <f t="shared" si="150"/>
        <v>495</v>
      </c>
      <c r="P129" s="568">
        <f t="shared" si="150"/>
        <v>0</v>
      </c>
      <c r="Q129" s="567">
        <f t="shared" si="150"/>
        <v>495</v>
      </c>
      <c r="R129" s="566"/>
      <c r="S129" s="566"/>
      <c r="T129" s="567"/>
      <c r="U129" s="568"/>
      <c r="V129" s="567"/>
      <c r="W129" s="569"/>
      <c r="Y129" s="557"/>
      <c r="Z129" s="557"/>
    </row>
    <row r="130" spans="1:26" ht="13.5" thickTop="1">
      <c r="A130" s="575"/>
      <c r="K130" s="575"/>
      <c r="L130" s="535" t="s">
        <v>21</v>
      </c>
      <c r="M130" s="552">
        <v>146</v>
      </c>
      <c r="N130" s="553">
        <v>38</v>
      </c>
      <c r="O130" s="563">
        <f>SUM(M130:N130)</f>
        <v>184</v>
      </c>
      <c r="P130" s="570">
        <v>0</v>
      </c>
      <c r="Q130" s="563">
        <f>O130+P130</f>
        <v>184</v>
      </c>
      <c r="R130" s="552"/>
      <c r="S130" s="553"/>
      <c r="T130" s="563"/>
      <c r="U130" s="570"/>
      <c r="V130" s="563"/>
      <c r="W130" s="556"/>
    </row>
    <row r="131" spans="1:26">
      <c r="A131" s="575"/>
      <c r="K131" s="575"/>
      <c r="L131" s="535" t="s">
        <v>22</v>
      </c>
      <c r="M131" s="552">
        <v>216</v>
      </c>
      <c r="N131" s="553">
        <v>48</v>
      </c>
      <c r="O131" s="563">
        <f>SUM(M131:N131)</f>
        <v>264</v>
      </c>
      <c r="P131" s="555">
        <v>0</v>
      </c>
      <c r="Q131" s="563">
        <f>O131+P131</f>
        <v>264</v>
      </c>
      <c r="R131" s="552"/>
      <c r="S131" s="553"/>
      <c r="T131" s="563"/>
      <c r="U131" s="555"/>
      <c r="V131" s="563"/>
      <c r="W131" s="556"/>
    </row>
    <row r="132" spans="1:26" ht="13.5" thickBot="1">
      <c r="A132" s="575"/>
      <c r="K132" s="575"/>
      <c r="L132" s="535" t="s">
        <v>23</v>
      </c>
      <c r="M132" s="552">
        <v>272</v>
      </c>
      <c r="N132" s="553">
        <v>21</v>
      </c>
      <c r="O132" s="563">
        <f>SUM(M132:N132)</f>
        <v>293</v>
      </c>
      <c r="P132" s="555">
        <v>0</v>
      </c>
      <c r="Q132" s="563">
        <f>O132+P132</f>
        <v>293</v>
      </c>
      <c r="R132" s="552"/>
      <c r="S132" s="553"/>
      <c r="T132" s="563"/>
      <c r="U132" s="555"/>
      <c r="V132" s="563"/>
      <c r="W132" s="556"/>
    </row>
    <row r="133" spans="1:26" ht="14.25" thickTop="1" thickBot="1">
      <c r="A133" s="551"/>
      <c r="L133" s="558" t="s">
        <v>40</v>
      </c>
      <c r="M133" s="559">
        <f t="shared" ref="M133:Q133" si="151">+M130+M131+M132</f>
        <v>634</v>
      </c>
      <c r="N133" s="560">
        <f t="shared" si="151"/>
        <v>107</v>
      </c>
      <c r="O133" s="561">
        <f t="shared" si="151"/>
        <v>741</v>
      </c>
      <c r="P133" s="559">
        <f t="shared" si="151"/>
        <v>0</v>
      </c>
      <c r="Q133" s="561">
        <f t="shared" si="151"/>
        <v>741</v>
      </c>
      <c r="R133" s="559"/>
      <c r="S133" s="560"/>
      <c r="T133" s="561"/>
      <c r="U133" s="559"/>
      <c r="V133" s="561"/>
      <c r="W133" s="562"/>
    </row>
    <row r="134" spans="1:26" ht="14.25" thickTop="1" thickBot="1">
      <c r="A134" s="551" t="str">
        <f>IF(ISERROR(F134/G134)," ",IF(F134/G134&gt;0.5,IF(F134/G134&lt;1.5," ","NOT OK"),"NOT OK"))</f>
        <v xml:space="preserve"> </v>
      </c>
      <c r="L134" s="558" t="s">
        <v>62</v>
      </c>
      <c r="M134" s="559">
        <f t="shared" ref="M134:Q134" si="152">M125+M129+M130+M131+M132</f>
        <v>1535</v>
      </c>
      <c r="N134" s="560">
        <f t="shared" si="152"/>
        <v>243</v>
      </c>
      <c r="O134" s="572">
        <f t="shared" si="152"/>
        <v>1778</v>
      </c>
      <c r="P134" s="559">
        <f t="shared" si="152"/>
        <v>0</v>
      </c>
      <c r="Q134" s="572">
        <f t="shared" si="152"/>
        <v>1778</v>
      </c>
      <c r="R134" s="559"/>
      <c r="S134" s="560"/>
      <c r="T134" s="572"/>
      <c r="U134" s="559"/>
      <c r="V134" s="572"/>
      <c r="W134" s="562"/>
      <c r="Y134" s="557"/>
      <c r="Z134" s="557"/>
    </row>
    <row r="135" spans="1:26" ht="14.25" thickTop="1" thickBot="1">
      <c r="A135" s="551"/>
      <c r="L135" s="558" t="s">
        <v>63</v>
      </c>
      <c r="M135" s="559">
        <f t="shared" ref="M135:Q135" si="153">+M120+M125+M129+M133</f>
        <v>1888</v>
      </c>
      <c r="N135" s="560">
        <f t="shared" si="153"/>
        <v>307</v>
      </c>
      <c r="O135" s="561">
        <f t="shared" si="153"/>
        <v>2195</v>
      </c>
      <c r="P135" s="559">
        <f t="shared" si="153"/>
        <v>0</v>
      </c>
      <c r="Q135" s="561">
        <f t="shared" si="153"/>
        <v>2195</v>
      </c>
      <c r="R135" s="559"/>
      <c r="S135" s="560"/>
      <c r="T135" s="561"/>
      <c r="U135" s="559"/>
      <c r="V135" s="561"/>
      <c r="W135" s="562"/>
      <c r="Y135" s="557"/>
      <c r="Z135" s="557"/>
    </row>
    <row r="136" spans="1:26" ht="14.25" thickTop="1" thickBot="1">
      <c r="L136" s="573" t="s">
        <v>60</v>
      </c>
      <c r="M136" s="528"/>
      <c r="N136" s="528"/>
      <c r="O136" s="528"/>
      <c r="P136" s="528"/>
      <c r="Q136" s="430"/>
      <c r="R136" s="430"/>
      <c r="S136" s="430"/>
      <c r="T136" s="430"/>
      <c r="U136" s="430"/>
      <c r="V136" s="430"/>
      <c r="W136" s="431"/>
    </row>
    <row r="137" spans="1:26" ht="13.5" thickTop="1">
      <c r="L137" s="698" t="s">
        <v>42</v>
      </c>
      <c r="M137" s="699"/>
      <c r="N137" s="699"/>
      <c r="O137" s="699"/>
      <c r="P137" s="699"/>
      <c r="Q137" s="699"/>
      <c r="R137" s="699"/>
      <c r="S137" s="699"/>
      <c r="T137" s="699"/>
      <c r="U137" s="699"/>
      <c r="V137" s="699"/>
      <c r="W137" s="700"/>
    </row>
    <row r="138" spans="1:26" ht="13.5" thickBot="1">
      <c r="L138" s="701" t="s">
        <v>45</v>
      </c>
      <c r="M138" s="702"/>
      <c r="N138" s="702"/>
      <c r="O138" s="702"/>
      <c r="P138" s="702"/>
      <c r="Q138" s="702"/>
      <c r="R138" s="702"/>
      <c r="S138" s="702"/>
      <c r="T138" s="702"/>
      <c r="U138" s="702"/>
      <c r="V138" s="702"/>
      <c r="W138" s="703"/>
    </row>
    <row r="139" spans="1:26" ht="14.25" thickTop="1" thickBot="1">
      <c r="L139" s="527"/>
      <c r="M139" s="528"/>
      <c r="N139" s="528"/>
      <c r="O139" s="528"/>
      <c r="P139" s="528"/>
      <c r="Q139" s="528"/>
      <c r="R139" s="528"/>
      <c r="S139" s="528"/>
      <c r="T139" s="528"/>
      <c r="U139" s="528"/>
      <c r="V139" s="528"/>
      <c r="W139" s="529" t="s">
        <v>34</v>
      </c>
    </row>
    <row r="140" spans="1:26" ht="14.25" thickTop="1" thickBot="1">
      <c r="L140" s="530"/>
      <c r="M140" s="531" t="s">
        <v>65</v>
      </c>
      <c r="N140" s="532"/>
      <c r="O140" s="531"/>
      <c r="P140" s="533"/>
      <c r="Q140" s="532"/>
      <c r="R140" s="533" t="s">
        <v>66</v>
      </c>
      <c r="S140" s="532"/>
      <c r="T140" s="531"/>
      <c r="U140" s="533"/>
      <c r="V140" s="533"/>
      <c r="W140" s="534" t="s">
        <v>2</v>
      </c>
    </row>
    <row r="141" spans="1:26" ht="13.5" thickTop="1">
      <c r="L141" s="535" t="s">
        <v>3</v>
      </c>
      <c r="M141" s="536"/>
      <c r="N141" s="537"/>
      <c r="O141" s="538"/>
      <c r="P141" s="539"/>
      <c r="Q141" s="576"/>
      <c r="R141" s="536"/>
      <c r="S141" s="537"/>
      <c r="T141" s="538"/>
      <c r="U141" s="539"/>
      <c r="V141" s="576"/>
      <c r="W141" s="540" t="s">
        <v>4</v>
      </c>
    </row>
    <row r="142" spans="1:26" ht="13.5" thickBot="1">
      <c r="L142" s="541"/>
      <c r="M142" s="542" t="s">
        <v>35</v>
      </c>
      <c r="N142" s="543" t="s">
        <v>36</v>
      </c>
      <c r="O142" s="544" t="s">
        <v>37</v>
      </c>
      <c r="P142" s="541" t="s">
        <v>32</v>
      </c>
      <c r="Q142" s="638" t="s">
        <v>7</v>
      </c>
      <c r="R142" s="542" t="s">
        <v>35</v>
      </c>
      <c r="S142" s="543" t="s">
        <v>36</v>
      </c>
      <c r="T142" s="544" t="s">
        <v>37</v>
      </c>
      <c r="U142" s="541" t="s">
        <v>32</v>
      </c>
      <c r="V142" s="577" t="s">
        <v>7</v>
      </c>
      <c r="W142" s="574"/>
    </row>
    <row r="143" spans="1:26" ht="5.25" customHeight="1" thickTop="1">
      <c r="L143" s="535"/>
      <c r="M143" s="546"/>
      <c r="N143" s="547"/>
      <c r="O143" s="548"/>
      <c r="P143" s="549"/>
      <c r="Q143" s="578"/>
      <c r="R143" s="546"/>
      <c r="S143" s="547"/>
      <c r="T143" s="548"/>
      <c r="U143" s="549"/>
      <c r="V143" s="578"/>
      <c r="W143" s="550"/>
    </row>
    <row r="144" spans="1:26">
      <c r="L144" s="535" t="s">
        <v>10</v>
      </c>
      <c r="M144" s="552">
        <f t="shared" ref="M144:N144" si="154">+M90+M117</f>
        <v>124</v>
      </c>
      <c r="N144" s="553">
        <f t="shared" si="154"/>
        <v>215</v>
      </c>
      <c r="O144" s="554">
        <f>M144+N144</f>
        <v>339</v>
      </c>
      <c r="P144" s="555">
        <f>+P90+P117</f>
        <v>0</v>
      </c>
      <c r="Q144" s="579">
        <f>O144+P144</f>
        <v>339</v>
      </c>
      <c r="R144" s="552">
        <f t="shared" ref="R144:S146" si="155">+R90+R117</f>
        <v>534</v>
      </c>
      <c r="S144" s="553">
        <f t="shared" si="155"/>
        <v>263</v>
      </c>
      <c r="T144" s="554">
        <f>R144+S144</f>
        <v>797</v>
      </c>
      <c r="U144" s="555">
        <f>+U90+U117</f>
        <v>0</v>
      </c>
      <c r="V144" s="579">
        <f>T144+U144</f>
        <v>797</v>
      </c>
      <c r="W144" s="556">
        <f>IF(Q144=0,0,((V144/Q144)-1)*100)</f>
        <v>135.10324483775813</v>
      </c>
      <c r="Z144" s="557"/>
    </row>
    <row r="145" spans="1:28">
      <c r="L145" s="535" t="s">
        <v>11</v>
      </c>
      <c r="M145" s="552">
        <f t="shared" ref="M145:N145" si="156">+M91+M118</f>
        <v>236</v>
      </c>
      <c r="N145" s="553">
        <f t="shared" si="156"/>
        <v>312</v>
      </c>
      <c r="O145" s="554">
        <f>M145+N145</f>
        <v>548</v>
      </c>
      <c r="P145" s="555">
        <f>+P91+P118</f>
        <v>0</v>
      </c>
      <c r="Q145" s="579">
        <f>O145+P145</f>
        <v>548</v>
      </c>
      <c r="R145" s="552">
        <f t="shared" si="155"/>
        <v>493</v>
      </c>
      <c r="S145" s="553">
        <f t="shared" si="155"/>
        <v>305</v>
      </c>
      <c r="T145" s="554">
        <f>R145+S145</f>
        <v>798</v>
      </c>
      <c r="U145" s="555">
        <f>+U91+U118</f>
        <v>0</v>
      </c>
      <c r="V145" s="579">
        <f>T145+U145</f>
        <v>798</v>
      </c>
      <c r="W145" s="556">
        <f>IF(Q145=0,0,((V145/Q145)-1)*100)</f>
        <v>45.620437956204384</v>
      </c>
      <c r="Z145" s="557"/>
    </row>
    <row r="146" spans="1:28" ht="13.5" thickBot="1">
      <c r="L146" s="541" t="s">
        <v>12</v>
      </c>
      <c r="M146" s="552">
        <f t="shared" ref="M146:N146" si="157">+M92+M119</f>
        <v>270</v>
      </c>
      <c r="N146" s="553">
        <f t="shared" si="157"/>
        <v>288</v>
      </c>
      <c r="O146" s="554">
        <f>M146+N146</f>
        <v>558</v>
      </c>
      <c r="P146" s="555">
        <f>+P92+P119</f>
        <v>0</v>
      </c>
      <c r="Q146" s="579">
        <f>O146+P146</f>
        <v>558</v>
      </c>
      <c r="R146" s="552">
        <f t="shared" si="155"/>
        <v>574</v>
      </c>
      <c r="S146" s="553">
        <f t="shared" si="155"/>
        <v>371</v>
      </c>
      <c r="T146" s="554">
        <f>R146+S146</f>
        <v>945</v>
      </c>
      <c r="U146" s="555">
        <f>+U92+U119</f>
        <v>0</v>
      </c>
      <c r="V146" s="579">
        <f>T146+U146</f>
        <v>945</v>
      </c>
      <c r="W146" s="556">
        <f>IF(Q146=0,0,((V146/Q146)-1)*100)</f>
        <v>69.354838709677423</v>
      </c>
      <c r="Z146" s="557"/>
    </row>
    <row r="147" spans="1:28" ht="14.25" thickTop="1" thickBot="1">
      <c r="L147" s="558" t="s">
        <v>38</v>
      </c>
      <c r="M147" s="559">
        <f t="shared" ref="M147:Q147" si="158">+M144+M145+M146</f>
        <v>630</v>
      </c>
      <c r="N147" s="560">
        <f t="shared" si="158"/>
        <v>815</v>
      </c>
      <c r="O147" s="561">
        <f t="shared" si="158"/>
        <v>1445</v>
      </c>
      <c r="P147" s="559">
        <f t="shared" si="158"/>
        <v>0</v>
      </c>
      <c r="Q147" s="561">
        <f t="shared" si="158"/>
        <v>1445</v>
      </c>
      <c r="R147" s="559">
        <f t="shared" ref="R147:V147" si="159">+R144+R145+R146</f>
        <v>1601</v>
      </c>
      <c r="S147" s="560">
        <f t="shared" si="159"/>
        <v>939</v>
      </c>
      <c r="T147" s="561">
        <f t="shared" si="159"/>
        <v>2540</v>
      </c>
      <c r="U147" s="559">
        <f t="shared" si="159"/>
        <v>0</v>
      </c>
      <c r="V147" s="561">
        <f t="shared" si="159"/>
        <v>2540</v>
      </c>
      <c r="W147" s="562">
        <f t="shared" ref="W147" si="160">IF(Q147=0,0,((V147/Q147)-1)*100)</f>
        <v>75.778546712802779</v>
      </c>
      <c r="Y147" s="557"/>
      <c r="Z147" s="557"/>
    </row>
    <row r="148" spans="1:28" ht="14.25" thickTop="1" thickBot="1">
      <c r="L148" s="535" t="s">
        <v>13</v>
      </c>
      <c r="M148" s="552">
        <f t="shared" ref="M148:N148" si="161">+M94+M121</f>
        <v>316</v>
      </c>
      <c r="N148" s="553">
        <f t="shared" si="161"/>
        <v>274</v>
      </c>
      <c r="O148" s="554">
        <f t="shared" ref="O148" si="162">M148+N148</f>
        <v>590</v>
      </c>
      <c r="P148" s="555">
        <f>+P94+P121</f>
        <v>0</v>
      </c>
      <c r="Q148" s="579">
        <f>O148+P148</f>
        <v>590</v>
      </c>
      <c r="R148" s="552">
        <f>+R94+R121</f>
        <v>253</v>
      </c>
      <c r="S148" s="553">
        <f>+S94+S121</f>
        <v>195</v>
      </c>
      <c r="T148" s="554">
        <f t="shared" ref="T148" si="163">R148+S148</f>
        <v>448</v>
      </c>
      <c r="U148" s="555">
        <f>+U94+U121</f>
        <v>0</v>
      </c>
      <c r="V148" s="579">
        <f>T148+U148</f>
        <v>448</v>
      </c>
      <c r="W148" s="556">
        <f>IF(Q148=0,0,((V148/Q148)-1)*100)</f>
        <v>-24.067796610169488</v>
      </c>
      <c r="X148" s="645"/>
      <c r="Y148" s="646"/>
      <c r="Z148" s="646"/>
      <c r="AA148" s="647"/>
    </row>
    <row r="149" spans="1:28" s="1" customFormat="1" ht="14.25" thickTop="1" thickBot="1">
      <c r="A149" s="353"/>
      <c r="I149" s="2"/>
      <c r="K149" s="4"/>
      <c r="L149" s="82" t="s">
        <v>67</v>
      </c>
      <c r="M149" s="83">
        <f>+M147+M148</f>
        <v>946</v>
      </c>
      <c r="N149" s="84">
        <f t="shared" ref="N149:V149" si="164">+N147+N148</f>
        <v>1089</v>
      </c>
      <c r="O149" s="180">
        <f t="shared" si="164"/>
        <v>2035</v>
      </c>
      <c r="P149" s="83">
        <f t="shared" si="164"/>
        <v>0</v>
      </c>
      <c r="Q149" s="180">
        <f t="shared" si="164"/>
        <v>2035</v>
      </c>
      <c r="R149" s="83">
        <f t="shared" si="164"/>
        <v>1854</v>
      </c>
      <c r="S149" s="84">
        <f t="shared" si="164"/>
        <v>1134</v>
      </c>
      <c r="T149" s="180">
        <f t="shared" si="164"/>
        <v>2988</v>
      </c>
      <c r="U149" s="83">
        <f t="shared" si="164"/>
        <v>0</v>
      </c>
      <c r="V149" s="180">
        <f t="shared" si="164"/>
        <v>2988</v>
      </c>
      <c r="W149" s="85">
        <f t="shared" ref="W149" si="165">IF(Q149=0,0,((V149/Q149)-1)*100)</f>
        <v>46.830466830466833</v>
      </c>
      <c r="X149" s="645"/>
      <c r="Y149" s="646"/>
      <c r="Z149" s="646"/>
      <c r="AA149" s="647"/>
      <c r="AB149" s="290"/>
    </row>
    <row r="150" spans="1:28" ht="13.5" thickTop="1">
      <c r="L150" s="535" t="s">
        <v>14</v>
      </c>
      <c r="M150" s="552">
        <f t="shared" ref="M150:N150" si="166">+M96+M123</f>
        <v>189</v>
      </c>
      <c r="N150" s="553">
        <f t="shared" si="166"/>
        <v>193</v>
      </c>
      <c r="O150" s="554">
        <f>M150+N150</f>
        <v>382</v>
      </c>
      <c r="P150" s="555">
        <f>+P96+P123</f>
        <v>0</v>
      </c>
      <c r="Q150" s="579">
        <f>O150+P150</f>
        <v>382</v>
      </c>
      <c r="R150" s="552"/>
      <c r="S150" s="553"/>
      <c r="T150" s="554"/>
      <c r="U150" s="555"/>
      <c r="V150" s="579"/>
      <c r="W150" s="556"/>
      <c r="Y150" s="557"/>
      <c r="Z150" s="557"/>
      <c r="AB150" s="557"/>
    </row>
    <row r="151" spans="1:28" ht="13.5" thickBot="1">
      <c r="L151" s="535" t="s">
        <v>15</v>
      </c>
      <c r="M151" s="552">
        <f t="shared" ref="M151:N151" si="167">+M97+M124</f>
        <v>423</v>
      </c>
      <c r="N151" s="553">
        <f t="shared" si="167"/>
        <v>259</v>
      </c>
      <c r="O151" s="554">
        <f>M151+N151</f>
        <v>682</v>
      </c>
      <c r="P151" s="555">
        <f>+P97+P124</f>
        <v>0</v>
      </c>
      <c r="Q151" s="579">
        <f>O151+P151</f>
        <v>682</v>
      </c>
      <c r="R151" s="552"/>
      <c r="S151" s="553"/>
      <c r="T151" s="554"/>
      <c r="U151" s="555"/>
      <c r="V151" s="579"/>
      <c r="W151" s="556"/>
      <c r="Y151" s="557"/>
      <c r="Z151" s="557"/>
    </row>
    <row r="152" spans="1:28" ht="14.25" thickTop="1" thickBot="1">
      <c r="A152" s="551"/>
      <c r="L152" s="558" t="s">
        <v>61</v>
      </c>
      <c r="M152" s="559">
        <f t="shared" ref="M152:Q152" si="168">+M148+M150+M151</f>
        <v>928</v>
      </c>
      <c r="N152" s="560">
        <f t="shared" si="168"/>
        <v>726</v>
      </c>
      <c r="O152" s="561">
        <f t="shared" si="168"/>
        <v>1654</v>
      </c>
      <c r="P152" s="559">
        <f t="shared" si="168"/>
        <v>0</v>
      </c>
      <c r="Q152" s="561">
        <f t="shared" si="168"/>
        <v>1654</v>
      </c>
      <c r="R152" s="559"/>
      <c r="S152" s="560"/>
      <c r="T152" s="561"/>
      <c r="U152" s="559"/>
      <c r="V152" s="561"/>
      <c r="W152" s="562"/>
      <c r="Y152" s="557"/>
      <c r="Z152" s="557"/>
    </row>
    <row r="153" spans="1:28" ht="13.5" thickTop="1">
      <c r="L153" s="535" t="s">
        <v>16</v>
      </c>
      <c r="M153" s="552">
        <f t="shared" ref="M153:N153" si="169">+M99+M126</f>
        <v>272</v>
      </c>
      <c r="N153" s="553">
        <f t="shared" si="169"/>
        <v>225</v>
      </c>
      <c r="O153" s="554">
        <f t="shared" ref="O153" si="170">M153+N153</f>
        <v>497</v>
      </c>
      <c r="P153" s="555">
        <f>+P99+P126</f>
        <v>0</v>
      </c>
      <c r="Q153" s="579">
        <f>O153+P153</f>
        <v>497</v>
      </c>
      <c r="R153" s="552"/>
      <c r="S153" s="553"/>
      <c r="T153" s="554"/>
      <c r="U153" s="555"/>
      <c r="V153" s="579"/>
      <c r="W153" s="556"/>
      <c r="Y153" s="557"/>
      <c r="Z153" s="557"/>
    </row>
    <row r="154" spans="1:28">
      <c r="L154" s="535" t="s">
        <v>17</v>
      </c>
      <c r="M154" s="552">
        <f t="shared" ref="M154:N154" si="171">+M100+M127</f>
        <v>247</v>
      </c>
      <c r="N154" s="553">
        <f t="shared" si="171"/>
        <v>222</v>
      </c>
      <c r="O154" s="554">
        <f>M154+N154</f>
        <v>469</v>
      </c>
      <c r="P154" s="555">
        <f>+P100+P127</f>
        <v>0</v>
      </c>
      <c r="Q154" s="579">
        <f>O154+P154</f>
        <v>469</v>
      </c>
      <c r="R154" s="552"/>
      <c r="S154" s="553"/>
      <c r="T154" s="554"/>
      <c r="U154" s="555"/>
      <c r="V154" s="579"/>
      <c r="W154" s="556"/>
      <c r="Y154" s="557"/>
      <c r="Z154" s="557"/>
    </row>
    <row r="155" spans="1:28" ht="13.5" thickBot="1">
      <c r="L155" s="535" t="s">
        <v>18</v>
      </c>
      <c r="M155" s="552">
        <f t="shared" ref="M155:N155" si="172">+M101+M128</f>
        <v>245</v>
      </c>
      <c r="N155" s="553">
        <f t="shared" si="172"/>
        <v>206</v>
      </c>
      <c r="O155" s="563">
        <f>M155+N155</f>
        <v>451</v>
      </c>
      <c r="P155" s="564">
        <f>+P101+P128</f>
        <v>1</v>
      </c>
      <c r="Q155" s="579">
        <f>O155+P155</f>
        <v>452</v>
      </c>
      <c r="R155" s="552"/>
      <c r="S155" s="553"/>
      <c r="T155" s="563"/>
      <c r="U155" s="564"/>
      <c r="V155" s="579"/>
      <c r="W155" s="556"/>
      <c r="Y155" s="557"/>
      <c r="Z155" s="557"/>
    </row>
    <row r="156" spans="1:28" ht="14.25" thickTop="1" thickBot="1">
      <c r="A156" s="551"/>
      <c r="L156" s="565" t="s">
        <v>19</v>
      </c>
      <c r="M156" s="566">
        <f t="shared" ref="M156:Q156" si="173">+M153+M154+M155</f>
        <v>764</v>
      </c>
      <c r="N156" s="566">
        <f t="shared" si="173"/>
        <v>653</v>
      </c>
      <c r="O156" s="567">
        <f t="shared" si="173"/>
        <v>1417</v>
      </c>
      <c r="P156" s="568">
        <f t="shared" si="173"/>
        <v>1</v>
      </c>
      <c r="Q156" s="567">
        <f t="shared" si="173"/>
        <v>1418</v>
      </c>
      <c r="R156" s="566"/>
      <c r="S156" s="566"/>
      <c r="T156" s="567"/>
      <c r="U156" s="568"/>
      <c r="V156" s="567"/>
      <c r="W156" s="569"/>
      <c r="Y156" s="557"/>
      <c r="Z156" s="557"/>
    </row>
    <row r="157" spans="1:28" ht="13.5" thickTop="1">
      <c r="A157" s="551"/>
      <c r="L157" s="535" t="s">
        <v>21</v>
      </c>
      <c r="M157" s="552">
        <f t="shared" ref="M157:N157" si="174">+M103+M130</f>
        <v>197</v>
      </c>
      <c r="N157" s="553">
        <f t="shared" si="174"/>
        <v>250</v>
      </c>
      <c r="O157" s="563">
        <f>M157+N157</f>
        <v>447</v>
      </c>
      <c r="P157" s="570">
        <f>+P103+P130</f>
        <v>0</v>
      </c>
      <c r="Q157" s="579">
        <f>O157+P157</f>
        <v>447</v>
      </c>
      <c r="R157" s="552"/>
      <c r="S157" s="553"/>
      <c r="T157" s="563"/>
      <c r="U157" s="570"/>
      <c r="V157" s="579"/>
      <c r="W157" s="556"/>
    </row>
    <row r="158" spans="1:28">
      <c r="A158" s="551"/>
      <c r="L158" s="535" t="s">
        <v>22</v>
      </c>
      <c r="M158" s="552">
        <f t="shared" ref="M158:N158" si="175">+M104+M131</f>
        <v>291</v>
      </c>
      <c r="N158" s="553">
        <f t="shared" si="175"/>
        <v>287</v>
      </c>
      <c r="O158" s="563">
        <f t="shared" ref="O158" si="176">M158+N158</f>
        <v>578</v>
      </c>
      <c r="P158" s="555">
        <f>+P104+P131</f>
        <v>0</v>
      </c>
      <c r="Q158" s="579">
        <f>O158+P158</f>
        <v>578</v>
      </c>
      <c r="R158" s="552"/>
      <c r="S158" s="553"/>
      <c r="T158" s="563"/>
      <c r="U158" s="555"/>
      <c r="V158" s="579"/>
      <c r="W158" s="556"/>
    </row>
    <row r="159" spans="1:28" ht="13.5" thickBot="1">
      <c r="A159" s="575"/>
      <c r="K159" s="575"/>
      <c r="L159" s="535" t="s">
        <v>23</v>
      </c>
      <c r="M159" s="552">
        <f t="shared" ref="M159:N159" si="177">+M105+M132</f>
        <v>399</v>
      </c>
      <c r="N159" s="553">
        <f t="shared" si="177"/>
        <v>270</v>
      </c>
      <c r="O159" s="563">
        <f>M159+N159</f>
        <v>669</v>
      </c>
      <c r="P159" s="555">
        <f>+P105+P132</f>
        <v>0</v>
      </c>
      <c r="Q159" s="579">
        <f>O159+P159</f>
        <v>669</v>
      </c>
      <c r="R159" s="552"/>
      <c r="S159" s="553"/>
      <c r="T159" s="563"/>
      <c r="U159" s="555"/>
      <c r="V159" s="579"/>
      <c r="W159" s="556"/>
    </row>
    <row r="160" spans="1:28" ht="14.25" thickTop="1" thickBot="1">
      <c r="A160" s="551"/>
      <c r="L160" s="558" t="s">
        <v>40</v>
      </c>
      <c r="M160" s="559">
        <f t="shared" ref="M160:Q160" si="178">+M157+M158+M159</f>
        <v>887</v>
      </c>
      <c r="N160" s="560">
        <f t="shared" si="178"/>
        <v>807</v>
      </c>
      <c r="O160" s="561">
        <f t="shared" si="178"/>
        <v>1694</v>
      </c>
      <c r="P160" s="559">
        <f t="shared" si="178"/>
        <v>0</v>
      </c>
      <c r="Q160" s="561">
        <f t="shared" si="178"/>
        <v>1694</v>
      </c>
      <c r="R160" s="559"/>
      <c r="S160" s="560"/>
      <c r="T160" s="561"/>
      <c r="U160" s="559"/>
      <c r="V160" s="561"/>
      <c r="W160" s="562"/>
    </row>
    <row r="161" spans="1:28" ht="14.25" thickTop="1" thickBot="1">
      <c r="A161" s="551" t="str">
        <f>IF(ISERROR(F161/G161)," ",IF(F161/G161&gt;0.5,IF(F161/G161&lt;1.5," ","NOT OK"),"NOT OK"))</f>
        <v xml:space="preserve"> </v>
      </c>
      <c r="L161" s="558" t="s">
        <v>62</v>
      </c>
      <c r="M161" s="559">
        <f t="shared" ref="M161:Q161" si="179">M152+M156+M157+M158+M159</f>
        <v>2579</v>
      </c>
      <c r="N161" s="560">
        <f t="shared" si="179"/>
        <v>2186</v>
      </c>
      <c r="O161" s="572">
        <f t="shared" si="179"/>
        <v>4765</v>
      </c>
      <c r="P161" s="559">
        <f t="shared" si="179"/>
        <v>1</v>
      </c>
      <c r="Q161" s="572">
        <f t="shared" si="179"/>
        <v>4766</v>
      </c>
      <c r="R161" s="559"/>
      <c r="S161" s="560"/>
      <c r="T161" s="572"/>
      <c r="U161" s="559"/>
      <c r="V161" s="572"/>
      <c r="W161" s="562"/>
      <c r="Y161" s="557"/>
      <c r="Z161" s="557"/>
    </row>
    <row r="162" spans="1:28" ht="14.25" thickTop="1" thickBot="1">
      <c r="A162" s="551"/>
      <c r="L162" s="558" t="s">
        <v>63</v>
      </c>
      <c r="M162" s="559">
        <f t="shared" ref="M162:Q162" si="180">+M147+M152+M156+M160</f>
        <v>3209</v>
      </c>
      <c r="N162" s="560">
        <f t="shared" si="180"/>
        <v>3001</v>
      </c>
      <c r="O162" s="561">
        <f t="shared" si="180"/>
        <v>6210</v>
      </c>
      <c r="P162" s="559">
        <f t="shared" si="180"/>
        <v>1</v>
      </c>
      <c r="Q162" s="561">
        <f t="shared" si="180"/>
        <v>6211</v>
      </c>
      <c r="R162" s="559"/>
      <c r="S162" s="560"/>
      <c r="T162" s="561"/>
      <c r="U162" s="559"/>
      <c r="V162" s="561"/>
      <c r="W162" s="562"/>
      <c r="Y162" s="557"/>
      <c r="Z162" s="557"/>
    </row>
    <row r="163" spans="1:28" ht="14.25" thickTop="1" thickBot="1">
      <c r="L163" s="573" t="s">
        <v>60</v>
      </c>
      <c r="M163" s="528"/>
      <c r="N163" s="528"/>
      <c r="O163" s="528"/>
      <c r="P163" s="528"/>
      <c r="Q163" s="528"/>
      <c r="R163" s="528"/>
      <c r="S163" s="528"/>
      <c r="T163" s="528"/>
      <c r="U163" s="528"/>
      <c r="V163" s="528"/>
      <c r="W163" s="528"/>
    </row>
    <row r="164" spans="1:28" ht="13.5" thickTop="1">
      <c r="L164" s="710" t="s">
        <v>54</v>
      </c>
      <c r="M164" s="711"/>
      <c r="N164" s="711"/>
      <c r="O164" s="711"/>
      <c r="P164" s="711"/>
      <c r="Q164" s="711"/>
      <c r="R164" s="711"/>
      <c r="S164" s="711"/>
      <c r="T164" s="711"/>
      <c r="U164" s="711"/>
      <c r="V164" s="711"/>
      <c r="W164" s="712"/>
    </row>
    <row r="165" spans="1:28" ht="24.75" customHeight="1" thickBot="1">
      <c r="L165" s="713" t="s">
        <v>51</v>
      </c>
      <c r="M165" s="714"/>
      <c r="N165" s="714"/>
      <c r="O165" s="714"/>
      <c r="P165" s="714"/>
      <c r="Q165" s="714"/>
      <c r="R165" s="714"/>
      <c r="S165" s="714"/>
      <c r="T165" s="714"/>
      <c r="U165" s="714"/>
      <c r="V165" s="714"/>
      <c r="W165" s="715"/>
    </row>
    <row r="166" spans="1:28" ht="14.25" thickTop="1" thickBot="1">
      <c r="L166" s="580"/>
      <c r="M166" s="581"/>
      <c r="N166" s="581"/>
      <c r="O166" s="581"/>
      <c r="P166" s="581"/>
      <c r="Q166" s="581"/>
      <c r="R166" s="581"/>
      <c r="S166" s="581"/>
      <c r="T166" s="581"/>
      <c r="U166" s="581"/>
      <c r="V166" s="581"/>
      <c r="W166" s="582" t="s">
        <v>34</v>
      </c>
    </row>
    <row r="167" spans="1:28" ht="14.25" thickTop="1" thickBot="1">
      <c r="L167" s="583"/>
      <c r="M167" s="586" t="s">
        <v>65</v>
      </c>
      <c r="N167" s="585"/>
      <c r="O167" s="586"/>
      <c r="P167" s="584"/>
      <c r="Q167" s="585"/>
      <c r="R167" s="584" t="s">
        <v>66</v>
      </c>
      <c r="S167" s="585"/>
      <c r="T167" s="586"/>
      <c r="U167" s="584"/>
      <c r="V167" s="584"/>
      <c r="W167" s="587" t="s">
        <v>2</v>
      </c>
    </row>
    <row r="168" spans="1:28" ht="13.5" thickTop="1">
      <c r="L168" s="588" t="s">
        <v>3</v>
      </c>
      <c r="M168" s="589"/>
      <c r="N168" s="590"/>
      <c r="O168" s="591"/>
      <c r="P168" s="592"/>
      <c r="Q168" s="591"/>
      <c r="R168" s="589"/>
      <c r="S168" s="590"/>
      <c r="T168" s="591"/>
      <c r="U168" s="592"/>
      <c r="V168" s="591"/>
      <c r="W168" s="593" t="s">
        <v>4</v>
      </c>
    </row>
    <row r="169" spans="1:28" ht="13.5" thickBot="1">
      <c r="L169" s="594"/>
      <c r="M169" s="595" t="s">
        <v>35</v>
      </c>
      <c r="N169" s="596" t="s">
        <v>36</v>
      </c>
      <c r="O169" s="597" t="s">
        <v>37</v>
      </c>
      <c r="P169" s="594" t="s">
        <v>32</v>
      </c>
      <c r="Q169" s="597" t="s">
        <v>7</v>
      </c>
      <c r="R169" s="595" t="s">
        <v>35</v>
      </c>
      <c r="S169" s="596" t="s">
        <v>36</v>
      </c>
      <c r="T169" s="597" t="s">
        <v>37</v>
      </c>
      <c r="U169" s="594" t="s">
        <v>32</v>
      </c>
      <c r="V169" s="597" t="s">
        <v>7</v>
      </c>
      <c r="W169" s="545"/>
    </row>
    <row r="170" spans="1:28" ht="5.25" customHeight="1" thickTop="1">
      <c r="L170" s="588"/>
      <c r="M170" s="598"/>
      <c r="N170" s="599"/>
      <c r="O170" s="600"/>
      <c r="P170" s="601"/>
      <c r="Q170" s="602"/>
      <c r="R170" s="598"/>
      <c r="S170" s="599"/>
      <c r="T170" s="600"/>
      <c r="U170" s="601"/>
      <c r="V170" s="602"/>
      <c r="W170" s="603"/>
    </row>
    <row r="171" spans="1:28">
      <c r="L171" s="588" t="s">
        <v>10</v>
      </c>
      <c r="M171" s="604">
        <v>0</v>
      </c>
      <c r="N171" s="605">
        <v>0</v>
      </c>
      <c r="O171" s="606">
        <f>+M171+N171</f>
        <v>0</v>
      </c>
      <c r="P171" s="605">
        <v>0</v>
      </c>
      <c r="Q171" s="606">
        <f t="shared" ref="Q171" si="181">O171+P171</f>
        <v>0</v>
      </c>
      <c r="R171" s="399">
        <v>2</v>
      </c>
      <c r="S171" s="400">
        <v>0</v>
      </c>
      <c r="T171" s="401">
        <f>R171+S171</f>
        <v>2</v>
      </c>
      <c r="U171" s="400">
        <v>0</v>
      </c>
      <c r="V171" s="606">
        <f t="shared" ref="V171:V173" si="182">T171+U171</f>
        <v>2</v>
      </c>
      <c r="W171" s="655">
        <f>IF(Q171=0,0,((V171/Q171)-1)*100)</f>
        <v>0</v>
      </c>
    </row>
    <row r="172" spans="1:28">
      <c r="L172" s="588" t="s">
        <v>11</v>
      </c>
      <c r="M172" s="604">
        <v>0</v>
      </c>
      <c r="N172" s="605">
        <v>0</v>
      </c>
      <c r="O172" s="606">
        <f t="shared" ref="O172:O173" si="183">+M172+N172</f>
        <v>0</v>
      </c>
      <c r="P172" s="605">
        <v>0</v>
      </c>
      <c r="Q172" s="606">
        <f>O172+P172</f>
        <v>0</v>
      </c>
      <c r="R172" s="399">
        <v>1</v>
      </c>
      <c r="S172" s="400">
        <v>7</v>
      </c>
      <c r="T172" s="401">
        <f>R172+S172</f>
        <v>8</v>
      </c>
      <c r="U172" s="400">
        <v>0</v>
      </c>
      <c r="V172" s="606">
        <f>T172+U172</f>
        <v>8</v>
      </c>
      <c r="W172" s="655">
        <f>IF(Q172=0,0,((V172/Q172)-1)*100)</f>
        <v>0</v>
      </c>
    </row>
    <row r="173" spans="1:28" ht="13.5" thickBot="1">
      <c r="L173" s="594" t="s">
        <v>12</v>
      </c>
      <c r="M173" s="604">
        <v>0</v>
      </c>
      <c r="N173" s="605">
        <v>0</v>
      </c>
      <c r="O173" s="608">
        <f t="shared" si="183"/>
        <v>0</v>
      </c>
      <c r="P173" s="605">
        <v>0</v>
      </c>
      <c r="Q173" s="606">
        <f t="shared" ref="Q173" si="184">O173+P173</f>
        <v>0</v>
      </c>
      <c r="R173" s="399">
        <v>3</v>
      </c>
      <c r="S173" s="400">
        <v>9</v>
      </c>
      <c r="T173" s="276">
        <f>R173+S173</f>
        <v>12</v>
      </c>
      <c r="U173" s="400">
        <v>0</v>
      </c>
      <c r="V173" s="606">
        <f t="shared" si="182"/>
        <v>12</v>
      </c>
      <c r="W173" s="655">
        <f>IF(Q173=0,0,((V173/Q173)-1)*100)</f>
        <v>0</v>
      </c>
    </row>
    <row r="174" spans="1:28" ht="14.25" thickTop="1" thickBot="1">
      <c r="L174" s="609" t="s">
        <v>57</v>
      </c>
      <c r="M174" s="610">
        <f t="shared" ref="M174:Q174" si="185">+M171+M172+M173</f>
        <v>0</v>
      </c>
      <c r="N174" s="611">
        <f t="shared" si="185"/>
        <v>0</v>
      </c>
      <c r="O174" s="612">
        <f t="shared" si="185"/>
        <v>0</v>
      </c>
      <c r="P174" s="611">
        <f t="shared" si="185"/>
        <v>0</v>
      </c>
      <c r="Q174" s="612">
        <f t="shared" si="185"/>
        <v>0</v>
      </c>
      <c r="R174" s="610">
        <f t="shared" ref="R174:V174" si="186">+R171+R172+R173</f>
        <v>6</v>
      </c>
      <c r="S174" s="611">
        <f t="shared" si="186"/>
        <v>16</v>
      </c>
      <c r="T174" s="612">
        <f t="shared" si="186"/>
        <v>22</v>
      </c>
      <c r="U174" s="611">
        <f t="shared" si="186"/>
        <v>0</v>
      </c>
      <c r="V174" s="612">
        <f t="shared" si="186"/>
        <v>22</v>
      </c>
      <c r="W174" s="656">
        <f t="shared" ref="W174" si="187">IF(Q174=0,0,((V174/Q174)-1)*100)</f>
        <v>0</v>
      </c>
    </row>
    <row r="175" spans="1:28" ht="14.25" thickTop="1" thickBot="1">
      <c r="L175" s="588" t="s">
        <v>13</v>
      </c>
      <c r="M175" s="604">
        <v>0</v>
      </c>
      <c r="N175" s="605">
        <v>0</v>
      </c>
      <c r="O175" s="606">
        <f>M175+N175</f>
        <v>0</v>
      </c>
      <c r="P175" s="605">
        <v>0</v>
      </c>
      <c r="Q175" s="606">
        <f>O175+P175</f>
        <v>0</v>
      </c>
      <c r="R175" s="604">
        <v>3</v>
      </c>
      <c r="S175" s="605">
        <v>0</v>
      </c>
      <c r="T175" s="606">
        <f>R175+S175</f>
        <v>3</v>
      </c>
      <c r="U175" s="605">
        <v>0</v>
      </c>
      <c r="V175" s="606">
        <f>T175+U175</f>
        <v>3</v>
      </c>
      <c r="W175" s="655">
        <f t="shared" ref="W175:W176" si="188">IF(Q175=0,0,((V175/Q175)-1)*100)</f>
        <v>0</v>
      </c>
    </row>
    <row r="176" spans="1:28" s="1" customFormat="1" ht="14.25" thickTop="1" thickBot="1">
      <c r="A176" s="4"/>
      <c r="I176" s="2"/>
      <c r="K176" s="4"/>
      <c r="L176" s="249" t="s">
        <v>68</v>
      </c>
      <c r="M176" s="250">
        <f>+M174+M175</f>
        <v>0</v>
      </c>
      <c r="N176" s="251">
        <f t="shared" ref="N176:V176" si="189">+N174+N175</f>
        <v>0</v>
      </c>
      <c r="O176" s="252">
        <f t="shared" si="189"/>
        <v>0</v>
      </c>
      <c r="P176" s="250">
        <f t="shared" si="189"/>
        <v>0</v>
      </c>
      <c r="Q176" s="252">
        <f t="shared" si="189"/>
        <v>0</v>
      </c>
      <c r="R176" s="250">
        <f t="shared" si="189"/>
        <v>9</v>
      </c>
      <c r="S176" s="251">
        <f t="shared" si="189"/>
        <v>16</v>
      </c>
      <c r="T176" s="252">
        <f t="shared" si="189"/>
        <v>25</v>
      </c>
      <c r="U176" s="250">
        <f t="shared" si="189"/>
        <v>0</v>
      </c>
      <c r="V176" s="252">
        <f t="shared" si="189"/>
        <v>25</v>
      </c>
      <c r="W176" s="653">
        <f t="shared" si="188"/>
        <v>0</v>
      </c>
      <c r="X176" s="2"/>
      <c r="AA176" s="3"/>
      <c r="AB176" s="290"/>
    </row>
    <row r="177" spans="1:27" ht="13.5" thickTop="1">
      <c r="L177" s="588" t="s">
        <v>14</v>
      </c>
      <c r="M177" s="604">
        <v>0</v>
      </c>
      <c r="N177" s="605">
        <v>0</v>
      </c>
      <c r="O177" s="606">
        <f>M177+N177</f>
        <v>0</v>
      </c>
      <c r="P177" s="605">
        <v>0</v>
      </c>
      <c r="Q177" s="606">
        <f>O177+P177</f>
        <v>0</v>
      </c>
      <c r="R177" s="604"/>
      <c r="S177" s="605"/>
      <c r="T177" s="606"/>
      <c r="U177" s="605"/>
      <c r="V177" s="606"/>
      <c r="W177" s="607"/>
    </row>
    <row r="178" spans="1:27" ht="13.5" thickBot="1">
      <c r="L178" s="588" t="s">
        <v>15</v>
      </c>
      <c r="M178" s="604">
        <v>0</v>
      </c>
      <c r="N178" s="605">
        <v>0</v>
      </c>
      <c r="O178" s="606">
        <f>M178+N178</f>
        <v>0</v>
      </c>
      <c r="P178" s="605">
        <v>0</v>
      </c>
      <c r="Q178" s="606">
        <f>O178+P178</f>
        <v>0</v>
      </c>
      <c r="R178" s="604"/>
      <c r="S178" s="605"/>
      <c r="T178" s="606"/>
      <c r="U178" s="605"/>
      <c r="V178" s="606"/>
      <c r="W178" s="607"/>
    </row>
    <row r="179" spans="1:27" ht="14.25" thickTop="1" thickBot="1">
      <c r="L179" s="609" t="s">
        <v>61</v>
      </c>
      <c r="M179" s="610">
        <f t="shared" ref="M179:Q179" si="190">+M175+M177+M178</f>
        <v>0</v>
      </c>
      <c r="N179" s="611">
        <f t="shared" si="190"/>
        <v>0</v>
      </c>
      <c r="O179" s="612">
        <f t="shared" si="190"/>
        <v>0</v>
      </c>
      <c r="P179" s="611">
        <f t="shared" si="190"/>
        <v>0</v>
      </c>
      <c r="Q179" s="612">
        <f t="shared" si="190"/>
        <v>0</v>
      </c>
      <c r="R179" s="610"/>
      <c r="S179" s="611"/>
      <c r="T179" s="612"/>
      <c r="U179" s="611"/>
      <c r="V179" s="612"/>
      <c r="W179" s="613"/>
    </row>
    <row r="180" spans="1:27" ht="13.5" thickTop="1">
      <c r="L180" s="588" t="s">
        <v>16</v>
      </c>
      <c r="M180" s="604">
        <v>0</v>
      </c>
      <c r="N180" s="605">
        <v>0</v>
      </c>
      <c r="O180" s="606">
        <f>SUM(M180:N180)</f>
        <v>0</v>
      </c>
      <c r="P180" s="605">
        <v>0</v>
      </c>
      <c r="Q180" s="606">
        <f t="shared" ref="Q180" si="191">O180+P180</f>
        <v>0</v>
      </c>
      <c r="R180" s="604"/>
      <c r="S180" s="605"/>
      <c r="T180" s="606"/>
      <c r="U180" s="605"/>
      <c r="V180" s="606"/>
      <c r="W180" s="607"/>
    </row>
    <row r="181" spans="1:27">
      <c r="L181" s="588" t="s">
        <v>17</v>
      </c>
      <c r="M181" s="604">
        <v>0</v>
      </c>
      <c r="N181" s="605">
        <v>0</v>
      </c>
      <c r="O181" s="606">
        <f>SUM(M181:N181)</f>
        <v>0</v>
      </c>
      <c r="P181" s="605">
        <v>0</v>
      </c>
      <c r="Q181" s="606">
        <f>O181+P181</f>
        <v>0</v>
      </c>
      <c r="R181" s="604"/>
      <c r="S181" s="605"/>
      <c r="T181" s="606"/>
      <c r="U181" s="605"/>
      <c r="V181" s="606"/>
      <c r="W181" s="607"/>
    </row>
    <row r="182" spans="1:27" ht="13.5" thickBot="1">
      <c r="L182" s="588" t="s">
        <v>18</v>
      </c>
      <c r="M182" s="604">
        <v>0</v>
      </c>
      <c r="N182" s="605">
        <v>0</v>
      </c>
      <c r="O182" s="606">
        <f>SUM(M182:N182)</f>
        <v>0</v>
      </c>
      <c r="P182" s="614">
        <v>0</v>
      </c>
      <c r="Q182" s="606">
        <f>O182+P182</f>
        <v>0</v>
      </c>
      <c r="R182" s="604"/>
      <c r="S182" s="605"/>
      <c r="T182" s="606"/>
      <c r="U182" s="614"/>
      <c r="V182" s="606"/>
      <c r="W182" s="607"/>
    </row>
    <row r="183" spans="1:27" ht="14.25" thickTop="1" thickBot="1">
      <c r="L183" s="615" t="s">
        <v>19</v>
      </c>
      <c r="M183" s="616">
        <f t="shared" ref="M183:Q183" si="192">+M180+M181+M182</f>
        <v>0</v>
      </c>
      <c r="N183" s="617">
        <f t="shared" si="192"/>
        <v>0</v>
      </c>
      <c r="O183" s="618">
        <f t="shared" si="192"/>
        <v>0</v>
      </c>
      <c r="P183" s="617">
        <f t="shared" si="192"/>
        <v>0</v>
      </c>
      <c r="Q183" s="618">
        <f t="shared" si="192"/>
        <v>0</v>
      </c>
      <c r="R183" s="616"/>
      <c r="S183" s="617"/>
      <c r="T183" s="618"/>
      <c r="U183" s="617"/>
      <c r="V183" s="618"/>
      <c r="W183" s="619"/>
    </row>
    <row r="184" spans="1:27" ht="13.5" thickTop="1">
      <c r="A184" s="575"/>
      <c r="K184" s="575"/>
      <c r="L184" s="588" t="s">
        <v>21</v>
      </c>
      <c r="M184" s="604">
        <v>0</v>
      </c>
      <c r="N184" s="605">
        <v>0</v>
      </c>
      <c r="O184" s="606">
        <f>SUM(M184:N184)</f>
        <v>0</v>
      </c>
      <c r="P184" s="620">
        <v>0</v>
      </c>
      <c r="Q184" s="606">
        <f>O184+P184</f>
        <v>0</v>
      </c>
      <c r="R184" s="604"/>
      <c r="S184" s="605"/>
      <c r="T184" s="606"/>
      <c r="U184" s="620"/>
      <c r="V184" s="606"/>
      <c r="W184" s="607"/>
    </row>
    <row r="185" spans="1:27">
      <c r="A185" s="575"/>
      <c r="K185" s="575"/>
      <c r="L185" s="588" t="s">
        <v>22</v>
      </c>
      <c r="M185" s="604">
        <v>0</v>
      </c>
      <c r="N185" s="605">
        <v>0</v>
      </c>
      <c r="O185" s="606">
        <f>SUM(M185:N185)</f>
        <v>0</v>
      </c>
      <c r="P185" s="605">
        <v>0</v>
      </c>
      <c r="Q185" s="606">
        <f>O185+P185</f>
        <v>0</v>
      </c>
      <c r="R185" s="604"/>
      <c r="S185" s="605"/>
      <c r="T185" s="606"/>
      <c r="U185" s="605"/>
      <c r="V185" s="606"/>
      <c r="W185" s="607"/>
    </row>
    <row r="186" spans="1:27" ht="13.5" thickBot="1">
      <c r="A186" s="575"/>
      <c r="K186" s="575"/>
      <c r="L186" s="588" t="s">
        <v>23</v>
      </c>
      <c r="M186" s="604">
        <v>0</v>
      </c>
      <c r="N186" s="605">
        <v>0</v>
      </c>
      <c r="O186" s="606">
        <f>SUM(M186:N186)</f>
        <v>0</v>
      </c>
      <c r="P186" s="605">
        <v>0</v>
      </c>
      <c r="Q186" s="606">
        <f>O186+P186</f>
        <v>0</v>
      </c>
      <c r="R186" s="604"/>
      <c r="S186" s="605"/>
      <c r="T186" s="606"/>
      <c r="U186" s="605"/>
      <c r="V186" s="606"/>
      <c r="W186" s="607"/>
    </row>
    <row r="187" spans="1:27" ht="14.25" thickTop="1" thickBot="1">
      <c r="L187" s="609" t="s">
        <v>40</v>
      </c>
      <c r="M187" s="610">
        <f t="shared" ref="M187:Q187" si="193">+M184+M185+M186</f>
        <v>0</v>
      </c>
      <c r="N187" s="611">
        <f t="shared" si="193"/>
        <v>0</v>
      </c>
      <c r="O187" s="612">
        <f t="shared" si="193"/>
        <v>0</v>
      </c>
      <c r="P187" s="611">
        <f t="shared" si="193"/>
        <v>0</v>
      </c>
      <c r="Q187" s="612">
        <f t="shared" si="193"/>
        <v>0</v>
      </c>
      <c r="R187" s="610"/>
      <c r="S187" s="611"/>
      <c r="T187" s="612"/>
      <c r="U187" s="611"/>
      <c r="V187" s="612"/>
      <c r="W187" s="613"/>
    </row>
    <row r="188" spans="1:27" ht="14.25" thickTop="1" thickBot="1">
      <c r="L188" s="609" t="s">
        <v>62</v>
      </c>
      <c r="M188" s="610">
        <f t="shared" ref="M188:Q188" si="194">M179+M183+M184+M185+M186</f>
        <v>0</v>
      </c>
      <c r="N188" s="621">
        <f t="shared" si="194"/>
        <v>0</v>
      </c>
      <c r="O188" s="622">
        <f t="shared" si="194"/>
        <v>0</v>
      </c>
      <c r="P188" s="610">
        <f t="shared" si="194"/>
        <v>0</v>
      </c>
      <c r="Q188" s="622">
        <f t="shared" si="194"/>
        <v>0</v>
      </c>
      <c r="R188" s="610"/>
      <c r="S188" s="621"/>
      <c r="T188" s="622"/>
      <c r="U188" s="610"/>
      <c r="V188" s="622"/>
      <c r="W188" s="623"/>
      <c r="X188" s="423"/>
      <c r="AA188" s="423"/>
    </row>
    <row r="189" spans="1:27" ht="14.25" thickTop="1" thickBot="1">
      <c r="L189" s="609" t="s">
        <v>63</v>
      </c>
      <c r="M189" s="610">
        <f t="shared" ref="M189:Q189" si="195">+M174+M179+M183+M187</f>
        <v>0</v>
      </c>
      <c r="N189" s="611">
        <f t="shared" si="195"/>
        <v>0</v>
      </c>
      <c r="O189" s="612">
        <f t="shared" si="195"/>
        <v>0</v>
      </c>
      <c r="P189" s="611">
        <f t="shared" si="195"/>
        <v>0</v>
      </c>
      <c r="Q189" s="612">
        <f t="shared" si="195"/>
        <v>0</v>
      </c>
      <c r="R189" s="610"/>
      <c r="S189" s="611"/>
      <c r="T189" s="612"/>
      <c r="U189" s="611"/>
      <c r="V189" s="612"/>
      <c r="W189" s="613"/>
    </row>
    <row r="190" spans="1:27" ht="14.25" thickTop="1" thickBot="1">
      <c r="L190" s="624" t="s">
        <v>60</v>
      </c>
      <c r="M190" s="581"/>
      <c r="N190" s="581"/>
      <c r="O190" s="581"/>
      <c r="P190" s="581"/>
      <c r="Q190" s="581"/>
      <c r="R190" s="581"/>
      <c r="S190" s="581"/>
      <c r="T190" s="581"/>
      <c r="U190" s="581"/>
      <c r="V190" s="581"/>
      <c r="W190" s="581"/>
    </row>
    <row r="191" spans="1:27" ht="13.5" thickTop="1">
      <c r="L191" s="710" t="s">
        <v>55</v>
      </c>
      <c r="M191" s="711"/>
      <c r="N191" s="711"/>
      <c r="O191" s="711"/>
      <c r="P191" s="711"/>
      <c r="Q191" s="711"/>
      <c r="R191" s="711"/>
      <c r="S191" s="711"/>
      <c r="T191" s="711"/>
      <c r="U191" s="711"/>
      <c r="V191" s="711"/>
      <c r="W191" s="712"/>
    </row>
    <row r="192" spans="1:27" ht="13.5" thickBot="1">
      <c r="L192" s="713" t="s">
        <v>52</v>
      </c>
      <c r="M192" s="714"/>
      <c r="N192" s="714"/>
      <c r="O192" s="714"/>
      <c r="P192" s="714"/>
      <c r="Q192" s="714"/>
      <c r="R192" s="714"/>
      <c r="S192" s="714"/>
      <c r="T192" s="714"/>
      <c r="U192" s="714"/>
      <c r="V192" s="714"/>
      <c r="W192" s="715"/>
    </row>
    <row r="193" spans="1:28" ht="14.25" thickTop="1" thickBot="1">
      <c r="L193" s="580"/>
      <c r="M193" s="581"/>
      <c r="N193" s="581"/>
      <c r="O193" s="581"/>
      <c r="P193" s="581"/>
      <c r="Q193" s="581"/>
      <c r="R193" s="581"/>
      <c r="S193" s="581"/>
      <c r="T193" s="581"/>
      <c r="U193" s="581"/>
      <c r="V193" s="581"/>
      <c r="W193" s="582" t="s">
        <v>34</v>
      </c>
    </row>
    <row r="194" spans="1:28" ht="14.25" thickTop="1" thickBot="1">
      <c r="L194" s="583"/>
      <c r="M194" s="586" t="s">
        <v>65</v>
      </c>
      <c r="N194" s="585"/>
      <c r="O194" s="586"/>
      <c r="P194" s="584"/>
      <c r="Q194" s="585"/>
      <c r="R194" s="584" t="s">
        <v>66</v>
      </c>
      <c r="S194" s="585"/>
      <c r="T194" s="586"/>
      <c r="U194" s="584"/>
      <c r="V194" s="584"/>
      <c r="W194" s="587" t="s">
        <v>2</v>
      </c>
    </row>
    <row r="195" spans="1:28" ht="13.5" thickTop="1">
      <c r="L195" s="588" t="s">
        <v>3</v>
      </c>
      <c r="M195" s="589"/>
      <c r="N195" s="590"/>
      <c r="O195" s="591"/>
      <c r="P195" s="592"/>
      <c r="Q195" s="591"/>
      <c r="R195" s="589"/>
      <c r="S195" s="590"/>
      <c r="T195" s="591"/>
      <c r="U195" s="592"/>
      <c r="V195" s="591"/>
      <c r="W195" s="593" t="s">
        <v>4</v>
      </c>
    </row>
    <row r="196" spans="1:28" ht="13.5" thickBot="1">
      <c r="L196" s="594"/>
      <c r="M196" s="595" t="s">
        <v>35</v>
      </c>
      <c r="N196" s="596" t="s">
        <v>36</v>
      </c>
      <c r="O196" s="597" t="s">
        <v>37</v>
      </c>
      <c r="P196" s="594" t="s">
        <v>32</v>
      </c>
      <c r="Q196" s="597" t="s">
        <v>7</v>
      </c>
      <c r="R196" s="595" t="s">
        <v>35</v>
      </c>
      <c r="S196" s="596" t="s">
        <v>36</v>
      </c>
      <c r="T196" s="597" t="s">
        <v>37</v>
      </c>
      <c r="U196" s="594" t="s">
        <v>32</v>
      </c>
      <c r="V196" s="597" t="s">
        <v>7</v>
      </c>
      <c r="W196" s="545"/>
    </row>
    <row r="197" spans="1:28" ht="6" customHeight="1" thickTop="1">
      <c r="L197" s="588"/>
      <c r="M197" s="598"/>
      <c r="N197" s="599"/>
      <c r="O197" s="602"/>
      <c r="P197" s="625"/>
      <c r="Q197" s="602"/>
      <c r="R197" s="598"/>
      <c r="S197" s="599"/>
      <c r="T197" s="602"/>
      <c r="U197" s="625"/>
      <c r="V197" s="602"/>
      <c r="W197" s="603"/>
    </row>
    <row r="198" spans="1:28">
      <c r="L198" s="588" t="s">
        <v>10</v>
      </c>
      <c r="M198" s="604">
        <v>0</v>
      </c>
      <c r="N198" s="605">
        <v>1</v>
      </c>
      <c r="O198" s="606">
        <f>+M198+N198</f>
        <v>1</v>
      </c>
      <c r="P198" s="626">
        <v>0</v>
      </c>
      <c r="Q198" s="606">
        <f t="shared" ref="Q198" si="196">O198+P198</f>
        <v>1</v>
      </c>
      <c r="R198" s="399">
        <v>0</v>
      </c>
      <c r="S198" s="400">
        <v>0</v>
      </c>
      <c r="T198" s="401">
        <f>R198+S198</f>
        <v>0</v>
      </c>
      <c r="U198" s="402">
        <v>0</v>
      </c>
      <c r="V198" s="606">
        <f t="shared" ref="V198:V200" si="197">T198+U198</f>
        <v>0</v>
      </c>
      <c r="W198" s="627">
        <f>IF(Q198=0,0,((V198/Q198)-1)*100)</f>
        <v>-100</v>
      </c>
    </row>
    <row r="199" spans="1:28">
      <c r="L199" s="588" t="s">
        <v>11</v>
      </c>
      <c r="M199" s="604">
        <v>0</v>
      </c>
      <c r="N199" s="605">
        <v>0</v>
      </c>
      <c r="O199" s="606">
        <f t="shared" ref="O199:O200" si="198">+M199+N199</f>
        <v>0</v>
      </c>
      <c r="P199" s="626">
        <v>0</v>
      </c>
      <c r="Q199" s="606">
        <f>O199+P199</f>
        <v>0</v>
      </c>
      <c r="R199" s="399">
        <v>0</v>
      </c>
      <c r="S199" s="400">
        <v>0</v>
      </c>
      <c r="T199" s="401">
        <f>R199+S199</f>
        <v>0</v>
      </c>
      <c r="U199" s="402">
        <v>0</v>
      </c>
      <c r="V199" s="606">
        <f>T199+U199</f>
        <v>0</v>
      </c>
      <c r="W199" s="627">
        <f>IF(Q199=0,0,((V199/Q199)-1)*100)</f>
        <v>0</v>
      </c>
    </row>
    <row r="200" spans="1:28" ht="13.5" thickBot="1">
      <c r="L200" s="594" t="s">
        <v>12</v>
      </c>
      <c r="M200" s="604">
        <v>0</v>
      </c>
      <c r="N200" s="605">
        <v>0</v>
      </c>
      <c r="O200" s="606">
        <f t="shared" si="198"/>
        <v>0</v>
      </c>
      <c r="P200" s="626">
        <v>0</v>
      </c>
      <c r="Q200" s="606">
        <f t="shared" ref="Q200" si="199">O200+P200</f>
        <v>0</v>
      </c>
      <c r="R200" s="399">
        <v>0</v>
      </c>
      <c r="S200" s="400">
        <v>0</v>
      </c>
      <c r="T200" s="401">
        <f>R200+S200</f>
        <v>0</v>
      </c>
      <c r="U200" s="402">
        <v>0</v>
      </c>
      <c r="V200" s="606">
        <f t="shared" si="197"/>
        <v>0</v>
      </c>
      <c r="W200" s="627">
        <f>IF(Q200=0,0,((V200/Q200)-1)*100)</f>
        <v>0</v>
      </c>
    </row>
    <row r="201" spans="1:28" ht="14.25" thickTop="1" thickBot="1">
      <c r="L201" s="609" t="s">
        <v>38</v>
      </c>
      <c r="M201" s="610">
        <f t="shared" ref="M201:Q201" si="200">+M198+M199+M200</f>
        <v>0</v>
      </c>
      <c r="N201" s="611">
        <f t="shared" si="200"/>
        <v>1</v>
      </c>
      <c r="O201" s="612">
        <f t="shared" si="200"/>
        <v>1</v>
      </c>
      <c r="P201" s="611">
        <f t="shared" si="200"/>
        <v>0</v>
      </c>
      <c r="Q201" s="612">
        <f t="shared" si="200"/>
        <v>1</v>
      </c>
      <c r="R201" s="610">
        <f t="shared" ref="R201:V201" si="201">+R198+R199+R200</f>
        <v>0</v>
      </c>
      <c r="S201" s="611">
        <f t="shared" si="201"/>
        <v>0</v>
      </c>
      <c r="T201" s="612">
        <f t="shared" si="201"/>
        <v>0</v>
      </c>
      <c r="U201" s="611">
        <f t="shared" si="201"/>
        <v>0</v>
      </c>
      <c r="V201" s="612">
        <f t="shared" si="201"/>
        <v>0</v>
      </c>
      <c r="W201" s="613">
        <f t="shared" ref="W201" si="202">IF(Q201=0,0,((V201/Q201)-1)*100)</f>
        <v>-100</v>
      </c>
    </row>
    <row r="202" spans="1:28" ht="14.25" thickTop="1" thickBot="1">
      <c r="L202" s="588" t="s">
        <v>13</v>
      </c>
      <c r="M202" s="604">
        <v>0</v>
      </c>
      <c r="N202" s="605">
        <v>0</v>
      </c>
      <c r="O202" s="606">
        <f>M202+N202</f>
        <v>0</v>
      </c>
      <c r="P202" s="626">
        <v>0</v>
      </c>
      <c r="Q202" s="606">
        <f>O202+P202</f>
        <v>0</v>
      </c>
      <c r="R202" s="604">
        <v>0</v>
      </c>
      <c r="S202" s="605">
        <v>0</v>
      </c>
      <c r="T202" s="606">
        <f>R202+S202</f>
        <v>0</v>
      </c>
      <c r="U202" s="626">
        <v>0</v>
      </c>
      <c r="V202" s="606">
        <f>T202+U202</f>
        <v>0</v>
      </c>
      <c r="W202" s="627">
        <f t="shared" ref="W202:W203" si="203">IF(Q202=0,0,((V202/Q202)-1)*100)</f>
        <v>0</v>
      </c>
    </row>
    <row r="203" spans="1:28" s="1" customFormat="1" ht="14.25" thickTop="1" thickBot="1">
      <c r="A203" s="4"/>
      <c r="I203" s="2"/>
      <c r="K203" s="4"/>
      <c r="L203" s="249" t="s">
        <v>68</v>
      </c>
      <c r="M203" s="250">
        <f>+M201+M202</f>
        <v>0</v>
      </c>
      <c r="N203" s="251">
        <f t="shared" ref="N203:V203" si="204">+N201+N202</f>
        <v>1</v>
      </c>
      <c r="O203" s="252">
        <f t="shared" si="204"/>
        <v>1</v>
      </c>
      <c r="P203" s="250">
        <f t="shared" si="204"/>
        <v>0</v>
      </c>
      <c r="Q203" s="252">
        <f t="shared" si="204"/>
        <v>1</v>
      </c>
      <c r="R203" s="250">
        <f t="shared" si="204"/>
        <v>0</v>
      </c>
      <c r="S203" s="251">
        <f t="shared" si="204"/>
        <v>0</v>
      </c>
      <c r="T203" s="252">
        <f t="shared" si="204"/>
        <v>0</v>
      </c>
      <c r="U203" s="250">
        <f t="shared" si="204"/>
        <v>0</v>
      </c>
      <c r="V203" s="252">
        <f t="shared" si="204"/>
        <v>0</v>
      </c>
      <c r="W203" s="651">
        <f t="shared" si="203"/>
        <v>-100</v>
      </c>
      <c r="X203" s="2"/>
      <c r="AA203" s="3"/>
      <c r="AB203" s="290"/>
    </row>
    <row r="204" spans="1:28" ht="13.5" thickTop="1">
      <c r="L204" s="588" t="s">
        <v>14</v>
      </c>
      <c r="M204" s="604">
        <v>0</v>
      </c>
      <c r="N204" s="605">
        <v>0</v>
      </c>
      <c r="O204" s="606">
        <f>M204+N204</f>
        <v>0</v>
      </c>
      <c r="P204" s="626">
        <v>0</v>
      </c>
      <c r="Q204" s="606">
        <f>O204+P204</f>
        <v>0</v>
      </c>
      <c r="R204" s="604"/>
      <c r="S204" s="605"/>
      <c r="T204" s="606"/>
      <c r="U204" s="626"/>
      <c r="V204" s="606"/>
      <c r="W204" s="627"/>
    </row>
    <row r="205" spans="1:28" ht="13.5" thickBot="1">
      <c r="L205" s="588" t="s">
        <v>15</v>
      </c>
      <c r="M205" s="604">
        <v>0</v>
      </c>
      <c r="N205" s="605">
        <v>1</v>
      </c>
      <c r="O205" s="606">
        <f>M205+N205</f>
        <v>1</v>
      </c>
      <c r="P205" s="626">
        <v>0</v>
      </c>
      <c r="Q205" s="606">
        <f>O205+P205</f>
        <v>1</v>
      </c>
      <c r="R205" s="604"/>
      <c r="S205" s="605"/>
      <c r="T205" s="606"/>
      <c r="U205" s="626"/>
      <c r="V205" s="606"/>
      <c r="W205" s="627"/>
    </row>
    <row r="206" spans="1:28" ht="14.25" thickTop="1" thickBot="1">
      <c r="L206" s="609" t="s">
        <v>61</v>
      </c>
      <c r="M206" s="610">
        <f t="shared" ref="M206:Q206" si="205">+M202+M204+M205</f>
        <v>0</v>
      </c>
      <c r="N206" s="611">
        <f t="shared" si="205"/>
        <v>1</v>
      </c>
      <c r="O206" s="612">
        <f t="shared" si="205"/>
        <v>1</v>
      </c>
      <c r="P206" s="611">
        <f t="shared" si="205"/>
        <v>0</v>
      </c>
      <c r="Q206" s="612">
        <f t="shared" si="205"/>
        <v>1</v>
      </c>
      <c r="R206" s="610"/>
      <c r="S206" s="611"/>
      <c r="T206" s="612"/>
      <c r="U206" s="611"/>
      <c r="V206" s="612"/>
      <c r="W206" s="613"/>
    </row>
    <row r="207" spans="1:28" ht="13.5" thickTop="1">
      <c r="L207" s="588" t="s">
        <v>16</v>
      </c>
      <c r="M207" s="604">
        <v>0</v>
      </c>
      <c r="N207" s="605">
        <v>0</v>
      </c>
      <c r="O207" s="606">
        <f>SUM(M207:N207)</f>
        <v>0</v>
      </c>
      <c r="P207" s="626">
        <v>0</v>
      </c>
      <c r="Q207" s="606">
        <f>O207+P207</f>
        <v>0</v>
      </c>
      <c r="R207" s="604"/>
      <c r="S207" s="605"/>
      <c r="T207" s="606"/>
      <c r="U207" s="626"/>
      <c r="V207" s="606"/>
      <c r="W207" s="627"/>
    </row>
    <row r="208" spans="1:28">
      <c r="L208" s="588" t="s">
        <v>17</v>
      </c>
      <c r="M208" s="604">
        <v>0</v>
      </c>
      <c r="N208" s="605">
        <v>0</v>
      </c>
      <c r="O208" s="606">
        <f>SUM(M208:N208)</f>
        <v>0</v>
      </c>
      <c r="P208" s="626">
        <v>0</v>
      </c>
      <c r="Q208" s="606">
        <f>O208+P208</f>
        <v>0</v>
      </c>
      <c r="R208" s="604"/>
      <c r="S208" s="605"/>
      <c r="T208" s="606"/>
      <c r="U208" s="626"/>
      <c r="V208" s="606"/>
      <c r="W208" s="627"/>
    </row>
    <row r="209" spans="1:27" ht="13.5" thickBot="1">
      <c r="L209" s="588" t="s">
        <v>18</v>
      </c>
      <c r="M209" s="604">
        <v>0</v>
      </c>
      <c r="N209" s="605">
        <v>0</v>
      </c>
      <c r="O209" s="628">
        <f>SUM(M209:N209)</f>
        <v>0</v>
      </c>
      <c r="P209" s="629">
        <v>0</v>
      </c>
      <c r="Q209" s="628">
        <f>O209+P209</f>
        <v>0</v>
      </c>
      <c r="R209" s="604"/>
      <c r="S209" s="605"/>
      <c r="T209" s="628"/>
      <c r="U209" s="629"/>
      <c r="V209" s="628"/>
      <c r="W209" s="627"/>
    </row>
    <row r="210" spans="1:27" ht="14.25" thickTop="1" thickBot="1">
      <c r="L210" s="615" t="s">
        <v>19</v>
      </c>
      <c r="M210" s="616">
        <f t="shared" ref="M210:Q210" si="206">+M207+M208+M209</f>
        <v>0</v>
      </c>
      <c r="N210" s="617">
        <f t="shared" si="206"/>
        <v>0</v>
      </c>
      <c r="O210" s="618">
        <f t="shared" si="206"/>
        <v>0</v>
      </c>
      <c r="P210" s="617">
        <f t="shared" si="206"/>
        <v>0</v>
      </c>
      <c r="Q210" s="618">
        <f t="shared" si="206"/>
        <v>0</v>
      </c>
      <c r="R210" s="616"/>
      <c r="S210" s="617"/>
      <c r="T210" s="618"/>
      <c r="U210" s="617"/>
      <c r="V210" s="618"/>
      <c r="W210" s="619"/>
    </row>
    <row r="211" spans="1:27" ht="13.5" thickTop="1">
      <c r="A211" s="575"/>
      <c r="K211" s="575"/>
      <c r="L211" s="588" t="s">
        <v>21</v>
      </c>
      <c r="M211" s="604">
        <v>0</v>
      </c>
      <c r="N211" s="605">
        <v>0</v>
      </c>
      <c r="O211" s="628">
        <f>SUM(M211:N211)</f>
        <v>0</v>
      </c>
      <c r="P211" s="630">
        <v>0</v>
      </c>
      <c r="Q211" s="628">
        <f>O211+P211</f>
        <v>0</v>
      </c>
      <c r="R211" s="604"/>
      <c r="S211" s="605"/>
      <c r="T211" s="628"/>
      <c r="U211" s="630"/>
      <c r="V211" s="628"/>
      <c r="W211" s="627"/>
    </row>
    <row r="212" spans="1:27">
      <c r="A212" s="575"/>
      <c r="K212" s="575"/>
      <c r="L212" s="588" t="s">
        <v>22</v>
      </c>
      <c r="M212" s="604">
        <v>1</v>
      </c>
      <c r="N212" s="605">
        <v>0</v>
      </c>
      <c r="O212" s="628">
        <f>SUM(M212:N212)</f>
        <v>1</v>
      </c>
      <c r="P212" s="626">
        <v>0</v>
      </c>
      <c r="Q212" s="628">
        <f>O212+P212</f>
        <v>1</v>
      </c>
      <c r="R212" s="604"/>
      <c r="S212" s="605"/>
      <c r="T212" s="628"/>
      <c r="U212" s="626"/>
      <c r="V212" s="628"/>
      <c r="W212" s="627"/>
    </row>
    <row r="213" spans="1:27" ht="13.5" thickBot="1">
      <c r="A213" s="575"/>
      <c r="K213" s="575"/>
      <c r="L213" s="588" t="s">
        <v>23</v>
      </c>
      <c r="M213" s="604">
        <v>0</v>
      </c>
      <c r="N213" s="605">
        <v>0</v>
      </c>
      <c r="O213" s="628">
        <f>SUM(M213:N213)</f>
        <v>0</v>
      </c>
      <c r="P213" s="626">
        <v>0</v>
      </c>
      <c r="Q213" s="628">
        <f>O213+P213</f>
        <v>0</v>
      </c>
      <c r="R213" s="604"/>
      <c r="S213" s="605"/>
      <c r="T213" s="628"/>
      <c r="U213" s="626"/>
      <c r="V213" s="628"/>
      <c r="W213" s="627"/>
    </row>
    <row r="214" spans="1:27" ht="14.25" thickTop="1" thickBot="1">
      <c r="L214" s="609" t="s">
        <v>40</v>
      </c>
      <c r="M214" s="610">
        <f t="shared" ref="M214:Q214" si="207">+M211+M212+M213</f>
        <v>1</v>
      </c>
      <c r="N214" s="611">
        <f t="shared" si="207"/>
        <v>0</v>
      </c>
      <c r="O214" s="612">
        <f t="shared" si="207"/>
        <v>1</v>
      </c>
      <c r="P214" s="611">
        <f t="shared" si="207"/>
        <v>0</v>
      </c>
      <c r="Q214" s="612">
        <f t="shared" si="207"/>
        <v>1</v>
      </c>
      <c r="R214" s="610"/>
      <c r="S214" s="611"/>
      <c r="T214" s="612"/>
      <c r="U214" s="611"/>
      <c r="V214" s="612"/>
      <c r="W214" s="613"/>
    </row>
    <row r="215" spans="1:27" ht="14.25" thickTop="1" thickBot="1">
      <c r="L215" s="609" t="s">
        <v>62</v>
      </c>
      <c r="M215" s="610">
        <f t="shared" ref="M215:Q215" si="208">M206+M210+M211+M212+M213</f>
        <v>1</v>
      </c>
      <c r="N215" s="621">
        <f t="shared" si="208"/>
        <v>1</v>
      </c>
      <c r="O215" s="622">
        <f t="shared" si="208"/>
        <v>2</v>
      </c>
      <c r="P215" s="610">
        <f t="shared" si="208"/>
        <v>0</v>
      </c>
      <c r="Q215" s="622">
        <f t="shared" si="208"/>
        <v>2</v>
      </c>
      <c r="R215" s="610"/>
      <c r="S215" s="621"/>
      <c r="T215" s="622"/>
      <c r="U215" s="610"/>
      <c r="V215" s="622"/>
      <c r="W215" s="623"/>
      <c r="X215" s="423"/>
      <c r="AA215" s="423"/>
    </row>
    <row r="216" spans="1:27" ht="14.25" thickTop="1" thickBot="1">
      <c r="L216" s="609" t="s">
        <v>63</v>
      </c>
      <c r="M216" s="610">
        <f t="shared" ref="M216:Q216" si="209">+M201+M206+M210+M214</f>
        <v>1</v>
      </c>
      <c r="N216" s="611">
        <f t="shared" si="209"/>
        <v>2</v>
      </c>
      <c r="O216" s="612">
        <f t="shared" si="209"/>
        <v>3</v>
      </c>
      <c r="P216" s="611">
        <f t="shared" si="209"/>
        <v>0</v>
      </c>
      <c r="Q216" s="612">
        <f t="shared" si="209"/>
        <v>3</v>
      </c>
      <c r="R216" s="610"/>
      <c r="S216" s="611"/>
      <c r="T216" s="612"/>
      <c r="U216" s="611"/>
      <c r="V216" s="612"/>
      <c r="W216" s="613"/>
    </row>
    <row r="217" spans="1:27" ht="14.25" thickTop="1" thickBot="1">
      <c r="L217" s="624" t="s">
        <v>60</v>
      </c>
      <c r="M217" s="581"/>
      <c r="N217" s="581"/>
      <c r="O217" s="581"/>
      <c r="P217" s="581"/>
      <c r="Q217" s="430"/>
      <c r="R217" s="430"/>
      <c r="S217" s="430"/>
      <c r="T217" s="430"/>
      <c r="U217" s="430"/>
      <c r="V217" s="430"/>
      <c r="W217" s="431"/>
    </row>
    <row r="218" spans="1:27" ht="13.5" thickTop="1">
      <c r="L218" s="704" t="s">
        <v>56</v>
      </c>
      <c r="M218" s="705"/>
      <c r="N218" s="705"/>
      <c r="O218" s="705"/>
      <c r="P218" s="705"/>
      <c r="Q218" s="705"/>
      <c r="R218" s="705"/>
      <c r="S218" s="705"/>
      <c r="T218" s="705"/>
      <c r="U218" s="705"/>
      <c r="V218" s="705"/>
      <c r="W218" s="706"/>
    </row>
    <row r="219" spans="1:27" ht="13.5" thickBot="1">
      <c r="L219" s="707" t="s">
        <v>53</v>
      </c>
      <c r="M219" s="708"/>
      <c r="N219" s="708"/>
      <c r="O219" s="708"/>
      <c r="P219" s="708"/>
      <c r="Q219" s="708"/>
      <c r="R219" s="708"/>
      <c r="S219" s="708"/>
      <c r="T219" s="708"/>
      <c r="U219" s="708"/>
      <c r="V219" s="708"/>
      <c r="W219" s="709"/>
    </row>
    <row r="220" spans="1:27" ht="14.25" thickTop="1" thickBot="1">
      <c r="L220" s="580"/>
      <c r="M220" s="581"/>
      <c r="N220" s="581"/>
      <c r="O220" s="581"/>
      <c r="P220" s="581"/>
      <c r="Q220" s="581"/>
      <c r="R220" s="581"/>
      <c r="S220" s="581"/>
      <c r="T220" s="581"/>
      <c r="U220" s="581"/>
      <c r="V220" s="581"/>
      <c r="W220" s="582" t="s">
        <v>34</v>
      </c>
    </row>
    <row r="221" spans="1:27" ht="14.25" thickTop="1" thickBot="1">
      <c r="L221" s="583"/>
      <c r="M221" s="586" t="s">
        <v>65</v>
      </c>
      <c r="N221" s="585"/>
      <c r="O221" s="586"/>
      <c r="P221" s="584"/>
      <c r="Q221" s="585"/>
      <c r="R221" s="584" t="s">
        <v>66</v>
      </c>
      <c r="S221" s="585"/>
      <c r="T221" s="586"/>
      <c r="U221" s="584"/>
      <c r="V221" s="584"/>
      <c r="W221" s="587" t="s">
        <v>2</v>
      </c>
    </row>
    <row r="222" spans="1:27" ht="13.5" thickTop="1">
      <c r="L222" s="588" t="s">
        <v>3</v>
      </c>
      <c r="M222" s="589"/>
      <c r="N222" s="590"/>
      <c r="O222" s="591"/>
      <c r="P222" s="592"/>
      <c r="Q222" s="631"/>
      <c r="R222" s="589"/>
      <c r="S222" s="590"/>
      <c r="T222" s="591"/>
      <c r="U222" s="592"/>
      <c r="V222" s="631"/>
      <c r="W222" s="593" t="s">
        <v>4</v>
      </c>
    </row>
    <row r="223" spans="1:27" ht="13.5" thickBot="1">
      <c r="L223" s="594"/>
      <c r="M223" s="595" t="s">
        <v>35</v>
      </c>
      <c r="N223" s="596" t="s">
        <v>36</v>
      </c>
      <c r="O223" s="597" t="s">
        <v>37</v>
      </c>
      <c r="P223" s="594" t="s">
        <v>32</v>
      </c>
      <c r="Q223" s="639" t="s">
        <v>7</v>
      </c>
      <c r="R223" s="595" t="s">
        <v>35</v>
      </c>
      <c r="S223" s="596" t="s">
        <v>36</v>
      </c>
      <c r="T223" s="597" t="s">
        <v>37</v>
      </c>
      <c r="U223" s="594" t="s">
        <v>32</v>
      </c>
      <c r="V223" s="632" t="s">
        <v>7</v>
      </c>
      <c r="W223" s="545"/>
    </row>
    <row r="224" spans="1:27" ht="4.5" customHeight="1" thickTop="1">
      <c r="L224" s="588"/>
      <c r="M224" s="598"/>
      <c r="N224" s="599"/>
      <c r="O224" s="602"/>
      <c r="P224" s="625"/>
      <c r="Q224" s="633"/>
      <c r="R224" s="598"/>
      <c r="S224" s="599"/>
      <c r="T224" s="602"/>
      <c r="U224" s="625"/>
      <c r="V224" s="633"/>
      <c r="W224" s="603"/>
    </row>
    <row r="225" spans="1:28">
      <c r="L225" s="588" t="s">
        <v>10</v>
      </c>
      <c r="M225" s="604">
        <f t="shared" ref="M225:N225" si="210">+M171+M198</f>
        <v>0</v>
      </c>
      <c r="N225" s="605">
        <f t="shared" si="210"/>
        <v>1</v>
      </c>
      <c r="O225" s="606">
        <f>M225+N225</f>
        <v>1</v>
      </c>
      <c r="P225" s="626">
        <f>+P171+P198</f>
        <v>0</v>
      </c>
      <c r="Q225" s="634">
        <f>O225+P225</f>
        <v>1</v>
      </c>
      <c r="R225" s="604">
        <f t="shared" ref="R225:S227" si="211">+R171+R198</f>
        <v>2</v>
      </c>
      <c r="S225" s="605">
        <f t="shared" si="211"/>
        <v>0</v>
      </c>
      <c r="T225" s="606">
        <f>R225+S225</f>
        <v>2</v>
      </c>
      <c r="U225" s="626">
        <f>+U171+U198</f>
        <v>0</v>
      </c>
      <c r="V225" s="634">
        <f>T225+U225</f>
        <v>2</v>
      </c>
      <c r="W225" s="627">
        <f>IF(Q225=0,0,((V225/Q225)-1)*100)</f>
        <v>100</v>
      </c>
    </row>
    <row r="226" spans="1:28">
      <c r="L226" s="588" t="s">
        <v>11</v>
      </c>
      <c r="M226" s="604">
        <f t="shared" ref="M226:N226" si="212">+M172+M199</f>
        <v>0</v>
      </c>
      <c r="N226" s="605">
        <f t="shared" si="212"/>
        <v>0</v>
      </c>
      <c r="O226" s="606">
        <f t="shared" ref="O226:O227" si="213">M226+N226</f>
        <v>0</v>
      </c>
      <c r="P226" s="626">
        <f>+P172+P199</f>
        <v>0</v>
      </c>
      <c r="Q226" s="634">
        <f>O226+P226</f>
        <v>0</v>
      </c>
      <c r="R226" s="604">
        <f t="shared" si="211"/>
        <v>1</v>
      </c>
      <c r="S226" s="605">
        <f t="shared" si="211"/>
        <v>7</v>
      </c>
      <c r="T226" s="606">
        <f t="shared" ref="T226:T227" si="214">R226+S226</f>
        <v>8</v>
      </c>
      <c r="U226" s="626">
        <f>+U172+U199</f>
        <v>0</v>
      </c>
      <c r="V226" s="634">
        <f>T226+U226</f>
        <v>8</v>
      </c>
      <c r="W226" s="627">
        <f>IF(Q226=0,0,((V226/Q226)-1)*100)</f>
        <v>0</v>
      </c>
    </row>
    <row r="227" spans="1:28" ht="13.5" thickBot="1">
      <c r="L227" s="594" t="s">
        <v>12</v>
      </c>
      <c r="M227" s="604">
        <f t="shared" ref="M227:N227" si="215">+M173+M200</f>
        <v>0</v>
      </c>
      <c r="N227" s="605">
        <f t="shared" si="215"/>
        <v>0</v>
      </c>
      <c r="O227" s="606">
        <f t="shared" si="213"/>
        <v>0</v>
      </c>
      <c r="P227" s="626">
        <f>+P173+P200</f>
        <v>0</v>
      </c>
      <c r="Q227" s="634">
        <f>O227+P227</f>
        <v>0</v>
      </c>
      <c r="R227" s="604">
        <f t="shared" si="211"/>
        <v>3</v>
      </c>
      <c r="S227" s="605">
        <f t="shared" si="211"/>
        <v>9</v>
      </c>
      <c r="T227" s="606">
        <f t="shared" si="214"/>
        <v>12</v>
      </c>
      <c r="U227" s="626">
        <f>+U173+U200</f>
        <v>0</v>
      </c>
      <c r="V227" s="634">
        <f>T227+U227</f>
        <v>12</v>
      </c>
      <c r="W227" s="627">
        <f>IF(Q227=0,0,((V227/Q227)-1)*100)</f>
        <v>0</v>
      </c>
    </row>
    <row r="228" spans="1:28" ht="14.25" thickTop="1" thickBot="1">
      <c r="L228" s="609" t="s">
        <v>38</v>
      </c>
      <c r="M228" s="610">
        <f t="shared" ref="M228:Q228" si="216">+M225+M226+M227</f>
        <v>0</v>
      </c>
      <c r="N228" s="611">
        <f t="shared" si="216"/>
        <v>1</v>
      </c>
      <c r="O228" s="612">
        <f t="shared" si="216"/>
        <v>1</v>
      </c>
      <c r="P228" s="611">
        <f t="shared" si="216"/>
        <v>0</v>
      </c>
      <c r="Q228" s="612">
        <f t="shared" si="216"/>
        <v>1</v>
      </c>
      <c r="R228" s="610">
        <f t="shared" ref="R228:V228" si="217">+R225+R226+R227</f>
        <v>6</v>
      </c>
      <c r="S228" s="611">
        <f t="shared" si="217"/>
        <v>16</v>
      </c>
      <c r="T228" s="612">
        <f t="shared" si="217"/>
        <v>22</v>
      </c>
      <c r="U228" s="611">
        <f t="shared" si="217"/>
        <v>0</v>
      </c>
      <c r="V228" s="612">
        <f t="shared" si="217"/>
        <v>22</v>
      </c>
      <c r="W228" s="613">
        <f t="shared" ref="W228" si="218">IF(Q228=0,0,((V228/Q228)-1)*100)</f>
        <v>2100</v>
      </c>
    </row>
    <row r="229" spans="1:28" ht="14.25" thickTop="1" thickBot="1">
      <c r="L229" s="588" t="s">
        <v>13</v>
      </c>
      <c r="M229" s="604">
        <f t="shared" ref="M229:N229" si="219">+M175+M202</f>
        <v>0</v>
      </c>
      <c r="N229" s="605">
        <f t="shared" si="219"/>
        <v>0</v>
      </c>
      <c r="O229" s="606">
        <f t="shared" ref="O229" si="220">M229+N229</f>
        <v>0</v>
      </c>
      <c r="P229" s="626">
        <f>+P175+P202</f>
        <v>0</v>
      </c>
      <c r="Q229" s="634">
        <f>O229+P229</f>
        <v>0</v>
      </c>
      <c r="R229" s="604">
        <f>+R175+R202</f>
        <v>3</v>
      </c>
      <c r="S229" s="605">
        <f>+S175+S202</f>
        <v>0</v>
      </c>
      <c r="T229" s="606">
        <f t="shared" ref="T229" si="221">R229+S229</f>
        <v>3</v>
      </c>
      <c r="U229" s="626">
        <f>+U175+U202</f>
        <v>0</v>
      </c>
      <c r="V229" s="634">
        <f>T229+U229</f>
        <v>3</v>
      </c>
      <c r="W229" s="627">
        <f>IF(Q229=0,0,((V229/Q229)-1)*100)</f>
        <v>0</v>
      </c>
    </row>
    <row r="230" spans="1:28" s="1" customFormat="1" ht="14.25" thickTop="1" thickBot="1">
      <c r="A230" s="4"/>
      <c r="I230" s="2"/>
      <c r="K230" s="4"/>
      <c r="L230" s="249" t="s">
        <v>68</v>
      </c>
      <c r="M230" s="250">
        <f>+M228+M229</f>
        <v>0</v>
      </c>
      <c r="N230" s="251">
        <f t="shared" ref="N230:V230" si="222">+N228+N229</f>
        <v>1</v>
      </c>
      <c r="O230" s="252">
        <f t="shared" si="222"/>
        <v>1</v>
      </c>
      <c r="P230" s="250">
        <f t="shared" si="222"/>
        <v>0</v>
      </c>
      <c r="Q230" s="252">
        <f t="shared" si="222"/>
        <v>1</v>
      </c>
      <c r="R230" s="250">
        <f t="shared" si="222"/>
        <v>9</v>
      </c>
      <c r="S230" s="251">
        <f t="shared" si="222"/>
        <v>16</v>
      </c>
      <c r="T230" s="252">
        <f t="shared" si="222"/>
        <v>25</v>
      </c>
      <c r="U230" s="250">
        <f t="shared" si="222"/>
        <v>0</v>
      </c>
      <c r="V230" s="252">
        <f t="shared" si="222"/>
        <v>25</v>
      </c>
      <c r="W230" s="651">
        <f t="shared" ref="W230" si="223">IF(Q230=0,0,((V230/Q230)-1)*100)</f>
        <v>2400</v>
      </c>
      <c r="X230" s="2"/>
      <c r="AA230" s="3"/>
      <c r="AB230" s="290"/>
    </row>
    <row r="231" spans="1:28" ht="13.5" thickTop="1">
      <c r="L231" s="588" t="s">
        <v>14</v>
      </c>
      <c r="M231" s="604">
        <f t="shared" ref="M231:N231" si="224">+M177+M204</f>
        <v>0</v>
      </c>
      <c r="N231" s="605">
        <f t="shared" si="224"/>
        <v>0</v>
      </c>
      <c r="O231" s="606">
        <f>M231+N231</f>
        <v>0</v>
      </c>
      <c r="P231" s="626">
        <f>+P177+P204</f>
        <v>0</v>
      </c>
      <c r="Q231" s="634">
        <f>O231+P231</f>
        <v>0</v>
      </c>
      <c r="R231" s="604"/>
      <c r="S231" s="605"/>
      <c r="T231" s="606"/>
      <c r="U231" s="626"/>
      <c r="V231" s="634"/>
      <c r="W231" s="627"/>
    </row>
    <row r="232" spans="1:28" ht="13.5" thickBot="1">
      <c r="L232" s="588" t="s">
        <v>15</v>
      </c>
      <c r="M232" s="604">
        <f t="shared" ref="M232:N232" si="225">+M178+M205</f>
        <v>0</v>
      </c>
      <c r="N232" s="605">
        <f t="shared" si="225"/>
        <v>1</v>
      </c>
      <c r="O232" s="606">
        <f>M232+N232</f>
        <v>1</v>
      </c>
      <c r="P232" s="626">
        <f>+P178+P205</f>
        <v>0</v>
      </c>
      <c r="Q232" s="634">
        <f>O232+P232</f>
        <v>1</v>
      </c>
      <c r="R232" s="604"/>
      <c r="S232" s="605"/>
      <c r="T232" s="606"/>
      <c r="U232" s="626"/>
      <c r="V232" s="634"/>
      <c r="W232" s="627"/>
    </row>
    <row r="233" spans="1:28" ht="14.25" thickTop="1" thickBot="1">
      <c r="L233" s="609" t="s">
        <v>61</v>
      </c>
      <c r="M233" s="610">
        <f t="shared" ref="M233:Q233" si="226">+M229+M231+M232</f>
        <v>0</v>
      </c>
      <c r="N233" s="611">
        <f t="shared" si="226"/>
        <v>1</v>
      </c>
      <c r="O233" s="612">
        <f t="shared" si="226"/>
        <v>1</v>
      </c>
      <c r="P233" s="611">
        <f t="shared" si="226"/>
        <v>0</v>
      </c>
      <c r="Q233" s="612">
        <f t="shared" si="226"/>
        <v>1</v>
      </c>
      <c r="R233" s="610"/>
      <c r="S233" s="611"/>
      <c r="T233" s="612"/>
      <c r="U233" s="611"/>
      <c r="V233" s="612"/>
      <c r="W233" s="613"/>
    </row>
    <row r="234" spans="1:28" ht="13.5" thickTop="1">
      <c r="L234" s="588" t="s">
        <v>16</v>
      </c>
      <c r="M234" s="604">
        <f t="shared" ref="M234:N234" si="227">+M180+M207</f>
        <v>0</v>
      </c>
      <c r="N234" s="605">
        <f t="shared" si="227"/>
        <v>0</v>
      </c>
      <c r="O234" s="606">
        <f t="shared" ref="O234" si="228">M234+N234</f>
        <v>0</v>
      </c>
      <c r="P234" s="626">
        <f>+P180+P207</f>
        <v>0</v>
      </c>
      <c r="Q234" s="634">
        <f>O234+P234</f>
        <v>0</v>
      </c>
      <c r="R234" s="604"/>
      <c r="S234" s="605"/>
      <c r="T234" s="606"/>
      <c r="U234" s="626"/>
      <c r="V234" s="634"/>
      <c r="W234" s="627"/>
    </row>
    <row r="235" spans="1:28">
      <c r="L235" s="588" t="s">
        <v>17</v>
      </c>
      <c r="M235" s="604">
        <f t="shared" ref="M235:N235" si="229">+M181+M208</f>
        <v>0</v>
      </c>
      <c r="N235" s="605">
        <f t="shared" si="229"/>
        <v>0</v>
      </c>
      <c r="O235" s="606">
        <f>M235+N235</f>
        <v>0</v>
      </c>
      <c r="P235" s="626">
        <f>+P181+P208</f>
        <v>0</v>
      </c>
      <c r="Q235" s="634">
        <f>O235+P235</f>
        <v>0</v>
      </c>
      <c r="R235" s="604"/>
      <c r="S235" s="605"/>
      <c r="T235" s="606"/>
      <c r="U235" s="626"/>
      <c r="V235" s="634"/>
      <c r="W235" s="627"/>
    </row>
    <row r="236" spans="1:28" ht="13.5" thickBot="1">
      <c r="L236" s="588" t="s">
        <v>18</v>
      </c>
      <c r="M236" s="604">
        <f t="shared" ref="M236:N236" si="230">+M182+M209</f>
        <v>0</v>
      </c>
      <c r="N236" s="605">
        <f t="shared" si="230"/>
        <v>0</v>
      </c>
      <c r="O236" s="628">
        <f>M236+N236</f>
        <v>0</v>
      </c>
      <c r="P236" s="629">
        <f>+P182+P209</f>
        <v>0</v>
      </c>
      <c r="Q236" s="634">
        <f>O236+P236</f>
        <v>0</v>
      </c>
      <c r="R236" s="604"/>
      <c r="S236" s="605"/>
      <c r="T236" s="628"/>
      <c r="U236" s="629"/>
      <c r="V236" s="634"/>
      <c r="W236" s="627"/>
    </row>
    <row r="237" spans="1:28" ht="14.25" thickTop="1" thickBot="1">
      <c r="L237" s="615" t="s">
        <v>19</v>
      </c>
      <c r="M237" s="616">
        <f t="shared" ref="M237:Q237" si="231">+M234+M235+M236</f>
        <v>0</v>
      </c>
      <c r="N237" s="617">
        <f t="shared" si="231"/>
        <v>0</v>
      </c>
      <c r="O237" s="618">
        <f t="shared" si="231"/>
        <v>0</v>
      </c>
      <c r="P237" s="617">
        <f t="shared" si="231"/>
        <v>0</v>
      </c>
      <c r="Q237" s="618">
        <f t="shared" si="231"/>
        <v>0</v>
      </c>
      <c r="R237" s="616"/>
      <c r="S237" s="617"/>
      <c r="T237" s="618"/>
      <c r="U237" s="617"/>
      <c r="V237" s="618"/>
      <c r="W237" s="619"/>
    </row>
    <row r="238" spans="1:28" ht="13.5" thickTop="1">
      <c r="A238" s="575"/>
      <c r="K238" s="575"/>
      <c r="L238" s="588" t="s">
        <v>21</v>
      </c>
      <c r="M238" s="604">
        <f t="shared" ref="M238:N238" si="232">+M184+M211</f>
        <v>0</v>
      </c>
      <c r="N238" s="605">
        <f t="shared" si="232"/>
        <v>0</v>
      </c>
      <c r="O238" s="628">
        <f>M238+N238</f>
        <v>0</v>
      </c>
      <c r="P238" s="630">
        <f>+P184+P211</f>
        <v>0</v>
      </c>
      <c r="Q238" s="634">
        <f>O238+P238</f>
        <v>0</v>
      </c>
      <c r="R238" s="604"/>
      <c r="S238" s="605"/>
      <c r="T238" s="628"/>
      <c r="U238" s="630"/>
      <c r="V238" s="634"/>
      <c r="W238" s="627"/>
    </row>
    <row r="239" spans="1:28">
      <c r="A239" s="575"/>
      <c r="K239" s="575"/>
      <c r="L239" s="588" t="s">
        <v>22</v>
      </c>
      <c r="M239" s="604">
        <f t="shared" ref="M239:N239" si="233">+M185+M212</f>
        <v>1</v>
      </c>
      <c r="N239" s="605">
        <f t="shared" si="233"/>
        <v>0</v>
      </c>
      <c r="O239" s="628">
        <f t="shared" ref="O239:O240" si="234">M239+N239</f>
        <v>1</v>
      </c>
      <c r="P239" s="626">
        <f>+P185+P212</f>
        <v>0</v>
      </c>
      <c r="Q239" s="634">
        <f>O239+P239</f>
        <v>1</v>
      </c>
      <c r="R239" s="604"/>
      <c r="S239" s="605"/>
      <c r="T239" s="628"/>
      <c r="U239" s="626"/>
      <c r="V239" s="634"/>
      <c r="W239" s="627"/>
    </row>
    <row r="240" spans="1:28" ht="13.5" thickBot="1">
      <c r="A240" s="575"/>
      <c r="K240" s="575"/>
      <c r="L240" s="588" t="s">
        <v>23</v>
      </c>
      <c r="M240" s="604">
        <f t="shared" ref="M240:N240" si="235">+M186+M213</f>
        <v>0</v>
      </c>
      <c r="N240" s="605">
        <f t="shared" si="235"/>
        <v>0</v>
      </c>
      <c r="O240" s="628">
        <f t="shared" si="234"/>
        <v>0</v>
      </c>
      <c r="P240" s="626">
        <f>+P186+P213</f>
        <v>0</v>
      </c>
      <c r="Q240" s="634">
        <f>O240+P240</f>
        <v>0</v>
      </c>
      <c r="R240" s="604"/>
      <c r="S240" s="605"/>
      <c r="T240" s="628"/>
      <c r="U240" s="626"/>
      <c r="V240" s="634"/>
      <c r="W240" s="627"/>
    </row>
    <row r="241" spans="12:27" ht="14.25" thickTop="1" thickBot="1">
      <c r="L241" s="609" t="s">
        <v>40</v>
      </c>
      <c r="M241" s="610">
        <f t="shared" ref="M241:Q241" si="236">+M238+M239+M240</f>
        <v>1</v>
      </c>
      <c r="N241" s="611">
        <f t="shared" si="236"/>
        <v>0</v>
      </c>
      <c r="O241" s="612">
        <f t="shared" si="236"/>
        <v>1</v>
      </c>
      <c r="P241" s="611">
        <f t="shared" si="236"/>
        <v>0</v>
      </c>
      <c r="Q241" s="612">
        <f t="shared" si="236"/>
        <v>1</v>
      </c>
      <c r="R241" s="610"/>
      <c r="S241" s="611"/>
      <c r="T241" s="612"/>
      <c r="U241" s="611"/>
      <c r="V241" s="612"/>
      <c r="W241" s="613"/>
    </row>
    <row r="242" spans="12:27" ht="14.25" thickTop="1" thickBot="1">
      <c r="L242" s="609" t="s">
        <v>62</v>
      </c>
      <c r="M242" s="610">
        <f t="shared" ref="M242:Q242" si="237">M233+M237+M238+M239+M240</f>
        <v>1</v>
      </c>
      <c r="N242" s="621">
        <f t="shared" si="237"/>
        <v>1</v>
      </c>
      <c r="O242" s="622">
        <f t="shared" si="237"/>
        <v>2</v>
      </c>
      <c r="P242" s="610">
        <f t="shared" si="237"/>
        <v>0</v>
      </c>
      <c r="Q242" s="622">
        <f t="shared" si="237"/>
        <v>2</v>
      </c>
      <c r="R242" s="610"/>
      <c r="S242" s="621"/>
      <c r="T242" s="622"/>
      <c r="U242" s="610"/>
      <c r="V242" s="622"/>
      <c r="W242" s="623"/>
      <c r="X242" s="423"/>
      <c r="AA242" s="423"/>
    </row>
    <row r="243" spans="12:27" ht="14.25" thickTop="1" thickBot="1">
      <c r="L243" s="609" t="s">
        <v>63</v>
      </c>
      <c r="M243" s="610">
        <f t="shared" ref="M243:Q243" si="238">+M228+M233+M237+M241</f>
        <v>1</v>
      </c>
      <c r="N243" s="611">
        <f t="shared" si="238"/>
        <v>2</v>
      </c>
      <c r="O243" s="612">
        <f t="shared" si="238"/>
        <v>3</v>
      </c>
      <c r="P243" s="611">
        <f t="shared" si="238"/>
        <v>0</v>
      </c>
      <c r="Q243" s="612">
        <f t="shared" si="238"/>
        <v>3</v>
      </c>
      <c r="R243" s="610"/>
      <c r="S243" s="611"/>
      <c r="T243" s="612"/>
      <c r="U243" s="611"/>
      <c r="V243" s="612"/>
      <c r="W243" s="613"/>
    </row>
    <row r="244" spans="12:27" ht="13.5" thickTop="1">
      <c r="L244" s="624" t="s">
        <v>60</v>
      </c>
      <c r="M244" s="581"/>
      <c r="N244" s="581"/>
      <c r="O244" s="581"/>
      <c r="P244" s="581"/>
      <c r="Q244" s="581"/>
      <c r="R244" s="581"/>
      <c r="S244" s="581"/>
      <c r="T244" s="581"/>
      <c r="U244" s="581"/>
      <c r="V244" s="581"/>
      <c r="W244" s="581"/>
    </row>
  </sheetData>
  <sheetProtection password="CF53" sheet="1" objects="1" scenarios="1"/>
  <mergeCells count="36">
    <mergeCell ref="L84:W84"/>
    <mergeCell ref="L110:W110"/>
    <mergeCell ref="L111:W111"/>
    <mergeCell ref="R5:V5"/>
    <mergeCell ref="R32:V32"/>
    <mergeCell ref="R59:V59"/>
    <mergeCell ref="L83:W83"/>
    <mergeCell ref="B56:I56"/>
    <mergeCell ref="L56:W56"/>
    <mergeCell ref="B57:I57"/>
    <mergeCell ref="L57:W57"/>
    <mergeCell ref="C59:E59"/>
    <mergeCell ref="F59:H59"/>
    <mergeCell ref="M59:Q59"/>
    <mergeCell ref="B29:I29"/>
    <mergeCell ref="L29:W29"/>
    <mergeCell ref="B30:I30"/>
    <mergeCell ref="L30:W30"/>
    <mergeCell ref="C32:E32"/>
    <mergeCell ref="F32:H32"/>
    <mergeCell ref="M32:Q32"/>
    <mergeCell ref="B2:I2"/>
    <mergeCell ref="L2:W2"/>
    <mergeCell ref="B3:I3"/>
    <mergeCell ref="L3:W3"/>
    <mergeCell ref="C5:E5"/>
    <mergeCell ref="F5:H5"/>
    <mergeCell ref="M5:Q5"/>
    <mergeCell ref="L137:W137"/>
    <mergeCell ref="L138:W138"/>
    <mergeCell ref="L218:W218"/>
    <mergeCell ref="L219:W219"/>
    <mergeCell ref="L164:W164"/>
    <mergeCell ref="L165:W165"/>
    <mergeCell ref="L191:W191"/>
    <mergeCell ref="L192:W192"/>
  </mergeCells>
  <conditionalFormatting sqref="A33:A40 K33:K40 A60:A67 K60:K67 A45:A47 K45:K47 K72:K74 A72:A74 K1:K13 A1:A13 A49 K49 A76 K76 K126:K130 A126:A130 K153:K157 A153:A157 K207:K211 A207:A211 K234:K238 A234:A238 K27:K31 K24:K25 A27:A31 A24:A25 A55:A58 A51 K55:K58 K51 A82:A94 A78 K82:K94 K78 A108:A112 A105:A106 K108:K112 K105:K106 K136:K139 K132 A136:A139 A132 K163:K175 K159 A163:A175 A159 K189:K193 K186:K187 A189:A193 A186:A187 K217:K220 K213 A217:A220 A213 K244:K1048576 K240 A244:A1048576 A240 K114:K121 A114:A121 A141:A148 K141:K148 A195:A202 K195:K202 A222:A229 K222:K229 A15:A22 K15:K22 K42:K43 A42:A43 K69:K70 A69:A70 K96:K103 A96:A103 A123:A124 K123:K124 K150:K151 A150:A151 A177:A184 K177:K184 K204:K205 A204:A205 K231:K232 A231:A232">
    <cfRule type="containsText" dxfId="157" priority="138" operator="containsText" text="NOT OK">
      <formula>NOT(ISERROR(SEARCH("NOT OK",A1)))</formula>
    </cfRule>
  </conditionalFormatting>
  <conditionalFormatting sqref="K44 A44">
    <cfRule type="containsText" dxfId="156" priority="104" operator="containsText" text="NOT OK">
      <formula>NOT(ISERROR(SEARCH("NOT OK",A44)))</formula>
    </cfRule>
  </conditionalFormatting>
  <conditionalFormatting sqref="K71 A71">
    <cfRule type="containsText" dxfId="155" priority="102" operator="containsText" text="NOT OK">
      <formula>NOT(ISERROR(SEARCH("NOT OK",A71)))</formula>
    </cfRule>
  </conditionalFormatting>
  <conditionalFormatting sqref="K125 A125">
    <cfRule type="containsText" dxfId="154" priority="100" operator="containsText" text="NOT OK">
      <formula>NOT(ISERROR(SEARCH("NOT OK",A125)))</formula>
    </cfRule>
  </conditionalFormatting>
  <conditionalFormatting sqref="K152 A152">
    <cfRule type="containsText" dxfId="153" priority="98" operator="containsText" text="NOT OK">
      <formula>NOT(ISERROR(SEARCH("NOT OK",A152)))</formula>
    </cfRule>
  </conditionalFormatting>
  <conditionalFormatting sqref="A206 K206">
    <cfRule type="containsText" dxfId="152" priority="96" operator="containsText" text="NOT OK">
      <formula>NOT(ISERROR(SEARCH("NOT OK",A206)))</formula>
    </cfRule>
  </conditionalFormatting>
  <conditionalFormatting sqref="A233 K233">
    <cfRule type="containsText" dxfId="151" priority="94" operator="containsText" text="NOT OK">
      <formula>NOT(ISERROR(SEARCH("NOT OK",A233)))</formula>
    </cfRule>
  </conditionalFormatting>
  <conditionalFormatting sqref="K26 A26">
    <cfRule type="containsText" dxfId="150" priority="92" operator="containsText" text="NOT OK">
      <formula>NOT(ISERROR(SEARCH("NOT OK",A26)))</formula>
    </cfRule>
  </conditionalFormatting>
  <conditionalFormatting sqref="K107 A107">
    <cfRule type="containsText" dxfId="149" priority="89" operator="containsText" text="NOT OK">
      <formula>NOT(ISERROR(SEARCH("NOT OK",A107)))</formula>
    </cfRule>
  </conditionalFormatting>
  <conditionalFormatting sqref="K188 A188">
    <cfRule type="containsText" dxfId="148" priority="86" operator="containsText" text="NOT OK">
      <formula>NOT(ISERROR(SEARCH("NOT OK",A188)))</formula>
    </cfRule>
  </conditionalFormatting>
  <conditionalFormatting sqref="K48:K49 A48:A49">
    <cfRule type="containsText" dxfId="147" priority="63" operator="containsText" text="NOT OK">
      <formula>NOT(ISERROR(SEARCH("NOT OK",A48)))</formula>
    </cfRule>
  </conditionalFormatting>
  <conditionalFormatting sqref="K75:K76 A75:A76">
    <cfRule type="containsText" dxfId="146" priority="60" operator="containsText" text="NOT OK">
      <formula>NOT(ISERROR(SEARCH("NOT OK",A75)))</formula>
    </cfRule>
  </conditionalFormatting>
  <conditionalFormatting sqref="K23:K25 A23:A25">
    <cfRule type="containsText" dxfId="145" priority="44" operator="containsText" text="NOT OK">
      <formula>NOT(ISERROR(SEARCH("NOT OK",A23)))</formula>
    </cfRule>
  </conditionalFormatting>
  <conditionalFormatting sqref="A50:A51 K50:K51">
    <cfRule type="containsText" dxfId="144" priority="42" operator="containsText" text="NOT OK">
      <formula>NOT(ISERROR(SEARCH("NOT OK",A50)))</formula>
    </cfRule>
  </conditionalFormatting>
  <conditionalFormatting sqref="A77:A78 K77:K78">
    <cfRule type="containsText" dxfId="143" priority="40" operator="containsText" text="NOT OK">
      <formula>NOT(ISERROR(SEARCH("NOT OK",A77)))</formula>
    </cfRule>
  </conditionalFormatting>
  <conditionalFormatting sqref="A104:A106 K104:K106">
    <cfRule type="containsText" dxfId="142" priority="34" operator="containsText" text="NOT OK">
      <formula>NOT(ISERROR(SEARCH("NOT OK",A104)))</formula>
    </cfRule>
  </conditionalFormatting>
  <conditionalFormatting sqref="K239:K240 A239:A240">
    <cfRule type="containsText" dxfId="141" priority="39" operator="containsText" text="NOT OK">
      <formula>NOT(ISERROR(SEARCH("NOT OK",A239)))</formula>
    </cfRule>
  </conditionalFormatting>
  <conditionalFormatting sqref="K212:K213 A212:A213">
    <cfRule type="containsText" dxfId="140" priority="38" operator="containsText" text="NOT OK">
      <formula>NOT(ISERROR(SEARCH("NOT OK",A212)))</formula>
    </cfRule>
  </conditionalFormatting>
  <conditionalFormatting sqref="K185:K187 A185:A187">
    <cfRule type="containsText" dxfId="139" priority="37" operator="containsText" text="NOT OK">
      <formula>NOT(ISERROR(SEARCH("NOT OK",A185)))</formula>
    </cfRule>
  </conditionalFormatting>
  <conditionalFormatting sqref="K158:K159 A158:A159">
    <cfRule type="containsText" dxfId="138" priority="36" operator="containsText" text="NOT OK">
      <formula>NOT(ISERROR(SEARCH("NOT OK",A158)))</formula>
    </cfRule>
  </conditionalFormatting>
  <conditionalFormatting sqref="K131:K132 A131:A132">
    <cfRule type="containsText" dxfId="137" priority="35" operator="containsText" text="NOT OK">
      <formula>NOT(ISERROR(SEARCH("NOT OK",A131)))</formula>
    </cfRule>
  </conditionalFormatting>
  <conditionalFormatting sqref="K54 K52 A54 A52">
    <cfRule type="containsText" dxfId="136" priority="33" operator="containsText" text="NOT OK">
      <formula>NOT(ISERROR(SEARCH("NOT OK",A52)))</formula>
    </cfRule>
  </conditionalFormatting>
  <conditionalFormatting sqref="K53 A53">
    <cfRule type="containsText" dxfId="135" priority="32" operator="containsText" text="NOT OK">
      <formula>NOT(ISERROR(SEARCH("NOT OK",A53)))</formula>
    </cfRule>
  </conditionalFormatting>
  <conditionalFormatting sqref="K52 A52">
    <cfRule type="containsText" dxfId="134" priority="31" operator="containsText" text="NOT OK">
      <formula>NOT(ISERROR(SEARCH("NOT OK",A52)))</formula>
    </cfRule>
  </conditionalFormatting>
  <conditionalFormatting sqref="K81 K79 A81 A79">
    <cfRule type="containsText" dxfId="133" priority="30" operator="containsText" text="NOT OK">
      <formula>NOT(ISERROR(SEARCH("NOT OK",A79)))</formula>
    </cfRule>
  </conditionalFormatting>
  <conditionalFormatting sqref="K80 A80">
    <cfRule type="containsText" dxfId="132" priority="29" operator="containsText" text="NOT OK">
      <formula>NOT(ISERROR(SEARCH("NOT OK",A80)))</formula>
    </cfRule>
  </conditionalFormatting>
  <conditionalFormatting sqref="K79 A79">
    <cfRule type="containsText" dxfId="131" priority="28" operator="containsText" text="NOT OK">
      <formula>NOT(ISERROR(SEARCH("NOT OK",A79)))</formula>
    </cfRule>
  </conditionalFormatting>
  <conditionalFormatting sqref="A135 A133 K135 K133">
    <cfRule type="containsText" dxfId="130" priority="27" operator="containsText" text="NOT OK">
      <formula>NOT(ISERROR(SEARCH("NOT OK",A133)))</formula>
    </cfRule>
  </conditionalFormatting>
  <conditionalFormatting sqref="K134 A134">
    <cfRule type="containsText" dxfId="129" priority="26" operator="containsText" text="NOT OK">
      <formula>NOT(ISERROR(SEARCH("NOT OK",A134)))</formula>
    </cfRule>
  </conditionalFormatting>
  <conditionalFormatting sqref="A133 K133">
    <cfRule type="containsText" dxfId="128" priority="25" operator="containsText" text="NOT OK">
      <formula>NOT(ISERROR(SEARCH("NOT OK",A133)))</formula>
    </cfRule>
  </conditionalFormatting>
  <conditionalFormatting sqref="A162 A160 K162 K160">
    <cfRule type="containsText" dxfId="127" priority="24" operator="containsText" text="NOT OK">
      <formula>NOT(ISERROR(SEARCH("NOT OK",A160)))</formula>
    </cfRule>
  </conditionalFormatting>
  <conditionalFormatting sqref="K161 A161">
    <cfRule type="containsText" dxfId="126" priority="23" operator="containsText" text="NOT OK">
      <formula>NOT(ISERROR(SEARCH("NOT OK",A161)))</formula>
    </cfRule>
  </conditionalFormatting>
  <conditionalFormatting sqref="A160 K160">
    <cfRule type="containsText" dxfId="125" priority="22" operator="containsText" text="NOT OK">
      <formula>NOT(ISERROR(SEARCH("NOT OK",A160)))</formula>
    </cfRule>
  </conditionalFormatting>
  <conditionalFormatting sqref="K216 K214 A216 A214">
    <cfRule type="containsText" dxfId="124" priority="21" operator="containsText" text="NOT OK">
      <formula>NOT(ISERROR(SEARCH("NOT OK",A214)))</formula>
    </cfRule>
  </conditionalFormatting>
  <conditionalFormatting sqref="K215 A215">
    <cfRule type="containsText" dxfId="123" priority="20" operator="containsText" text="NOT OK">
      <formula>NOT(ISERROR(SEARCH("NOT OK",A215)))</formula>
    </cfRule>
  </conditionalFormatting>
  <conditionalFormatting sqref="K214 A214">
    <cfRule type="containsText" dxfId="122" priority="19" operator="containsText" text="NOT OK">
      <formula>NOT(ISERROR(SEARCH("NOT OK",A214)))</formula>
    </cfRule>
  </conditionalFormatting>
  <conditionalFormatting sqref="K243 K241 A243 A241">
    <cfRule type="containsText" dxfId="121" priority="18" operator="containsText" text="NOT OK">
      <formula>NOT(ISERROR(SEARCH("NOT OK",A241)))</formula>
    </cfRule>
  </conditionalFormatting>
  <conditionalFormatting sqref="K242 A242">
    <cfRule type="containsText" dxfId="120" priority="17" operator="containsText" text="NOT OK">
      <formula>NOT(ISERROR(SEARCH("NOT OK",A242)))</formula>
    </cfRule>
  </conditionalFormatting>
  <conditionalFormatting sqref="K241 A241">
    <cfRule type="containsText" dxfId="119" priority="16" operator="containsText" text="NOT OK">
      <formula>NOT(ISERROR(SEARCH("NOT OK",A241)))</formula>
    </cfRule>
  </conditionalFormatting>
  <conditionalFormatting sqref="K32 A32">
    <cfRule type="containsText" dxfId="118" priority="15" operator="containsText" text="NOT OK">
      <formula>NOT(ISERROR(SEARCH("NOT OK",A32)))</formula>
    </cfRule>
  </conditionalFormatting>
  <conditionalFormatting sqref="K59 A59">
    <cfRule type="containsText" dxfId="117" priority="14" operator="containsText" text="NOT OK">
      <formula>NOT(ISERROR(SEARCH("NOT OK",A59)))</formula>
    </cfRule>
  </conditionalFormatting>
  <conditionalFormatting sqref="A113 K113">
    <cfRule type="containsText" dxfId="116" priority="13" operator="containsText" text="NOT OK">
      <formula>NOT(ISERROR(SEARCH("NOT OK",A113)))</formula>
    </cfRule>
  </conditionalFormatting>
  <conditionalFormatting sqref="A140 K140">
    <cfRule type="containsText" dxfId="115" priority="12" operator="containsText" text="NOT OK">
      <formula>NOT(ISERROR(SEARCH("NOT OK",A140)))</formula>
    </cfRule>
  </conditionalFormatting>
  <conditionalFormatting sqref="K194 A194">
    <cfRule type="containsText" dxfId="114" priority="11" operator="containsText" text="NOT OK">
      <formula>NOT(ISERROR(SEARCH("NOT OK",A194)))</formula>
    </cfRule>
  </conditionalFormatting>
  <conditionalFormatting sqref="K221 A221">
    <cfRule type="containsText" dxfId="113" priority="10" operator="containsText" text="NOT OK">
      <formula>NOT(ISERROR(SEARCH("NOT OK",A221)))</formula>
    </cfRule>
  </conditionalFormatting>
  <conditionalFormatting sqref="A14 K14">
    <cfRule type="containsText" dxfId="112" priority="9" operator="containsText" text="NOT OK">
      <formula>NOT(ISERROR(SEARCH("NOT OK",A14)))</formula>
    </cfRule>
  </conditionalFormatting>
  <conditionalFormatting sqref="A41 K41">
    <cfRule type="containsText" dxfId="111" priority="8" operator="containsText" text="NOT OK">
      <formula>NOT(ISERROR(SEARCH("NOT OK",A41)))</formula>
    </cfRule>
  </conditionalFormatting>
  <conditionalFormatting sqref="A68 K68">
    <cfRule type="containsText" dxfId="110" priority="7" operator="containsText" text="NOT OK">
      <formula>NOT(ISERROR(SEARCH("NOT OK",A68)))</formula>
    </cfRule>
  </conditionalFormatting>
  <conditionalFormatting sqref="K95 A95">
    <cfRule type="containsText" dxfId="109" priority="6" operator="containsText" text="NOT OK">
      <formula>NOT(ISERROR(SEARCH("NOT OK",A95)))</formula>
    </cfRule>
  </conditionalFormatting>
  <conditionalFormatting sqref="K122 A122">
    <cfRule type="containsText" dxfId="108" priority="5" operator="containsText" text="NOT OK">
      <formula>NOT(ISERROR(SEARCH("NOT OK",A122)))</formula>
    </cfRule>
  </conditionalFormatting>
  <conditionalFormatting sqref="K149 A149">
    <cfRule type="containsText" dxfId="107" priority="4" operator="containsText" text="NOT OK">
      <formula>NOT(ISERROR(SEARCH("NOT OK",A149)))</formula>
    </cfRule>
  </conditionalFormatting>
  <conditionalFormatting sqref="A176 K176">
    <cfRule type="containsText" dxfId="106" priority="3" operator="containsText" text="NOT OK">
      <formula>NOT(ISERROR(SEARCH("NOT OK",A176)))</formula>
    </cfRule>
  </conditionalFormatting>
  <conditionalFormatting sqref="A203 K203">
    <cfRule type="containsText" dxfId="105" priority="2" operator="containsText" text="NOT OK">
      <formula>NOT(ISERROR(SEARCH("NOT OK",A203)))</formula>
    </cfRule>
  </conditionalFormatting>
  <conditionalFormatting sqref="A230 K230">
    <cfRule type="containsText" dxfId="104" priority="1" operator="containsText" text="NOT OK">
      <formula>NOT(ISERROR(SEARCH("NOT OK",A230)))</formula>
    </cfRule>
  </conditionalFormatting>
  <printOptions horizontalCentered="1"/>
  <pageMargins left="0.55118110236220474" right="0.51181102362204722" top="0.74803149606299213" bottom="0.74803149606299213" header="0.31496062992125984" footer="0.31496062992125984"/>
  <pageSetup paperSize="9" scale="67" fitToHeight="4" orientation="portrait" r:id="rId1"/>
  <headerFooter alignWithMargins="0">
    <oddHeader>&amp;LMonthly Air Transport Statistics : Phuket International Airport</oddHeader>
  </headerFooter>
  <rowBreaks count="2" manualBreakCount="2">
    <brk id="82" min="11" max="22" man="1"/>
    <brk id="163" min="11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AB244"/>
  <sheetViews>
    <sheetView topLeftCell="H55" zoomScale="98" zoomScaleNormal="98" workbookViewId="0">
      <selection activeCell="I267" sqref="I266:I267"/>
    </sheetView>
  </sheetViews>
  <sheetFormatPr defaultColWidth="9.140625" defaultRowHeight="12.75"/>
  <cols>
    <col min="1" max="1" width="9.140625" style="4"/>
    <col min="2" max="2" width="12.42578125" style="1" customWidth="1"/>
    <col min="3" max="3" width="10.85546875" style="1" customWidth="1"/>
    <col min="4" max="4" width="11.140625" style="1" customWidth="1"/>
    <col min="5" max="5" width="11.2851562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9.140625" style="2" bestFit="1" customWidth="1"/>
    <col min="10" max="10" width="7" style="1" customWidth="1"/>
    <col min="11" max="11" width="9.140625" style="4"/>
    <col min="12" max="12" width="13" style="1" customWidth="1"/>
    <col min="13" max="13" width="12.140625" style="1" customWidth="1"/>
    <col min="14" max="14" width="12" style="1" customWidth="1"/>
    <col min="15" max="15" width="14.28515625" style="1" bestFit="1" customWidth="1"/>
    <col min="16" max="16" width="11" style="1" customWidth="1"/>
    <col min="17" max="17" width="13.42578125" style="1" customWidth="1"/>
    <col min="18" max="18" width="11.7109375" style="1" customWidth="1"/>
    <col min="19" max="19" width="11.5703125" style="1" customWidth="1"/>
    <col min="20" max="20" width="14.28515625" style="1" bestFit="1" customWidth="1"/>
    <col min="21" max="21" width="11" style="1" customWidth="1"/>
    <col min="22" max="22" width="11.7109375" style="1" customWidth="1"/>
    <col min="23" max="23" width="12.28515625" style="2" bestFit="1" customWidth="1"/>
    <col min="24" max="24" width="7.7109375" style="2" bestFit="1" customWidth="1"/>
    <col min="25" max="25" width="6.140625" style="1" bestFit="1" customWidth="1"/>
    <col min="26" max="26" width="7.140625" style="1" bestFit="1" customWidth="1"/>
    <col min="27" max="27" width="7.7109375" style="3" bestFit="1" customWidth="1"/>
    <col min="28" max="28" width="7.140625" style="1" bestFit="1" customWidth="1"/>
    <col min="29" max="16384" width="9.140625" style="1"/>
  </cols>
  <sheetData>
    <row r="1" spans="1:28" ht="13.5" thickBot="1"/>
    <row r="2" spans="1:28" ht="13.5" thickTop="1">
      <c r="B2" s="657" t="s">
        <v>0</v>
      </c>
      <c r="C2" s="658"/>
      <c r="D2" s="658"/>
      <c r="E2" s="658"/>
      <c r="F2" s="658"/>
      <c r="G2" s="658"/>
      <c r="H2" s="658"/>
      <c r="I2" s="659"/>
      <c r="J2" s="4"/>
      <c r="L2" s="660" t="s">
        <v>1</v>
      </c>
      <c r="M2" s="661"/>
      <c r="N2" s="661"/>
      <c r="O2" s="661"/>
      <c r="P2" s="661"/>
      <c r="Q2" s="661"/>
      <c r="R2" s="661"/>
      <c r="S2" s="661"/>
      <c r="T2" s="661"/>
      <c r="U2" s="661"/>
      <c r="V2" s="661"/>
      <c r="W2" s="662"/>
    </row>
    <row r="3" spans="1:28" ht="13.5" thickBot="1">
      <c r="B3" s="663" t="s">
        <v>46</v>
      </c>
      <c r="C3" s="664"/>
      <c r="D3" s="664"/>
      <c r="E3" s="664"/>
      <c r="F3" s="664"/>
      <c r="G3" s="664"/>
      <c r="H3" s="664"/>
      <c r="I3" s="665"/>
      <c r="J3" s="4"/>
      <c r="L3" s="666" t="s">
        <v>48</v>
      </c>
      <c r="M3" s="667"/>
      <c r="N3" s="667"/>
      <c r="O3" s="667"/>
      <c r="P3" s="667"/>
      <c r="Q3" s="667"/>
      <c r="R3" s="667"/>
      <c r="S3" s="667"/>
      <c r="T3" s="667"/>
      <c r="U3" s="667"/>
      <c r="V3" s="667"/>
      <c r="W3" s="668"/>
    </row>
    <row r="4" spans="1:28" ht="14.25" thickTop="1" thickBot="1">
      <c r="B4" s="104"/>
      <c r="C4" s="105"/>
      <c r="D4" s="105"/>
      <c r="E4" s="105"/>
      <c r="F4" s="105"/>
      <c r="G4" s="105"/>
      <c r="H4" s="105"/>
      <c r="I4" s="106"/>
      <c r="J4" s="4"/>
      <c r="L4" s="52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</row>
    <row r="5" spans="1:28" ht="14.25" thickTop="1" thickBot="1">
      <c r="B5" s="107"/>
      <c r="C5" s="669" t="s">
        <v>65</v>
      </c>
      <c r="D5" s="670"/>
      <c r="E5" s="671"/>
      <c r="F5" s="669" t="s">
        <v>66</v>
      </c>
      <c r="G5" s="670"/>
      <c r="H5" s="671"/>
      <c r="I5" s="108" t="s">
        <v>2</v>
      </c>
      <c r="J5" s="4"/>
      <c r="L5" s="12"/>
      <c r="M5" s="672" t="s">
        <v>65</v>
      </c>
      <c r="N5" s="673"/>
      <c r="O5" s="673"/>
      <c r="P5" s="673"/>
      <c r="Q5" s="674"/>
      <c r="R5" s="672" t="s">
        <v>66</v>
      </c>
      <c r="S5" s="673"/>
      <c r="T5" s="673"/>
      <c r="U5" s="673"/>
      <c r="V5" s="674"/>
      <c r="W5" s="13" t="s">
        <v>2</v>
      </c>
    </row>
    <row r="6" spans="1:28" ht="13.5" thickTop="1">
      <c r="B6" s="109" t="s">
        <v>3</v>
      </c>
      <c r="C6" s="110"/>
      <c r="D6" s="111"/>
      <c r="E6" s="112"/>
      <c r="F6" s="110"/>
      <c r="G6" s="111"/>
      <c r="H6" s="112"/>
      <c r="I6" s="113" t="s">
        <v>4</v>
      </c>
      <c r="J6" s="4"/>
      <c r="L6" s="14" t="s">
        <v>3</v>
      </c>
      <c r="M6" s="20"/>
      <c r="N6" s="16"/>
      <c r="O6" s="17"/>
      <c r="P6" s="18"/>
      <c r="Q6" s="21"/>
      <c r="R6" s="20"/>
      <c r="S6" s="16"/>
      <c r="T6" s="17"/>
      <c r="U6" s="18"/>
      <c r="V6" s="21"/>
      <c r="W6" s="22" t="s">
        <v>4</v>
      </c>
    </row>
    <row r="7" spans="1:28" ht="13.5" thickBot="1">
      <c r="B7" s="114"/>
      <c r="C7" s="115" t="s">
        <v>5</v>
      </c>
      <c r="D7" s="116" t="s">
        <v>6</v>
      </c>
      <c r="E7" s="635" t="s">
        <v>7</v>
      </c>
      <c r="F7" s="115" t="s">
        <v>5</v>
      </c>
      <c r="G7" s="116" t="s">
        <v>6</v>
      </c>
      <c r="H7" s="410" t="s">
        <v>7</v>
      </c>
      <c r="I7" s="118"/>
      <c r="J7" s="4"/>
      <c r="L7" s="23"/>
      <c r="M7" s="28" t="s">
        <v>8</v>
      </c>
      <c r="N7" s="25" t="s">
        <v>9</v>
      </c>
      <c r="O7" s="26" t="s">
        <v>31</v>
      </c>
      <c r="P7" s="27" t="s">
        <v>32</v>
      </c>
      <c r="Q7" s="26" t="s">
        <v>7</v>
      </c>
      <c r="R7" s="28" t="s">
        <v>8</v>
      </c>
      <c r="S7" s="25" t="s">
        <v>9</v>
      </c>
      <c r="T7" s="26" t="s">
        <v>31</v>
      </c>
      <c r="U7" s="27" t="s">
        <v>32</v>
      </c>
      <c r="V7" s="26" t="s">
        <v>7</v>
      </c>
      <c r="W7" s="29"/>
    </row>
    <row r="8" spans="1:28" ht="6" customHeight="1" thickTop="1">
      <c r="B8" s="109"/>
      <c r="C8" s="119"/>
      <c r="D8" s="120"/>
      <c r="E8" s="152"/>
      <c r="F8" s="119"/>
      <c r="G8" s="120"/>
      <c r="H8" s="152"/>
      <c r="I8" s="122"/>
      <c r="J8" s="4"/>
      <c r="L8" s="14"/>
      <c r="M8" s="34"/>
      <c r="N8" s="31"/>
      <c r="O8" s="32"/>
      <c r="P8" s="33"/>
      <c r="Q8" s="35"/>
      <c r="R8" s="34"/>
      <c r="S8" s="31"/>
      <c r="T8" s="32"/>
      <c r="U8" s="33"/>
      <c r="V8" s="35"/>
      <c r="W8" s="36"/>
    </row>
    <row r="9" spans="1:28">
      <c r="A9" s="350" t="str">
        <f>IF(ISERROR(F9/G9)," ",IF(F9/G9&gt;0.5,IF(F9/G9&lt;1.5," ","NOT OK"),"NOT OK"))</f>
        <v xml:space="preserve"> </v>
      </c>
      <c r="B9" s="109" t="s">
        <v>10</v>
      </c>
      <c r="C9" s="376">
        <v>0</v>
      </c>
      <c r="D9" s="370">
        <v>0</v>
      </c>
      <c r="E9" s="149">
        <f>SUM(C9:D9)</f>
        <v>0</v>
      </c>
      <c r="F9" s="376">
        <v>26</v>
      </c>
      <c r="G9" s="370">
        <v>27</v>
      </c>
      <c r="H9" s="149">
        <f>SUM(F9:G9)</f>
        <v>53</v>
      </c>
      <c r="I9" s="126">
        <f>IF(E9=0,0,((H9/E9)-1)*100)</f>
        <v>0</v>
      </c>
      <c r="J9" s="4"/>
      <c r="L9" s="14" t="s">
        <v>10</v>
      </c>
      <c r="M9" s="386">
        <v>0</v>
      </c>
      <c r="N9" s="384">
        <v>0</v>
      </c>
      <c r="O9" s="170">
        <f>+M9+N9</f>
        <v>0</v>
      </c>
      <c r="P9" s="383">
        <v>0</v>
      </c>
      <c r="Q9" s="170">
        <f t="shared" ref="Q9" si="0">O9+P9</f>
        <v>0</v>
      </c>
      <c r="R9" s="386">
        <v>4265</v>
      </c>
      <c r="S9" s="384">
        <v>4266</v>
      </c>
      <c r="T9" s="170">
        <f>+R9+S9</f>
        <v>8531</v>
      </c>
      <c r="U9" s="383">
        <v>0</v>
      </c>
      <c r="V9" s="170">
        <f t="shared" ref="V9:V11" si="1">T9+U9</f>
        <v>8531</v>
      </c>
      <c r="W9" s="41">
        <f>IF(Q9=0,0,((V9/Q9)-1)*100)</f>
        <v>0</v>
      </c>
    </row>
    <row r="10" spans="1:28">
      <c r="A10" s="350" t="str">
        <f>IF(ISERROR(F10/G10)," ",IF(F10/G10&gt;0.5,IF(F10/G10&lt;1.5," ","NOT OK"),"NOT OK"))</f>
        <v xml:space="preserve"> </v>
      </c>
      <c r="B10" s="109" t="s">
        <v>11</v>
      </c>
      <c r="C10" s="376">
        <v>2</v>
      </c>
      <c r="D10" s="370">
        <v>2</v>
      </c>
      <c r="E10" s="149">
        <f>SUM(C10:D10)</f>
        <v>4</v>
      </c>
      <c r="F10" s="376">
        <v>25</v>
      </c>
      <c r="G10" s="370">
        <v>25</v>
      </c>
      <c r="H10" s="149">
        <f>SUM(F10:G10)</f>
        <v>50</v>
      </c>
      <c r="I10" s="126">
        <f>IF(E10=0,0,((H10/E10)-1)*100)</f>
        <v>1150</v>
      </c>
      <c r="J10" s="4"/>
      <c r="K10" s="7"/>
      <c r="L10" s="14" t="s">
        <v>11</v>
      </c>
      <c r="M10" s="386">
        <v>297</v>
      </c>
      <c r="N10" s="384">
        <v>239</v>
      </c>
      <c r="O10" s="170">
        <f t="shared" ref="O10:O11" si="2">+M10+N10</f>
        <v>536</v>
      </c>
      <c r="P10" s="383">
        <v>0</v>
      </c>
      <c r="Q10" s="170">
        <f>O10+P10</f>
        <v>536</v>
      </c>
      <c r="R10" s="386">
        <v>4320</v>
      </c>
      <c r="S10" s="384">
        <v>4231</v>
      </c>
      <c r="T10" s="170">
        <f t="shared" ref="T10:T13" si="3">+R10+S10</f>
        <v>8551</v>
      </c>
      <c r="U10" s="383">
        <v>0</v>
      </c>
      <c r="V10" s="170">
        <f>T10+U10</f>
        <v>8551</v>
      </c>
      <c r="W10" s="41">
        <f>IF(Q10=0,0,((V10/Q10)-1)*100)</f>
        <v>1495.3358208955224</v>
      </c>
    </row>
    <row r="11" spans="1:28" ht="13.5" thickBot="1">
      <c r="A11" s="350" t="str">
        <f>IF(ISERROR(F11/G11)," ",IF(F11/G11&gt;0.5,IF(F11/G11&lt;1.5," ","NOT OK"),"NOT OK"))</f>
        <v xml:space="preserve"> </v>
      </c>
      <c r="B11" s="114" t="s">
        <v>12</v>
      </c>
      <c r="C11" s="378">
        <v>9</v>
      </c>
      <c r="D11" s="371">
        <v>9</v>
      </c>
      <c r="E11" s="149">
        <f>SUM(C11:D11)</f>
        <v>18</v>
      </c>
      <c r="F11" s="378">
        <v>27</v>
      </c>
      <c r="G11" s="371">
        <v>27</v>
      </c>
      <c r="H11" s="149">
        <f>SUM(F11:G11)</f>
        <v>54</v>
      </c>
      <c r="I11" s="126">
        <f>IF(E11=0,0,((H11/E11)-1)*100)</f>
        <v>200</v>
      </c>
      <c r="J11" s="4"/>
      <c r="K11" s="7"/>
      <c r="L11" s="23" t="s">
        <v>12</v>
      </c>
      <c r="M11" s="386">
        <v>1364</v>
      </c>
      <c r="N11" s="384">
        <v>1180</v>
      </c>
      <c r="O11" s="170">
        <f t="shared" si="2"/>
        <v>2544</v>
      </c>
      <c r="P11" s="383">
        <v>0</v>
      </c>
      <c r="Q11" s="219">
        <f t="shared" ref="Q11" si="4">O11+P11</f>
        <v>2544</v>
      </c>
      <c r="R11" s="386">
        <v>4309</v>
      </c>
      <c r="S11" s="384">
        <v>4209</v>
      </c>
      <c r="T11" s="170">
        <f t="shared" si="3"/>
        <v>8518</v>
      </c>
      <c r="U11" s="383">
        <v>0</v>
      </c>
      <c r="V11" s="219">
        <f t="shared" si="1"/>
        <v>8518</v>
      </c>
      <c r="W11" s="41">
        <f>IF(Q11=0,0,((V11/Q11)-1)*100)</f>
        <v>234.82704402515725</v>
      </c>
    </row>
    <row r="12" spans="1:28" ht="14.25" thickTop="1" thickBot="1">
      <c r="A12" s="350" t="str">
        <f>IF(ISERROR(F12/G12)," ",IF(F12/G12&gt;0.5,IF(F12/G12&lt;1.5," ","NOT OK"),"NOT OK"))</f>
        <v xml:space="preserve"> </v>
      </c>
      <c r="B12" s="129" t="s">
        <v>57</v>
      </c>
      <c r="C12" s="130">
        <f t="shared" ref="C12:E12" si="5">+C9+C10+C11</f>
        <v>11</v>
      </c>
      <c r="D12" s="131">
        <f t="shared" si="5"/>
        <v>11</v>
      </c>
      <c r="E12" s="150">
        <f t="shared" si="5"/>
        <v>22</v>
      </c>
      <c r="F12" s="130">
        <f t="shared" ref="F12:H12" si="6">+F9+F10+F11</f>
        <v>78</v>
      </c>
      <c r="G12" s="131">
        <f t="shared" si="6"/>
        <v>79</v>
      </c>
      <c r="H12" s="150">
        <f t="shared" si="6"/>
        <v>157</v>
      </c>
      <c r="I12" s="133">
        <f>IF(E12=0,0,((H12/E12)-1)*100)</f>
        <v>613.63636363636363</v>
      </c>
      <c r="J12" s="4"/>
      <c r="L12" s="42" t="s">
        <v>57</v>
      </c>
      <c r="M12" s="46">
        <f t="shared" ref="M12:N12" si="7">+M9+M10+M11</f>
        <v>1661</v>
      </c>
      <c r="N12" s="44">
        <f t="shared" si="7"/>
        <v>1419</v>
      </c>
      <c r="O12" s="315">
        <f>+O9+O10+O11</f>
        <v>3080</v>
      </c>
      <c r="P12" s="44">
        <f t="shared" ref="P12:Q12" si="8">+P9+P10+P11</f>
        <v>0</v>
      </c>
      <c r="Q12" s="171">
        <f t="shared" si="8"/>
        <v>3080</v>
      </c>
      <c r="R12" s="46">
        <f t="shared" ref="R12:V12" si="9">+R9+R10+R11</f>
        <v>12894</v>
      </c>
      <c r="S12" s="44">
        <f t="shared" si="9"/>
        <v>12706</v>
      </c>
      <c r="T12" s="171">
        <f>+T9+T10+T11</f>
        <v>25600</v>
      </c>
      <c r="U12" s="44">
        <f t="shared" si="9"/>
        <v>0</v>
      </c>
      <c r="V12" s="171">
        <f t="shared" si="9"/>
        <v>25600</v>
      </c>
      <c r="W12" s="47">
        <f t="shared" ref="W12:W13" si="10">IF(Q12=0,0,((V12/Q12)-1)*100)</f>
        <v>731.16883116883105</v>
      </c>
    </row>
    <row r="13" spans="1:28" ht="14.25" thickTop="1" thickBot="1">
      <c r="A13" s="350" t="str">
        <f t="shared" ref="A13:A73" si="11">IF(ISERROR(F13/G13)," ",IF(F13/G13&gt;0.5,IF(F13/G13&lt;1.5," ","NOT OK"),"NOT OK"))</f>
        <v xml:space="preserve"> </v>
      </c>
      <c r="B13" s="109" t="s">
        <v>13</v>
      </c>
      <c r="C13" s="376">
        <v>9</v>
      </c>
      <c r="D13" s="370">
        <v>9</v>
      </c>
      <c r="E13" s="149">
        <f>SUM(C13:D13)</f>
        <v>18</v>
      </c>
      <c r="F13" s="376">
        <v>27</v>
      </c>
      <c r="G13" s="370">
        <v>26</v>
      </c>
      <c r="H13" s="149">
        <f>SUM(F13:G13)</f>
        <v>53</v>
      </c>
      <c r="I13" s="126">
        <f t="shared" ref="I13" si="12">IF(E13=0,0,((H13/E13)-1)*100)</f>
        <v>194.44444444444446</v>
      </c>
      <c r="J13" s="4"/>
      <c r="L13" s="14" t="s">
        <v>13</v>
      </c>
      <c r="M13" s="386">
        <v>1536</v>
      </c>
      <c r="N13" s="384">
        <v>1228</v>
      </c>
      <c r="O13" s="170">
        <f t="shared" ref="O13" si="13">+M13+N13</f>
        <v>2764</v>
      </c>
      <c r="P13" s="383">
        <v>0</v>
      </c>
      <c r="Q13" s="170">
        <f>O13+P13</f>
        <v>2764</v>
      </c>
      <c r="R13" s="386">
        <v>4550</v>
      </c>
      <c r="S13" s="384">
        <v>4364</v>
      </c>
      <c r="T13" s="170">
        <f t="shared" si="3"/>
        <v>8914</v>
      </c>
      <c r="U13" s="383">
        <v>0</v>
      </c>
      <c r="V13" s="170">
        <f>T13+U13</f>
        <v>8914</v>
      </c>
      <c r="W13" s="41">
        <f t="shared" si="10"/>
        <v>222.50361794500725</v>
      </c>
    </row>
    <row r="14" spans="1:28" ht="14.25" thickTop="1" thickBot="1">
      <c r="A14" s="350" t="str">
        <f>IF(ISERROR(F14/G14)," ",IF(F14/G14&gt;0.5,IF(F14/G14&lt;1.5," ","NOT OK"),"NOT OK"))</f>
        <v xml:space="preserve"> </v>
      </c>
      <c r="B14" s="129" t="s">
        <v>67</v>
      </c>
      <c r="C14" s="130">
        <f>+C12+C13</f>
        <v>20</v>
      </c>
      <c r="D14" s="132">
        <f t="shared" ref="D14:H14" si="14">+D12+D13</f>
        <v>20</v>
      </c>
      <c r="E14" s="641">
        <f t="shared" si="14"/>
        <v>40</v>
      </c>
      <c r="F14" s="130">
        <f t="shared" si="14"/>
        <v>105</v>
      </c>
      <c r="G14" s="132">
        <f t="shared" si="14"/>
        <v>105</v>
      </c>
      <c r="H14" s="641">
        <f t="shared" si="14"/>
        <v>210</v>
      </c>
      <c r="I14" s="133">
        <f>IF(E14=0,0,((H14/E14)-1)*100)</f>
        <v>425</v>
      </c>
      <c r="J14" s="4"/>
      <c r="L14" s="42" t="s">
        <v>67</v>
      </c>
      <c r="M14" s="46">
        <f>+M12+M13</f>
        <v>3197</v>
      </c>
      <c r="N14" s="44">
        <f t="shared" ref="N14:V14" si="15">+N12+N13</f>
        <v>2647</v>
      </c>
      <c r="O14" s="315">
        <f t="shared" si="15"/>
        <v>5844</v>
      </c>
      <c r="P14" s="44">
        <f t="shared" si="15"/>
        <v>0</v>
      </c>
      <c r="Q14" s="315">
        <f t="shared" si="15"/>
        <v>5844</v>
      </c>
      <c r="R14" s="46">
        <f t="shared" si="15"/>
        <v>17444</v>
      </c>
      <c r="S14" s="44">
        <f t="shared" si="15"/>
        <v>17070</v>
      </c>
      <c r="T14" s="315">
        <f t="shared" si="15"/>
        <v>34514</v>
      </c>
      <c r="U14" s="44">
        <f t="shared" si="15"/>
        <v>0</v>
      </c>
      <c r="V14" s="315">
        <f t="shared" si="15"/>
        <v>34514</v>
      </c>
      <c r="W14" s="47">
        <f>IF(Q14=0,0,((V14/Q14)-1)*100)</f>
        <v>490.58863791923341</v>
      </c>
      <c r="AB14" s="290"/>
    </row>
    <row r="15" spans="1:28" ht="13.5" thickTop="1">
      <c r="A15" s="350" t="str">
        <f>IF(ISERROR(F15/G15)," ",IF(F15/G15&gt;0.5,IF(F15/G15&lt;1.5," ","NOT OK"),"NOT OK"))</f>
        <v xml:space="preserve"> </v>
      </c>
      <c r="B15" s="109" t="s">
        <v>14</v>
      </c>
      <c r="C15" s="376">
        <v>8</v>
      </c>
      <c r="D15" s="370">
        <v>8</v>
      </c>
      <c r="E15" s="149">
        <f>SUM(C15:D15)</f>
        <v>16</v>
      </c>
      <c r="F15" s="376"/>
      <c r="G15" s="370"/>
      <c r="H15" s="149"/>
      <c r="I15" s="126"/>
      <c r="J15" s="4"/>
      <c r="L15" s="14" t="s">
        <v>14</v>
      </c>
      <c r="M15" s="386">
        <v>1328</v>
      </c>
      <c r="N15" s="384">
        <v>1354</v>
      </c>
      <c r="O15" s="314">
        <f>+M15+N15</f>
        <v>2682</v>
      </c>
      <c r="P15" s="383">
        <v>0</v>
      </c>
      <c r="Q15" s="170">
        <f>O15+P15</f>
        <v>2682</v>
      </c>
      <c r="R15" s="386"/>
      <c r="S15" s="384"/>
      <c r="T15" s="314"/>
      <c r="U15" s="383"/>
      <c r="V15" s="170"/>
      <c r="W15" s="41"/>
    </row>
    <row r="16" spans="1:28" ht="13.5" thickBot="1">
      <c r="A16" s="351" t="str">
        <f>IF(ISERROR(F16/G16)," ",IF(F16/G16&gt;0.5,IF(F16/G16&lt;1.5," ","NOT OK"),"NOT OK"))</f>
        <v xml:space="preserve"> </v>
      </c>
      <c r="B16" s="109" t="s">
        <v>15</v>
      </c>
      <c r="C16" s="376">
        <v>9</v>
      </c>
      <c r="D16" s="370">
        <v>9</v>
      </c>
      <c r="E16" s="149">
        <f>SUM(C16:D16)</f>
        <v>18</v>
      </c>
      <c r="F16" s="376"/>
      <c r="G16" s="370"/>
      <c r="H16" s="149"/>
      <c r="I16" s="126"/>
      <c r="J16" s="8"/>
      <c r="L16" s="14" t="s">
        <v>15</v>
      </c>
      <c r="M16" s="386">
        <v>1490</v>
      </c>
      <c r="N16" s="384">
        <v>1345</v>
      </c>
      <c r="O16" s="170">
        <f>+M16+N16</f>
        <v>2835</v>
      </c>
      <c r="P16" s="383">
        <v>0</v>
      </c>
      <c r="Q16" s="170">
        <f>O16+P16</f>
        <v>2835</v>
      </c>
      <c r="R16" s="386"/>
      <c r="S16" s="384"/>
      <c r="T16" s="170"/>
      <c r="U16" s="383"/>
      <c r="V16" s="170"/>
      <c r="W16" s="41"/>
    </row>
    <row r="17" spans="1:27" ht="14.25" thickTop="1" thickBot="1">
      <c r="A17" s="350" t="str">
        <f>IF(ISERROR(F17/G17)," ",IF(F17/G17&gt;0.5,IF(F17/G17&lt;1.5," ","NOT OK"),"NOT OK"))</f>
        <v xml:space="preserve"> </v>
      </c>
      <c r="B17" s="129" t="s">
        <v>61</v>
      </c>
      <c r="C17" s="130">
        <f t="shared" ref="C17:E17" si="16">+C13+C15+C16</f>
        <v>26</v>
      </c>
      <c r="D17" s="131">
        <f t="shared" si="16"/>
        <v>26</v>
      </c>
      <c r="E17" s="150">
        <f t="shared" si="16"/>
        <v>52</v>
      </c>
      <c r="F17" s="130"/>
      <c r="G17" s="131"/>
      <c r="H17" s="150"/>
      <c r="I17" s="133"/>
      <c r="J17" s="4"/>
      <c r="L17" s="42" t="s">
        <v>61</v>
      </c>
      <c r="M17" s="46">
        <f t="shared" ref="M17:Q17" si="17">+M13+M15+M16</f>
        <v>4354</v>
      </c>
      <c r="N17" s="44">
        <f t="shared" si="17"/>
        <v>3927</v>
      </c>
      <c r="O17" s="171">
        <f t="shared" si="17"/>
        <v>8281</v>
      </c>
      <c r="P17" s="44">
        <f t="shared" si="17"/>
        <v>0</v>
      </c>
      <c r="Q17" s="171">
        <f t="shared" si="17"/>
        <v>8281</v>
      </c>
      <c r="R17" s="46"/>
      <c r="S17" s="44"/>
      <c r="T17" s="171"/>
      <c r="U17" s="44"/>
      <c r="V17" s="171"/>
      <c r="W17" s="47"/>
    </row>
    <row r="18" spans="1:27" ht="13.5" thickTop="1">
      <c r="A18" s="350" t="str">
        <f t="shared" si="11"/>
        <v xml:space="preserve"> </v>
      </c>
      <c r="B18" s="109" t="s">
        <v>16</v>
      </c>
      <c r="C18" s="376">
        <v>8</v>
      </c>
      <c r="D18" s="370">
        <v>8</v>
      </c>
      <c r="E18" s="149">
        <f t="shared" ref="E18" si="18">SUM(C18:D18)</f>
        <v>16</v>
      </c>
      <c r="F18" s="376"/>
      <c r="G18" s="370"/>
      <c r="H18" s="149"/>
      <c r="I18" s="126"/>
      <c r="J18" s="8"/>
      <c r="L18" s="14" t="s">
        <v>16</v>
      </c>
      <c r="M18" s="386">
        <v>1372</v>
      </c>
      <c r="N18" s="384">
        <v>1334</v>
      </c>
      <c r="O18" s="170">
        <f t="shared" ref="O18:O19" si="19">+M18+N18</f>
        <v>2706</v>
      </c>
      <c r="P18" s="383">
        <v>0</v>
      </c>
      <c r="Q18" s="170">
        <f>O18+P18</f>
        <v>2706</v>
      </c>
      <c r="R18" s="386"/>
      <c r="S18" s="384"/>
      <c r="T18" s="170"/>
      <c r="U18" s="383"/>
      <c r="V18" s="170"/>
      <c r="W18" s="41"/>
    </row>
    <row r="19" spans="1:27">
      <c r="A19" s="350" t="str">
        <f t="shared" si="11"/>
        <v xml:space="preserve"> </v>
      </c>
      <c r="B19" s="109" t="s">
        <v>17</v>
      </c>
      <c r="C19" s="376">
        <v>9</v>
      </c>
      <c r="D19" s="370">
        <v>9</v>
      </c>
      <c r="E19" s="149">
        <f>SUM(C19:D19)</f>
        <v>18</v>
      </c>
      <c r="F19" s="376"/>
      <c r="G19" s="370"/>
      <c r="H19" s="149"/>
      <c r="I19" s="126"/>
      <c r="L19" s="14" t="s">
        <v>17</v>
      </c>
      <c r="M19" s="386">
        <v>1509</v>
      </c>
      <c r="N19" s="384">
        <v>1330</v>
      </c>
      <c r="O19" s="170">
        <f t="shared" si="19"/>
        <v>2839</v>
      </c>
      <c r="P19" s="383">
        <v>0</v>
      </c>
      <c r="Q19" s="170">
        <f>O19+P19</f>
        <v>2839</v>
      </c>
      <c r="R19" s="386"/>
      <c r="S19" s="384"/>
      <c r="T19" s="170"/>
      <c r="U19" s="383"/>
      <c r="V19" s="170"/>
      <c r="W19" s="41"/>
    </row>
    <row r="20" spans="1:27" ht="13.5" thickBot="1">
      <c r="A20" s="352" t="str">
        <f>IF(ISERROR(F20/G20)," ",IF(F20/G20&gt;0.5,IF(F20/G20&lt;1.5," ","NOT OK"),"NOT OK"))</f>
        <v xml:space="preserve"> </v>
      </c>
      <c r="B20" s="109" t="s">
        <v>18</v>
      </c>
      <c r="C20" s="376">
        <v>9</v>
      </c>
      <c r="D20" s="370">
        <v>9</v>
      </c>
      <c r="E20" s="149">
        <f>SUM(C20:D20)</f>
        <v>18</v>
      </c>
      <c r="F20" s="376"/>
      <c r="G20" s="370"/>
      <c r="H20" s="149"/>
      <c r="I20" s="126"/>
      <c r="J20" s="9"/>
      <c r="L20" s="14" t="s">
        <v>18</v>
      </c>
      <c r="M20" s="386">
        <v>1543</v>
      </c>
      <c r="N20" s="384">
        <v>1388</v>
      </c>
      <c r="O20" s="170">
        <f>+M20+N20</f>
        <v>2931</v>
      </c>
      <c r="P20" s="383">
        <v>0</v>
      </c>
      <c r="Q20" s="170">
        <f>O20+P20</f>
        <v>2931</v>
      </c>
      <c r="R20" s="386"/>
      <c r="S20" s="384"/>
      <c r="T20" s="170"/>
      <c r="U20" s="383"/>
      <c r="V20" s="170"/>
      <c r="W20" s="41"/>
    </row>
    <row r="21" spans="1:27" ht="15.75" customHeight="1" thickTop="1" thickBot="1">
      <c r="A21" s="10" t="str">
        <f>IF(ISERROR(F21/G21)," ",IF(F21/G21&gt;0.5,IF(F21/G21&lt;1.5," ","NOT OK"),"NOT OK"))</f>
        <v xml:space="preserve"> </v>
      </c>
      <c r="B21" s="138" t="s">
        <v>19</v>
      </c>
      <c r="C21" s="130">
        <f t="shared" ref="C21:E21" si="20">+C18+C19+C20</f>
        <v>26</v>
      </c>
      <c r="D21" s="131">
        <f t="shared" si="20"/>
        <v>26</v>
      </c>
      <c r="E21" s="150">
        <f t="shared" si="20"/>
        <v>52</v>
      </c>
      <c r="F21" s="130"/>
      <c r="G21" s="131"/>
      <c r="H21" s="150"/>
      <c r="I21" s="133"/>
      <c r="J21" s="10"/>
      <c r="K21" s="11"/>
      <c r="L21" s="48" t="s">
        <v>19</v>
      </c>
      <c r="M21" s="49">
        <f t="shared" ref="M21:Q21" si="21">+M18+M19+M20</f>
        <v>4424</v>
      </c>
      <c r="N21" s="50">
        <f t="shared" si="21"/>
        <v>4052</v>
      </c>
      <c r="O21" s="172">
        <f t="shared" si="21"/>
        <v>8476</v>
      </c>
      <c r="P21" s="50">
        <f t="shared" si="21"/>
        <v>0</v>
      </c>
      <c r="Q21" s="172">
        <f t="shared" si="21"/>
        <v>8476</v>
      </c>
      <c r="R21" s="49"/>
      <c r="S21" s="50"/>
      <c r="T21" s="172"/>
      <c r="U21" s="50"/>
      <c r="V21" s="172"/>
      <c r="W21" s="51"/>
    </row>
    <row r="22" spans="1:27" ht="13.5" thickTop="1">
      <c r="A22" s="350" t="str">
        <f>IF(ISERROR(F22/G22)," ",IF(F22/G22&gt;0.5,IF(F22/G22&lt;1.5," ","NOT OK"),"NOT OK"))</f>
        <v xml:space="preserve"> </v>
      </c>
      <c r="B22" s="109" t="s">
        <v>20</v>
      </c>
      <c r="C22" s="376">
        <v>15</v>
      </c>
      <c r="D22" s="370">
        <v>15</v>
      </c>
      <c r="E22" s="155">
        <f>SUM(C22:D22)</f>
        <v>30</v>
      </c>
      <c r="F22" s="376"/>
      <c r="G22" s="370"/>
      <c r="H22" s="155"/>
      <c r="I22" s="126"/>
      <c r="J22" s="4"/>
      <c r="L22" s="14" t="s">
        <v>21</v>
      </c>
      <c r="M22" s="386">
        <v>2837</v>
      </c>
      <c r="N22" s="384">
        <v>2574</v>
      </c>
      <c r="O22" s="170">
        <f>+M22+N22</f>
        <v>5411</v>
      </c>
      <c r="P22" s="383">
        <v>0</v>
      </c>
      <c r="Q22" s="170">
        <f>O22+P22</f>
        <v>5411</v>
      </c>
      <c r="R22" s="386"/>
      <c r="S22" s="384"/>
      <c r="T22" s="170"/>
      <c r="U22" s="383"/>
      <c r="V22" s="170"/>
      <c r="W22" s="41"/>
    </row>
    <row r="23" spans="1:27">
      <c r="A23" s="350" t="str">
        <f t="shared" ref="A23" si="22">IF(ISERROR(F23/G23)," ",IF(F23/G23&gt;0.5,IF(F23/G23&lt;1.5," ","NOT OK"),"NOT OK"))</f>
        <v xml:space="preserve"> </v>
      </c>
      <c r="B23" s="109" t="s">
        <v>22</v>
      </c>
      <c r="C23" s="376">
        <v>26</v>
      </c>
      <c r="D23" s="370">
        <v>27</v>
      </c>
      <c r="E23" s="149">
        <f t="shared" ref="E23" si="23">SUM(C23:D23)</f>
        <v>53</v>
      </c>
      <c r="F23" s="376"/>
      <c r="G23" s="370"/>
      <c r="H23" s="149"/>
      <c r="I23" s="126"/>
      <c r="J23" s="4"/>
      <c r="L23" s="14" t="s">
        <v>22</v>
      </c>
      <c r="M23" s="386">
        <v>4614</v>
      </c>
      <c r="N23" s="384">
        <v>4711</v>
      </c>
      <c r="O23" s="170">
        <f t="shared" ref="O23" si="24">+M23+N23</f>
        <v>9325</v>
      </c>
      <c r="P23" s="383">
        <v>0</v>
      </c>
      <c r="Q23" s="170">
        <f>O23+P23</f>
        <v>9325</v>
      </c>
      <c r="R23" s="386"/>
      <c r="S23" s="384"/>
      <c r="T23" s="170"/>
      <c r="U23" s="383"/>
      <c r="V23" s="170"/>
      <c r="W23" s="41"/>
    </row>
    <row r="24" spans="1:27" ht="13.5" thickBot="1">
      <c r="A24" s="350" t="str">
        <f>IF(ISERROR(F24/G24)," ",IF(F24/G24&gt;0.5,IF(F24/G24&lt;1.5," ","NOT OK"),"NOT OK"))</f>
        <v xml:space="preserve"> </v>
      </c>
      <c r="B24" s="109" t="s">
        <v>23</v>
      </c>
      <c r="C24" s="376">
        <v>27</v>
      </c>
      <c r="D24" s="370">
        <v>26</v>
      </c>
      <c r="E24" s="151">
        <f>SUM(C24:D24)</f>
        <v>53</v>
      </c>
      <c r="F24" s="376"/>
      <c r="G24" s="370"/>
      <c r="H24" s="151"/>
      <c r="I24" s="142"/>
      <c r="J24" s="4"/>
      <c r="L24" s="14" t="s">
        <v>23</v>
      </c>
      <c r="M24" s="386">
        <v>4352</v>
      </c>
      <c r="N24" s="384">
        <v>3947</v>
      </c>
      <c r="O24" s="170">
        <f>+M24+N24</f>
        <v>8299</v>
      </c>
      <c r="P24" s="383">
        <v>0</v>
      </c>
      <c r="Q24" s="170">
        <f>O24+P24</f>
        <v>8299</v>
      </c>
      <c r="R24" s="386"/>
      <c r="S24" s="384"/>
      <c r="T24" s="170"/>
      <c r="U24" s="383"/>
      <c r="V24" s="170"/>
      <c r="W24" s="41"/>
    </row>
    <row r="25" spans="1:27" ht="14.25" thickTop="1" thickBot="1">
      <c r="A25" s="350" t="str">
        <f>IF(ISERROR(F25/G25)," ",IF(F25/G25&gt;0.5,IF(F25/G25&lt;1.5," ","NOT OK"),"NOT OK"))</f>
        <v xml:space="preserve"> </v>
      </c>
      <c r="B25" s="129" t="s">
        <v>40</v>
      </c>
      <c r="C25" s="130">
        <f t="shared" ref="C25:E25" si="25">+C22+C23+C24</f>
        <v>68</v>
      </c>
      <c r="D25" s="130">
        <f t="shared" si="25"/>
        <v>68</v>
      </c>
      <c r="E25" s="130">
        <f t="shared" si="25"/>
        <v>136</v>
      </c>
      <c r="F25" s="130"/>
      <c r="G25" s="130"/>
      <c r="H25" s="130"/>
      <c r="I25" s="133"/>
      <c r="J25" s="4"/>
      <c r="L25" s="418" t="s">
        <v>40</v>
      </c>
      <c r="M25" s="46">
        <f t="shared" ref="M25:Q25" si="26">+M22+M23+M24</f>
        <v>11803</v>
      </c>
      <c r="N25" s="44">
        <f t="shared" si="26"/>
        <v>11232</v>
      </c>
      <c r="O25" s="171">
        <f t="shared" si="26"/>
        <v>23035</v>
      </c>
      <c r="P25" s="44">
        <f t="shared" si="26"/>
        <v>0</v>
      </c>
      <c r="Q25" s="171">
        <f t="shared" si="26"/>
        <v>23035</v>
      </c>
      <c r="R25" s="46"/>
      <c r="S25" s="44"/>
      <c r="T25" s="171"/>
      <c r="U25" s="44"/>
      <c r="V25" s="171"/>
      <c r="W25" s="47"/>
    </row>
    <row r="26" spans="1:27" ht="14.25" thickTop="1" thickBot="1">
      <c r="A26" s="350" t="str">
        <f>IF(ISERROR(F26/G26)," ",IF(F26/G26&gt;0.5,IF(F26/G26&lt;1.5," ","NOT OK"),"NOT OK"))</f>
        <v xml:space="preserve"> </v>
      </c>
      <c r="B26" s="129" t="s">
        <v>62</v>
      </c>
      <c r="C26" s="130">
        <f t="shared" ref="C26:E26" si="27">C17+C21+C22+C23+C24</f>
        <v>120</v>
      </c>
      <c r="D26" s="130">
        <f t="shared" si="27"/>
        <v>120</v>
      </c>
      <c r="E26" s="130">
        <f t="shared" si="27"/>
        <v>240</v>
      </c>
      <c r="F26" s="130"/>
      <c r="G26" s="130"/>
      <c r="H26" s="130"/>
      <c r="I26" s="133"/>
      <c r="J26" s="4"/>
      <c r="L26" s="418" t="s">
        <v>62</v>
      </c>
      <c r="M26" s="43">
        <f t="shared" ref="M26:Q26" si="28">M17+M21+M22+M23+M24</f>
        <v>20581</v>
      </c>
      <c r="N26" s="43">
        <f t="shared" si="28"/>
        <v>19211</v>
      </c>
      <c r="O26" s="414">
        <f t="shared" si="28"/>
        <v>39792</v>
      </c>
      <c r="P26" s="43">
        <f t="shared" si="28"/>
        <v>0</v>
      </c>
      <c r="Q26" s="415">
        <f t="shared" si="28"/>
        <v>39792</v>
      </c>
      <c r="R26" s="43"/>
      <c r="S26" s="43"/>
      <c r="T26" s="414"/>
      <c r="U26" s="43"/>
      <c r="V26" s="415"/>
      <c r="W26" s="47"/>
      <c r="AA26" s="1"/>
    </row>
    <row r="27" spans="1:27" ht="14.25" thickTop="1" thickBot="1">
      <c r="A27" s="350" t="str">
        <f>IF(ISERROR(F27/G27)," ",IF(F27/G27&gt;0.5,IF(F27/G27&lt;1.5," ","NOT OK"),"NOT OK"))</f>
        <v xml:space="preserve"> </v>
      </c>
      <c r="B27" s="129" t="s">
        <v>63</v>
      </c>
      <c r="C27" s="130">
        <f t="shared" ref="C27:E27" si="29">+C12+C17+C21+C25</f>
        <v>131</v>
      </c>
      <c r="D27" s="130">
        <f t="shared" si="29"/>
        <v>131</v>
      </c>
      <c r="E27" s="130">
        <f t="shared" si="29"/>
        <v>262</v>
      </c>
      <c r="F27" s="130"/>
      <c r="G27" s="130"/>
      <c r="H27" s="130"/>
      <c r="I27" s="133"/>
      <c r="J27" s="4"/>
      <c r="L27" s="418" t="s">
        <v>63</v>
      </c>
      <c r="M27" s="46">
        <f t="shared" ref="M27:Q27" si="30">+M12+M17+M21+M25</f>
        <v>22242</v>
      </c>
      <c r="N27" s="44">
        <f t="shared" si="30"/>
        <v>20630</v>
      </c>
      <c r="O27" s="171">
        <f t="shared" si="30"/>
        <v>42872</v>
      </c>
      <c r="P27" s="44">
        <f t="shared" si="30"/>
        <v>0</v>
      </c>
      <c r="Q27" s="171">
        <f t="shared" si="30"/>
        <v>42872</v>
      </c>
      <c r="R27" s="46"/>
      <c r="S27" s="44"/>
      <c r="T27" s="171"/>
      <c r="U27" s="44"/>
      <c r="V27" s="171"/>
      <c r="W27" s="47"/>
    </row>
    <row r="28" spans="1:27" ht="14.25" thickTop="1" thickBot="1">
      <c r="B28" s="143" t="s">
        <v>60</v>
      </c>
      <c r="C28" s="105"/>
      <c r="D28" s="105"/>
      <c r="E28" s="105"/>
      <c r="F28" s="105"/>
      <c r="G28" s="105"/>
      <c r="H28" s="105"/>
      <c r="I28" s="106"/>
      <c r="J28" s="4"/>
      <c r="L28" s="55" t="s">
        <v>60</v>
      </c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4"/>
    </row>
    <row r="29" spans="1:27" ht="13.5" thickTop="1">
      <c r="B29" s="657" t="s">
        <v>25</v>
      </c>
      <c r="C29" s="658"/>
      <c r="D29" s="658"/>
      <c r="E29" s="658"/>
      <c r="F29" s="658"/>
      <c r="G29" s="658"/>
      <c r="H29" s="658"/>
      <c r="I29" s="659"/>
      <c r="J29" s="4"/>
      <c r="L29" s="660" t="s">
        <v>26</v>
      </c>
      <c r="M29" s="661"/>
      <c r="N29" s="661"/>
      <c r="O29" s="661"/>
      <c r="P29" s="661"/>
      <c r="Q29" s="661"/>
      <c r="R29" s="661"/>
      <c r="S29" s="661"/>
      <c r="T29" s="661"/>
      <c r="U29" s="661"/>
      <c r="V29" s="661"/>
      <c r="W29" s="662"/>
    </row>
    <row r="30" spans="1:27" ht="13.5" thickBot="1">
      <c r="B30" s="663" t="s">
        <v>47</v>
      </c>
      <c r="C30" s="664"/>
      <c r="D30" s="664"/>
      <c r="E30" s="664"/>
      <c r="F30" s="664"/>
      <c r="G30" s="664"/>
      <c r="H30" s="664"/>
      <c r="I30" s="665"/>
      <c r="J30" s="4"/>
      <c r="L30" s="666" t="s">
        <v>49</v>
      </c>
      <c r="M30" s="667"/>
      <c r="N30" s="667"/>
      <c r="O30" s="667"/>
      <c r="P30" s="667"/>
      <c r="Q30" s="667"/>
      <c r="R30" s="667"/>
      <c r="S30" s="667"/>
      <c r="T30" s="667"/>
      <c r="U30" s="667"/>
      <c r="V30" s="667"/>
      <c r="W30" s="668"/>
    </row>
    <row r="31" spans="1:27" ht="14.25" thickTop="1" thickBot="1">
      <c r="B31" s="104"/>
      <c r="C31" s="105"/>
      <c r="D31" s="105"/>
      <c r="E31" s="105"/>
      <c r="F31" s="105"/>
      <c r="G31" s="105"/>
      <c r="H31" s="105"/>
      <c r="I31" s="106"/>
      <c r="J31" s="4"/>
      <c r="L31" s="52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4"/>
    </row>
    <row r="32" spans="1:27" ht="14.25" thickTop="1" thickBot="1">
      <c r="B32" s="107"/>
      <c r="C32" s="669" t="s">
        <v>65</v>
      </c>
      <c r="D32" s="670"/>
      <c r="E32" s="671"/>
      <c r="F32" s="669" t="s">
        <v>66</v>
      </c>
      <c r="G32" s="670"/>
      <c r="H32" s="671"/>
      <c r="I32" s="108" t="s">
        <v>2</v>
      </c>
      <c r="J32" s="4"/>
      <c r="L32" s="12"/>
      <c r="M32" s="672" t="s">
        <v>65</v>
      </c>
      <c r="N32" s="673"/>
      <c r="O32" s="673"/>
      <c r="P32" s="673"/>
      <c r="Q32" s="674"/>
      <c r="R32" s="672" t="s">
        <v>66</v>
      </c>
      <c r="S32" s="673"/>
      <c r="T32" s="673"/>
      <c r="U32" s="673"/>
      <c r="V32" s="674"/>
      <c r="W32" s="13" t="s">
        <v>2</v>
      </c>
    </row>
    <row r="33" spans="1:28" ht="13.5" thickTop="1">
      <c r="B33" s="109" t="s">
        <v>3</v>
      </c>
      <c r="C33" s="110"/>
      <c r="D33" s="111"/>
      <c r="E33" s="112"/>
      <c r="F33" s="110"/>
      <c r="G33" s="111"/>
      <c r="H33" s="112"/>
      <c r="I33" s="113" t="s">
        <v>4</v>
      </c>
      <c r="J33" s="4"/>
      <c r="L33" s="14" t="s">
        <v>3</v>
      </c>
      <c r="M33" s="20"/>
      <c r="N33" s="16"/>
      <c r="O33" s="17"/>
      <c r="P33" s="18"/>
      <c r="Q33" s="21"/>
      <c r="R33" s="20"/>
      <c r="S33" s="16"/>
      <c r="T33" s="17"/>
      <c r="U33" s="18"/>
      <c r="V33" s="21"/>
      <c r="W33" s="22" t="s">
        <v>4</v>
      </c>
    </row>
    <row r="34" spans="1:28" ht="13.5" thickBot="1">
      <c r="B34" s="114"/>
      <c r="C34" s="115" t="s">
        <v>5</v>
      </c>
      <c r="D34" s="116" t="s">
        <v>6</v>
      </c>
      <c r="E34" s="635" t="s">
        <v>7</v>
      </c>
      <c r="F34" s="115" t="s">
        <v>5</v>
      </c>
      <c r="G34" s="116" t="s">
        <v>6</v>
      </c>
      <c r="H34" s="410" t="s">
        <v>7</v>
      </c>
      <c r="I34" s="118"/>
      <c r="J34" s="4"/>
      <c r="L34" s="23"/>
      <c r="M34" s="28" t="s">
        <v>8</v>
      </c>
      <c r="N34" s="25" t="s">
        <v>9</v>
      </c>
      <c r="O34" s="26" t="s">
        <v>31</v>
      </c>
      <c r="P34" s="218" t="s">
        <v>32</v>
      </c>
      <c r="Q34" s="26" t="s">
        <v>7</v>
      </c>
      <c r="R34" s="28" t="s">
        <v>8</v>
      </c>
      <c r="S34" s="25" t="s">
        <v>9</v>
      </c>
      <c r="T34" s="26" t="s">
        <v>31</v>
      </c>
      <c r="U34" s="218" t="s">
        <v>32</v>
      </c>
      <c r="V34" s="26" t="s">
        <v>7</v>
      </c>
      <c r="W34" s="29"/>
    </row>
    <row r="35" spans="1:28" ht="5.25" customHeight="1" thickTop="1">
      <c r="B35" s="109"/>
      <c r="C35" s="119"/>
      <c r="D35" s="120"/>
      <c r="E35" s="121"/>
      <c r="F35" s="119"/>
      <c r="G35" s="120"/>
      <c r="H35" s="121"/>
      <c r="I35" s="122"/>
      <c r="J35" s="4"/>
      <c r="L35" s="14"/>
      <c r="M35" s="34"/>
      <c r="N35" s="31"/>
      <c r="O35" s="32"/>
      <c r="P35" s="146"/>
      <c r="Q35" s="32"/>
      <c r="R35" s="34"/>
      <c r="S35" s="31"/>
      <c r="T35" s="32"/>
      <c r="U35" s="146"/>
      <c r="V35" s="32"/>
      <c r="W35" s="36"/>
    </row>
    <row r="36" spans="1:28">
      <c r="A36" s="4" t="str">
        <f>IF(ISERROR(F36/G36)," ",IF(F36/G36&gt;0.5,IF(F36/G36&lt;1.5," ","NOT OK"),"NOT OK"))</f>
        <v xml:space="preserve"> </v>
      </c>
      <c r="B36" s="109" t="s">
        <v>10</v>
      </c>
      <c r="C36" s="376">
        <v>442</v>
      </c>
      <c r="D36" s="377">
        <v>441</v>
      </c>
      <c r="E36" s="153">
        <f t="shared" ref="E36" si="31">SUM(C36:D36)</f>
        <v>883</v>
      </c>
      <c r="F36" s="376">
        <v>475</v>
      </c>
      <c r="G36" s="377">
        <v>474</v>
      </c>
      <c r="H36" s="153">
        <f t="shared" ref="H36:H38" si="32">SUM(F36:G36)</f>
        <v>949</v>
      </c>
      <c r="I36" s="126">
        <f>IF(E36=0,0,((H36/E36)-1)*100)</f>
        <v>7.4745186862967161</v>
      </c>
      <c r="J36" s="4"/>
      <c r="K36" s="7"/>
      <c r="L36" s="14" t="s">
        <v>10</v>
      </c>
      <c r="M36" s="386">
        <v>74403</v>
      </c>
      <c r="N36" s="384">
        <v>73576</v>
      </c>
      <c r="O36" s="170">
        <f>+M36+N36</f>
        <v>147979</v>
      </c>
      <c r="P36" s="383">
        <v>0</v>
      </c>
      <c r="Q36" s="170">
        <f>O36+P36</f>
        <v>147979</v>
      </c>
      <c r="R36" s="386">
        <v>80180</v>
      </c>
      <c r="S36" s="384">
        <v>77956</v>
      </c>
      <c r="T36" s="170">
        <f>+R36+S36</f>
        <v>158136</v>
      </c>
      <c r="U36" s="383">
        <v>0</v>
      </c>
      <c r="V36" s="170">
        <f>T36+U36</f>
        <v>158136</v>
      </c>
      <c r="W36" s="41">
        <f>IF(Q36=0,0,((V36/Q36)-1)*100)</f>
        <v>6.8638117570736457</v>
      </c>
    </row>
    <row r="37" spans="1:28">
      <c r="A37" s="4" t="str">
        <f>IF(ISERROR(F37/G37)," ",IF(F37/G37&gt;0.5,IF(F37/G37&lt;1.5," ","NOT OK"),"NOT OK"))</f>
        <v xml:space="preserve"> </v>
      </c>
      <c r="B37" s="109" t="s">
        <v>11</v>
      </c>
      <c r="C37" s="376">
        <v>488</v>
      </c>
      <c r="D37" s="377">
        <v>488</v>
      </c>
      <c r="E37" s="153">
        <f>SUM(C37:D37)</f>
        <v>976</v>
      </c>
      <c r="F37" s="376">
        <v>570</v>
      </c>
      <c r="G37" s="377">
        <v>569</v>
      </c>
      <c r="H37" s="153">
        <f>SUM(F37:G37)</f>
        <v>1139</v>
      </c>
      <c r="I37" s="126">
        <f>IF(E37=0,0,((H37/E37)-1)*100)</f>
        <v>16.70081967213115</v>
      </c>
      <c r="J37" s="4"/>
      <c r="K37" s="7"/>
      <c r="L37" s="14" t="s">
        <v>11</v>
      </c>
      <c r="M37" s="386">
        <v>74691</v>
      </c>
      <c r="N37" s="384">
        <v>73007</v>
      </c>
      <c r="O37" s="170">
        <f t="shared" ref="O37:O38" si="33">+M37+N37</f>
        <v>147698</v>
      </c>
      <c r="P37" s="383">
        <v>0</v>
      </c>
      <c r="Q37" s="170">
        <f>O37+P37</f>
        <v>147698</v>
      </c>
      <c r="R37" s="386">
        <v>86899</v>
      </c>
      <c r="S37" s="384">
        <v>85578</v>
      </c>
      <c r="T37" s="170">
        <f t="shared" ref="T37:T40" si="34">+R37+S37</f>
        <v>172477</v>
      </c>
      <c r="U37" s="383">
        <v>0</v>
      </c>
      <c r="V37" s="170">
        <f>T37+U37</f>
        <v>172477</v>
      </c>
      <c r="W37" s="41">
        <f>IF(Q37=0,0,((V37/Q37)-1)*100)</f>
        <v>16.776801310782808</v>
      </c>
    </row>
    <row r="38" spans="1:28" ht="13.5" thickBot="1">
      <c r="A38" s="4" t="str">
        <f>IF(ISERROR(F38/G38)," ",IF(F38/G38&gt;0.5,IF(F38/G38&lt;1.5," ","NOT OK"),"NOT OK"))</f>
        <v xml:space="preserve"> </v>
      </c>
      <c r="B38" s="114" t="s">
        <v>12</v>
      </c>
      <c r="C38" s="378">
        <v>513</v>
      </c>
      <c r="D38" s="379">
        <v>513</v>
      </c>
      <c r="E38" s="153">
        <f t="shared" ref="E38" si="35">SUM(C38:D38)</f>
        <v>1026</v>
      </c>
      <c r="F38" s="378">
        <v>619</v>
      </c>
      <c r="G38" s="379">
        <v>620</v>
      </c>
      <c r="H38" s="153">
        <f t="shared" si="32"/>
        <v>1239</v>
      </c>
      <c r="I38" s="126">
        <f>IF(E38=0,0,((H38/E38)-1)*100)</f>
        <v>20.760233918128645</v>
      </c>
      <c r="J38" s="4"/>
      <c r="K38" s="7"/>
      <c r="L38" s="23" t="s">
        <v>12</v>
      </c>
      <c r="M38" s="386">
        <v>85269</v>
      </c>
      <c r="N38" s="384">
        <v>82732</v>
      </c>
      <c r="O38" s="170">
        <f t="shared" si="33"/>
        <v>168001</v>
      </c>
      <c r="P38" s="383">
        <v>0</v>
      </c>
      <c r="Q38" s="219">
        <f t="shared" ref="Q38" si="36">O38+P38</f>
        <v>168001</v>
      </c>
      <c r="R38" s="386">
        <v>99112</v>
      </c>
      <c r="S38" s="384">
        <v>95956</v>
      </c>
      <c r="T38" s="170">
        <f t="shared" si="34"/>
        <v>195068</v>
      </c>
      <c r="U38" s="383">
        <v>0</v>
      </c>
      <c r="V38" s="219">
        <f t="shared" ref="V38" si="37">T38+U38</f>
        <v>195068</v>
      </c>
      <c r="W38" s="41">
        <f>IF(Q38=0,0,((V38/Q38)-1)*100)</f>
        <v>16.111213623728425</v>
      </c>
    </row>
    <row r="39" spans="1:28" ht="14.25" thickTop="1" thickBot="1">
      <c r="A39" s="4" t="str">
        <f>IF(ISERROR(F39/G39)," ",IF(F39/G39&gt;0.5,IF(F39/G39&lt;1.5," ","NOT OK"),"NOT OK"))</f>
        <v xml:space="preserve"> </v>
      </c>
      <c r="B39" s="129" t="s">
        <v>57</v>
      </c>
      <c r="C39" s="130">
        <f t="shared" ref="C39:E39" si="38">+C36+C37+C38</f>
        <v>1443</v>
      </c>
      <c r="D39" s="131">
        <f t="shared" si="38"/>
        <v>1442</v>
      </c>
      <c r="E39" s="150">
        <f t="shared" si="38"/>
        <v>2885</v>
      </c>
      <c r="F39" s="130">
        <f t="shared" ref="F39:H39" si="39">+F36+F37+F38</f>
        <v>1664</v>
      </c>
      <c r="G39" s="131">
        <f t="shared" si="39"/>
        <v>1663</v>
      </c>
      <c r="H39" s="150">
        <f t="shared" si="39"/>
        <v>3327</v>
      </c>
      <c r="I39" s="133">
        <f t="shared" ref="I39:I40" si="40">IF(E39=0,0,((H39/E39)-1)*100)</f>
        <v>15.320623916811083</v>
      </c>
      <c r="J39" s="4"/>
      <c r="L39" s="42" t="s">
        <v>57</v>
      </c>
      <c r="M39" s="46">
        <f t="shared" ref="M39:N39" si="41">+M36+M37+M38</f>
        <v>234363</v>
      </c>
      <c r="N39" s="44">
        <f t="shared" si="41"/>
        <v>229315</v>
      </c>
      <c r="O39" s="171">
        <f>+O36+O37+O38</f>
        <v>463678</v>
      </c>
      <c r="P39" s="44">
        <f t="shared" ref="P39:Q39" si="42">+P36+P37+P38</f>
        <v>0</v>
      </c>
      <c r="Q39" s="171">
        <f t="shared" si="42"/>
        <v>463678</v>
      </c>
      <c r="R39" s="46">
        <f t="shared" ref="R39:V39" si="43">+R36+R37+R38</f>
        <v>266191</v>
      </c>
      <c r="S39" s="44">
        <f t="shared" si="43"/>
        <v>259490</v>
      </c>
      <c r="T39" s="171">
        <f>+T36+T37+T38</f>
        <v>525681</v>
      </c>
      <c r="U39" s="44">
        <f t="shared" si="43"/>
        <v>0</v>
      </c>
      <c r="V39" s="171">
        <f t="shared" si="43"/>
        <v>525681</v>
      </c>
      <c r="W39" s="47">
        <f t="shared" ref="W39:W40" si="44">IF(Q39=0,0,((V39/Q39)-1)*100)</f>
        <v>13.371995220821354</v>
      </c>
    </row>
    <row r="40" spans="1:28" ht="14.25" thickTop="1" thickBot="1">
      <c r="A40" s="4" t="str">
        <f t="shared" si="11"/>
        <v xml:space="preserve"> </v>
      </c>
      <c r="B40" s="109" t="s">
        <v>13</v>
      </c>
      <c r="C40" s="376">
        <v>509</v>
      </c>
      <c r="D40" s="377">
        <v>510</v>
      </c>
      <c r="E40" s="153">
        <f t="shared" ref="E40" si="45">SUM(C40:D40)</f>
        <v>1019</v>
      </c>
      <c r="F40" s="376">
        <v>582</v>
      </c>
      <c r="G40" s="377">
        <v>582</v>
      </c>
      <c r="H40" s="153">
        <f t="shared" ref="H40" si="46">SUM(F40:G40)</f>
        <v>1164</v>
      </c>
      <c r="I40" s="126">
        <f t="shared" si="40"/>
        <v>14.229636898920518</v>
      </c>
      <c r="L40" s="14" t="s">
        <v>13</v>
      </c>
      <c r="M40" s="386">
        <v>85759</v>
      </c>
      <c r="N40" s="384">
        <v>87475</v>
      </c>
      <c r="O40" s="170">
        <f t="shared" ref="O40" si="47">+M40+N40</f>
        <v>173234</v>
      </c>
      <c r="P40" s="383">
        <v>317</v>
      </c>
      <c r="Q40" s="170">
        <f>O40+P40</f>
        <v>173551</v>
      </c>
      <c r="R40" s="386">
        <v>94760</v>
      </c>
      <c r="S40" s="384">
        <v>98715</v>
      </c>
      <c r="T40" s="170">
        <f t="shared" si="34"/>
        <v>193475</v>
      </c>
      <c r="U40" s="383">
        <v>176</v>
      </c>
      <c r="V40" s="170">
        <f>T40+U40</f>
        <v>193651</v>
      </c>
      <c r="W40" s="648">
        <f t="shared" si="44"/>
        <v>11.581610016652167</v>
      </c>
    </row>
    <row r="41" spans="1:28" ht="14.25" thickTop="1" thickBot="1">
      <c r="A41" s="350" t="str">
        <f>IF(ISERROR(F41/G41)," ",IF(F41/G41&gt;0.5,IF(F41/G41&lt;1.5," ","NOT OK"),"NOT OK"))</f>
        <v xml:space="preserve"> </v>
      </c>
      <c r="B41" s="129" t="s">
        <v>67</v>
      </c>
      <c r="C41" s="130">
        <f>+C39+C40</f>
        <v>1952</v>
      </c>
      <c r="D41" s="132">
        <f t="shared" ref="D41:H41" si="48">+D39+D40</f>
        <v>1952</v>
      </c>
      <c r="E41" s="641">
        <f t="shared" si="48"/>
        <v>3904</v>
      </c>
      <c r="F41" s="130">
        <f t="shared" si="48"/>
        <v>2246</v>
      </c>
      <c r="G41" s="132">
        <f t="shared" si="48"/>
        <v>2245</v>
      </c>
      <c r="H41" s="641">
        <f t="shared" si="48"/>
        <v>4491</v>
      </c>
      <c r="I41" s="133">
        <f>IF(E41=0,0,((H41/E41)-1)*100)</f>
        <v>15.035860655737698</v>
      </c>
      <c r="J41" s="4"/>
      <c r="L41" s="42" t="s">
        <v>67</v>
      </c>
      <c r="M41" s="46">
        <f>+M39+M40</f>
        <v>320122</v>
      </c>
      <c r="N41" s="44">
        <f t="shared" ref="N41:V41" si="49">+N39+N40</f>
        <v>316790</v>
      </c>
      <c r="O41" s="315">
        <f t="shared" si="49"/>
        <v>636912</v>
      </c>
      <c r="P41" s="44">
        <f t="shared" si="49"/>
        <v>317</v>
      </c>
      <c r="Q41" s="315">
        <f t="shared" si="49"/>
        <v>637229</v>
      </c>
      <c r="R41" s="46">
        <f t="shared" si="49"/>
        <v>360951</v>
      </c>
      <c r="S41" s="44">
        <f t="shared" si="49"/>
        <v>358205</v>
      </c>
      <c r="T41" s="315">
        <f t="shared" si="49"/>
        <v>719156</v>
      </c>
      <c r="U41" s="44">
        <f t="shared" si="49"/>
        <v>176</v>
      </c>
      <c r="V41" s="315">
        <f t="shared" si="49"/>
        <v>719332</v>
      </c>
      <c r="W41" s="47">
        <f>IF(Q41=0,0,((V41/Q41)-1)*100)</f>
        <v>12.884379085069897</v>
      </c>
      <c r="AB41" s="290"/>
    </row>
    <row r="42" spans="1:28" ht="13.5" thickTop="1">
      <c r="A42" s="4" t="str">
        <f>IF(ISERROR(F42/G42)," ",IF(F42/G42&gt;0.5,IF(F42/G42&lt;1.5," ","NOT OK"),"NOT OK"))</f>
        <v xml:space="preserve"> </v>
      </c>
      <c r="B42" s="109" t="s">
        <v>14</v>
      </c>
      <c r="C42" s="376">
        <v>453</v>
      </c>
      <c r="D42" s="377">
        <v>453</v>
      </c>
      <c r="E42" s="153">
        <f>SUM(C42:D42)</f>
        <v>906</v>
      </c>
      <c r="F42" s="376"/>
      <c r="G42" s="377"/>
      <c r="H42" s="153"/>
      <c r="I42" s="126"/>
      <c r="J42" s="4"/>
      <c r="L42" s="14" t="s">
        <v>14</v>
      </c>
      <c r="M42" s="386">
        <v>71602</v>
      </c>
      <c r="N42" s="384">
        <v>73654</v>
      </c>
      <c r="O42" s="170">
        <f>+M42+N42</f>
        <v>145256</v>
      </c>
      <c r="P42" s="383">
        <v>0</v>
      </c>
      <c r="Q42" s="170">
        <f>O42+P42</f>
        <v>145256</v>
      </c>
      <c r="R42" s="386"/>
      <c r="S42" s="384"/>
      <c r="T42" s="170"/>
      <c r="U42" s="383"/>
      <c r="V42" s="170"/>
      <c r="W42" s="41"/>
    </row>
    <row r="43" spans="1:28" ht="13.5" thickBot="1">
      <c r="A43" s="4" t="str">
        <f>IF(ISERROR(F43/G43)," ",IF(F43/G43&gt;0.5,IF(F43/G43&lt;1.5," ","NOT OK"),"NOT OK"))</f>
        <v xml:space="preserve"> </v>
      </c>
      <c r="B43" s="109" t="s">
        <v>15</v>
      </c>
      <c r="C43" s="376">
        <v>507</v>
      </c>
      <c r="D43" s="377">
        <v>507</v>
      </c>
      <c r="E43" s="153">
        <f>SUM(C43:D43)</f>
        <v>1014</v>
      </c>
      <c r="F43" s="376"/>
      <c r="G43" s="377"/>
      <c r="H43" s="153"/>
      <c r="I43" s="126"/>
      <c r="J43" s="4"/>
      <c r="L43" s="14" t="s">
        <v>15</v>
      </c>
      <c r="M43" s="386">
        <v>78623</v>
      </c>
      <c r="N43" s="384">
        <v>79461</v>
      </c>
      <c r="O43" s="170">
        <f>+M43+N43</f>
        <v>158084</v>
      </c>
      <c r="P43" s="383">
        <v>0</v>
      </c>
      <c r="Q43" s="170">
        <f>O43+P43</f>
        <v>158084</v>
      </c>
      <c r="R43" s="386"/>
      <c r="S43" s="384"/>
      <c r="T43" s="170"/>
      <c r="U43" s="383"/>
      <c r="V43" s="170"/>
      <c r="W43" s="41"/>
    </row>
    <row r="44" spans="1:28" ht="14.25" thickTop="1" thickBot="1">
      <c r="A44" s="350" t="str">
        <f>IF(ISERROR(F44/G44)," ",IF(F44/G44&gt;0.5,IF(F44/G44&lt;1.5," ","NOT OK"),"NOT OK"))</f>
        <v xml:space="preserve"> </v>
      </c>
      <c r="B44" s="129" t="s">
        <v>61</v>
      </c>
      <c r="C44" s="130">
        <f t="shared" ref="C44:E44" si="50">+C40+C42+C43</f>
        <v>1469</v>
      </c>
      <c r="D44" s="131">
        <f t="shared" si="50"/>
        <v>1470</v>
      </c>
      <c r="E44" s="150">
        <f t="shared" si="50"/>
        <v>2939</v>
      </c>
      <c r="F44" s="130"/>
      <c r="G44" s="131"/>
      <c r="H44" s="150"/>
      <c r="I44" s="133"/>
      <c r="J44" s="4"/>
      <c r="L44" s="42" t="s">
        <v>61</v>
      </c>
      <c r="M44" s="46">
        <f t="shared" ref="M44:Q44" si="51">+M40+M42+M43</f>
        <v>235984</v>
      </c>
      <c r="N44" s="44">
        <f t="shared" si="51"/>
        <v>240590</v>
      </c>
      <c r="O44" s="171">
        <f t="shared" si="51"/>
        <v>476574</v>
      </c>
      <c r="P44" s="44">
        <f t="shared" si="51"/>
        <v>317</v>
      </c>
      <c r="Q44" s="171">
        <f t="shared" si="51"/>
        <v>476891</v>
      </c>
      <c r="R44" s="46"/>
      <c r="S44" s="44"/>
      <c r="T44" s="171"/>
      <c r="U44" s="44"/>
      <c r="V44" s="171"/>
      <c r="W44" s="47"/>
    </row>
    <row r="45" spans="1:28" ht="13.5" thickTop="1">
      <c r="A45" s="4" t="str">
        <f t="shared" si="11"/>
        <v xml:space="preserve"> </v>
      </c>
      <c r="B45" s="109" t="s">
        <v>16</v>
      </c>
      <c r="C45" s="135">
        <v>483</v>
      </c>
      <c r="D45" s="137">
        <v>483</v>
      </c>
      <c r="E45" s="153">
        <f t="shared" ref="E45" si="52">SUM(C45:D45)</f>
        <v>966</v>
      </c>
      <c r="F45" s="135"/>
      <c r="G45" s="137"/>
      <c r="H45" s="153"/>
      <c r="I45" s="126"/>
      <c r="J45" s="8"/>
      <c r="L45" s="14" t="s">
        <v>16</v>
      </c>
      <c r="M45" s="386">
        <v>76421</v>
      </c>
      <c r="N45" s="384">
        <v>77289</v>
      </c>
      <c r="O45" s="170">
        <f t="shared" ref="O45:O46" si="53">+M45+N45</f>
        <v>153710</v>
      </c>
      <c r="P45" s="383">
        <v>0</v>
      </c>
      <c r="Q45" s="278">
        <f>O45+P45</f>
        <v>153710</v>
      </c>
      <c r="R45" s="386"/>
      <c r="S45" s="384"/>
      <c r="T45" s="170"/>
      <c r="U45" s="383"/>
      <c r="V45" s="278"/>
      <c r="W45" s="41"/>
    </row>
    <row r="46" spans="1:28">
      <c r="A46" s="4" t="str">
        <f t="shared" si="11"/>
        <v xml:space="preserve"> </v>
      </c>
      <c r="B46" s="109" t="s">
        <v>17</v>
      </c>
      <c r="C46" s="135">
        <v>476</v>
      </c>
      <c r="D46" s="137">
        <v>476</v>
      </c>
      <c r="E46" s="153">
        <f>SUM(C46:D46)</f>
        <v>952</v>
      </c>
      <c r="F46" s="135"/>
      <c r="G46" s="137"/>
      <c r="H46" s="153"/>
      <c r="I46" s="126"/>
      <c r="J46" s="4"/>
      <c r="L46" s="14" t="s">
        <v>17</v>
      </c>
      <c r="M46" s="386">
        <v>70092</v>
      </c>
      <c r="N46" s="384">
        <v>72475</v>
      </c>
      <c r="O46" s="170">
        <f t="shared" si="53"/>
        <v>142567</v>
      </c>
      <c r="P46" s="383">
        <v>0</v>
      </c>
      <c r="Q46" s="170">
        <f>O46+P46</f>
        <v>142567</v>
      </c>
      <c r="R46" s="386"/>
      <c r="S46" s="384"/>
      <c r="T46" s="170"/>
      <c r="U46" s="383"/>
      <c r="V46" s="170"/>
      <c r="W46" s="41"/>
    </row>
    <row r="47" spans="1:28" ht="13.5" thickBot="1">
      <c r="A47" s="4" t="str">
        <f>IF(ISERROR(F47/G47)," ",IF(F47/G47&gt;0.5,IF(F47/G47&lt;1.5," ","NOT OK"),"NOT OK"))</f>
        <v xml:space="preserve"> </v>
      </c>
      <c r="B47" s="109" t="s">
        <v>18</v>
      </c>
      <c r="C47" s="135">
        <v>406</v>
      </c>
      <c r="D47" s="137">
        <v>406</v>
      </c>
      <c r="E47" s="153">
        <f>SUM(C47:D47)</f>
        <v>812</v>
      </c>
      <c r="F47" s="135"/>
      <c r="G47" s="137"/>
      <c r="H47" s="153"/>
      <c r="I47" s="126"/>
      <c r="J47" s="4"/>
      <c r="L47" s="14" t="s">
        <v>18</v>
      </c>
      <c r="M47" s="386">
        <v>63153</v>
      </c>
      <c r="N47" s="384">
        <v>62444</v>
      </c>
      <c r="O47" s="170">
        <f>+M47+N47</f>
        <v>125597</v>
      </c>
      <c r="P47" s="383">
        <v>102</v>
      </c>
      <c r="Q47" s="170">
        <f>O47+P47</f>
        <v>125699</v>
      </c>
      <c r="R47" s="386"/>
      <c r="S47" s="384"/>
      <c r="T47" s="170"/>
      <c r="U47" s="383"/>
      <c r="V47" s="170"/>
      <c r="W47" s="41"/>
    </row>
    <row r="48" spans="1:28" ht="15.75" customHeight="1" thickTop="1" thickBot="1">
      <c r="A48" s="10" t="str">
        <f>IF(ISERROR(F48/G48)," ",IF(F48/G48&gt;0.5,IF(F48/G48&lt;1.5," ","NOT OK"),"NOT OK"))</f>
        <v xml:space="preserve"> </v>
      </c>
      <c r="B48" s="138" t="s">
        <v>19</v>
      </c>
      <c r="C48" s="130">
        <f t="shared" ref="C48:E48" si="54">+C45+C46+C47</f>
        <v>1365</v>
      </c>
      <c r="D48" s="131">
        <f t="shared" si="54"/>
        <v>1365</v>
      </c>
      <c r="E48" s="150">
        <f t="shared" si="54"/>
        <v>2730</v>
      </c>
      <c r="F48" s="130"/>
      <c r="G48" s="131"/>
      <c r="H48" s="150"/>
      <c r="I48" s="133"/>
      <c r="J48" s="10"/>
      <c r="K48" s="11"/>
      <c r="L48" s="48" t="s">
        <v>19</v>
      </c>
      <c r="M48" s="49">
        <f t="shared" ref="M48:Q48" si="55">+M45+M46+M47</f>
        <v>209666</v>
      </c>
      <c r="N48" s="50">
        <f t="shared" si="55"/>
        <v>212208</v>
      </c>
      <c r="O48" s="172">
        <f t="shared" si="55"/>
        <v>421874</v>
      </c>
      <c r="P48" s="50">
        <f t="shared" si="55"/>
        <v>102</v>
      </c>
      <c r="Q48" s="172">
        <f t="shared" si="55"/>
        <v>421976</v>
      </c>
      <c r="R48" s="49"/>
      <c r="S48" s="50"/>
      <c r="T48" s="172"/>
      <c r="U48" s="50"/>
      <c r="V48" s="172"/>
      <c r="W48" s="51"/>
    </row>
    <row r="49" spans="1:27" ht="13.5" thickTop="1">
      <c r="A49" s="4" t="str">
        <f>IF(ISERROR(F49/G49)," ",IF(F49/G49&gt;0.5,IF(F49/G49&lt;1.5," ","NOT OK"),"NOT OK"))</f>
        <v xml:space="preserve"> </v>
      </c>
      <c r="B49" s="109" t="s">
        <v>20</v>
      </c>
      <c r="C49" s="376">
        <v>447</v>
      </c>
      <c r="D49" s="377">
        <v>447</v>
      </c>
      <c r="E49" s="155">
        <f>SUM(C49:D49)</f>
        <v>894</v>
      </c>
      <c r="F49" s="376"/>
      <c r="G49" s="377"/>
      <c r="H49" s="155"/>
      <c r="I49" s="126"/>
      <c r="J49" s="4"/>
      <c r="L49" s="14" t="s">
        <v>21</v>
      </c>
      <c r="M49" s="386">
        <v>68101</v>
      </c>
      <c r="N49" s="384">
        <v>68285</v>
      </c>
      <c r="O49" s="170">
        <f>+M49+N49</f>
        <v>136386</v>
      </c>
      <c r="P49" s="383">
        <v>0</v>
      </c>
      <c r="Q49" s="170">
        <f>O49+P49</f>
        <v>136386</v>
      </c>
      <c r="R49" s="386"/>
      <c r="S49" s="384"/>
      <c r="T49" s="170"/>
      <c r="U49" s="383"/>
      <c r="V49" s="170"/>
      <c r="W49" s="41"/>
    </row>
    <row r="50" spans="1:27">
      <c r="A50" s="4" t="str">
        <f t="shared" ref="A50" si="56">IF(ISERROR(F50/G50)," ",IF(F50/G50&gt;0.5,IF(F50/G50&lt;1.5," ","NOT OK"),"NOT OK"))</f>
        <v xml:space="preserve"> </v>
      </c>
      <c r="B50" s="109" t="s">
        <v>22</v>
      </c>
      <c r="C50" s="376">
        <v>453</v>
      </c>
      <c r="D50" s="377">
        <v>453</v>
      </c>
      <c r="E50" s="149">
        <f t="shared" ref="E50:E51" si="57">SUM(C50:D50)</f>
        <v>906</v>
      </c>
      <c r="F50" s="376"/>
      <c r="G50" s="377"/>
      <c r="H50" s="149"/>
      <c r="I50" s="126"/>
      <c r="J50" s="4"/>
      <c r="L50" s="14" t="s">
        <v>22</v>
      </c>
      <c r="M50" s="386">
        <v>71429</v>
      </c>
      <c r="N50" s="384">
        <v>71008</v>
      </c>
      <c r="O50" s="170">
        <f t="shared" ref="O50" si="58">+M50+N50</f>
        <v>142437</v>
      </c>
      <c r="P50" s="383">
        <v>0</v>
      </c>
      <c r="Q50" s="170">
        <f>O50+P50</f>
        <v>142437</v>
      </c>
      <c r="R50" s="386"/>
      <c r="S50" s="384"/>
      <c r="T50" s="170"/>
      <c r="U50" s="383"/>
      <c r="V50" s="170"/>
      <c r="W50" s="41"/>
    </row>
    <row r="51" spans="1:27" ht="13.5" thickBot="1">
      <c r="A51" s="4" t="str">
        <f>IF(ISERROR(F51/G51)," ",IF(F51/G51&gt;0.5,IF(F51/G51&lt;1.5," ","NOT OK"),"NOT OK"))</f>
        <v xml:space="preserve"> </v>
      </c>
      <c r="B51" s="109" t="s">
        <v>23</v>
      </c>
      <c r="C51" s="376">
        <v>436</v>
      </c>
      <c r="D51" s="141">
        <v>437</v>
      </c>
      <c r="E51" s="151">
        <f t="shared" si="57"/>
        <v>873</v>
      </c>
      <c r="F51" s="376"/>
      <c r="G51" s="141"/>
      <c r="H51" s="151"/>
      <c r="I51" s="142"/>
      <c r="J51" s="4"/>
      <c r="L51" s="14" t="s">
        <v>23</v>
      </c>
      <c r="M51" s="386">
        <v>67251</v>
      </c>
      <c r="N51" s="384">
        <v>67068</v>
      </c>
      <c r="O51" s="170">
        <f>+M51+N51</f>
        <v>134319</v>
      </c>
      <c r="P51" s="383">
        <v>0</v>
      </c>
      <c r="Q51" s="170">
        <f>O51+P51</f>
        <v>134319</v>
      </c>
      <c r="R51" s="386"/>
      <c r="S51" s="384"/>
      <c r="T51" s="170"/>
      <c r="U51" s="383"/>
      <c r="V51" s="170"/>
      <c r="W51" s="41"/>
    </row>
    <row r="52" spans="1:27" ht="14.25" thickTop="1" thickBot="1">
      <c r="A52" s="350" t="str">
        <f>IF(ISERROR(F52/G52)," ",IF(F52/G52&gt;0.5,IF(F52/G52&lt;1.5," ","NOT OK"),"NOT OK"))</f>
        <v xml:space="preserve"> </v>
      </c>
      <c r="B52" s="129" t="s">
        <v>40</v>
      </c>
      <c r="C52" s="130">
        <f t="shared" ref="C52:E52" si="59">+C49+C50+C51</f>
        <v>1336</v>
      </c>
      <c r="D52" s="130">
        <f t="shared" si="59"/>
        <v>1337</v>
      </c>
      <c r="E52" s="130">
        <f t="shared" si="59"/>
        <v>2673</v>
      </c>
      <c r="F52" s="130"/>
      <c r="G52" s="130"/>
      <c r="H52" s="130"/>
      <c r="I52" s="133"/>
      <c r="J52" s="4"/>
      <c r="L52" s="418" t="s">
        <v>40</v>
      </c>
      <c r="M52" s="46">
        <f t="shared" ref="M52:Q52" si="60">+M49+M50+M51</f>
        <v>206781</v>
      </c>
      <c r="N52" s="44">
        <f t="shared" si="60"/>
        <v>206361</v>
      </c>
      <c r="O52" s="171">
        <f t="shared" si="60"/>
        <v>413142</v>
      </c>
      <c r="P52" s="44">
        <f t="shared" si="60"/>
        <v>0</v>
      </c>
      <c r="Q52" s="171">
        <f t="shared" si="60"/>
        <v>413142</v>
      </c>
      <c r="R52" s="46"/>
      <c r="S52" s="44"/>
      <c r="T52" s="171"/>
      <c r="U52" s="44"/>
      <c r="V52" s="171"/>
      <c r="W52" s="47"/>
    </row>
    <row r="53" spans="1:27" ht="14.25" thickTop="1" thickBot="1">
      <c r="A53" s="350" t="str">
        <f>IF(ISERROR(F53/G53)," ",IF(F53/G53&gt;0.5,IF(F53/G53&lt;1.5," ","NOT OK"),"NOT OK"))</f>
        <v xml:space="preserve"> </v>
      </c>
      <c r="B53" s="129" t="s">
        <v>62</v>
      </c>
      <c r="C53" s="130">
        <f t="shared" ref="C53:E53" si="61">C44+C48+C49+C50+C51</f>
        <v>4170</v>
      </c>
      <c r="D53" s="130">
        <f t="shared" si="61"/>
        <v>4172</v>
      </c>
      <c r="E53" s="130">
        <f t="shared" si="61"/>
        <v>8342</v>
      </c>
      <c r="F53" s="130"/>
      <c r="G53" s="130"/>
      <c r="H53" s="130"/>
      <c r="I53" s="133"/>
      <c r="J53" s="4"/>
      <c r="L53" s="418" t="s">
        <v>62</v>
      </c>
      <c r="M53" s="43">
        <f t="shared" ref="M53:Q53" si="62">M44+M48+M49+M50+M51</f>
        <v>652431</v>
      </c>
      <c r="N53" s="43">
        <f t="shared" si="62"/>
        <v>659159</v>
      </c>
      <c r="O53" s="414">
        <f t="shared" si="62"/>
        <v>1311590</v>
      </c>
      <c r="P53" s="43">
        <f t="shared" si="62"/>
        <v>419</v>
      </c>
      <c r="Q53" s="415">
        <f t="shared" si="62"/>
        <v>1312009</v>
      </c>
      <c r="R53" s="43"/>
      <c r="S53" s="43"/>
      <c r="T53" s="414"/>
      <c r="U53" s="43"/>
      <c r="V53" s="415"/>
      <c r="W53" s="47"/>
      <c r="AA53" s="1"/>
    </row>
    <row r="54" spans="1:27" ht="14.25" thickTop="1" thickBot="1">
      <c r="A54" s="350" t="str">
        <f>IF(ISERROR(F54/G54)," ",IF(F54/G54&gt;0.5,IF(F54/G54&lt;1.5," ","NOT OK"),"NOT OK"))</f>
        <v xml:space="preserve"> </v>
      </c>
      <c r="B54" s="129" t="s">
        <v>63</v>
      </c>
      <c r="C54" s="130">
        <f t="shared" ref="C54:E54" si="63">+C39+C44+C48+C52</f>
        <v>5613</v>
      </c>
      <c r="D54" s="130">
        <f t="shared" si="63"/>
        <v>5614</v>
      </c>
      <c r="E54" s="130">
        <f t="shared" si="63"/>
        <v>11227</v>
      </c>
      <c r="F54" s="130"/>
      <c r="G54" s="130"/>
      <c r="H54" s="130"/>
      <c r="I54" s="133"/>
      <c r="J54" s="4"/>
      <c r="L54" s="418" t="s">
        <v>63</v>
      </c>
      <c r="M54" s="46">
        <f t="shared" ref="M54:Q54" si="64">+M39+M44+M48+M52</f>
        <v>886794</v>
      </c>
      <c r="N54" s="44">
        <f t="shared" si="64"/>
        <v>888474</v>
      </c>
      <c r="O54" s="171">
        <f t="shared" si="64"/>
        <v>1775268</v>
      </c>
      <c r="P54" s="44">
        <f t="shared" si="64"/>
        <v>419</v>
      </c>
      <c r="Q54" s="171">
        <f t="shared" si="64"/>
        <v>1775687</v>
      </c>
      <c r="R54" s="46"/>
      <c r="S54" s="44"/>
      <c r="T54" s="171"/>
      <c r="U54" s="44"/>
      <c r="V54" s="171"/>
      <c r="W54" s="47"/>
    </row>
    <row r="55" spans="1:27" ht="14.25" thickTop="1" thickBot="1">
      <c r="B55" s="143" t="s">
        <v>60</v>
      </c>
      <c r="C55" s="105"/>
      <c r="D55" s="105"/>
      <c r="E55" s="105"/>
      <c r="F55" s="105"/>
      <c r="G55" s="105"/>
      <c r="H55" s="105"/>
      <c r="I55" s="106"/>
      <c r="J55" s="4"/>
      <c r="L55" s="55" t="s">
        <v>60</v>
      </c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4"/>
    </row>
    <row r="56" spans="1:27" ht="13.5" thickTop="1">
      <c r="B56" s="657" t="s">
        <v>27</v>
      </c>
      <c r="C56" s="658"/>
      <c r="D56" s="658"/>
      <c r="E56" s="658"/>
      <c r="F56" s="658"/>
      <c r="G56" s="658"/>
      <c r="H56" s="658"/>
      <c r="I56" s="659"/>
      <c r="J56" s="4"/>
      <c r="L56" s="660" t="s">
        <v>28</v>
      </c>
      <c r="M56" s="661"/>
      <c r="N56" s="661"/>
      <c r="O56" s="661"/>
      <c r="P56" s="661"/>
      <c r="Q56" s="661"/>
      <c r="R56" s="661"/>
      <c r="S56" s="661"/>
      <c r="T56" s="661"/>
      <c r="U56" s="661"/>
      <c r="V56" s="661"/>
      <c r="W56" s="662"/>
    </row>
    <row r="57" spans="1:27" ht="13.5" thickBot="1">
      <c r="B57" s="663" t="s">
        <v>30</v>
      </c>
      <c r="C57" s="664"/>
      <c r="D57" s="664"/>
      <c r="E57" s="664"/>
      <c r="F57" s="664"/>
      <c r="G57" s="664"/>
      <c r="H57" s="664"/>
      <c r="I57" s="665"/>
      <c r="J57" s="4"/>
      <c r="L57" s="666" t="s">
        <v>50</v>
      </c>
      <c r="M57" s="667"/>
      <c r="N57" s="667"/>
      <c r="O57" s="667"/>
      <c r="P57" s="667"/>
      <c r="Q57" s="667"/>
      <c r="R57" s="667"/>
      <c r="S57" s="667"/>
      <c r="T57" s="667"/>
      <c r="U57" s="667"/>
      <c r="V57" s="667"/>
      <c r="W57" s="668"/>
    </row>
    <row r="58" spans="1:27" ht="14.25" thickTop="1" thickBot="1">
      <c r="B58" s="104"/>
      <c r="C58" s="105"/>
      <c r="D58" s="105"/>
      <c r="E58" s="105"/>
      <c r="F58" s="105"/>
      <c r="G58" s="105"/>
      <c r="H58" s="105"/>
      <c r="I58" s="106"/>
      <c r="J58" s="4"/>
      <c r="L58" s="52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4"/>
    </row>
    <row r="59" spans="1:27" ht="14.25" thickTop="1" thickBot="1">
      <c r="B59" s="107"/>
      <c r="C59" s="669" t="s">
        <v>65</v>
      </c>
      <c r="D59" s="670"/>
      <c r="E59" s="671"/>
      <c r="F59" s="669" t="s">
        <v>66</v>
      </c>
      <c r="G59" s="670"/>
      <c r="H59" s="671"/>
      <c r="I59" s="108" t="s">
        <v>2</v>
      </c>
      <c r="J59" s="4"/>
      <c r="L59" s="12"/>
      <c r="M59" s="672" t="s">
        <v>65</v>
      </c>
      <c r="N59" s="673"/>
      <c r="O59" s="673"/>
      <c r="P59" s="673"/>
      <c r="Q59" s="674"/>
      <c r="R59" s="672" t="s">
        <v>66</v>
      </c>
      <c r="S59" s="673"/>
      <c r="T59" s="673"/>
      <c r="U59" s="673"/>
      <c r="V59" s="674"/>
      <c r="W59" s="13" t="s">
        <v>2</v>
      </c>
    </row>
    <row r="60" spans="1:27" ht="13.5" thickTop="1">
      <c r="B60" s="109" t="s">
        <v>3</v>
      </c>
      <c r="C60" s="110"/>
      <c r="D60" s="111"/>
      <c r="E60" s="112"/>
      <c r="F60" s="110"/>
      <c r="G60" s="111"/>
      <c r="H60" s="112"/>
      <c r="I60" s="113" t="s">
        <v>4</v>
      </c>
      <c r="J60" s="4"/>
      <c r="L60" s="14" t="s">
        <v>3</v>
      </c>
      <c r="M60" s="20"/>
      <c r="N60" s="16"/>
      <c r="O60" s="17"/>
      <c r="P60" s="18"/>
      <c r="Q60" s="21"/>
      <c r="R60" s="20"/>
      <c r="S60" s="16"/>
      <c r="T60" s="17"/>
      <c r="U60" s="18"/>
      <c r="V60" s="21"/>
      <c r="W60" s="22" t="s">
        <v>4</v>
      </c>
    </row>
    <row r="61" spans="1:27" ht="13.5" thickBot="1">
      <c r="B61" s="114" t="s">
        <v>29</v>
      </c>
      <c r="C61" s="115" t="s">
        <v>5</v>
      </c>
      <c r="D61" s="116" t="s">
        <v>6</v>
      </c>
      <c r="E61" s="635" t="s">
        <v>7</v>
      </c>
      <c r="F61" s="115" t="s">
        <v>5</v>
      </c>
      <c r="G61" s="116" t="s">
        <v>6</v>
      </c>
      <c r="H61" s="410" t="s">
        <v>7</v>
      </c>
      <c r="I61" s="118"/>
      <c r="J61" s="4"/>
      <c r="L61" s="23"/>
      <c r="M61" s="28" t="s">
        <v>8</v>
      </c>
      <c r="N61" s="25" t="s">
        <v>9</v>
      </c>
      <c r="O61" s="26" t="s">
        <v>31</v>
      </c>
      <c r="P61" s="27" t="s">
        <v>32</v>
      </c>
      <c r="Q61" s="26" t="s">
        <v>7</v>
      </c>
      <c r="R61" s="28" t="s">
        <v>8</v>
      </c>
      <c r="S61" s="25" t="s">
        <v>9</v>
      </c>
      <c r="T61" s="26" t="s">
        <v>31</v>
      </c>
      <c r="U61" s="27" t="s">
        <v>32</v>
      </c>
      <c r="V61" s="26" t="s">
        <v>7</v>
      </c>
      <c r="W61" s="29"/>
    </row>
    <row r="62" spans="1:27" ht="5.25" customHeight="1" thickTop="1">
      <c r="B62" s="109"/>
      <c r="C62" s="119"/>
      <c r="D62" s="120"/>
      <c r="E62" s="121"/>
      <c r="F62" s="119"/>
      <c r="G62" s="120"/>
      <c r="H62" s="121"/>
      <c r="I62" s="122"/>
      <c r="J62" s="4"/>
      <c r="L62" s="14"/>
      <c r="M62" s="34"/>
      <c r="N62" s="31"/>
      <c r="O62" s="32"/>
      <c r="P62" s="33"/>
      <c r="Q62" s="35"/>
      <c r="R62" s="34"/>
      <c r="S62" s="31"/>
      <c r="T62" s="32"/>
      <c r="U62" s="33"/>
      <c r="V62" s="35"/>
      <c r="W62" s="36"/>
    </row>
    <row r="63" spans="1:27">
      <c r="A63" s="4" t="str">
        <f>IF(ISERROR(F63/G63)," ",IF(F63/G63&gt;0.5,IF(F63/G63&lt;1.5," ","NOT OK"),"NOT OK"))</f>
        <v xml:space="preserve"> </v>
      </c>
      <c r="B63" s="109" t="s">
        <v>10</v>
      </c>
      <c r="C63" s="376">
        <f t="shared" ref="C63:E63" si="65">+C9+C36</f>
        <v>442</v>
      </c>
      <c r="D63" s="377">
        <f t="shared" si="65"/>
        <v>441</v>
      </c>
      <c r="E63" s="153">
        <f t="shared" si="65"/>
        <v>883</v>
      </c>
      <c r="F63" s="376">
        <f t="shared" ref="F63:H65" si="66">+F9+F36</f>
        <v>501</v>
      </c>
      <c r="G63" s="377">
        <f t="shared" si="66"/>
        <v>501</v>
      </c>
      <c r="H63" s="153">
        <f t="shared" si="66"/>
        <v>1002</v>
      </c>
      <c r="I63" s="126">
        <f>IF(E63=0,0,((H63/E63)-1)*100)</f>
        <v>13.476783691959238</v>
      </c>
      <c r="J63" s="4"/>
      <c r="K63" s="7"/>
      <c r="L63" s="14" t="s">
        <v>10</v>
      </c>
      <c r="M63" s="386">
        <f t="shared" ref="M63:N63" si="67">+M9+M36</f>
        <v>74403</v>
      </c>
      <c r="N63" s="384">
        <f t="shared" si="67"/>
        <v>73576</v>
      </c>
      <c r="O63" s="170">
        <f>SUM(M63:N63)</f>
        <v>147979</v>
      </c>
      <c r="P63" s="385">
        <f>P9+P36</f>
        <v>0</v>
      </c>
      <c r="Q63" s="173">
        <f>+O63+P63</f>
        <v>147979</v>
      </c>
      <c r="R63" s="386">
        <f t="shared" ref="R63:S65" si="68">+R9+R36</f>
        <v>84445</v>
      </c>
      <c r="S63" s="384">
        <f t="shared" si="68"/>
        <v>82222</v>
      </c>
      <c r="T63" s="170">
        <f>SUM(R63:S63)</f>
        <v>166667</v>
      </c>
      <c r="U63" s="385">
        <f>U9+U36</f>
        <v>0</v>
      </c>
      <c r="V63" s="173">
        <f>+T63+U63</f>
        <v>166667</v>
      </c>
      <c r="W63" s="41">
        <f>IF(Q63=0,0,((V63/Q63)-1)*100)</f>
        <v>12.628818954040778</v>
      </c>
    </row>
    <row r="64" spans="1:27">
      <c r="A64" s="4" t="str">
        <f>IF(ISERROR(F64/G64)," ",IF(F64/G64&gt;0.5,IF(F64/G64&lt;1.5," ","NOT OK"),"NOT OK"))</f>
        <v xml:space="preserve"> </v>
      </c>
      <c r="B64" s="109" t="s">
        <v>11</v>
      </c>
      <c r="C64" s="376">
        <f t="shared" ref="C64:E64" si="69">+C10+C37</f>
        <v>490</v>
      </c>
      <c r="D64" s="377">
        <f t="shared" si="69"/>
        <v>490</v>
      </c>
      <c r="E64" s="153">
        <f t="shared" si="69"/>
        <v>980</v>
      </c>
      <c r="F64" s="376">
        <f t="shared" si="66"/>
        <v>595</v>
      </c>
      <c r="G64" s="377">
        <f t="shared" si="66"/>
        <v>594</v>
      </c>
      <c r="H64" s="153">
        <f t="shared" si="66"/>
        <v>1189</v>
      </c>
      <c r="I64" s="126">
        <f>IF(E64=0,0,((H64/E64)-1)*100)</f>
        <v>21.326530612244898</v>
      </c>
      <c r="J64" s="4"/>
      <c r="K64" s="7"/>
      <c r="L64" s="14" t="s">
        <v>11</v>
      </c>
      <c r="M64" s="386">
        <f t="shared" ref="M64:N64" si="70">+M10+M37</f>
        <v>74988</v>
      </c>
      <c r="N64" s="384">
        <f t="shared" si="70"/>
        <v>73246</v>
      </c>
      <c r="O64" s="170">
        <f t="shared" ref="O64:O65" si="71">SUM(M64:N64)</f>
        <v>148234</v>
      </c>
      <c r="P64" s="385">
        <f>P10+P37</f>
        <v>0</v>
      </c>
      <c r="Q64" s="173">
        <f>+O64+P64</f>
        <v>148234</v>
      </c>
      <c r="R64" s="386">
        <f t="shared" si="68"/>
        <v>91219</v>
      </c>
      <c r="S64" s="384">
        <f t="shared" si="68"/>
        <v>89809</v>
      </c>
      <c r="T64" s="170">
        <f t="shared" ref="T64:T65" si="72">SUM(R64:S64)</f>
        <v>181028</v>
      </c>
      <c r="U64" s="385">
        <f>U10+U37</f>
        <v>0</v>
      </c>
      <c r="V64" s="173">
        <f>+T64+U64</f>
        <v>181028</v>
      </c>
      <c r="W64" s="41">
        <f>IF(Q64=0,0,((V64/Q64)-1)*100)</f>
        <v>22.123129646369932</v>
      </c>
    </row>
    <row r="65" spans="1:28" ht="13.5" thickBot="1">
      <c r="A65" s="4" t="str">
        <f>IF(ISERROR(F65/G65)," ",IF(F65/G65&gt;0.5,IF(F65/G65&lt;1.5," ","NOT OK"),"NOT OK"))</f>
        <v xml:space="preserve"> </v>
      </c>
      <c r="B65" s="114" t="s">
        <v>12</v>
      </c>
      <c r="C65" s="378">
        <f t="shared" ref="C65:E65" si="73">+C11+C38</f>
        <v>522</v>
      </c>
      <c r="D65" s="379">
        <f t="shared" si="73"/>
        <v>522</v>
      </c>
      <c r="E65" s="153">
        <f t="shared" si="73"/>
        <v>1044</v>
      </c>
      <c r="F65" s="378">
        <f t="shared" si="66"/>
        <v>646</v>
      </c>
      <c r="G65" s="379">
        <f t="shared" si="66"/>
        <v>647</v>
      </c>
      <c r="H65" s="153">
        <f t="shared" si="66"/>
        <v>1293</v>
      </c>
      <c r="I65" s="126">
        <f>IF(E65=0,0,((H65/E65)-1)*100)</f>
        <v>23.85057471264367</v>
      </c>
      <c r="J65" s="4"/>
      <c r="K65" s="7"/>
      <c r="L65" s="23" t="s">
        <v>12</v>
      </c>
      <c r="M65" s="386">
        <f t="shared" ref="M65:N65" si="74">+M11+M38</f>
        <v>86633</v>
      </c>
      <c r="N65" s="384">
        <f t="shared" si="74"/>
        <v>83912</v>
      </c>
      <c r="O65" s="170">
        <f t="shared" si="71"/>
        <v>170545</v>
      </c>
      <c r="P65" s="385">
        <f>P11+P38</f>
        <v>0</v>
      </c>
      <c r="Q65" s="173">
        <f>+O65+P65</f>
        <v>170545</v>
      </c>
      <c r="R65" s="386">
        <f t="shared" si="68"/>
        <v>103421</v>
      </c>
      <c r="S65" s="384">
        <f t="shared" si="68"/>
        <v>100165</v>
      </c>
      <c r="T65" s="170">
        <f t="shared" si="72"/>
        <v>203586</v>
      </c>
      <c r="U65" s="385">
        <f>U11+U38</f>
        <v>0</v>
      </c>
      <c r="V65" s="173">
        <f>+T65+U65</f>
        <v>203586</v>
      </c>
      <c r="W65" s="41">
        <f>IF(Q65=0,0,((V65/Q65)-1)*100)</f>
        <v>19.37377231815649</v>
      </c>
    </row>
    <row r="66" spans="1:28" ht="14.25" thickTop="1" thickBot="1">
      <c r="A66" s="4" t="str">
        <f>IF(ISERROR(F66/G66)," ",IF(F66/G66&gt;0.5,IF(F66/G66&lt;1.5," ","NOT OK"),"NOT OK"))</f>
        <v xml:space="preserve"> </v>
      </c>
      <c r="B66" s="129" t="s">
        <v>57</v>
      </c>
      <c r="C66" s="130">
        <f t="shared" ref="C66:E66" si="75">+C63+C64+C65</f>
        <v>1454</v>
      </c>
      <c r="D66" s="131">
        <f t="shared" si="75"/>
        <v>1453</v>
      </c>
      <c r="E66" s="150">
        <f t="shared" si="75"/>
        <v>2907</v>
      </c>
      <c r="F66" s="130">
        <f t="shared" ref="F66:H66" si="76">+F63+F64+F65</f>
        <v>1742</v>
      </c>
      <c r="G66" s="131">
        <f t="shared" si="76"/>
        <v>1742</v>
      </c>
      <c r="H66" s="150">
        <f t="shared" si="76"/>
        <v>3484</v>
      </c>
      <c r="I66" s="133">
        <f t="shared" ref="I66:I67" si="77">IF(E66=0,0,((H66/E66)-1)*100)</f>
        <v>19.848641210870312</v>
      </c>
      <c r="J66" s="4"/>
      <c r="L66" s="42" t="s">
        <v>57</v>
      </c>
      <c r="M66" s="46">
        <f t="shared" ref="M66:Q66" si="78">+M63+M64+M65</f>
        <v>236024</v>
      </c>
      <c r="N66" s="44">
        <f t="shared" si="78"/>
        <v>230734</v>
      </c>
      <c r="O66" s="171">
        <f t="shared" si="78"/>
        <v>466758</v>
      </c>
      <c r="P66" s="44">
        <f t="shared" si="78"/>
        <v>0</v>
      </c>
      <c r="Q66" s="171">
        <f t="shared" si="78"/>
        <v>466758</v>
      </c>
      <c r="R66" s="46">
        <f t="shared" ref="R66:V66" si="79">+R63+R64+R65</f>
        <v>279085</v>
      </c>
      <c r="S66" s="44">
        <f t="shared" si="79"/>
        <v>272196</v>
      </c>
      <c r="T66" s="171">
        <f t="shared" si="79"/>
        <v>551281</v>
      </c>
      <c r="U66" s="44">
        <f t="shared" si="79"/>
        <v>0</v>
      </c>
      <c r="V66" s="171">
        <f t="shared" si="79"/>
        <v>551281</v>
      </c>
      <c r="W66" s="47">
        <f t="shared" ref="W66:W67" si="80">IF(Q66=0,0,((V66/Q66)-1)*100)</f>
        <v>18.108527331079483</v>
      </c>
    </row>
    <row r="67" spans="1:28" ht="14.25" thickTop="1" thickBot="1">
      <c r="A67" s="4" t="str">
        <f t="shared" si="11"/>
        <v xml:space="preserve"> </v>
      </c>
      <c r="B67" s="109" t="s">
        <v>13</v>
      </c>
      <c r="C67" s="376">
        <f t="shared" ref="C67:E67" si="81">+C13+C40</f>
        <v>518</v>
      </c>
      <c r="D67" s="377">
        <f t="shared" si="81"/>
        <v>519</v>
      </c>
      <c r="E67" s="153">
        <f t="shared" si="81"/>
        <v>1037</v>
      </c>
      <c r="F67" s="376">
        <f>+F13+F40</f>
        <v>609</v>
      </c>
      <c r="G67" s="377">
        <f>+G13+G40</f>
        <v>608</v>
      </c>
      <c r="H67" s="153">
        <f>+H13+H40</f>
        <v>1217</v>
      </c>
      <c r="I67" s="126">
        <f t="shared" si="77"/>
        <v>17.357762777242037</v>
      </c>
      <c r="J67" s="4"/>
      <c r="L67" s="14" t="s">
        <v>13</v>
      </c>
      <c r="M67" s="386">
        <f t="shared" ref="M67:N67" si="82">+M13+M40</f>
        <v>87295</v>
      </c>
      <c r="N67" s="384">
        <f t="shared" si="82"/>
        <v>88703</v>
      </c>
      <c r="O67" s="170">
        <f t="shared" ref="O67" si="83">SUM(M67:N67)</f>
        <v>175998</v>
      </c>
      <c r="P67" s="385">
        <f>P13+P40</f>
        <v>317</v>
      </c>
      <c r="Q67" s="173">
        <f>+O67+P67</f>
        <v>176315</v>
      </c>
      <c r="R67" s="386">
        <f>+R13+R40</f>
        <v>99310</v>
      </c>
      <c r="S67" s="384">
        <f>+S13+S40</f>
        <v>103079</v>
      </c>
      <c r="T67" s="170">
        <f t="shared" ref="T67" si="84">SUM(R67:S67)</f>
        <v>202389</v>
      </c>
      <c r="U67" s="385">
        <f>U13+U40</f>
        <v>176</v>
      </c>
      <c r="V67" s="173">
        <f>+T67+U67</f>
        <v>202565</v>
      </c>
      <c r="W67" s="41">
        <f t="shared" si="80"/>
        <v>14.888126364744924</v>
      </c>
    </row>
    <row r="68" spans="1:28" ht="14.25" thickTop="1" thickBot="1">
      <c r="A68" s="350" t="str">
        <f>IF(ISERROR(F68/G68)," ",IF(F68/G68&gt;0.5,IF(F68/G68&lt;1.5," ","NOT OK"),"NOT OK"))</f>
        <v xml:space="preserve"> </v>
      </c>
      <c r="B68" s="129" t="s">
        <v>67</v>
      </c>
      <c r="C68" s="130">
        <f>+C66+C67</f>
        <v>1972</v>
      </c>
      <c r="D68" s="132">
        <f t="shared" ref="D68:H68" si="85">+D66+D67</f>
        <v>1972</v>
      </c>
      <c r="E68" s="641">
        <f t="shared" si="85"/>
        <v>3944</v>
      </c>
      <c r="F68" s="130">
        <f t="shared" si="85"/>
        <v>2351</v>
      </c>
      <c r="G68" s="132">
        <f t="shared" si="85"/>
        <v>2350</v>
      </c>
      <c r="H68" s="641">
        <f t="shared" si="85"/>
        <v>4701</v>
      </c>
      <c r="I68" s="133">
        <f>IF(E68=0,0,((H68/E68)-1)*100)</f>
        <v>19.193711967545646</v>
      </c>
      <c r="J68" s="4"/>
      <c r="L68" s="42" t="s">
        <v>67</v>
      </c>
      <c r="M68" s="46">
        <f>+M66+M67</f>
        <v>323319</v>
      </c>
      <c r="N68" s="44">
        <f t="shared" ref="N68:V68" si="86">+N66+N67</f>
        <v>319437</v>
      </c>
      <c r="O68" s="315">
        <f t="shared" si="86"/>
        <v>642756</v>
      </c>
      <c r="P68" s="44">
        <f t="shared" si="86"/>
        <v>317</v>
      </c>
      <c r="Q68" s="315">
        <f t="shared" si="86"/>
        <v>643073</v>
      </c>
      <c r="R68" s="46">
        <f t="shared" si="86"/>
        <v>378395</v>
      </c>
      <c r="S68" s="44">
        <f t="shared" si="86"/>
        <v>375275</v>
      </c>
      <c r="T68" s="315">
        <f t="shared" si="86"/>
        <v>753670</v>
      </c>
      <c r="U68" s="44">
        <f t="shared" si="86"/>
        <v>176</v>
      </c>
      <c r="V68" s="315">
        <f t="shared" si="86"/>
        <v>753846</v>
      </c>
      <c r="W68" s="47">
        <f>IF(Q68=0,0,((V68/Q68)-1)*100)</f>
        <v>17.225571591405632</v>
      </c>
      <c r="AB68" s="290"/>
    </row>
    <row r="69" spans="1:28" ht="13.5" thickTop="1">
      <c r="A69" s="4" t="str">
        <f>IF(ISERROR(F69/G69)," ",IF(F69/G69&gt;0.5,IF(F69/G69&lt;1.5," ","NOT OK"),"NOT OK"))</f>
        <v xml:space="preserve"> </v>
      </c>
      <c r="B69" s="109" t="s">
        <v>14</v>
      </c>
      <c r="C69" s="376">
        <f t="shared" ref="C69:E69" si="87">+C15+C42</f>
        <v>461</v>
      </c>
      <c r="D69" s="377">
        <f t="shared" si="87"/>
        <v>461</v>
      </c>
      <c r="E69" s="153">
        <f t="shared" si="87"/>
        <v>922</v>
      </c>
      <c r="F69" s="376"/>
      <c r="G69" s="377"/>
      <c r="H69" s="153"/>
      <c r="I69" s="126"/>
      <c r="J69" s="4"/>
      <c r="L69" s="14" t="s">
        <v>14</v>
      </c>
      <c r="M69" s="386">
        <f t="shared" ref="M69:N69" si="88">+M15+M42</f>
        <v>72930</v>
      </c>
      <c r="N69" s="384">
        <f t="shared" si="88"/>
        <v>75008</v>
      </c>
      <c r="O69" s="170">
        <f>SUM(M69:N69)</f>
        <v>147938</v>
      </c>
      <c r="P69" s="385">
        <f>P15+P42</f>
        <v>0</v>
      </c>
      <c r="Q69" s="173">
        <f>+O69+P69</f>
        <v>147938</v>
      </c>
      <c r="R69" s="386"/>
      <c r="S69" s="384"/>
      <c r="T69" s="170"/>
      <c r="U69" s="385"/>
      <c r="V69" s="173"/>
      <c r="W69" s="41"/>
    </row>
    <row r="70" spans="1:28" ht="13.5" thickBot="1">
      <c r="A70" s="4" t="str">
        <f>IF(ISERROR(F70/G70)," ",IF(F70/G70&gt;0.5,IF(F70/G70&lt;1.5," ","NOT OK"),"NOT OK"))</f>
        <v xml:space="preserve"> </v>
      </c>
      <c r="B70" s="109" t="s">
        <v>15</v>
      </c>
      <c r="C70" s="376">
        <f t="shared" ref="C70:E70" si="89">+C16+C43</f>
        <v>516</v>
      </c>
      <c r="D70" s="377">
        <f t="shared" si="89"/>
        <v>516</v>
      </c>
      <c r="E70" s="153">
        <f t="shared" si="89"/>
        <v>1032</v>
      </c>
      <c r="F70" s="376"/>
      <c r="G70" s="377"/>
      <c r="H70" s="153"/>
      <c r="I70" s="126"/>
      <c r="J70" s="4"/>
      <c r="L70" s="14" t="s">
        <v>15</v>
      </c>
      <c r="M70" s="386">
        <f t="shared" ref="M70:N70" si="90">+M16+M43</f>
        <v>80113</v>
      </c>
      <c r="N70" s="384">
        <f t="shared" si="90"/>
        <v>80806</v>
      </c>
      <c r="O70" s="170">
        <f>SUM(M70:N70)</f>
        <v>160919</v>
      </c>
      <c r="P70" s="385">
        <f>P16+P43</f>
        <v>0</v>
      </c>
      <c r="Q70" s="173">
        <f>+O70+P70</f>
        <v>160919</v>
      </c>
      <c r="R70" s="386"/>
      <c r="S70" s="384"/>
      <c r="T70" s="170"/>
      <c r="U70" s="385"/>
      <c r="V70" s="173"/>
      <c r="W70" s="41"/>
    </row>
    <row r="71" spans="1:28" ht="14.25" thickTop="1" thickBot="1">
      <c r="A71" s="350" t="str">
        <f>IF(ISERROR(F71/G71)," ",IF(F71/G71&gt;0.5,IF(F71/G71&lt;1.5," ","NOT OK"),"NOT OK"))</f>
        <v xml:space="preserve"> </v>
      </c>
      <c r="B71" s="129" t="s">
        <v>61</v>
      </c>
      <c r="C71" s="130">
        <f t="shared" ref="C71:E71" si="91">+C67+C69+C70</f>
        <v>1495</v>
      </c>
      <c r="D71" s="131">
        <f t="shared" si="91"/>
        <v>1496</v>
      </c>
      <c r="E71" s="150">
        <f t="shared" si="91"/>
        <v>2991</v>
      </c>
      <c r="F71" s="130"/>
      <c r="G71" s="131"/>
      <c r="H71" s="150"/>
      <c r="I71" s="133"/>
      <c r="J71" s="4"/>
      <c r="L71" s="42" t="s">
        <v>61</v>
      </c>
      <c r="M71" s="46">
        <f t="shared" ref="M71:Q71" si="92">+M67+M69+M70</f>
        <v>240338</v>
      </c>
      <c r="N71" s="44">
        <f t="shared" si="92"/>
        <v>244517</v>
      </c>
      <c r="O71" s="171">
        <f t="shared" si="92"/>
        <v>484855</v>
      </c>
      <c r="P71" s="44">
        <f t="shared" si="92"/>
        <v>317</v>
      </c>
      <c r="Q71" s="171">
        <f t="shared" si="92"/>
        <v>485172</v>
      </c>
      <c r="R71" s="46"/>
      <c r="S71" s="44"/>
      <c r="T71" s="171"/>
      <c r="U71" s="44"/>
      <c r="V71" s="171"/>
      <c r="W71" s="47"/>
    </row>
    <row r="72" spans="1:28" ht="13.5" thickTop="1">
      <c r="A72" s="4" t="str">
        <f t="shared" si="11"/>
        <v xml:space="preserve"> </v>
      </c>
      <c r="B72" s="109" t="s">
        <v>16</v>
      </c>
      <c r="C72" s="135">
        <f t="shared" ref="C72:E72" si="93">+C18+C45</f>
        <v>491</v>
      </c>
      <c r="D72" s="137">
        <f t="shared" si="93"/>
        <v>491</v>
      </c>
      <c r="E72" s="153">
        <f t="shared" si="93"/>
        <v>982</v>
      </c>
      <c r="F72" s="135"/>
      <c r="G72" s="137"/>
      <c r="H72" s="153"/>
      <c r="I72" s="126"/>
      <c r="J72" s="8"/>
      <c r="L72" s="14" t="s">
        <v>16</v>
      </c>
      <c r="M72" s="386">
        <f t="shared" ref="M72:N72" si="94">+M18+M45</f>
        <v>77793</v>
      </c>
      <c r="N72" s="384">
        <f t="shared" si="94"/>
        <v>78623</v>
      </c>
      <c r="O72" s="170">
        <f t="shared" ref="O72" si="95">SUM(M72:N72)</f>
        <v>156416</v>
      </c>
      <c r="P72" s="385">
        <f>P18+P45</f>
        <v>0</v>
      </c>
      <c r="Q72" s="173">
        <f>+O72+P72</f>
        <v>156416</v>
      </c>
      <c r="R72" s="386"/>
      <c r="S72" s="384"/>
      <c r="T72" s="170"/>
      <c r="U72" s="385"/>
      <c r="V72" s="173"/>
      <c r="W72" s="41"/>
    </row>
    <row r="73" spans="1:28">
      <c r="A73" s="4" t="str">
        <f t="shared" si="11"/>
        <v xml:space="preserve"> </v>
      </c>
      <c r="B73" s="109" t="s">
        <v>17</v>
      </c>
      <c r="C73" s="135">
        <f t="shared" ref="C73:E73" si="96">+C19+C46</f>
        <v>485</v>
      </c>
      <c r="D73" s="137">
        <f t="shared" si="96"/>
        <v>485</v>
      </c>
      <c r="E73" s="153">
        <f t="shared" si="96"/>
        <v>970</v>
      </c>
      <c r="F73" s="135"/>
      <c r="G73" s="137"/>
      <c r="H73" s="153"/>
      <c r="I73" s="126"/>
      <c r="J73" s="4"/>
      <c r="L73" s="14" t="s">
        <v>17</v>
      </c>
      <c r="M73" s="386">
        <f t="shared" ref="M73:N73" si="97">+M19+M46</f>
        <v>71601</v>
      </c>
      <c r="N73" s="384">
        <f t="shared" si="97"/>
        <v>73805</v>
      </c>
      <c r="O73" s="170">
        <f>SUM(M73:N73)</f>
        <v>145406</v>
      </c>
      <c r="P73" s="383">
        <f>P19+P46</f>
        <v>0</v>
      </c>
      <c r="Q73" s="170">
        <f>+O73+P73</f>
        <v>145406</v>
      </c>
      <c r="R73" s="386"/>
      <c r="S73" s="384"/>
      <c r="T73" s="170"/>
      <c r="U73" s="383"/>
      <c r="V73" s="170"/>
      <c r="W73" s="41"/>
    </row>
    <row r="74" spans="1:28" ht="13.5" thickBot="1">
      <c r="A74" s="4" t="str">
        <f>IF(ISERROR(F74/G74)," ",IF(F74/G74&gt;0.5,IF(F74/G74&lt;1.5," ","NOT OK"),"NOT OK"))</f>
        <v xml:space="preserve"> </v>
      </c>
      <c r="B74" s="109" t="s">
        <v>18</v>
      </c>
      <c r="C74" s="135">
        <f t="shared" ref="C74:E74" si="98">+C20+C47</f>
        <v>415</v>
      </c>
      <c r="D74" s="137">
        <f t="shared" si="98"/>
        <v>415</v>
      </c>
      <c r="E74" s="153">
        <f t="shared" si="98"/>
        <v>830</v>
      </c>
      <c r="F74" s="135"/>
      <c r="G74" s="137"/>
      <c r="H74" s="153"/>
      <c r="I74" s="126"/>
      <c r="J74" s="4"/>
      <c r="L74" s="14" t="s">
        <v>18</v>
      </c>
      <c r="M74" s="386">
        <f t="shared" ref="M74:N74" si="99">+M20+M47</f>
        <v>64696</v>
      </c>
      <c r="N74" s="384">
        <f t="shared" si="99"/>
        <v>63832</v>
      </c>
      <c r="O74" s="170">
        <f>SUM(M74:N74)</f>
        <v>128528</v>
      </c>
      <c r="P74" s="383">
        <f>P20+P47</f>
        <v>102</v>
      </c>
      <c r="Q74" s="170">
        <f>+O74+P74</f>
        <v>128630</v>
      </c>
      <c r="R74" s="386"/>
      <c r="S74" s="384"/>
      <c r="T74" s="170"/>
      <c r="U74" s="383"/>
      <c r="V74" s="170"/>
      <c r="W74" s="41"/>
    </row>
    <row r="75" spans="1:28" ht="15.75" customHeight="1" thickTop="1" thickBot="1">
      <c r="A75" s="10" t="str">
        <f>IF(ISERROR(F75/G75)," ",IF(F75/G75&gt;0.5,IF(F75/G75&lt;1.5," ","NOT OK"),"NOT OK"))</f>
        <v xml:space="preserve"> </v>
      </c>
      <c r="B75" s="138" t="s">
        <v>19</v>
      </c>
      <c r="C75" s="130">
        <f t="shared" ref="C75:E75" si="100">+C72+C73+C74</f>
        <v>1391</v>
      </c>
      <c r="D75" s="131">
        <f t="shared" si="100"/>
        <v>1391</v>
      </c>
      <c r="E75" s="150">
        <f t="shared" si="100"/>
        <v>2782</v>
      </c>
      <c r="F75" s="130"/>
      <c r="G75" s="131"/>
      <c r="H75" s="150"/>
      <c r="I75" s="133"/>
      <c r="J75" s="10"/>
      <c r="K75" s="11"/>
      <c r="L75" s="48" t="s">
        <v>19</v>
      </c>
      <c r="M75" s="49">
        <f t="shared" ref="M75:Q75" si="101">+M72+M73+M74</f>
        <v>214090</v>
      </c>
      <c r="N75" s="50">
        <f t="shared" si="101"/>
        <v>216260</v>
      </c>
      <c r="O75" s="172">
        <f t="shared" si="101"/>
        <v>430350</v>
      </c>
      <c r="P75" s="50">
        <f t="shared" si="101"/>
        <v>102</v>
      </c>
      <c r="Q75" s="172">
        <f t="shared" si="101"/>
        <v>430452</v>
      </c>
      <c r="R75" s="49"/>
      <c r="S75" s="50"/>
      <c r="T75" s="172"/>
      <c r="U75" s="50"/>
      <c r="V75" s="172"/>
      <c r="W75" s="51"/>
    </row>
    <row r="76" spans="1:28" ht="13.5" thickTop="1">
      <c r="A76" s="4" t="str">
        <f>IF(ISERROR(F76/G76)," ",IF(F76/G76&gt;0.5,IF(F76/G76&lt;1.5," ","NOT OK"),"NOT OK"))</f>
        <v xml:space="preserve"> </v>
      </c>
      <c r="B76" s="109" t="s">
        <v>21</v>
      </c>
      <c r="C76" s="376">
        <f t="shared" ref="C76:E76" si="102">+C22+C49</f>
        <v>462</v>
      </c>
      <c r="D76" s="377">
        <f t="shared" si="102"/>
        <v>462</v>
      </c>
      <c r="E76" s="155">
        <f t="shared" si="102"/>
        <v>924</v>
      </c>
      <c r="F76" s="376"/>
      <c r="G76" s="377"/>
      <c r="H76" s="155"/>
      <c r="I76" s="126"/>
      <c r="J76" s="4"/>
      <c r="L76" s="14" t="s">
        <v>21</v>
      </c>
      <c r="M76" s="386">
        <f t="shared" ref="M76:N76" si="103">+M22+M49</f>
        <v>70938</v>
      </c>
      <c r="N76" s="384">
        <f t="shared" si="103"/>
        <v>70859</v>
      </c>
      <c r="O76" s="170">
        <f>SUM(M76:N76)</f>
        <v>141797</v>
      </c>
      <c r="P76" s="383">
        <f>P22+P49</f>
        <v>0</v>
      </c>
      <c r="Q76" s="170">
        <f>+O76+P76</f>
        <v>141797</v>
      </c>
      <c r="R76" s="386"/>
      <c r="S76" s="384"/>
      <c r="T76" s="170"/>
      <c r="U76" s="383"/>
      <c r="V76" s="170"/>
      <c r="W76" s="41"/>
    </row>
    <row r="77" spans="1:28">
      <c r="A77" s="4" t="str">
        <f t="shared" ref="A77" si="104">IF(ISERROR(F77/G77)," ",IF(F77/G77&gt;0.5,IF(F77/G77&lt;1.5," ","NOT OK"),"NOT OK"))</f>
        <v xml:space="preserve"> </v>
      </c>
      <c r="B77" s="109" t="s">
        <v>22</v>
      </c>
      <c r="C77" s="376">
        <f t="shared" ref="C77:E77" si="105">+C23+C50</f>
        <v>479</v>
      </c>
      <c r="D77" s="377">
        <f t="shared" si="105"/>
        <v>480</v>
      </c>
      <c r="E77" s="149">
        <f t="shared" si="105"/>
        <v>959</v>
      </c>
      <c r="F77" s="376"/>
      <c r="G77" s="377"/>
      <c r="H77" s="149"/>
      <c r="I77" s="126"/>
      <c r="J77" s="4"/>
      <c r="L77" s="14" t="s">
        <v>22</v>
      </c>
      <c r="M77" s="386">
        <f t="shared" ref="M77:N77" si="106">+M23+M50</f>
        <v>76043</v>
      </c>
      <c r="N77" s="384">
        <f t="shared" si="106"/>
        <v>75719</v>
      </c>
      <c r="O77" s="170">
        <f t="shared" ref="O77:O78" si="107">SUM(M77:N77)</f>
        <v>151762</v>
      </c>
      <c r="P77" s="383">
        <f>P23+P50</f>
        <v>0</v>
      </c>
      <c r="Q77" s="170">
        <f>+O77+P77</f>
        <v>151762</v>
      </c>
      <c r="R77" s="386"/>
      <c r="S77" s="384"/>
      <c r="T77" s="170"/>
      <c r="U77" s="383"/>
      <c r="V77" s="170"/>
      <c r="W77" s="41"/>
    </row>
    <row r="78" spans="1:28" ht="13.5" thickBot="1">
      <c r="A78" s="4" t="str">
        <f>IF(ISERROR(F78/G78)," ",IF(F78/G78&gt;0.5,IF(F78/G78&lt;1.5," ","NOT OK"),"NOT OK"))</f>
        <v xml:space="preserve"> </v>
      </c>
      <c r="B78" s="109" t="s">
        <v>23</v>
      </c>
      <c r="C78" s="376">
        <f t="shared" ref="C78:E78" si="108">+C24+C51</f>
        <v>463</v>
      </c>
      <c r="D78" s="141">
        <f t="shared" si="108"/>
        <v>463</v>
      </c>
      <c r="E78" s="151">
        <f t="shared" si="108"/>
        <v>926</v>
      </c>
      <c r="F78" s="376"/>
      <c r="G78" s="141"/>
      <c r="H78" s="151"/>
      <c r="I78" s="142"/>
      <c r="J78" s="4"/>
      <c r="L78" s="14" t="s">
        <v>23</v>
      </c>
      <c r="M78" s="386">
        <f t="shared" ref="M78:N78" si="109">+M24+M51</f>
        <v>71603</v>
      </c>
      <c r="N78" s="384">
        <f t="shared" si="109"/>
        <v>71015</v>
      </c>
      <c r="O78" s="170">
        <f t="shared" si="107"/>
        <v>142618</v>
      </c>
      <c r="P78" s="385">
        <f>P24+P51</f>
        <v>0</v>
      </c>
      <c r="Q78" s="173">
        <f>+O78+P78</f>
        <v>142618</v>
      </c>
      <c r="R78" s="386"/>
      <c r="S78" s="384"/>
      <c r="T78" s="170"/>
      <c r="U78" s="385"/>
      <c r="V78" s="173"/>
      <c r="W78" s="41"/>
    </row>
    <row r="79" spans="1:28" ht="14.25" thickTop="1" thickBot="1">
      <c r="A79" s="350" t="str">
        <f>IF(ISERROR(F79/G79)," ",IF(F79/G79&gt;0.5,IF(F79/G79&lt;1.5," ","NOT OK"),"NOT OK"))</f>
        <v xml:space="preserve"> </v>
      </c>
      <c r="B79" s="129" t="s">
        <v>40</v>
      </c>
      <c r="C79" s="130">
        <f t="shared" ref="C79:E79" si="110">+C76+C77+C78</f>
        <v>1404</v>
      </c>
      <c r="D79" s="130">
        <f t="shared" si="110"/>
        <v>1405</v>
      </c>
      <c r="E79" s="130">
        <f t="shared" si="110"/>
        <v>2809</v>
      </c>
      <c r="F79" s="130"/>
      <c r="G79" s="130"/>
      <c r="H79" s="130"/>
      <c r="I79" s="133"/>
      <c r="J79" s="4"/>
      <c r="L79" s="418" t="s">
        <v>40</v>
      </c>
      <c r="M79" s="46">
        <f t="shared" ref="M79:Q79" si="111">+M76+M77+M78</f>
        <v>218584</v>
      </c>
      <c r="N79" s="44">
        <f t="shared" si="111"/>
        <v>217593</v>
      </c>
      <c r="O79" s="171">
        <f t="shared" si="111"/>
        <v>436177</v>
      </c>
      <c r="P79" s="44">
        <f t="shared" si="111"/>
        <v>0</v>
      </c>
      <c r="Q79" s="171">
        <f t="shared" si="111"/>
        <v>436177</v>
      </c>
      <c r="R79" s="46"/>
      <c r="S79" s="44"/>
      <c r="T79" s="171"/>
      <c r="U79" s="44"/>
      <c r="V79" s="171"/>
      <c r="W79" s="47"/>
    </row>
    <row r="80" spans="1:28" ht="14.25" thickTop="1" thickBot="1">
      <c r="A80" s="350" t="str">
        <f>IF(ISERROR(F80/G80)," ",IF(F80/G80&gt;0.5,IF(F80/G80&lt;1.5," ","NOT OK"),"NOT OK"))</f>
        <v xml:space="preserve"> </v>
      </c>
      <c r="B80" s="129" t="s">
        <v>62</v>
      </c>
      <c r="C80" s="130">
        <f t="shared" ref="C80:E80" si="112">C71+C75+C76+C77+C78</f>
        <v>4290</v>
      </c>
      <c r="D80" s="130">
        <f t="shared" si="112"/>
        <v>4292</v>
      </c>
      <c r="E80" s="130">
        <f t="shared" si="112"/>
        <v>8582</v>
      </c>
      <c r="F80" s="130"/>
      <c r="G80" s="130"/>
      <c r="H80" s="130"/>
      <c r="I80" s="133"/>
      <c r="J80" s="4"/>
      <c r="L80" s="418" t="s">
        <v>62</v>
      </c>
      <c r="M80" s="43">
        <f t="shared" ref="M80:Q80" si="113">M71+M75+M76+M77+M78</f>
        <v>673012</v>
      </c>
      <c r="N80" s="43">
        <f t="shared" si="113"/>
        <v>678370</v>
      </c>
      <c r="O80" s="414">
        <f t="shared" si="113"/>
        <v>1351382</v>
      </c>
      <c r="P80" s="43">
        <f t="shared" si="113"/>
        <v>419</v>
      </c>
      <c r="Q80" s="415">
        <f t="shared" si="113"/>
        <v>1351801</v>
      </c>
      <c r="R80" s="43"/>
      <c r="S80" s="43"/>
      <c r="T80" s="414"/>
      <c r="U80" s="43"/>
      <c r="V80" s="415"/>
      <c r="W80" s="47"/>
      <c r="X80" s="1"/>
      <c r="AA80" s="1"/>
    </row>
    <row r="81" spans="1:28" ht="14.25" thickTop="1" thickBot="1">
      <c r="A81" s="350" t="str">
        <f>IF(ISERROR(F81/G81)," ",IF(F81/G81&gt;0.5,IF(F81/G81&lt;1.5," ","NOT OK"),"NOT OK"))</f>
        <v xml:space="preserve"> </v>
      </c>
      <c r="B81" s="129" t="s">
        <v>63</v>
      </c>
      <c r="C81" s="130">
        <f t="shared" ref="C81:E81" si="114">+C66+C71+C75+C79</f>
        <v>5744</v>
      </c>
      <c r="D81" s="130">
        <f t="shared" si="114"/>
        <v>5745</v>
      </c>
      <c r="E81" s="130">
        <f t="shared" si="114"/>
        <v>11489</v>
      </c>
      <c r="F81" s="130"/>
      <c r="G81" s="130"/>
      <c r="H81" s="130"/>
      <c r="I81" s="133"/>
      <c r="J81" s="4"/>
      <c r="L81" s="418" t="s">
        <v>63</v>
      </c>
      <c r="M81" s="46">
        <f t="shared" ref="M81:Q81" si="115">+M66+M71+M75+M79</f>
        <v>909036</v>
      </c>
      <c r="N81" s="44">
        <f t="shared" si="115"/>
        <v>909104</v>
      </c>
      <c r="O81" s="171">
        <f t="shared" si="115"/>
        <v>1818140</v>
      </c>
      <c r="P81" s="44">
        <f t="shared" si="115"/>
        <v>419</v>
      </c>
      <c r="Q81" s="171">
        <f t="shared" si="115"/>
        <v>1818559</v>
      </c>
      <c r="R81" s="46"/>
      <c r="S81" s="44"/>
      <c r="T81" s="171"/>
      <c r="U81" s="44"/>
      <c r="V81" s="171"/>
      <c r="W81" s="47"/>
    </row>
    <row r="82" spans="1:28" ht="14.25" thickTop="1" thickBot="1">
      <c r="B82" s="143" t="s">
        <v>60</v>
      </c>
      <c r="C82" s="105"/>
      <c r="D82" s="105"/>
      <c r="E82" s="105"/>
      <c r="F82" s="105"/>
      <c r="G82" s="105"/>
      <c r="H82" s="105"/>
      <c r="I82" s="106"/>
      <c r="J82" s="4"/>
      <c r="L82" s="55" t="s">
        <v>60</v>
      </c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4"/>
    </row>
    <row r="83" spans="1:28" ht="13.5" thickTop="1">
      <c r="L83" s="675" t="s">
        <v>33</v>
      </c>
      <c r="M83" s="676"/>
      <c r="N83" s="676"/>
      <c r="O83" s="676"/>
      <c r="P83" s="676"/>
      <c r="Q83" s="676"/>
      <c r="R83" s="676"/>
      <c r="S83" s="676"/>
      <c r="T83" s="676"/>
      <c r="U83" s="676"/>
      <c r="V83" s="676"/>
      <c r="W83" s="677"/>
    </row>
    <row r="84" spans="1:28" ht="13.5" thickBot="1">
      <c r="L84" s="678" t="s">
        <v>43</v>
      </c>
      <c r="M84" s="679"/>
      <c r="N84" s="679"/>
      <c r="O84" s="679"/>
      <c r="P84" s="679"/>
      <c r="Q84" s="679"/>
      <c r="R84" s="679"/>
      <c r="S84" s="679"/>
      <c r="T84" s="679"/>
      <c r="U84" s="679"/>
      <c r="V84" s="679"/>
      <c r="W84" s="680"/>
    </row>
    <row r="85" spans="1:28" ht="14.25" thickTop="1" thickBot="1">
      <c r="L85" s="56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8" t="s">
        <v>34</v>
      </c>
    </row>
    <row r="86" spans="1:28" ht="13.5" customHeight="1" thickTop="1" thickBot="1">
      <c r="L86" s="59"/>
      <c r="M86" s="198" t="s">
        <v>65</v>
      </c>
      <c r="N86" s="197"/>
      <c r="O86" s="198"/>
      <c r="P86" s="196"/>
      <c r="Q86" s="197"/>
      <c r="R86" s="196" t="s">
        <v>66</v>
      </c>
      <c r="S86" s="197"/>
      <c r="T86" s="198"/>
      <c r="U86" s="196"/>
      <c r="V86" s="196"/>
      <c r="W86" s="326" t="s">
        <v>2</v>
      </c>
    </row>
    <row r="87" spans="1:28" ht="13.5" thickTop="1">
      <c r="L87" s="61" t="s">
        <v>3</v>
      </c>
      <c r="M87" s="62"/>
      <c r="N87" s="63"/>
      <c r="O87" s="64"/>
      <c r="P87" s="65"/>
      <c r="Q87" s="64"/>
      <c r="R87" s="62"/>
      <c r="S87" s="63"/>
      <c r="T87" s="64"/>
      <c r="U87" s="65"/>
      <c r="V87" s="64"/>
      <c r="W87" s="327" t="s">
        <v>4</v>
      </c>
    </row>
    <row r="88" spans="1:28" ht="13.5" thickBot="1">
      <c r="L88" s="67"/>
      <c r="M88" s="68" t="s">
        <v>35</v>
      </c>
      <c r="N88" s="69" t="s">
        <v>36</v>
      </c>
      <c r="O88" s="70" t="s">
        <v>37</v>
      </c>
      <c r="P88" s="71" t="s">
        <v>32</v>
      </c>
      <c r="Q88" s="70" t="s">
        <v>7</v>
      </c>
      <c r="R88" s="68" t="s">
        <v>35</v>
      </c>
      <c r="S88" s="69" t="s">
        <v>36</v>
      </c>
      <c r="T88" s="70" t="s">
        <v>37</v>
      </c>
      <c r="U88" s="71" t="s">
        <v>32</v>
      </c>
      <c r="V88" s="70" t="s">
        <v>7</v>
      </c>
      <c r="W88" s="325"/>
    </row>
    <row r="89" spans="1:28" ht="6" customHeight="1" thickTop="1">
      <c r="L89" s="61"/>
      <c r="M89" s="73"/>
      <c r="N89" s="74"/>
      <c r="O89" s="75"/>
      <c r="P89" s="76"/>
      <c r="Q89" s="75"/>
      <c r="R89" s="73"/>
      <c r="S89" s="74"/>
      <c r="T89" s="75"/>
      <c r="U89" s="76"/>
      <c r="V89" s="75"/>
      <c r="W89" s="77"/>
    </row>
    <row r="90" spans="1:28">
      <c r="A90" s="353"/>
      <c r="L90" s="61" t="s">
        <v>10</v>
      </c>
      <c r="M90" s="391">
        <v>0</v>
      </c>
      <c r="N90" s="392">
        <v>0</v>
      </c>
      <c r="O90" s="183">
        <f>+M90+N90</f>
        <v>0</v>
      </c>
      <c r="P90" s="389">
        <v>0</v>
      </c>
      <c r="Q90" s="183">
        <f t="shared" ref="Q90" si="116">O90+P90</f>
        <v>0</v>
      </c>
      <c r="R90" s="391">
        <v>0</v>
      </c>
      <c r="S90" s="392">
        <v>0</v>
      </c>
      <c r="T90" s="183">
        <f>+R90+S90</f>
        <v>0</v>
      </c>
      <c r="U90" s="389">
        <v>0</v>
      </c>
      <c r="V90" s="183">
        <f t="shared" ref="V90:V92" si="117">T90+U90</f>
        <v>0</v>
      </c>
      <c r="W90" s="654">
        <f>IF(Q90=0,0,((V90/Q90)-1)*100)</f>
        <v>0</v>
      </c>
      <c r="Y90" s="292"/>
      <c r="Z90" s="292"/>
    </row>
    <row r="91" spans="1:28">
      <c r="A91" s="353"/>
      <c r="L91" s="61" t="s">
        <v>11</v>
      </c>
      <c r="M91" s="391">
        <v>0</v>
      </c>
      <c r="N91" s="392">
        <v>0</v>
      </c>
      <c r="O91" s="183">
        <f t="shared" ref="O91:O94" si="118">+M91+N91</f>
        <v>0</v>
      </c>
      <c r="P91" s="389">
        <v>0</v>
      </c>
      <c r="Q91" s="183">
        <f>O91+P91</f>
        <v>0</v>
      </c>
      <c r="R91" s="391">
        <v>0</v>
      </c>
      <c r="S91" s="392">
        <v>0</v>
      </c>
      <c r="T91" s="183">
        <f>+R91+S91</f>
        <v>0</v>
      </c>
      <c r="U91" s="389">
        <v>0</v>
      </c>
      <c r="V91" s="183">
        <f>T91+U91</f>
        <v>0</v>
      </c>
      <c r="W91" s="654">
        <f>IF(Q91=0,0,((V91/Q91)-1)*100)</f>
        <v>0</v>
      </c>
    </row>
    <row r="92" spans="1:28" ht="13.5" thickBot="1">
      <c r="A92" s="353"/>
      <c r="L92" s="67" t="s">
        <v>12</v>
      </c>
      <c r="M92" s="391">
        <v>0</v>
      </c>
      <c r="N92" s="392">
        <v>0</v>
      </c>
      <c r="O92" s="183">
        <f t="shared" si="118"/>
        <v>0</v>
      </c>
      <c r="P92" s="389">
        <v>0</v>
      </c>
      <c r="Q92" s="183">
        <f t="shared" ref="Q92" si="119">O92+P92</f>
        <v>0</v>
      </c>
      <c r="R92" s="391">
        <v>0</v>
      </c>
      <c r="S92" s="392">
        <v>0</v>
      </c>
      <c r="T92" s="183">
        <f t="shared" ref="T92:T94" si="120">+R92+S92</f>
        <v>0</v>
      </c>
      <c r="U92" s="389">
        <v>0</v>
      </c>
      <c r="V92" s="183">
        <f t="shared" si="117"/>
        <v>0</v>
      </c>
      <c r="W92" s="654">
        <f>IF(Q92=0,0,((V92/Q92)-1)*100)</f>
        <v>0</v>
      </c>
    </row>
    <row r="93" spans="1:28" ht="14.25" thickTop="1" thickBot="1">
      <c r="A93" s="353"/>
      <c r="L93" s="82" t="s">
        <v>57</v>
      </c>
      <c r="M93" s="83">
        <f t="shared" ref="M93:N93" si="121">+M90+M91+M92</f>
        <v>0</v>
      </c>
      <c r="N93" s="84">
        <f t="shared" si="121"/>
        <v>0</v>
      </c>
      <c r="O93" s="184">
        <f t="shared" si="118"/>
        <v>0</v>
      </c>
      <c r="P93" s="83">
        <f t="shared" ref="P93:Q93" si="122">+P90+P91+P92</f>
        <v>0</v>
      </c>
      <c r="Q93" s="184">
        <f t="shared" si="122"/>
        <v>0</v>
      </c>
      <c r="R93" s="83">
        <f>+R90+R91+R92</f>
        <v>0</v>
      </c>
      <c r="S93" s="84">
        <f>+S90+S91+S92</f>
        <v>0</v>
      </c>
      <c r="T93" s="184">
        <f t="shared" si="120"/>
        <v>0</v>
      </c>
      <c r="U93" s="83">
        <f t="shared" ref="U93:V93" si="123">+U90+U91+U92</f>
        <v>0</v>
      </c>
      <c r="V93" s="184">
        <f t="shared" si="123"/>
        <v>0</v>
      </c>
      <c r="W93" s="650">
        <f t="shared" ref="W93:W95" si="124">IF(Q93=0,0,((V93/Q93)-1)*100)</f>
        <v>0</v>
      </c>
      <c r="Y93" s="292"/>
      <c r="Z93" s="292"/>
    </row>
    <row r="94" spans="1:28" ht="14.25" thickTop="1" thickBot="1">
      <c r="A94" s="353"/>
      <c r="L94" s="61" t="s">
        <v>13</v>
      </c>
      <c r="M94" s="391">
        <v>0</v>
      </c>
      <c r="N94" s="392">
        <v>0</v>
      </c>
      <c r="O94" s="183">
        <f t="shared" si="118"/>
        <v>0</v>
      </c>
      <c r="P94" s="389">
        <v>0</v>
      </c>
      <c r="Q94" s="183">
        <f>O94+P94</f>
        <v>0</v>
      </c>
      <c r="R94" s="391"/>
      <c r="S94" s="392"/>
      <c r="T94" s="183">
        <f t="shared" si="120"/>
        <v>0</v>
      </c>
      <c r="U94" s="389">
        <v>0</v>
      </c>
      <c r="V94" s="183">
        <f>T94+U94</f>
        <v>0</v>
      </c>
      <c r="W94" s="654">
        <f t="shared" si="124"/>
        <v>0</v>
      </c>
      <c r="X94" s="645"/>
      <c r="Y94" s="646"/>
      <c r="Z94" s="646"/>
      <c r="AA94" s="647"/>
    </row>
    <row r="95" spans="1:28" ht="14.25" thickTop="1" thickBot="1">
      <c r="A95" s="353"/>
      <c r="L95" s="82" t="s">
        <v>67</v>
      </c>
      <c r="M95" s="83">
        <f>+M93+M94</f>
        <v>0</v>
      </c>
      <c r="N95" s="84">
        <f t="shared" ref="N95:V95" si="125">+N93+N94</f>
        <v>0</v>
      </c>
      <c r="O95" s="180">
        <f t="shared" si="125"/>
        <v>0</v>
      </c>
      <c r="P95" s="83">
        <f t="shared" si="125"/>
        <v>0</v>
      </c>
      <c r="Q95" s="180">
        <f t="shared" si="125"/>
        <v>0</v>
      </c>
      <c r="R95" s="83">
        <f t="shared" si="125"/>
        <v>0</v>
      </c>
      <c r="S95" s="84">
        <f t="shared" si="125"/>
        <v>0</v>
      </c>
      <c r="T95" s="180">
        <f t="shared" si="125"/>
        <v>0</v>
      </c>
      <c r="U95" s="83">
        <f t="shared" si="125"/>
        <v>0</v>
      </c>
      <c r="V95" s="180">
        <f t="shared" si="125"/>
        <v>0</v>
      </c>
      <c r="W95" s="650">
        <f t="shared" si="124"/>
        <v>0</v>
      </c>
      <c r="X95" s="645"/>
      <c r="Y95" s="646"/>
      <c r="Z95" s="646"/>
      <c r="AA95" s="647"/>
      <c r="AB95" s="290"/>
    </row>
    <row r="96" spans="1:28" ht="13.5" thickTop="1">
      <c r="A96" s="353"/>
      <c r="L96" s="61" t="s">
        <v>14</v>
      </c>
      <c r="M96" s="391">
        <v>0</v>
      </c>
      <c r="N96" s="392">
        <v>0</v>
      </c>
      <c r="O96" s="183">
        <f>+M96+N96</f>
        <v>0</v>
      </c>
      <c r="P96" s="389">
        <v>0</v>
      </c>
      <c r="Q96" s="183">
        <f>O96+P96</f>
        <v>0</v>
      </c>
      <c r="R96" s="391"/>
      <c r="S96" s="392"/>
      <c r="T96" s="183"/>
      <c r="U96" s="389"/>
      <c r="V96" s="183"/>
      <c r="W96" s="81"/>
      <c r="Y96" s="292"/>
      <c r="Z96" s="292"/>
    </row>
    <row r="97" spans="1:26" ht="13.5" thickBot="1">
      <c r="A97" s="353"/>
      <c r="L97" s="61" t="s">
        <v>15</v>
      </c>
      <c r="M97" s="391">
        <v>0</v>
      </c>
      <c r="N97" s="392">
        <v>0</v>
      </c>
      <c r="O97" s="183">
        <f>+M97+N97</f>
        <v>0</v>
      </c>
      <c r="P97" s="389">
        <v>0</v>
      </c>
      <c r="Q97" s="183">
        <f>O97+P97</f>
        <v>0</v>
      </c>
      <c r="R97" s="391"/>
      <c r="S97" s="392"/>
      <c r="T97" s="183"/>
      <c r="U97" s="389"/>
      <c r="V97" s="183"/>
      <c r="W97" s="81"/>
      <c r="Y97" s="292"/>
      <c r="Z97" s="292"/>
    </row>
    <row r="98" spans="1:26" ht="14.25" thickTop="1" thickBot="1">
      <c r="A98" s="353"/>
      <c r="L98" s="82" t="s">
        <v>61</v>
      </c>
      <c r="M98" s="83">
        <f t="shared" ref="M98:Q98" si="126">+M94+M96+M97</f>
        <v>0</v>
      </c>
      <c r="N98" s="84">
        <f t="shared" si="126"/>
        <v>0</v>
      </c>
      <c r="O98" s="184">
        <f t="shared" si="126"/>
        <v>0</v>
      </c>
      <c r="P98" s="83">
        <f t="shared" si="126"/>
        <v>0</v>
      </c>
      <c r="Q98" s="184">
        <f t="shared" si="126"/>
        <v>0</v>
      </c>
      <c r="R98" s="83"/>
      <c r="S98" s="84"/>
      <c r="T98" s="184"/>
      <c r="U98" s="83"/>
      <c r="V98" s="184"/>
      <c r="W98" s="85"/>
      <c r="Y98" s="292"/>
      <c r="Z98" s="292"/>
    </row>
    <row r="99" spans="1:26" ht="13.5" thickTop="1">
      <c r="A99" s="353"/>
      <c r="L99" s="61" t="s">
        <v>16</v>
      </c>
      <c r="M99" s="391">
        <v>0</v>
      </c>
      <c r="N99" s="392">
        <v>0</v>
      </c>
      <c r="O99" s="183">
        <f t="shared" ref="O99:O100" si="127">+M99+N99</f>
        <v>0</v>
      </c>
      <c r="P99" s="389">
        <v>0</v>
      </c>
      <c r="Q99" s="183">
        <f>O99+P99</f>
        <v>0</v>
      </c>
      <c r="R99" s="391"/>
      <c r="S99" s="392"/>
      <c r="T99" s="183"/>
      <c r="U99" s="389"/>
      <c r="V99" s="183"/>
      <c r="W99" s="81"/>
      <c r="Y99" s="292"/>
      <c r="Z99" s="292"/>
    </row>
    <row r="100" spans="1:26">
      <c r="A100" s="353"/>
      <c r="L100" s="61" t="s">
        <v>17</v>
      </c>
      <c r="M100" s="391">
        <v>0</v>
      </c>
      <c r="N100" s="392">
        <v>0</v>
      </c>
      <c r="O100" s="183">
        <f t="shared" si="127"/>
        <v>0</v>
      </c>
      <c r="P100" s="389">
        <v>0</v>
      </c>
      <c r="Q100" s="183">
        <f>O100+P100</f>
        <v>0</v>
      </c>
      <c r="R100" s="391"/>
      <c r="S100" s="392"/>
      <c r="T100" s="183"/>
      <c r="U100" s="389"/>
      <c r="V100" s="183"/>
      <c r="W100" s="81"/>
      <c r="Y100" s="292"/>
      <c r="Z100" s="292"/>
    </row>
    <row r="101" spans="1:26" ht="13.5" thickBot="1">
      <c r="A101" s="353"/>
      <c r="L101" s="61" t="s">
        <v>18</v>
      </c>
      <c r="M101" s="391">
        <v>0</v>
      </c>
      <c r="N101" s="392">
        <v>0</v>
      </c>
      <c r="O101" s="185">
        <f>+M101+N101</f>
        <v>0</v>
      </c>
      <c r="P101" s="86">
        <v>0</v>
      </c>
      <c r="Q101" s="185">
        <f>O101+P101</f>
        <v>0</v>
      </c>
      <c r="R101" s="391"/>
      <c r="S101" s="392"/>
      <c r="T101" s="185"/>
      <c r="U101" s="86"/>
      <c r="V101" s="185"/>
      <c r="W101" s="81"/>
      <c r="Y101" s="292"/>
      <c r="Z101" s="292"/>
    </row>
    <row r="102" spans="1:26" ht="14.25" thickTop="1" thickBot="1">
      <c r="A102" s="353" t="str">
        <f>IF(ISERROR(F102/G102)," ",IF(F102/G102&gt;0.5,IF(F102/G102&lt;1.5," ","NOT OK"),"NOT OK"))</f>
        <v xml:space="preserve"> </v>
      </c>
      <c r="L102" s="87" t="s">
        <v>19</v>
      </c>
      <c r="M102" s="88">
        <f t="shared" ref="M102:Q102" si="128">+M99+M100+M101</f>
        <v>0</v>
      </c>
      <c r="N102" s="88">
        <f t="shared" si="128"/>
        <v>0</v>
      </c>
      <c r="O102" s="186">
        <f t="shared" si="128"/>
        <v>0</v>
      </c>
      <c r="P102" s="89">
        <f t="shared" si="128"/>
        <v>0</v>
      </c>
      <c r="Q102" s="186">
        <f t="shared" si="128"/>
        <v>0</v>
      </c>
      <c r="R102" s="88"/>
      <c r="S102" s="88"/>
      <c r="T102" s="186"/>
      <c r="U102" s="89"/>
      <c r="V102" s="186"/>
      <c r="W102" s="90"/>
      <c r="Y102" s="292"/>
      <c r="Z102" s="292"/>
    </row>
    <row r="103" spans="1:26" ht="13.5" thickTop="1">
      <c r="A103" s="353"/>
      <c r="L103" s="61" t="s">
        <v>21</v>
      </c>
      <c r="M103" s="391">
        <v>0</v>
      </c>
      <c r="N103" s="392">
        <v>0</v>
      </c>
      <c r="O103" s="185">
        <f>+M103+N103</f>
        <v>0</v>
      </c>
      <c r="P103" s="91">
        <v>0</v>
      </c>
      <c r="Q103" s="185">
        <f>O103+P103</f>
        <v>0</v>
      </c>
      <c r="R103" s="391"/>
      <c r="S103" s="392"/>
      <c r="T103" s="185"/>
      <c r="U103" s="91"/>
      <c r="V103" s="185"/>
      <c r="W103" s="81"/>
    </row>
    <row r="104" spans="1:26">
      <c r="A104" s="353"/>
      <c r="L104" s="61" t="s">
        <v>22</v>
      </c>
      <c r="M104" s="391">
        <v>0</v>
      </c>
      <c r="N104" s="392">
        <v>0</v>
      </c>
      <c r="O104" s="185">
        <f t="shared" ref="O104" si="129">+M104+N104</f>
        <v>0</v>
      </c>
      <c r="P104" s="389">
        <v>0</v>
      </c>
      <c r="Q104" s="185">
        <f>O104+P104</f>
        <v>0</v>
      </c>
      <c r="R104" s="391"/>
      <c r="S104" s="392"/>
      <c r="T104" s="185"/>
      <c r="U104" s="389"/>
      <c r="V104" s="185"/>
      <c r="W104" s="81"/>
    </row>
    <row r="105" spans="1:26" ht="13.5" thickBot="1">
      <c r="A105" s="354"/>
      <c r="L105" s="61" t="s">
        <v>23</v>
      </c>
      <c r="M105" s="391">
        <v>0</v>
      </c>
      <c r="N105" s="392">
        <v>0</v>
      </c>
      <c r="O105" s="185">
        <f>+M105+N105</f>
        <v>0</v>
      </c>
      <c r="P105" s="389">
        <v>0</v>
      </c>
      <c r="Q105" s="185">
        <f>O105+P105</f>
        <v>0</v>
      </c>
      <c r="R105" s="391"/>
      <c r="S105" s="392"/>
      <c r="T105" s="185"/>
      <c r="U105" s="389"/>
      <c r="V105" s="185"/>
      <c r="W105" s="81"/>
    </row>
    <row r="106" spans="1:26" ht="14.25" thickTop="1" thickBot="1">
      <c r="A106" s="353"/>
      <c r="L106" s="82" t="s">
        <v>24</v>
      </c>
      <c r="M106" s="83">
        <f t="shared" ref="M106:Q106" si="130">+M103+M104+M105</f>
        <v>0</v>
      </c>
      <c r="N106" s="84">
        <f t="shared" si="130"/>
        <v>0</v>
      </c>
      <c r="O106" s="184">
        <f t="shared" si="130"/>
        <v>0</v>
      </c>
      <c r="P106" s="83">
        <f t="shared" si="130"/>
        <v>0</v>
      </c>
      <c r="Q106" s="184">
        <f t="shared" si="130"/>
        <v>0</v>
      </c>
      <c r="R106" s="83"/>
      <c r="S106" s="84"/>
      <c r="T106" s="184"/>
      <c r="U106" s="83"/>
      <c r="V106" s="184"/>
      <c r="W106" s="85"/>
    </row>
    <row r="107" spans="1:26" ht="14.25" thickTop="1" thickBot="1">
      <c r="A107" s="353" t="str">
        <f>IF(ISERROR(F107/G107)," ",IF(F107/G107&gt;0.5,IF(F107/G107&lt;1.5," ","NOT OK"),"NOT OK"))</f>
        <v xml:space="preserve"> </v>
      </c>
      <c r="L107" s="82" t="s">
        <v>62</v>
      </c>
      <c r="M107" s="83">
        <f t="shared" ref="M107:Q107" si="131">M98+M102+M103+M104+M105</f>
        <v>0</v>
      </c>
      <c r="N107" s="84">
        <f t="shared" si="131"/>
        <v>0</v>
      </c>
      <c r="O107" s="180">
        <f t="shared" si="131"/>
        <v>0</v>
      </c>
      <c r="P107" s="83">
        <f t="shared" si="131"/>
        <v>0</v>
      </c>
      <c r="Q107" s="180">
        <f t="shared" si="131"/>
        <v>0</v>
      </c>
      <c r="R107" s="83"/>
      <c r="S107" s="84"/>
      <c r="T107" s="180"/>
      <c r="U107" s="83"/>
      <c r="V107" s="180"/>
      <c r="W107" s="85"/>
      <c r="Y107" s="292"/>
      <c r="Z107" s="292"/>
    </row>
    <row r="108" spans="1:26" ht="14.25" thickTop="1" thickBot="1">
      <c r="A108" s="353"/>
      <c r="L108" s="82" t="s">
        <v>63</v>
      </c>
      <c r="M108" s="83">
        <f t="shared" ref="M108:Q108" si="132">+M93+M98+M102+M106</f>
        <v>0</v>
      </c>
      <c r="N108" s="84">
        <f t="shared" si="132"/>
        <v>0</v>
      </c>
      <c r="O108" s="184">
        <f t="shared" si="132"/>
        <v>0</v>
      </c>
      <c r="P108" s="83">
        <f t="shared" si="132"/>
        <v>0</v>
      </c>
      <c r="Q108" s="184">
        <f t="shared" si="132"/>
        <v>0</v>
      </c>
      <c r="R108" s="83"/>
      <c r="S108" s="84"/>
      <c r="T108" s="184"/>
      <c r="U108" s="83"/>
      <c r="V108" s="184"/>
      <c r="W108" s="85"/>
      <c r="Y108" s="292"/>
      <c r="Z108" s="292"/>
    </row>
    <row r="109" spans="1:26" ht="14.25" thickTop="1" thickBot="1">
      <c r="A109" s="353"/>
      <c r="L109" s="92" t="s">
        <v>60</v>
      </c>
      <c r="M109" s="57"/>
      <c r="N109" s="57"/>
      <c r="O109" s="57"/>
      <c r="P109" s="57"/>
      <c r="Q109" s="53"/>
      <c r="R109" s="53"/>
      <c r="S109" s="53"/>
      <c r="T109" s="53"/>
      <c r="U109" s="53"/>
      <c r="V109" s="53"/>
      <c r="W109" s="54"/>
    </row>
    <row r="110" spans="1:26" ht="13.5" thickTop="1">
      <c r="L110" s="675" t="s">
        <v>41</v>
      </c>
      <c r="M110" s="676"/>
      <c r="N110" s="676"/>
      <c r="O110" s="676"/>
      <c r="P110" s="676"/>
      <c r="Q110" s="676"/>
      <c r="R110" s="676"/>
      <c r="S110" s="676"/>
      <c r="T110" s="676"/>
      <c r="U110" s="676"/>
      <c r="V110" s="676"/>
      <c r="W110" s="677"/>
    </row>
    <row r="111" spans="1:26" ht="13.5" thickBot="1">
      <c r="L111" s="678" t="s">
        <v>44</v>
      </c>
      <c r="M111" s="679"/>
      <c r="N111" s="679"/>
      <c r="O111" s="679"/>
      <c r="P111" s="679"/>
      <c r="Q111" s="679"/>
      <c r="R111" s="679"/>
      <c r="S111" s="679"/>
      <c r="T111" s="679"/>
      <c r="U111" s="679"/>
      <c r="V111" s="679"/>
      <c r="W111" s="680"/>
    </row>
    <row r="112" spans="1:26" ht="14.25" thickTop="1" thickBot="1">
      <c r="L112" s="56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8" t="s">
        <v>34</v>
      </c>
    </row>
    <row r="113" spans="1:28" ht="13.5" customHeight="1" thickTop="1" thickBot="1">
      <c r="L113" s="59"/>
      <c r="M113" s="198" t="s">
        <v>65</v>
      </c>
      <c r="N113" s="197"/>
      <c r="O113" s="198"/>
      <c r="P113" s="196"/>
      <c r="Q113" s="197"/>
      <c r="R113" s="196" t="s">
        <v>66</v>
      </c>
      <c r="S113" s="197"/>
      <c r="T113" s="198"/>
      <c r="U113" s="196"/>
      <c r="V113" s="196"/>
      <c r="W113" s="326" t="s">
        <v>2</v>
      </c>
    </row>
    <row r="114" spans="1:28" ht="13.5" thickTop="1">
      <c r="L114" s="61" t="s">
        <v>3</v>
      </c>
      <c r="M114" s="62"/>
      <c r="N114" s="63"/>
      <c r="O114" s="64"/>
      <c r="P114" s="65"/>
      <c r="Q114" s="64"/>
      <c r="R114" s="62"/>
      <c r="S114" s="63"/>
      <c r="T114" s="64"/>
      <c r="U114" s="65"/>
      <c r="V114" s="64"/>
      <c r="W114" s="327" t="s">
        <v>4</v>
      </c>
    </row>
    <row r="115" spans="1:28" ht="13.5" thickBot="1">
      <c r="L115" s="67"/>
      <c r="M115" s="68" t="s">
        <v>35</v>
      </c>
      <c r="N115" s="69" t="s">
        <v>36</v>
      </c>
      <c r="O115" s="70" t="s">
        <v>37</v>
      </c>
      <c r="P115" s="71" t="s">
        <v>32</v>
      </c>
      <c r="Q115" s="70" t="s">
        <v>7</v>
      </c>
      <c r="R115" s="68" t="s">
        <v>35</v>
      </c>
      <c r="S115" s="69" t="s">
        <v>36</v>
      </c>
      <c r="T115" s="70" t="s">
        <v>37</v>
      </c>
      <c r="U115" s="71" t="s">
        <v>32</v>
      </c>
      <c r="V115" s="70" t="s">
        <v>7</v>
      </c>
      <c r="W115" s="328"/>
    </row>
    <row r="116" spans="1:28" ht="6" customHeight="1" thickTop="1">
      <c r="L116" s="61"/>
      <c r="M116" s="73"/>
      <c r="N116" s="74"/>
      <c r="O116" s="75"/>
      <c r="P116" s="76"/>
      <c r="Q116" s="75"/>
      <c r="R116" s="73"/>
      <c r="S116" s="74"/>
      <c r="T116" s="75"/>
      <c r="U116" s="76"/>
      <c r="V116" s="75"/>
      <c r="W116" s="77"/>
    </row>
    <row r="117" spans="1:28">
      <c r="L117" s="61" t="s">
        <v>10</v>
      </c>
      <c r="M117" s="391">
        <v>14</v>
      </c>
      <c r="N117" s="392">
        <v>61</v>
      </c>
      <c r="O117" s="183">
        <f>+M117+N117</f>
        <v>75</v>
      </c>
      <c r="P117" s="389">
        <v>0</v>
      </c>
      <c r="Q117" s="183">
        <f>O117+P117</f>
        <v>75</v>
      </c>
      <c r="R117" s="391">
        <v>16</v>
      </c>
      <c r="S117" s="392">
        <v>93</v>
      </c>
      <c r="T117" s="183">
        <f>+R117+S117</f>
        <v>109</v>
      </c>
      <c r="U117" s="389">
        <v>0</v>
      </c>
      <c r="V117" s="183">
        <f>T117+U117</f>
        <v>109</v>
      </c>
      <c r="W117" s="81">
        <f>IF(Q117=0,0,((V117/Q117)-1)*100)</f>
        <v>45.333333333333336</v>
      </c>
    </row>
    <row r="118" spans="1:28">
      <c r="L118" s="61" t="s">
        <v>11</v>
      </c>
      <c r="M118" s="391">
        <v>20</v>
      </c>
      <c r="N118" s="392">
        <v>59</v>
      </c>
      <c r="O118" s="183">
        <f t="shared" ref="O118:O119" si="133">+M118+N118</f>
        <v>79</v>
      </c>
      <c r="P118" s="389">
        <v>0</v>
      </c>
      <c r="Q118" s="183">
        <f>O118+P118</f>
        <v>79</v>
      </c>
      <c r="R118" s="391">
        <v>9</v>
      </c>
      <c r="S118" s="392">
        <v>63</v>
      </c>
      <c r="T118" s="183">
        <f t="shared" ref="T118:T119" si="134">+R118+S118</f>
        <v>72</v>
      </c>
      <c r="U118" s="389">
        <v>0</v>
      </c>
      <c r="V118" s="183">
        <f>T118+U118</f>
        <v>72</v>
      </c>
      <c r="W118" s="81">
        <f>IF(Q118=0,0,((V118/Q118)-1)*100)</f>
        <v>-8.8607594936708889</v>
      </c>
    </row>
    <row r="119" spans="1:28" ht="13.5" thickBot="1">
      <c r="L119" s="67" t="s">
        <v>12</v>
      </c>
      <c r="M119" s="391">
        <v>20</v>
      </c>
      <c r="N119" s="392">
        <v>81</v>
      </c>
      <c r="O119" s="183">
        <f t="shared" si="133"/>
        <v>101</v>
      </c>
      <c r="P119" s="389">
        <v>0</v>
      </c>
      <c r="Q119" s="183">
        <f t="shared" ref="Q119" si="135">O119+P119</f>
        <v>101</v>
      </c>
      <c r="R119" s="391">
        <v>13</v>
      </c>
      <c r="S119" s="392">
        <v>82</v>
      </c>
      <c r="T119" s="183">
        <f t="shared" si="134"/>
        <v>95</v>
      </c>
      <c r="U119" s="389">
        <v>0</v>
      </c>
      <c r="V119" s="183">
        <f t="shared" ref="V119" si="136">T119+U119</f>
        <v>95</v>
      </c>
      <c r="W119" s="81">
        <f>IF(Q119=0,0,((V119/Q119)-1)*100)</f>
        <v>-5.9405940594059459</v>
      </c>
    </row>
    <row r="120" spans="1:28" ht="14.25" thickTop="1" thickBot="1">
      <c r="L120" s="82" t="s">
        <v>57</v>
      </c>
      <c r="M120" s="83">
        <f t="shared" ref="M120:Q120" si="137">+M117+M118+M119</f>
        <v>54</v>
      </c>
      <c r="N120" s="84">
        <f t="shared" si="137"/>
        <v>201</v>
      </c>
      <c r="O120" s="184">
        <f t="shared" si="137"/>
        <v>255</v>
      </c>
      <c r="P120" s="83">
        <f t="shared" si="137"/>
        <v>0</v>
      </c>
      <c r="Q120" s="184">
        <f t="shared" si="137"/>
        <v>255</v>
      </c>
      <c r="R120" s="83">
        <f t="shared" ref="R120:V120" si="138">+R117+R118+R119</f>
        <v>38</v>
      </c>
      <c r="S120" s="84">
        <f t="shared" si="138"/>
        <v>238</v>
      </c>
      <c r="T120" s="184">
        <f t="shared" si="138"/>
        <v>276</v>
      </c>
      <c r="U120" s="83">
        <f t="shared" si="138"/>
        <v>0</v>
      </c>
      <c r="V120" s="184">
        <f t="shared" si="138"/>
        <v>276</v>
      </c>
      <c r="W120" s="85">
        <f t="shared" ref="W120:W122" si="139">IF(Q120=0,0,((V120/Q120)-1)*100)</f>
        <v>8.2352941176470509</v>
      </c>
      <c r="Y120" s="292"/>
      <c r="Z120" s="292"/>
    </row>
    <row r="121" spans="1:28" ht="14.25" thickTop="1" thickBot="1">
      <c r="L121" s="61" t="s">
        <v>13</v>
      </c>
      <c r="M121" s="391">
        <v>18</v>
      </c>
      <c r="N121" s="392">
        <v>87</v>
      </c>
      <c r="O121" s="183">
        <f>M121+N121</f>
        <v>105</v>
      </c>
      <c r="P121" s="389">
        <v>0</v>
      </c>
      <c r="Q121" s="183">
        <f>O121+P121</f>
        <v>105</v>
      </c>
      <c r="R121" s="391">
        <v>14</v>
      </c>
      <c r="S121" s="392">
        <v>69</v>
      </c>
      <c r="T121" s="183">
        <f>R121+S121</f>
        <v>83</v>
      </c>
      <c r="U121" s="389">
        <v>0</v>
      </c>
      <c r="V121" s="183">
        <f>T121+U121</f>
        <v>83</v>
      </c>
      <c r="W121" s="81">
        <f t="shared" si="139"/>
        <v>-20.952380952380956</v>
      </c>
      <c r="X121" s="645"/>
      <c r="Y121" s="646"/>
      <c r="Z121" s="646"/>
      <c r="AA121" s="647"/>
    </row>
    <row r="122" spans="1:28" ht="14.25" thickTop="1" thickBot="1">
      <c r="A122" s="353"/>
      <c r="L122" s="82" t="s">
        <v>67</v>
      </c>
      <c r="M122" s="83">
        <f>+M120+M121</f>
        <v>72</v>
      </c>
      <c r="N122" s="84">
        <f t="shared" ref="N122:V122" si="140">+N120+N121</f>
        <v>288</v>
      </c>
      <c r="O122" s="180">
        <f t="shared" si="140"/>
        <v>360</v>
      </c>
      <c r="P122" s="83">
        <f t="shared" si="140"/>
        <v>0</v>
      </c>
      <c r="Q122" s="180">
        <f t="shared" si="140"/>
        <v>360</v>
      </c>
      <c r="R122" s="83">
        <f t="shared" si="140"/>
        <v>52</v>
      </c>
      <c r="S122" s="84">
        <f t="shared" si="140"/>
        <v>307</v>
      </c>
      <c r="T122" s="180">
        <f t="shared" si="140"/>
        <v>359</v>
      </c>
      <c r="U122" s="83">
        <f t="shared" si="140"/>
        <v>0</v>
      </c>
      <c r="V122" s="180">
        <f t="shared" si="140"/>
        <v>359</v>
      </c>
      <c r="W122" s="85">
        <f t="shared" si="139"/>
        <v>-0.27777777777777679</v>
      </c>
      <c r="X122" s="645"/>
      <c r="Y122" s="646"/>
      <c r="Z122" s="646"/>
      <c r="AA122" s="647"/>
      <c r="AB122" s="290"/>
    </row>
    <row r="123" spans="1:28" ht="13.5" thickTop="1">
      <c r="L123" s="61" t="s">
        <v>14</v>
      </c>
      <c r="M123" s="391">
        <v>18</v>
      </c>
      <c r="N123" s="392">
        <v>88</v>
      </c>
      <c r="O123" s="183">
        <f>M123+N123</f>
        <v>106</v>
      </c>
      <c r="P123" s="389">
        <v>0</v>
      </c>
      <c r="Q123" s="183">
        <f>O123+P123</f>
        <v>106</v>
      </c>
      <c r="R123" s="391"/>
      <c r="S123" s="392"/>
      <c r="T123" s="183"/>
      <c r="U123" s="389"/>
      <c r="V123" s="183"/>
      <c r="W123" s="81"/>
      <c r="Y123" s="292"/>
      <c r="Z123" s="292"/>
    </row>
    <row r="124" spans="1:28" ht="13.5" thickBot="1">
      <c r="L124" s="61" t="s">
        <v>15</v>
      </c>
      <c r="M124" s="391">
        <v>22</v>
      </c>
      <c r="N124" s="392">
        <v>98</v>
      </c>
      <c r="O124" s="183">
        <f>M124+N124</f>
        <v>120</v>
      </c>
      <c r="P124" s="389">
        <v>0</v>
      </c>
      <c r="Q124" s="183">
        <f>O124+P124</f>
        <v>120</v>
      </c>
      <c r="R124" s="391"/>
      <c r="S124" s="392"/>
      <c r="T124" s="183"/>
      <c r="U124" s="389"/>
      <c r="V124" s="183"/>
      <c r="W124" s="81"/>
      <c r="Y124" s="292"/>
      <c r="Z124" s="292"/>
    </row>
    <row r="125" spans="1:28" ht="14.25" thickTop="1" thickBot="1">
      <c r="A125" s="353"/>
      <c r="L125" s="82" t="s">
        <v>61</v>
      </c>
      <c r="M125" s="83">
        <f t="shared" ref="M125:Q125" si="141">+M121+M123+M124</f>
        <v>58</v>
      </c>
      <c r="N125" s="84">
        <f t="shared" si="141"/>
        <v>273</v>
      </c>
      <c r="O125" s="184">
        <f t="shared" si="141"/>
        <v>331</v>
      </c>
      <c r="P125" s="83">
        <f t="shared" si="141"/>
        <v>0</v>
      </c>
      <c r="Q125" s="184">
        <f t="shared" si="141"/>
        <v>331</v>
      </c>
      <c r="R125" s="83"/>
      <c r="S125" s="84"/>
      <c r="T125" s="184"/>
      <c r="U125" s="83"/>
      <c r="V125" s="184"/>
      <c r="W125" s="85"/>
      <c r="Y125" s="292"/>
      <c r="Z125" s="292"/>
    </row>
    <row r="126" spans="1:28" ht="13.5" thickTop="1">
      <c r="L126" s="61" t="s">
        <v>16</v>
      </c>
      <c r="M126" s="391">
        <v>17</v>
      </c>
      <c r="N126" s="392">
        <v>86</v>
      </c>
      <c r="O126" s="183">
        <f>SUM(M126:N126)</f>
        <v>103</v>
      </c>
      <c r="P126" s="389">
        <v>0</v>
      </c>
      <c r="Q126" s="183">
        <f>O126+P126</f>
        <v>103</v>
      </c>
      <c r="R126" s="391"/>
      <c r="S126" s="392"/>
      <c r="T126" s="183"/>
      <c r="U126" s="389"/>
      <c r="V126" s="183"/>
      <c r="W126" s="81"/>
      <c r="Y126" s="292"/>
      <c r="Z126" s="292"/>
    </row>
    <row r="127" spans="1:28">
      <c r="L127" s="61" t="s">
        <v>17</v>
      </c>
      <c r="M127" s="391">
        <v>14</v>
      </c>
      <c r="N127" s="392">
        <v>98</v>
      </c>
      <c r="O127" s="183">
        <f>SUM(M127:N127)</f>
        <v>112</v>
      </c>
      <c r="P127" s="389">
        <v>0</v>
      </c>
      <c r="Q127" s="183">
        <f>O127+P127</f>
        <v>112</v>
      </c>
      <c r="R127" s="391"/>
      <c r="S127" s="392"/>
      <c r="T127" s="183"/>
      <c r="U127" s="389"/>
      <c r="V127" s="183"/>
      <c r="W127" s="81"/>
      <c r="Y127" s="292"/>
      <c r="Z127" s="292"/>
    </row>
    <row r="128" spans="1:28" ht="13.5" thickBot="1">
      <c r="L128" s="61" t="s">
        <v>18</v>
      </c>
      <c r="M128" s="391">
        <v>16</v>
      </c>
      <c r="N128" s="392">
        <v>105</v>
      </c>
      <c r="O128" s="185">
        <f>SUM(M128:N128)</f>
        <v>121</v>
      </c>
      <c r="P128" s="86">
        <v>0</v>
      </c>
      <c r="Q128" s="185">
        <f>O128+P128</f>
        <v>121</v>
      </c>
      <c r="R128" s="391"/>
      <c r="S128" s="392"/>
      <c r="T128" s="185"/>
      <c r="U128" s="86"/>
      <c r="V128" s="185"/>
      <c r="W128" s="81"/>
      <c r="Y128" s="292"/>
      <c r="Z128" s="292"/>
    </row>
    <row r="129" spans="1:26" ht="14.25" thickTop="1" thickBot="1">
      <c r="A129" s="353"/>
      <c r="L129" s="87" t="s">
        <v>19</v>
      </c>
      <c r="M129" s="88">
        <f t="shared" ref="M129:Q129" si="142">+M126+M127+M128</f>
        <v>47</v>
      </c>
      <c r="N129" s="88">
        <f t="shared" si="142"/>
        <v>289</v>
      </c>
      <c r="O129" s="186">
        <f t="shared" si="142"/>
        <v>336</v>
      </c>
      <c r="P129" s="89">
        <f t="shared" si="142"/>
        <v>0</v>
      </c>
      <c r="Q129" s="186">
        <f t="shared" si="142"/>
        <v>336</v>
      </c>
      <c r="R129" s="88"/>
      <c r="S129" s="88"/>
      <c r="T129" s="186"/>
      <c r="U129" s="89"/>
      <c r="V129" s="186"/>
      <c r="W129" s="90"/>
      <c r="Y129" s="292"/>
      <c r="Z129" s="292"/>
    </row>
    <row r="130" spans="1:26" ht="13.5" thickTop="1">
      <c r="A130" s="355"/>
      <c r="K130" s="355"/>
      <c r="L130" s="61" t="s">
        <v>21</v>
      </c>
      <c r="M130" s="391">
        <v>18</v>
      </c>
      <c r="N130" s="392">
        <v>107</v>
      </c>
      <c r="O130" s="185">
        <f>SUM(M130:N130)</f>
        <v>125</v>
      </c>
      <c r="P130" s="91">
        <v>0</v>
      </c>
      <c r="Q130" s="185">
        <f>O130+P130</f>
        <v>125</v>
      </c>
      <c r="R130" s="391"/>
      <c r="S130" s="392"/>
      <c r="T130" s="185"/>
      <c r="U130" s="91"/>
      <c r="V130" s="185"/>
      <c r="W130" s="81"/>
    </row>
    <row r="131" spans="1:26">
      <c r="A131" s="355"/>
      <c r="K131" s="355"/>
      <c r="L131" s="61" t="s">
        <v>22</v>
      </c>
      <c r="M131" s="391">
        <v>19</v>
      </c>
      <c r="N131" s="392">
        <v>104</v>
      </c>
      <c r="O131" s="185">
        <f>SUM(M131:N131)</f>
        <v>123</v>
      </c>
      <c r="P131" s="389">
        <v>0</v>
      </c>
      <c r="Q131" s="185">
        <f>O131+P131</f>
        <v>123</v>
      </c>
      <c r="R131" s="391"/>
      <c r="S131" s="392"/>
      <c r="T131" s="185"/>
      <c r="U131" s="389"/>
      <c r="V131" s="185"/>
      <c r="W131" s="81"/>
    </row>
    <row r="132" spans="1:26" ht="13.5" thickBot="1">
      <c r="A132" s="355"/>
      <c r="K132" s="355"/>
      <c r="L132" s="61" t="s">
        <v>23</v>
      </c>
      <c r="M132" s="391">
        <v>18</v>
      </c>
      <c r="N132" s="392">
        <v>87</v>
      </c>
      <c r="O132" s="185">
        <f>SUM(M132:N132)</f>
        <v>105</v>
      </c>
      <c r="P132" s="389">
        <v>0</v>
      </c>
      <c r="Q132" s="185">
        <f>O132+P132</f>
        <v>105</v>
      </c>
      <c r="R132" s="391"/>
      <c r="S132" s="392"/>
      <c r="T132" s="185"/>
      <c r="U132" s="389"/>
      <c r="V132" s="185"/>
      <c r="W132" s="81"/>
    </row>
    <row r="133" spans="1:26" ht="14.25" thickTop="1" thickBot="1">
      <c r="A133" s="353"/>
      <c r="L133" s="82" t="s">
        <v>24</v>
      </c>
      <c r="M133" s="83">
        <f t="shared" ref="M133:Q133" si="143">+M130+M131+M132</f>
        <v>55</v>
      </c>
      <c r="N133" s="84">
        <f t="shared" si="143"/>
        <v>298</v>
      </c>
      <c r="O133" s="184">
        <f t="shared" si="143"/>
        <v>353</v>
      </c>
      <c r="P133" s="83">
        <f t="shared" si="143"/>
        <v>0</v>
      </c>
      <c r="Q133" s="184">
        <f t="shared" si="143"/>
        <v>353</v>
      </c>
      <c r="R133" s="83"/>
      <c r="S133" s="84"/>
      <c r="T133" s="184"/>
      <c r="U133" s="83"/>
      <c r="V133" s="184"/>
      <c r="W133" s="85"/>
    </row>
    <row r="134" spans="1:26" ht="14.25" thickTop="1" thickBot="1">
      <c r="A134" s="353" t="str">
        <f>IF(ISERROR(F134/G134)," ",IF(F134/G134&gt;0.5,IF(F134/G134&lt;1.5," ","NOT OK"),"NOT OK"))</f>
        <v xml:space="preserve"> </v>
      </c>
      <c r="L134" s="82" t="s">
        <v>62</v>
      </c>
      <c r="M134" s="83">
        <f t="shared" ref="M134:Q134" si="144">M125+M129+M130+M131+M132</f>
        <v>160</v>
      </c>
      <c r="N134" s="84">
        <f t="shared" si="144"/>
        <v>860</v>
      </c>
      <c r="O134" s="180">
        <f t="shared" si="144"/>
        <v>1020</v>
      </c>
      <c r="P134" s="83">
        <f t="shared" si="144"/>
        <v>0</v>
      </c>
      <c r="Q134" s="180">
        <f t="shared" si="144"/>
        <v>1020</v>
      </c>
      <c r="R134" s="83"/>
      <c r="S134" s="84"/>
      <c r="T134" s="180"/>
      <c r="U134" s="83"/>
      <c r="V134" s="180"/>
      <c r="W134" s="85"/>
      <c r="Y134" s="292"/>
      <c r="Z134" s="292"/>
    </row>
    <row r="135" spans="1:26" ht="14.25" thickTop="1" thickBot="1">
      <c r="A135" s="353"/>
      <c r="L135" s="82" t="s">
        <v>63</v>
      </c>
      <c r="M135" s="83">
        <f t="shared" ref="M135:Q135" si="145">+M120+M125+M129+M133</f>
        <v>214</v>
      </c>
      <c r="N135" s="84">
        <f t="shared" si="145"/>
        <v>1061</v>
      </c>
      <c r="O135" s="184">
        <f t="shared" si="145"/>
        <v>1275</v>
      </c>
      <c r="P135" s="83">
        <f t="shared" si="145"/>
        <v>0</v>
      </c>
      <c r="Q135" s="184">
        <f t="shared" si="145"/>
        <v>1275</v>
      </c>
      <c r="R135" s="83"/>
      <c r="S135" s="84"/>
      <c r="T135" s="184"/>
      <c r="U135" s="83"/>
      <c r="V135" s="184"/>
      <c r="W135" s="85"/>
      <c r="Y135" s="292"/>
      <c r="Z135" s="292"/>
    </row>
    <row r="136" spans="1:26" ht="14.25" thickTop="1" thickBot="1">
      <c r="L136" s="92" t="s">
        <v>60</v>
      </c>
      <c r="M136" s="57"/>
      <c r="N136" s="57"/>
      <c r="O136" s="57"/>
      <c r="P136" s="57"/>
      <c r="Q136" s="53"/>
      <c r="R136" s="53"/>
      <c r="S136" s="53"/>
      <c r="T136" s="53"/>
      <c r="U136" s="53"/>
      <c r="V136" s="53"/>
      <c r="W136" s="54"/>
    </row>
    <row r="137" spans="1:26" ht="13.5" thickTop="1">
      <c r="L137" s="675" t="s">
        <v>42</v>
      </c>
      <c r="M137" s="676"/>
      <c r="N137" s="676"/>
      <c r="O137" s="676"/>
      <c r="P137" s="676"/>
      <c r="Q137" s="676"/>
      <c r="R137" s="676"/>
      <c r="S137" s="676"/>
      <c r="T137" s="676"/>
      <c r="U137" s="676"/>
      <c r="V137" s="676"/>
      <c r="W137" s="677"/>
    </row>
    <row r="138" spans="1:26" ht="13.5" thickBot="1">
      <c r="L138" s="678" t="s">
        <v>45</v>
      </c>
      <c r="M138" s="679"/>
      <c r="N138" s="679"/>
      <c r="O138" s="679"/>
      <c r="P138" s="679"/>
      <c r="Q138" s="679"/>
      <c r="R138" s="679"/>
      <c r="S138" s="679"/>
      <c r="T138" s="679"/>
      <c r="U138" s="679"/>
      <c r="V138" s="679"/>
      <c r="W138" s="680"/>
    </row>
    <row r="139" spans="1:26" ht="14.25" thickTop="1" thickBot="1">
      <c r="L139" s="56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8" t="s">
        <v>34</v>
      </c>
    </row>
    <row r="140" spans="1:26" ht="13.5" customHeight="1" thickTop="1" thickBot="1">
      <c r="L140" s="59"/>
      <c r="M140" s="198" t="s">
        <v>65</v>
      </c>
      <c r="N140" s="197"/>
      <c r="O140" s="198"/>
      <c r="P140" s="196"/>
      <c r="Q140" s="197"/>
      <c r="R140" s="196" t="s">
        <v>66</v>
      </c>
      <c r="S140" s="197"/>
      <c r="T140" s="198"/>
      <c r="U140" s="196"/>
      <c r="V140" s="196"/>
      <c r="W140" s="326" t="s">
        <v>2</v>
      </c>
    </row>
    <row r="141" spans="1:26" ht="13.5" thickTop="1">
      <c r="L141" s="61" t="s">
        <v>3</v>
      </c>
      <c r="M141" s="62"/>
      <c r="N141" s="63"/>
      <c r="O141" s="64"/>
      <c r="P141" s="65"/>
      <c r="Q141" s="101"/>
      <c r="R141" s="62"/>
      <c r="S141" s="63"/>
      <c r="T141" s="64"/>
      <c r="U141" s="65"/>
      <c r="V141" s="101"/>
      <c r="W141" s="327" t="s">
        <v>4</v>
      </c>
    </row>
    <row r="142" spans="1:26" ht="13.5" thickBot="1">
      <c r="L142" s="67"/>
      <c r="M142" s="68" t="s">
        <v>35</v>
      </c>
      <c r="N142" s="69" t="s">
        <v>36</v>
      </c>
      <c r="O142" s="70" t="s">
        <v>37</v>
      </c>
      <c r="P142" s="71" t="s">
        <v>32</v>
      </c>
      <c r="Q142" s="636" t="s">
        <v>7</v>
      </c>
      <c r="R142" s="68" t="s">
        <v>35</v>
      </c>
      <c r="S142" s="69" t="s">
        <v>36</v>
      </c>
      <c r="T142" s="70" t="s">
        <v>37</v>
      </c>
      <c r="U142" s="71" t="s">
        <v>32</v>
      </c>
      <c r="V142" s="411" t="s">
        <v>7</v>
      </c>
      <c r="W142" s="328"/>
    </row>
    <row r="143" spans="1:26" ht="5.25" customHeight="1" thickTop="1">
      <c r="L143" s="61"/>
      <c r="M143" s="73"/>
      <c r="N143" s="74"/>
      <c r="O143" s="75"/>
      <c r="P143" s="76"/>
      <c r="Q143" s="147"/>
      <c r="R143" s="73"/>
      <c r="S143" s="74"/>
      <c r="T143" s="75"/>
      <c r="U143" s="76"/>
      <c r="V143" s="147"/>
      <c r="W143" s="77"/>
    </row>
    <row r="144" spans="1:26">
      <c r="L144" s="61" t="s">
        <v>10</v>
      </c>
      <c r="M144" s="391">
        <f t="shared" ref="M144:N144" si="146">+M90+M117</f>
        <v>14</v>
      </c>
      <c r="N144" s="392">
        <f t="shared" si="146"/>
        <v>61</v>
      </c>
      <c r="O144" s="183">
        <f>M144+N144</f>
        <v>75</v>
      </c>
      <c r="P144" s="389">
        <f>+P90+P117</f>
        <v>0</v>
      </c>
      <c r="Q144" s="191">
        <f>O144+P144</f>
        <v>75</v>
      </c>
      <c r="R144" s="391">
        <f>+R90+R117</f>
        <v>16</v>
      </c>
      <c r="S144" s="392">
        <f t="shared" ref="R144:S146" si="147">+S90+S117</f>
        <v>93</v>
      </c>
      <c r="T144" s="183">
        <f>R144+S144</f>
        <v>109</v>
      </c>
      <c r="U144" s="389">
        <f>+U90+U117</f>
        <v>0</v>
      </c>
      <c r="V144" s="191">
        <f>T144+U144</f>
        <v>109</v>
      </c>
      <c r="W144" s="81">
        <f>IF(Q144=0,0,((V144/Q144)-1)*100)</f>
        <v>45.333333333333336</v>
      </c>
      <c r="Z144" s="292"/>
    </row>
    <row r="145" spans="1:28">
      <c r="L145" s="61" t="s">
        <v>11</v>
      </c>
      <c r="M145" s="391">
        <f t="shared" ref="M145:N145" si="148">+M91+M118</f>
        <v>20</v>
      </c>
      <c r="N145" s="392">
        <f t="shared" si="148"/>
        <v>59</v>
      </c>
      <c r="O145" s="183">
        <f>M145+N145</f>
        <v>79</v>
      </c>
      <c r="P145" s="389">
        <f>+P91+P118</f>
        <v>0</v>
      </c>
      <c r="Q145" s="191">
        <f>O145+P145</f>
        <v>79</v>
      </c>
      <c r="R145" s="391">
        <f t="shared" si="147"/>
        <v>9</v>
      </c>
      <c r="S145" s="392">
        <f>+S91+S118</f>
        <v>63</v>
      </c>
      <c r="T145" s="183">
        <f>R145+S145</f>
        <v>72</v>
      </c>
      <c r="U145" s="389">
        <f>+U91+U118</f>
        <v>0</v>
      </c>
      <c r="V145" s="191">
        <f>T145+U145</f>
        <v>72</v>
      </c>
      <c r="W145" s="81">
        <f>IF(Q145=0,0,((V145/Q145)-1)*100)</f>
        <v>-8.8607594936708889</v>
      </c>
      <c r="Z145" s="292"/>
    </row>
    <row r="146" spans="1:28" ht="13.5" thickBot="1">
      <c r="L146" s="67" t="s">
        <v>12</v>
      </c>
      <c r="M146" s="391">
        <f t="shared" ref="M146:N146" si="149">+M92+M119</f>
        <v>20</v>
      </c>
      <c r="N146" s="392">
        <f t="shared" si="149"/>
        <v>81</v>
      </c>
      <c r="O146" s="183">
        <f>M146+N146</f>
        <v>101</v>
      </c>
      <c r="P146" s="389">
        <f>+P92+P119</f>
        <v>0</v>
      </c>
      <c r="Q146" s="191">
        <f>O146+P146</f>
        <v>101</v>
      </c>
      <c r="R146" s="391">
        <f t="shared" si="147"/>
        <v>13</v>
      </c>
      <c r="S146" s="392">
        <f t="shared" si="147"/>
        <v>82</v>
      </c>
      <c r="T146" s="183">
        <f>R146+S146</f>
        <v>95</v>
      </c>
      <c r="U146" s="389">
        <f>+U92+U119</f>
        <v>0</v>
      </c>
      <c r="V146" s="191">
        <f>T146+U146</f>
        <v>95</v>
      </c>
      <c r="W146" s="81">
        <f>IF(Q146=0,0,((V146/Q146)-1)*100)</f>
        <v>-5.9405940594059459</v>
      </c>
      <c r="Z146" s="292"/>
    </row>
    <row r="147" spans="1:28" ht="14.25" thickTop="1" thickBot="1">
      <c r="L147" s="82" t="s">
        <v>57</v>
      </c>
      <c r="M147" s="83">
        <f t="shared" ref="M147:Q147" si="150">+M144+M145+M146</f>
        <v>54</v>
      </c>
      <c r="N147" s="84">
        <f t="shared" si="150"/>
        <v>201</v>
      </c>
      <c r="O147" s="184">
        <f t="shared" si="150"/>
        <v>255</v>
      </c>
      <c r="P147" s="83">
        <f t="shared" si="150"/>
        <v>0</v>
      </c>
      <c r="Q147" s="184">
        <f t="shared" si="150"/>
        <v>255</v>
      </c>
      <c r="R147" s="83">
        <f t="shared" ref="R147:V147" si="151">+R144+R145+R146</f>
        <v>38</v>
      </c>
      <c r="S147" s="84">
        <f t="shared" si="151"/>
        <v>238</v>
      </c>
      <c r="T147" s="184">
        <f t="shared" si="151"/>
        <v>276</v>
      </c>
      <c r="U147" s="83">
        <f t="shared" si="151"/>
        <v>0</v>
      </c>
      <c r="V147" s="184">
        <f t="shared" si="151"/>
        <v>276</v>
      </c>
      <c r="W147" s="85">
        <f t="shared" ref="W147" si="152">IF(Q147=0,0,((V147/Q147)-1)*100)</f>
        <v>8.2352941176470509</v>
      </c>
      <c r="Y147" s="292"/>
      <c r="Z147" s="292"/>
    </row>
    <row r="148" spans="1:28" ht="14.25" thickTop="1" thickBot="1">
      <c r="L148" s="61" t="s">
        <v>13</v>
      </c>
      <c r="M148" s="391">
        <f t="shared" ref="M148:N148" si="153">+M94+M121</f>
        <v>18</v>
      </c>
      <c r="N148" s="392">
        <f t="shared" si="153"/>
        <v>87</v>
      </c>
      <c r="O148" s="183">
        <f t="shared" ref="O148" si="154">M148+N148</f>
        <v>105</v>
      </c>
      <c r="P148" s="389">
        <f>+P94+P121</f>
        <v>0</v>
      </c>
      <c r="Q148" s="191">
        <f>O148+P148</f>
        <v>105</v>
      </c>
      <c r="R148" s="391">
        <f>+R94+R121</f>
        <v>14</v>
      </c>
      <c r="S148" s="392">
        <f>+S94+S121</f>
        <v>69</v>
      </c>
      <c r="T148" s="183">
        <f t="shared" ref="T148" si="155">R148+S148</f>
        <v>83</v>
      </c>
      <c r="U148" s="389">
        <f>+U94+U121</f>
        <v>0</v>
      </c>
      <c r="V148" s="191">
        <f>T148+U148</f>
        <v>83</v>
      </c>
      <c r="W148" s="81">
        <f>IF(Q148=0,0,((V148/Q148)-1)*100)</f>
        <v>-20.952380952380956</v>
      </c>
      <c r="X148" s="645"/>
      <c r="Y148" s="646"/>
      <c r="Z148" s="646"/>
      <c r="AA148" s="647"/>
    </row>
    <row r="149" spans="1:28" ht="14.25" thickTop="1" thickBot="1">
      <c r="A149" s="353"/>
      <c r="L149" s="82" t="s">
        <v>67</v>
      </c>
      <c r="M149" s="83">
        <f>+M147+M148</f>
        <v>72</v>
      </c>
      <c r="N149" s="84">
        <f t="shared" ref="N149:V149" si="156">+N147+N148</f>
        <v>288</v>
      </c>
      <c r="O149" s="180">
        <f t="shared" si="156"/>
        <v>360</v>
      </c>
      <c r="P149" s="83">
        <f t="shared" si="156"/>
        <v>0</v>
      </c>
      <c r="Q149" s="180">
        <f t="shared" si="156"/>
        <v>360</v>
      </c>
      <c r="R149" s="83">
        <f t="shared" si="156"/>
        <v>52</v>
      </c>
      <c r="S149" s="84">
        <f t="shared" si="156"/>
        <v>307</v>
      </c>
      <c r="T149" s="180">
        <f t="shared" si="156"/>
        <v>359</v>
      </c>
      <c r="U149" s="83">
        <f t="shared" si="156"/>
        <v>0</v>
      </c>
      <c r="V149" s="180">
        <f t="shared" si="156"/>
        <v>359</v>
      </c>
      <c r="W149" s="85">
        <f t="shared" ref="W149" si="157">IF(Q149=0,0,((V149/Q149)-1)*100)</f>
        <v>-0.27777777777777679</v>
      </c>
      <c r="X149" s="645"/>
      <c r="Y149" s="646"/>
      <c r="Z149" s="646"/>
      <c r="AA149" s="647"/>
      <c r="AB149" s="290"/>
    </row>
    <row r="150" spans="1:28" ht="13.5" thickTop="1">
      <c r="L150" s="61" t="s">
        <v>14</v>
      </c>
      <c r="M150" s="391">
        <f t="shared" ref="M150:N150" si="158">+M96+M123</f>
        <v>18</v>
      </c>
      <c r="N150" s="392">
        <f t="shared" si="158"/>
        <v>88</v>
      </c>
      <c r="O150" s="183">
        <f>M150+N150</f>
        <v>106</v>
      </c>
      <c r="P150" s="389">
        <f>+P96+P123</f>
        <v>0</v>
      </c>
      <c r="Q150" s="191">
        <f>O150+P150</f>
        <v>106</v>
      </c>
      <c r="R150" s="391"/>
      <c r="S150" s="392"/>
      <c r="T150" s="183"/>
      <c r="U150" s="389"/>
      <c r="V150" s="191"/>
      <c r="W150" s="81"/>
      <c r="Y150" s="292"/>
      <c r="Z150" s="292"/>
      <c r="AB150" s="292"/>
    </row>
    <row r="151" spans="1:28" ht="13.5" thickBot="1">
      <c r="L151" s="61" t="s">
        <v>15</v>
      </c>
      <c r="M151" s="391">
        <f t="shared" ref="M151:N151" si="159">+M97+M124</f>
        <v>22</v>
      </c>
      <c r="N151" s="392">
        <f t="shared" si="159"/>
        <v>98</v>
      </c>
      <c r="O151" s="183">
        <f>M151+N151</f>
        <v>120</v>
      </c>
      <c r="P151" s="389">
        <f>+P97+P124</f>
        <v>0</v>
      </c>
      <c r="Q151" s="191">
        <f>O151+P151</f>
        <v>120</v>
      </c>
      <c r="R151" s="391"/>
      <c r="S151" s="392"/>
      <c r="T151" s="183"/>
      <c r="U151" s="389"/>
      <c r="V151" s="191"/>
      <c r="W151" s="81"/>
      <c r="Y151" s="292"/>
      <c r="Z151" s="292"/>
    </row>
    <row r="152" spans="1:28" ht="14.25" thickTop="1" thickBot="1">
      <c r="A152" s="353"/>
      <c r="L152" s="82" t="s">
        <v>61</v>
      </c>
      <c r="M152" s="83">
        <f t="shared" ref="M152:Q152" si="160">+M148+M150+M151</f>
        <v>58</v>
      </c>
      <c r="N152" s="84">
        <f t="shared" si="160"/>
        <v>273</v>
      </c>
      <c r="O152" s="184">
        <f t="shared" si="160"/>
        <v>331</v>
      </c>
      <c r="P152" s="83">
        <f t="shared" si="160"/>
        <v>0</v>
      </c>
      <c r="Q152" s="184">
        <f t="shared" si="160"/>
        <v>331</v>
      </c>
      <c r="R152" s="83"/>
      <c r="S152" s="84"/>
      <c r="T152" s="184"/>
      <c r="U152" s="83"/>
      <c r="V152" s="184"/>
      <c r="W152" s="85"/>
      <c r="Y152" s="292"/>
      <c r="Z152" s="292"/>
    </row>
    <row r="153" spans="1:28" ht="13.5" thickTop="1">
      <c r="L153" s="61" t="s">
        <v>16</v>
      </c>
      <c r="M153" s="391">
        <f t="shared" ref="M153:N153" si="161">+M99+M126</f>
        <v>17</v>
      </c>
      <c r="N153" s="392">
        <f t="shared" si="161"/>
        <v>86</v>
      </c>
      <c r="O153" s="183">
        <f t="shared" ref="O153" si="162">M153+N153</f>
        <v>103</v>
      </c>
      <c r="P153" s="389">
        <f>+P99+P126</f>
        <v>0</v>
      </c>
      <c r="Q153" s="191">
        <f>O153+P153</f>
        <v>103</v>
      </c>
      <c r="R153" s="391"/>
      <c r="S153" s="392"/>
      <c r="T153" s="183"/>
      <c r="U153" s="389"/>
      <c r="V153" s="191"/>
      <c r="W153" s="81"/>
      <c r="Y153" s="292"/>
      <c r="Z153" s="292"/>
    </row>
    <row r="154" spans="1:28">
      <c r="L154" s="61" t="s">
        <v>17</v>
      </c>
      <c r="M154" s="391">
        <f t="shared" ref="M154:N154" si="163">+M100+M127</f>
        <v>14</v>
      </c>
      <c r="N154" s="392">
        <f t="shared" si="163"/>
        <v>98</v>
      </c>
      <c r="O154" s="183">
        <f>M154+N154</f>
        <v>112</v>
      </c>
      <c r="P154" s="389">
        <f>+P100+P127</f>
        <v>0</v>
      </c>
      <c r="Q154" s="191">
        <f>O154+P154</f>
        <v>112</v>
      </c>
      <c r="R154" s="391"/>
      <c r="S154" s="392"/>
      <c r="T154" s="183"/>
      <c r="U154" s="389"/>
      <c r="V154" s="191"/>
      <c r="W154" s="81"/>
      <c r="Y154" s="292"/>
      <c r="Z154" s="292"/>
    </row>
    <row r="155" spans="1:28" ht="13.5" thickBot="1">
      <c r="L155" s="61" t="s">
        <v>18</v>
      </c>
      <c r="M155" s="391">
        <f t="shared" ref="M155:N155" si="164">+M101+M128</f>
        <v>16</v>
      </c>
      <c r="N155" s="392">
        <f t="shared" si="164"/>
        <v>105</v>
      </c>
      <c r="O155" s="185">
        <f>M155+N155</f>
        <v>121</v>
      </c>
      <c r="P155" s="86">
        <f>+P101+P128</f>
        <v>0</v>
      </c>
      <c r="Q155" s="191">
        <f>O155+P155</f>
        <v>121</v>
      </c>
      <c r="R155" s="391"/>
      <c r="S155" s="392"/>
      <c r="T155" s="185"/>
      <c r="U155" s="86"/>
      <c r="V155" s="191"/>
      <c r="W155" s="81"/>
      <c r="Y155" s="292"/>
      <c r="Z155" s="292"/>
    </row>
    <row r="156" spans="1:28" ht="14.25" thickTop="1" thickBot="1">
      <c r="A156" s="353"/>
      <c r="L156" s="87" t="s">
        <v>19</v>
      </c>
      <c r="M156" s="88">
        <f t="shared" ref="M156:Q156" si="165">+M153+M154+M155</f>
        <v>47</v>
      </c>
      <c r="N156" s="88">
        <f t="shared" si="165"/>
        <v>289</v>
      </c>
      <c r="O156" s="186">
        <f t="shared" si="165"/>
        <v>336</v>
      </c>
      <c r="P156" s="89">
        <f t="shared" si="165"/>
        <v>0</v>
      </c>
      <c r="Q156" s="186">
        <f t="shared" si="165"/>
        <v>336</v>
      </c>
      <c r="R156" s="88"/>
      <c r="S156" s="88"/>
      <c r="T156" s="186"/>
      <c r="U156" s="89"/>
      <c r="V156" s="186"/>
      <c r="W156" s="90"/>
      <c r="Y156" s="292"/>
      <c r="Z156" s="292"/>
    </row>
    <row r="157" spans="1:28" ht="13.5" thickTop="1">
      <c r="A157" s="353"/>
      <c r="L157" s="61" t="s">
        <v>21</v>
      </c>
      <c r="M157" s="391">
        <f t="shared" ref="M157:N157" si="166">+M103+M130</f>
        <v>18</v>
      </c>
      <c r="N157" s="392">
        <f t="shared" si="166"/>
        <v>107</v>
      </c>
      <c r="O157" s="185">
        <f>M157+N157</f>
        <v>125</v>
      </c>
      <c r="P157" s="91">
        <f>+P103+P130</f>
        <v>0</v>
      </c>
      <c r="Q157" s="191">
        <f>O157+P157</f>
        <v>125</v>
      </c>
      <c r="R157" s="391"/>
      <c r="S157" s="392"/>
      <c r="T157" s="185"/>
      <c r="U157" s="91"/>
      <c r="V157" s="191"/>
      <c r="W157" s="81"/>
    </row>
    <row r="158" spans="1:28">
      <c r="A158" s="353"/>
      <c r="L158" s="61" t="s">
        <v>22</v>
      </c>
      <c r="M158" s="391">
        <f t="shared" ref="M158:N158" si="167">+M104+M131</f>
        <v>19</v>
      </c>
      <c r="N158" s="392">
        <f t="shared" si="167"/>
        <v>104</v>
      </c>
      <c r="O158" s="185">
        <f t="shared" ref="O158" si="168">M158+N158</f>
        <v>123</v>
      </c>
      <c r="P158" s="389">
        <f>+P104+P131</f>
        <v>0</v>
      </c>
      <c r="Q158" s="191">
        <f>O158+P158</f>
        <v>123</v>
      </c>
      <c r="R158" s="391"/>
      <c r="S158" s="392"/>
      <c r="T158" s="185"/>
      <c r="U158" s="389"/>
      <c r="V158" s="191"/>
      <c r="W158" s="81"/>
    </row>
    <row r="159" spans="1:28" ht="13.5" thickBot="1">
      <c r="A159" s="355"/>
      <c r="K159" s="355"/>
      <c r="L159" s="61" t="s">
        <v>23</v>
      </c>
      <c r="M159" s="391">
        <f t="shared" ref="M159:N159" si="169">+M105+M132</f>
        <v>18</v>
      </c>
      <c r="N159" s="392">
        <f t="shared" si="169"/>
        <v>87</v>
      </c>
      <c r="O159" s="185">
        <f>M159+N159</f>
        <v>105</v>
      </c>
      <c r="P159" s="389">
        <f>+P105+P132</f>
        <v>0</v>
      </c>
      <c r="Q159" s="191">
        <f>O159+P159</f>
        <v>105</v>
      </c>
      <c r="R159" s="391"/>
      <c r="S159" s="392"/>
      <c r="T159" s="185"/>
      <c r="U159" s="389"/>
      <c r="V159" s="191"/>
      <c r="W159" s="81"/>
    </row>
    <row r="160" spans="1:28" ht="14.25" thickTop="1" thickBot="1">
      <c r="A160" s="353"/>
      <c r="L160" s="82" t="s">
        <v>24</v>
      </c>
      <c r="M160" s="83">
        <f t="shared" ref="M160:Q160" si="170">+M157+M158+M159</f>
        <v>55</v>
      </c>
      <c r="N160" s="84">
        <f t="shared" si="170"/>
        <v>298</v>
      </c>
      <c r="O160" s="184">
        <f t="shared" si="170"/>
        <v>353</v>
      </c>
      <c r="P160" s="83">
        <f t="shared" si="170"/>
        <v>0</v>
      </c>
      <c r="Q160" s="184">
        <f t="shared" si="170"/>
        <v>353</v>
      </c>
      <c r="R160" s="83"/>
      <c r="S160" s="84"/>
      <c r="T160" s="184"/>
      <c r="U160" s="83"/>
      <c r="V160" s="184"/>
      <c r="W160" s="85"/>
    </row>
    <row r="161" spans="1:28" ht="14.25" thickTop="1" thickBot="1">
      <c r="A161" s="353" t="str">
        <f>IF(ISERROR(F161/G161)," ",IF(F161/G161&gt;0.5,IF(F161/G161&lt;1.5," ","NOT OK"),"NOT OK"))</f>
        <v xml:space="preserve"> </v>
      </c>
      <c r="L161" s="82" t="s">
        <v>62</v>
      </c>
      <c r="M161" s="83">
        <f t="shared" ref="M161:Q161" si="171">M152+M156+M157+M158+M159</f>
        <v>160</v>
      </c>
      <c r="N161" s="84">
        <f t="shared" si="171"/>
        <v>860</v>
      </c>
      <c r="O161" s="180">
        <f t="shared" si="171"/>
        <v>1020</v>
      </c>
      <c r="P161" s="83">
        <f t="shared" si="171"/>
        <v>0</v>
      </c>
      <c r="Q161" s="180">
        <f t="shared" si="171"/>
        <v>1020</v>
      </c>
      <c r="R161" s="83"/>
      <c r="S161" s="84"/>
      <c r="T161" s="180"/>
      <c r="U161" s="83"/>
      <c r="V161" s="180"/>
      <c r="W161" s="85"/>
      <c r="Y161" s="292"/>
      <c r="Z161" s="292"/>
    </row>
    <row r="162" spans="1:28" ht="14.25" thickTop="1" thickBot="1">
      <c r="A162" s="353"/>
      <c r="L162" s="82" t="s">
        <v>63</v>
      </c>
      <c r="M162" s="83">
        <f t="shared" ref="M162:Q162" si="172">+M147+M152+M156+M160</f>
        <v>214</v>
      </c>
      <c r="N162" s="84">
        <f t="shared" si="172"/>
        <v>1061</v>
      </c>
      <c r="O162" s="184">
        <f t="shared" si="172"/>
        <v>1275</v>
      </c>
      <c r="P162" s="83">
        <f t="shared" si="172"/>
        <v>0</v>
      </c>
      <c r="Q162" s="184">
        <f t="shared" si="172"/>
        <v>1275</v>
      </c>
      <c r="R162" s="83"/>
      <c r="S162" s="84"/>
      <c r="T162" s="184"/>
      <c r="U162" s="83"/>
      <c r="V162" s="184"/>
      <c r="W162" s="85"/>
      <c r="Y162" s="292"/>
      <c r="Z162" s="292"/>
    </row>
    <row r="163" spans="1:28" ht="14.25" thickTop="1" thickBot="1">
      <c r="L163" s="92" t="s">
        <v>60</v>
      </c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</row>
    <row r="164" spans="1:28" ht="13.5" thickTop="1">
      <c r="L164" s="687" t="s">
        <v>54</v>
      </c>
      <c r="M164" s="688"/>
      <c r="N164" s="688"/>
      <c r="O164" s="688"/>
      <c r="P164" s="688"/>
      <c r="Q164" s="688"/>
      <c r="R164" s="688"/>
      <c r="S164" s="688"/>
      <c r="T164" s="688"/>
      <c r="U164" s="688"/>
      <c r="V164" s="688"/>
      <c r="W164" s="689"/>
    </row>
    <row r="165" spans="1:28" ht="13.5" customHeight="1" thickBot="1">
      <c r="L165" s="690" t="s">
        <v>51</v>
      </c>
      <c r="M165" s="691"/>
      <c r="N165" s="691"/>
      <c r="O165" s="691"/>
      <c r="P165" s="691"/>
      <c r="Q165" s="691"/>
      <c r="R165" s="691"/>
      <c r="S165" s="691"/>
      <c r="T165" s="691"/>
      <c r="U165" s="691"/>
      <c r="V165" s="691"/>
      <c r="W165" s="692"/>
    </row>
    <row r="166" spans="1:28" ht="14.25" thickTop="1" thickBot="1">
      <c r="L166" s="220"/>
      <c r="M166" s="221"/>
      <c r="N166" s="221"/>
      <c r="O166" s="221"/>
      <c r="P166" s="221"/>
      <c r="Q166" s="221"/>
      <c r="R166" s="221"/>
      <c r="S166" s="221"/>
      <c r="T166" s="221"/>
      <c r="U166" s="221"/>
      <c r="V166" s="221"/>
      <c r="W166" s="222" t="s">
        <v>34</v>
      </c>
    </row>
    <row r="167" spans="1:28" ht="14.25" thickTop="1" thickBot="1">
      <c r="L167" s="223"/>
      <c r="M167" s="263" t="s">
        <v>65</v>
      </c>
      <c r="N167" s="225"/>
      <c r="O167" s="263"/>
      <c r="P167" s="224"/>
      <c r="Q167" s="225"/>
      <c r="R167" s="224" t="s">
        <v>66</v>
      </c>
      <c r="S167" s="225"/>
      <c r="T167" s="263"/>
      <c r="U167" s="224"/>
      <c r="V167" s="224"/>
      <c r="W167" s="323" t="s">
        <v>2</v>
      </c>
    </row>
    <row r="168" spans="1:28" ht="13.5" thickTop="1">
      <c r="L168" s="227" t="s">
        <v>3</v>
      </c>
      <c r="M168" s="228"/>
      <c r="N168" s="229"/>
      <c r="O168" s="230"/>
      <c r="P168" s="231"/>
      <c r="Q168" s="230"/>
      <c r="R168" s="228"/>
      <c r="S168" s="229"/>
      <c r="T168" s="230"/>
      <c r="U168" s="231"/>
      <c r="V168" s="230"/>
      <c r="W168" s="324" t="s">
        <v>4</v>
      </c>
    </row>
    <row r="169" spans="1:28" ht="13.5" thickBot="1">
      <c r="L169" s="233"/>
      <c r="M169" s="234" t="s">
        <v>35</v>
      </c>
      <c r="N169" s="235" t="s">
        <v>36</v>
      </c>
      <c r="O169" s="236" t="s">
        <v>37</v>
      </c>
      <c r="P169" s="237" t="s">
        <v>32</v>
      </c>
      <c r="Q169" s="236" t="s">
        <v>7</v>
      </c>
      <c r="R169" s="234" t="s">
        <v>35</v>
      </c>
      <c r="S169" s="235" t="s">
        <v>36</v>
      </c>
      <c r="T169" s="236" t="s">
        <v>37</v>
      </c>
      <c r="U169" s="237" t="s">
        <v>32</v>
      </c>
      <c r="V169" s="236" t="s">
        <v>7</v>
      </c>
      <c r="W169" s="325"/>
    </row>
    <row r="170" spans="1:28" ht="5.25" customHeight="1" thickTop="1">
      <c r="L170" s="227"/>
      <c r="M170" s="239"/>
      <c r="N170" s="240"/>
      <c r="O170" s="241"/>
      <c r="P170" s="242"/>
      <c r="Q170" s="241"/>
      <c r="R170" s="239"/>
      <c r="S170" s="240"/>
      <c r="T170" s="241"/>
      <c r="U170" s="242"/>
      <c r="V170" s="241"/>
      <c r="W170" s="243"/>
    </row>
    <row r="171" spans="1:28">
      <c r="L171" s="227" t="s">
        <v>10</v>
      </c>
      <c r="M171" s="399">
        <v>0</v>
      </c>
      <c r="N171" s="400">
        <v>0</v>
      </c>
      <c r="O171" s="401">
        <f>+M171+N171</f>
        <v>0</v>
      </c>
      <c r="P171" s="402">
        <v>0</v>
      </c>
      <c r="Q171" s="401">
        <f t="shared" ref="Q171" si="173">O171+P171</f>
        <v>0</v>
      </c>
      <c r="R171" s="399">
        <v>0</v>
      </c>
      <c r="S171" s="400">
        <v>0</v>
      </c>
      <c r="T171" s="401">
        <f>+R171+S171</f>
        <v>0</v>
      </c>
      <c r="U171" s="402">
        <v>0</v>
      </c>
      <c r="V171" s="401">
        <f t="shared" ref="V171:V173" si="174">T171+U171</f>
        <v>0</v>
      </c>
      <c r="W171" s="652">
        <f>IF(Q171=0,0,((V171/Q171)-1)*100)</f>
        <v>0</v>
      </c>
    </row>
    <row r="172" spans="1:28">
      <c r="L172" s="227" t="s">
        <v>11</v>
      </c>
      <c r="M172" s="399">
        <v>0</v>
      </c>
      <c r="N172" s="400">
        <v>0</v>
      </c>
      <c r="O172" s="401">
        <f t="shared" ref="O172:O173" si="175">+M172+N172</f>
        <v>0</v>
      </c>
      <c r="P172" s="402">
        <v>0</v>
      </c>
      <c r="Q172" s="401">
        <f>O172+P172</f>
        <v>0</v>
      </c>
      <c r="R172" s="399">
        <v>0</v>
      </c>
      <c r="S172" s="400">
        <v>0</v>
      </c>
      <c r="T172" s="401">
        <f t="shared" ref="T172:T173" si="176">+R172+S172</f>
        <v>0</v>
      </c>
      <c r="U172" s="402">
        <v>0</v>
      </c>
      <c r="V172" s="401">
        <f>T172+U172</f>
        <v>0</v>
      </c>
      <c r="W172" s="652">
        <f>IF(Q172=0,0,((V172/Q172)-1)*100)</f>
        <v>0</v>
      </c>
    </row>
    <row r="173" spans="1:28" ht="13.5" thickBot="1">
      <c r="L173" s="233" t="s">
        <v>12</v>
      </c>
      <c r="M173" s="399">
        <v>0</v>
      </c>
      <c r="N173" s="400">
        <v>0</v>
      </c>
      <c r="O173" s="401">
        <f t="shared" si="175"/>
        <v>0</v>
      </c>
      <c r="P173" s="402">
        <v>0</v>
      </c>
      <c r="Q173" s="401">
        <f t="shared" ref="Q173" si="177">O173+P173</f>
        <v>0</v>
      </c>
      <c r="R173" s="399">
        <v>0</v>
      </c>
      <c r="S173" s="400">
        <v>0</v>
      </c>
      <c r="T173" s="401">
        <f t="shared" si="176"/>
        <v>0</v>
      </c>
      <c r="U173" s="402">
        <v>0</v>
      </c>
      <c r="V173" s="401">
        <f t="shared" si="174"/>
        <v>0</v>
      </c>
      <c r="W173" s="652">
        <f>IF(Q173=0,0,((V173/Q173)-1)*100)</f>
        <v>0</v>
      </c>
    </row>
    <row r="174" spans="1:28" ht="14.25" thickTop="1" thickBot="1">
      <c r="L174" s="249" t="s">
        <v>57</v>
      </c>
      <c r="M174" s="250">
        <f t="shared" ref="M174:Q174" si="178">+M171+M172+M173</f>
        <v>0</v>
      </c>
      <c r="N174" s="251">
        <f t="shared" si="178"/>
        <v>0</v>
      </c>
      <c r="O174" s="252">
        <f t="shared" si="178"/>
        <v>0</v>
      </c>
      <c r="P174" s="250">
        <f t="shared" si="178"/>
        <v>0</v>
      </c>
      <c r="Q174" s="252">
        <f t="shared" si="178"/>
        <v>0</v>
      </c>
      <c r="R174" s="250">
        <f t="shared" ref="R174:V174" si="179">+R171+R172+R173</f>
        <v>0</v>
      </c>
      <c r="S174" s="251">
        <f t="shared" si="179"/>
        <v>0</v>
      </c>
      <c r="T174" s="252">
        <f t="shared" si="179"/>
        <v>0</v>
      </c>
      <c r="U174" s="250">
        <f t="shared" si="179"/>
        <v>0</v>
      </c>
      <c r="V174" s="252">
        <f t="shared" si="179"/>
        <v>0</v>
      </c>
      <c r="W174" s="653">
        <f t="shared" ref="W174:W176" si="180">IF(Q174=0,0,((V174/Q174)-1)*100)</f>
        <v>0</v>
      </c>
    </row>
    <row r="175" spans="1:28" ht="14.25" thickTop="1" thickBot="1">
      <c r="L175" s="227" t="s">
        <v>13</v>
      </c>
      <c r="M175" s="399">
        <v>0</v>
      </c>
      <c r="N175" s="400">
        <v>0</v>
      </c>
      <c r="O175" s="401">
        <f>M175+N175</f>
        <v>0</v>
      </c>
      <c r="P175" s="402">
        <v>0</v>
      </c>
      <c r="Q175" s="401">
        <f>O175+P175</f>
        <v>0</v>
      </c>
      <c r="R175" s="399">
        <v>0</v>
      </c>
      <c r="S175" s="400">
        <v>0</v>
      </c>
      <c r="T175" s="401">
        <f>R175+S175</f>
        <v>0</v>
      </c>
      <c r="U175" s="402">
        <v>0</v>
      </c>
      <c r="V175" s="401">
        <f>T175+U175</f>
        <v>0</v>
      </c>
      <c r="W175" s="652">
        <f t="shared" si="180"/>
        <v>0</v>
      </c>
    </row>
    <row r="176" spans="1:28" ht="14.25" thickTop="1" thickBot="1">
      <c r="L176" s="249" t="s">
        <v>68</v>
      </c>
      <c r="M176" s="250">
        <f>+M174+M175</f>
        <v>0</v>
      </c>
      <c r="N176" s="251">
        <f t="shared" ref="N176:V176" si="181">+N174+N175</f>
        <v>0</v>
      </c>
      <c r="O176" s="252">
        <f t="shared" si="181"/>
        <v>0</v>
      </c>
      <c r="P176" s="250">
        <f t="shared" si="181"/>
        <v>0</v>
      </c>
      <c r="Q176" s="252">
        <f t="shared" si="181"/>
        <v>0</v>
      </c>
      <c r="R176" s="250">
        <f t="shared" si="181"/>
        <v>0</v>
      </c>
      <c r="S176" s="251">
        <f t="shared" si="181"/>
        <v>0</v>
      </c>
      <c r="T176" s="252">
        <f t="shared" si="181"/>
        <v>0</v>
      </c>
      <c r="U176" s="250">
        <f t="shared" si="181"/>
        <v>0</v>
      </c>
      <c r="V176" s="252">
        <f t="shared" si="181"/>
        <v>0</v>
      </c>
      <c r="W176" s="342">
        <f t="shared" si="180"/>
        <v>0</v>
      </c>
      <c r="AB176" s="290"/>
    </row>
    <row r="177" spans="1:27" ht="13.5" thickTop="1">
      <c r="L177" s="227" t="s">
        <v>14</v>
      </c>
      <c r="M177" s="399">
        <v>0</v>
      </c>
      <c r="N177" s="400">
        <v>0</v>
      </c>
      <c r="O177" s="401">
        <f>M177+N177</f>
        <v>0</v>
      </c>
      <c r="P177" s="402">
        <v>0</v>
      </c>
      <c r="Q177" s="401">
        <f>O177+P177</f>
        <v>0</v>
      </c>
      <c r="R177" s="399"/>
      <c r="S177" s="400"/>
      <c r="T177" s="401"/>
      <c r="U177" s="402"/>
      <c r="V177" s="401"/>
      <c r="W177" s="248"/>
    </row>
    <row r="178" spans="1:27" ht="13.5" thickBot="1">
      <c r="L178" s="227" t="s">
        <v>15</v>
      </c>
      <c r="M178" s="399">
        <v>0</v>
      </c>
      <c r="N178" s="400">
        <v>0</v>
      </c>
      <c r="O178" s="401">
        <f>M178+N178</f>
        <v>0</v>
      </c>
      <c r="P178" s="402">
        <v>0</v>
      </c>
      <c r="Q178" s="401">
        <f>O178+P178</f>
        <v>0</v>
      </c>
      <c r="R178" s="399"/>
      <c r="S178" s="400"/>
      <c r="T178" s="401"/>
      <c r="U178" s="402"/>
      <c r="V178" s="401"/>
      <c r="W178" s="248"/>
    </row>
    <row r="179" spans="1:27" ht="14.25" thickTop="1" thickBot="1">
      <c r="L179" s="249" t="s">
        <v>61</v>
      </c>
      <c r="M179" s="250">
        <f t="shared" ref="M179:Q179" si="182">+M175+M177+M178</f>
        <v>0</v>
      </c>
      <c r="N179" s="251">
        <f t="shared" si="182"/>
        <v>0</v>
      </c>
      <c r="O179" s="252">
        <f t="shared" si="182"/>
        <v>0</v>
      </c>
      <c r="P179" s="250">
        <f t="shared" si="182"/>
        <v>0</v>
      </c>
      <c r="Q179" s="252">
        <f t="shared" si="182"/>
        <v>0</v>
      </c>
      <c r="R179" s="250"/>
      <c r="S179" s="251"/>
      <c r="T179" s="252"/>
      <c r="U179" s="250"/>
      <c r="V179" s="252"/>
      <c r="W179" s="253"/>
    </row>
    <row r="180" spans="1:27" ht="13.5" thickTop="1">
      <c r="L180" s="227" t="s">
        <v>16</v>
      </c>
      <c r="M180" s="399">
        <v>0</v>
      </c>
      <c r="N180" s="400">
        <v>0</v>
      </c>
      <c r="O180" s="401">
        <f>SUM(M180:N180)</f>
        <v>0</v>
      </c>
      <c r="P180" s="402">
        <v>0</v>
      </c>
      <c r="Q180" s="401">
        <f t="shared" ref="Q180" si="183">O180+P180</f>
        <v>0</v>
      </c>
      <c r="R180" s="399"/>
      <c r="S180" s="400"/>
      <c r="T180" s="401"/>
      <c r="U180" s="402"/>
      <c r="V180" s="401"/>
      <c r="W180" s="248"/>
    </row>
    <row r="181" spans="1:27">
      <c r="L181" s="227" t="s">
        <v>17</v>
      </c>
      <c r="M181" s="399">
        <v>0</v>
      </c>
      <c r="N181" s="400">
        <v>0</v>
      </c>
      <c r="O181" s="401">
        <f>SUM(M181:N181)</f>
        <v>0</v>
      </c>
      <c r="P181" s="402">
        <v>0</v>
      </c>
      <c r="Q181" s="401">
        <f>O181+P181</f>
        <v>0</v>
      </c>
      <c r="R181" s="399"/>
      <c r="S181" s="400"/>
      <c r="T181" s="401"/>
      <c r="U181" s="402"/>
      <c r="V181" s="401"/>
      <c r="W181" s="248"/>
    </row>
    <row r="182" spans="1:27" ht="13.5" thickBot="1">
      <c r="L182" s="227" t="s">
        <v>18</v>
      </c>
      <c r="M182" s="399">
        <v>0</v>
      </c>
      <c r="N182" s="400">
        <v>0</v>
      </c>
      <c r="O182" s="254">
        <f>SUM(M182:N182)</f>
        <v>0</v>
      </c>
      <c r="P182" s="255">
        <v>0</v>
      </c>
      <c r="Q182" s="254">
        <f>O182+P182</f>
        <v>0</v>
      </c>
      <c r="R182" s="399"/>
      <c r="S182" s="400"/>
      <c r="T182" s="254"/>
      <c r="U182" s="255"/>
      <c r="V182" s="254"/>
      <c r="W182" s="248"/>
    </row>
    <row r="183" spans="1:27" ht="14.25" thickTop="1" thickBot="1">
      <c r="L183" s="256" t="s">
        <v>19</v>
      </c>
      <c r="M183" s="257">
        <f t="shared" ref="M183:Q183" si="184">+M180+M181+M182</f>
        <v>0</v>
      </c>
      <c r="N183" s="257">
        <f t="shared" si="184"/>
        <v>0</v>
      </c>
      <c r="O183" s="258">
        <f t="shared" si="184"/>
        <v>0</v>
      </c>
      <c r="P183" s="259">
        <f t="shared" si="184"/>
        <v>0</v>
      </c>
      <c r="Q183" s="258">
        <f t="shared" si="184"/>
        <v>0</v>
      </c>
      <c r="R183" s="257"/>
      <c r="S183" s="257"/>
      <c r="T183" s="258"/>
      <c r="U183" s="259"/>
      <c r="V183" s="258"/>
      <c r="W183" s="260"/>
    </row>
    <row r="184" spans="1:27" ht="13.5" thickTop="1">
      <c r="A184" s="355"/>
      <c r="K184" s="355"/>
      <c r="L184" s="227" t="s">
        <v>21</v>
      </c>
      <c r="M184" s="399">
        <v>0</v>
      </c>
      <c r="N184" s="400">
        <v>0</v>
      </c>
      <c r="O184" s="254">
        <f>SUM(M184:N184)</f>
        <v>0</v>
      </c>
      <c r="P184" s="261">
        <v>0</v>
      </c>
      <c r="Q184" s="254">
        <f>O184+P184</f>
        <v>0</v>
      </c>
      <c r="R184" s="399"/>
      <c r="S184" s="400"/>
      <c r="T184" s="254"/>
      <c r="U184" s="261"/>
      <c r="V184" s="254"/>
      <c r="W184" s="248"/>
    </row>
    <row r="185" spans="1:27">
      <c r="A185" s="355"/>
      <c r="K185" s="355"/>
      <c r="L185" s="227" t="s">
        <v>22</v>
      </c>
      <c r="M185" s="399">
        <v>0</v>
      </c>
      <c r="N185" s="400">
        <v>0</v>
      </c>
      <c r="O185" s="254">
        <f>SUM(M185:N185)</f>
        <v>0</v>
      </c>
      <c r="P185" s="402">
        <v>0</v>
      </c>
      <c r="Q185" s="254">
        <f>O185+P185</f>
        <v>0</v>
      </c>
      <c r="R185" s="399"/>
      <c r="S185" s="400"/>
      <c r="T185" s="254"/>
      <c r="U185" s="402"/>
      <c r="V185" s="254"/>
      <c r="W185" s="248"/>
    </row>
    <row r="186" spans="1:27" ht="13.5" thickBot="1">
      <c r="A186" s="355"/>
      <c r="K186" s="355"/>
      <c r="L186" s="227" t="s">
        <v>23</v>
      </c>
      <c r="M186" s="399">
        <v>0</v>
      </c>
      <c r="N186" s="400">
        <v>0</v>
      </c>
      <c r="O186" s="254">
        <f>SUM(M186:N186)</f>
        <v>0</v>
      </c>
      <c r="P186" s="402">
        <v>0</v>
      </c>
      <c r="Q186" s="254">
        <f>O186+P186</f>
        <v>0</v>
      </c>
      <c r="R186" s="399"/>
      <c r="S186" s="400"/>
      <c r="T186" s="254"/>
      <c r="U186" s="402"/>
      <c r="V186" s="254"/>
      <c r="W186" s="248"/>
    </row>
    <row r="187" spans="1:27" ht="14.25" thickTop="1" thickBot="1">
      <c r="L187" s="249" t="s">
        <v>40</v>
      </c>
      <c r="M187" s="250">
        <f t="shared" ref="M187:Q187" si="185">+M184+M185+M186</f>
        <v>0</v>
      </c>
      <c r="N187" s="251">
        <f t="shared" si="185"/>
        <v>0</v>
      </c>
      <c r="O187" s="252">
        <f t="shared" si="185"/>
        <v>0</v>
      </c>
      <c r="P187" s="250">
        <f t="shared" si="185"/>
        <v>0</v>
      </c>
      <c r="Q187" s="252">
        <f t="shared" si="185"/>
        <v>0</v>
      </c>
      <c r="R187" s="250"/>
      <c r="S187" s="251"/>
      <c r="T187" s="252"/>
      <c r="U187" s="250"/>
      <c r="V187" s="252"/>
      <c r="W187" s="253"/>
    </row>
    <row r="188" spans="1:27" ht="14.25" thickTop="1" thickBot="1">
      <c r="L188" s="249" t="s">
        <v>62</v>
      </c>
      <c r="M188" s="250">
        <f t="shared" ref="M188:Q188" si="186">M179+M183+M184+M185+M186</f>
        <v>0</v>
      </c>
      <c r="N188" s="251">
        <f t="shared" si="186"/>
        <v>0</v>
      </c>
      <c r="O188" s="252">
        <f t="shared" si="186"/>
        <v>0</v>
      </c>
      <c r="P188" s="250">
        <f t="shared" si="186"/>
        <v>0</v>
      </c>
      <c r="Q188" s="252">
        <f t="shared" si="186"/>
        <v>0</v>
      </c>
      <c r="R188" s="250"/>
      <c r="S188" s="251"/>
      <c r="T188" s="252"/>
      <c r="U188" s="250"/>
      <c r="V188" s="252"/>
      <c r="W188" s="253"/>
      <c r="X188" s="1"/>
      <c r="AA188" s="1"/>
    </row>
    <row r="189" spans="1:27" ht="14.25" thickTop="1" thickBot="1">
      <c r="L189" s="249" t="s">
        <v>63</v>
      </c>
      <c r="M189" s="250">
        <f t="shared" ref="M189:Q189" si="187">+M174+M179+M183+M187</f>
        <v>0</v>
      </c>
      <c r="N189" s="251">
        <f t="shared" si="187"/>
        <v>0</v>
      </c>
      <c r="O189" s="252">
        <f t="shared" si="187"/>
        <v>0</v>
      </c>
      <c r="P189" s="250">
        <f t="shared" si="187"/>
        <v>0</v>
      </c>
      <c r="Q189" s="252">
        <f t="shared" si="187"/>
        <v>0</v>
      </c>
      <c r="R189" s="250"/>
      <c r="S189" s="251"/>
      <c r="T189" s="252"/>
      <c r="U189" s="250"/>
      <c r="V189" s="252"/>
      <c r="W189" s="253"/>
    </row>
    <row r="190" spans="1:27" ht="14.25" thickTop="1" thickBot="1">
      <c r="L190" s="262" t="s">
        <v>60</v>
      </c>
      <c r="M190" s="221"/>
      <c r="N190" s="221"/>
      <c r="O190" s="221"/>
      <c r="P190" s="221"/>
      <c r="Q190" s="221"/>
      <c r="R190" s="221"/>
      <c r="S190" s="221"/>
      <c r="T190" s="221"/>
      <c r="U190" s="221"/>
      <c r="V190" s="221"/>
      <c r="W190" s="221"/>
    </row>
    <row r="191" spans="1:27" ht="13.5" thickTop="1">
      <c r="L191" s="687" t="s">
        <v>55</v>
      </c>
      <c r="M191" s="688"/>
      <c r="N191" s="688"/>
      <c r="O191" s="688"/>
      <c r="P191" s="688"/>
      <c r="Q191" s="688"/>
      <c r="R191" s="688"/>
      <c r="S191" s="688"/>
      <c r="T191" s="688"/>
      <c r="U191" s="688"/>
      <c r="V191" s="688"/>
      <c r="W191" s="689"/>
    </row>
    <row r="192" spans="1:27" ht="13.5" thickBot="1">
      <c r="L192" s="690" t="s">
        <v>52</v>
      </c>
      <c r="M192" s="691"/>
      <c r="N192" s="691"/>
      <c r="O192" s="691"/>
      <c r="P192" s="691"/>
      <c r="Q192" s="691"/>
      <c r="R192" s="691"/>
      <c r="S192" s="691"/>
      <c r="T192" s="691"/>
      <c r="U192" s="691"/>
      <c r="V192" s="691"/>
      <c r="W192" s="692"/>
    </row>
    <row r="193" spans="12:28" ht="14.25" thickTop="1" thickBot="1">
      <c r="L193" s="220"/>
      <c r="M193" s="221"/>
      <c r="N193" s="221"/>
      <c r="O193" s="221"/>
      <c r="P193" s="221"/>
      <c r="Q193" s="221"/>
      <c r="R193" s="221"/>
      <c r="S193" s="221"/>
      <c r="T193" s="221"/>
      <c r="U193" s="221"/>
      <c r="V193" s="221"/>
      <c r="W193" s="222" t="s">
        <v>34</v>
      </c>
    </row>
    <row r="194" spans="12:28" ht="14.25" thickTop="1" thickBot="1">
      <c r="L194" s="223"/>
      <c r="M194" s="263" t="s">
        <v>65</v>
      </c>
      <c r="N194" s="225"/>
      <c r="O194" s="263"/>
      <c r="P194" s="224"/>
      <c r="Q194" s="225"/>
      <c r="R194" s="224" t="s">
        <v>66</v>
      </c>
      <c r="S194" s="225"/>
      <c r="T194" s="263"/>
      <c r="U194" s="224"/>
      <c r="V194" s="224"/>
      <c r="W194" s="323" t="s">
        <v>2</v>
      </c>
    </row>
    <row r="195" spans="12:28" ht="13.5" thickTop="1">
      <c r="L195" s="227" t="s">
        <v>3</v>
      </c>
      <c r="M195" s="228"/>
      <c r="N195" s="229"/>
      <c r="O195" s="230"/>
      <c r="P195" s="231"/>
      <c r="Q195" s="230"/>
      <c r="R195" s="228"/>
      <c r="S195" s="229"/>
      <c r="T195" s="230"/>
      <c r="U195" s="231"/>
      <c r="V195" s="230"/>
      <c r="W195" s="324" t="s">
        <v>4</v>
      </c>
    </row>
    <row r="196" spans="12:28" ht="13.5" thickBot="1">
      <c r="L196" s="233"/>
      <c r="M196" s="234" t="s">
        <v>35</v>
      </c>
      <c r="N196" s="235" t="s">
        <v>36</v>
      </c>
      <c r="O196" s="236" t="s">
        <v>37</v>
      </c>
      <c r="P196" s="237" t="s">
        <v>32</v>
      </c>
      <c r="Q196" s="236" t="s">
        <v>7</v>
      </c>
      <c r="R196" s="234" t="s">
        <v>35</v>
      </c>
      <c r="S196" s="235" t="s">
        <v>36</v>
      </c>
      <c r="T196" s="236" t="s">
        <v>37</v>
      </c>
      <c r="U196" s="237" t="s">
        <v>32</v>
      </c>
      <c r="V196" s="236" t="s">
        <v>7</v>
      </c>
      <c r="W196" s="325"/>
    </row>
    <row r="197" spans="12:28" ht="6" customHeight="1" thickTop="1">
      <c r="L197" s="227"/>
      <c r="M197" s="287"/>
      <c r="N197" s="240"/>
      <c r="O197" s="241"/>
      <c r="P197" s="242"/>
      <c r="Q197" s="241"/>
      <c r="R197" s="287"/>
      <c r="S197" s="240"/>
      <c r="T197" s="241"/>
      <c r="U197" s="242"/>
      <c r="V197" s="241"/>
      <c r="W197" s="243"/>
    </row>
    <row r="198" spans="12:28">
      <c r="L198" s="227" t="s">
        <v>10</v>
      </c>
      <c r="M198" s="288">
        <v>36</v>
      </c>
      <c r="N198" s="400">
        <v>35</v>
      </c>
      <c r="O198" s="401">
        <f>+M198+N198</f>
        <v>71</v>
      </c>
      <c r="P198" s="402">
        <v>0</v>
      </c>
      <c r="Q198" s="401">
        <f t="shared" ref="Q198" si="188">O198+P198</f>
        <v>71</v>
      </c>
      <c r="R198" s="288">
        <v>2</v>
      </c>
      <c r="S198" s="400">
        <v>0</v>
      </c>
      <c r="T198" s="401">
        <f>+R198+S198</f>
        <v>2</v>
      </c>
      <c r="U198" s="402">
        <v>0</v>
      </c>
      <c r="V198" s="401">
        <f t="shared" ref="V198:V200" si="189">T198+U198</f>
        <v>2</v>
      </c>
      <c r="W198" s="248">
        <f>IF(Q198=0,0,((V198/Q198)-1)*100)</f>
        <v>-97.183098591549296</v>
      </c>
    </row>
    <row r="199" spans="12:28">
      <c r="L199" s="227" t="s">
        <v>11</v>
      </c>
      <c r="M199" s="288">
        <v>34</v>
      </c>
      <c r="N199" s="400">
        <v>34</v>
      </c>
      <c r="O199" s="401">
        <f t="shared" ref="O199:O200" si="190">+M199+N199</f>
        <v>68</v>
      </c>
      <c r="P199" s="402">
        <v>0</v>
      </c>
      <c r="Q199" s="401">
        <f>O199+P199</f>
        <v>68</v>
      </c>
      <c r="R199" s="288">
        <v>1</v>
      </c>
      <c r="S199" s="400">
        <v>0</v>
      </c>
      <c r="T199" s="401">
        <f t="shared" ref="T199:T200" si="191">+R199+S199</f>
        <v>1</v>
      </c>
      <c r="U199" s="402">
        <v>0</v>
      </c>
      <c r="V199" s="401">
        <f>T199+U199</f>
        <v>1</v>
      </c>
      <c r="W199" s="248">
        <f>IF(Q199=0,0,((V199/Q199)-1)*100)</f>
        <v>-98.529411764705884</v>
      </c>
    </row>
    <row r="200" spans="12:28" ht="13.5" thickBot="1">
      <c r="L200" s="233" t="s">
        <v>12</v>
      </c>
      <c r="M200" s="288">
        <v>28</v>
      </c>
      <c r="N200" s="400">
        <v>39</v>
      </c>
      <c r="O200" s="401">
        <f t="shared" si="190"/>
        <v>67</v>
      </c>
      <c r="P200" s="402">
        <v>0</v>
      </c>
      <c r="Q200" s="401">
        <f t="shared" ref="Q200" si="192">O200+P200</f>
        <v>67</v>
      </c>
      <c r="R200" s="288">
        <v>3</v>
      </c>
      <c r="S200" s="400">
        <v>0</v>
      </c>
      <c r="T200" s="401">
        <f t="shared" si="191"/>
        <v>3</v>
      </c>
      <c r="U200" s="402">
        <v>0</v>
      </c>
      <c r="V200" s="401">
        <f t="shared" si="189"/>
        <v>3</v>
      </c>
      <c r="W200" s="248">
        <f>IF(Q200=0,0,((V200/Q200)-1)*100)</f>
        <v>-95.522388059701484</v>
      </c>
    </row>
    <row r="201" spans="12:28" ht="14.25" thickTop="1" thickBot="1">
      <c r="L201" s="249" t="s">
        <v>57</v>
      </c>
      <c r="M201" s="251">
        <f t="shared" ref="M201:Q201" si="193">+M198+M199+M200</f>
        <v>98</v>
      </c>
      <c r="N201" s="251">
        <f t="shared" si="193"/>
        <v>108</v>
      </c>
      <c r="O201" s="252">
        <f t="shared" si="193"/>
        <v>206</v>
      </c>
      <c r="P201" s="250">
        <f t="shared" si="193"/>
        <v>0</v>
      </c>
      <c r="Q201" s="252">
        <f t="shared" si="193"/>
        <v>206</v>
      </c>
      <c r="R201" s="251">
        <f t="shared" ref="R201:V201" si="194">+R198+R199+R200</f>
        <v>6</v>
      </c>
      <c r="S201" s="251">
        <f t="shared" si="194"/>
        <v>0</v>
      </c>
      <c r="T201" s="252">
        <f t="shared" si="194"/>
        <v>6</v>
      </c>
      <c r="U201" s="250">
        <f t="shared" si="194"/>
        <v>0</v>
      </c>
      <c r="V201" s="252">
        <f t="shared" si="194"/>
        <v>6</v>
      </c>
      <c r="W201" s="253">
        <f t="shared" ref="W201:W203" si="195">IF(Q201=0,0,((V201/Q201)-1)*100)</f>
        <v>-97.087378640776706</v>
      </c>
    </row>
    <row r="202" spans="12:28" ht="14.25" thickTop="1" thickBot="1">
      <c r="L202" s="227" t="s">
        <v>13</v>
      </c>
      <c r="M202" s="288">
        <v>25</v>
      </c>
      <c r="N202" s="400">
        <v>38</v>
      </c>
      <c r="O202" s="401">
        <f>M202+N202</f>
        <v>63</v>
      </c>
      <c r="P202" s="402">
        <v>0</v>
      </c>
      <c r="Q202" s="401">
        <f>O202+P202</f>
        <v>63</v>
      </c>
      <c r="R202" s="288">
        <v>1</v>
      </c>
      <c r="S202" s="400">
        <v>0</v>
      </c>
      <c r="T202" s="401">
        <f>R202+S202</f>
        <v>1</v>
      </c>
      <c r="U202" s="402">
        <v>0</v>
      </c>
      <c r="V202" s="401">
        <f>T202+U202</f>
        <v>1</v>
      </c>
      <c r="W202" s="248">
        <f t="shared" si="195"/>
        <v>-98.412698412698418</v>
      </c>
    </row>
    <row r="203" spans="12:28" ht="14.25" thickTop="1" thickBot="1">
      <c r="L203" s="249" t="s">
        <v>68</v>
      </c>
      <c r="M203" s="250">
        <f>+M201+M202</f>
        <v>123</v>
      </c>
      <c r="N203" s="251">
        <f t="shared" ref="N203:V203" si="196">+N201+N202</f>
        <v>146</v>
      </c>
      <c r="O203" s="252">
        <f t="shared" si="196"/>
        <v>269</v>
      </c>
      <c r="P203" s="250">
        <f t="shared" si="196"/>
        <v>0</v>
      </c>
      <c r="Q203" s="252">
        <f t="shared" si="196"/>
        <v>269</v>
      </c>
      <c r="R203" s="250">
        <f t="shared" si="196"/>
        <v>7</v>
      </c>
      <c r="S203" s="251">
        <f t="shared" si="196"/>
        <v>0</v>
      </c>
      <c r="T203" s="252">
        <f t="shared" si="196"/>
        <v>7</v>
      </c>
      <c r="U203" s="250">
        <f t="shared" si="196"/>
        <v>0</v>
      </c>
      <c r="V203" s="252">
        <f t="shared" si="196"/>
        <v>7</v>
      </c>
      <c r="W203" s="651">
        <f t="shared" si="195"/>
        <v>-97.39776951672863</v>
      </c>
      <c r="AB203" s="290"/>
    </row>
    <row r="204" spans="12:28" ht="13.5" thickTop="1">
      <c r="L204" s="227" t="s">
        <v>14</v>
      </c>
      <c r="M204" s="288">
        <v>22</v>
      </c>
      <c r="N204" s="400">
        <v>42</v>
      </c>
      <c r="O204" s="401">
        <f>M204+N204</f>
        <v>64</v>
      </c>
      <c r="P204" s="402">
        <v>0</v>
      </c>
      <c r="Q204" s="401">
        <f>O204+P204</f>
        <v>64</v>
      </c>
      <c r="R204" s="288"/>
      <c r="S204" s="400"/>
      <c r="T204" s="401"/>
      <c r="U204" s="402"/>
      <c r="V204" s="401"/>
      <c r="W204" s="248"/>
    </row>
    <row r="205" spans="12:28" ht="13.5" thickBot="1">
      <c r="L205" s="227" t="s">
        <v>15</v>
      </c>
      <c r="M205" s="288">
        <v>26</v>
      </c>
      <c r="N205" s="400">
        <v>45</v>
      </c>
      <c r="O205" s="401">
        <f>M205+N205</f>
        <v>71</v>
      </c>
      <c r="P205" s="402">
        <v>0</v>
      </c>
      <c r="Q205" s="401">
        <f>O205+P205</f>
        <v>71</v>
      </c>
      <c r="R205" s="288"/>
      <c r="S205" s="400"/>
      <c r="T205" s="401"/>
      <c r="U205" s="402"/>
      <c r="V205" s="401"/>
      <c r="W205" s="248"/>
    </row>
    <row r="206" spans="12:28" ht="14.25" thickTop="1" thickBot="1">
      <c r="L206" s="249" t="s">
        <v>61</v>
      </c>
      <c r="M206" s="250">
        <f t="shared" ref="M206:Q206" si="197">+M202+M204+M205</f>
        <v>73</v>
      </c>
      <c r="N206" s="251">
        <f t="shared" si="197"/>
        <v>125</v>
      </c>
      <c r="O206" s="252">
        <f t="shared" si="197"/>
        <v>198</v>
      </c>
      <c r="P206" s="250">
        <f t="shared" si="197"/>
        <v>0</v>
      </c>
      <c r="Q206" s="252">
        <f t="shared" si="197"/>
        <v>198</v>
      </c>
      <c r="R206" s="250"/>
      <c r="S206" s="251"/>
      <c r="T206" s="252"/>
      <c r="U206" s="250"/>
      <c r="V206" s="252"/>
      <c r="W206" s="253"/>
    </row>
    <row r="207" spans="12:28" ht="13.5" thickTop="1">
      <c r="L207" s="227" t="s">
        <v>16</v>
      </c>
      <c r="M207" s="288">
        <v>27</v>
      </c>
      <c r="N207" s="400">
        <v>37</v>
      </c>
      <c r="O207" s="401">
        <f>SUM(M207:N207)</f>
        <v>64</v>
      </c>
      <c r="P207" s="402">
        <v>0</v>
      </c>
      <c r="Q207" s="401">
        <f>O207+P207</f>
        <v>64</v>
      </c>
      <c r="R207" s="288"/>
      <c r="S207" s="400"/>
      <c r="T207" s="401"/>
      <c r="U207" s="402"/>
      <c r="V207" s="401"/>
      <c r="W207" s="248"/>
    </row>
    <row r="208" spans="12:28">
      <c r="L208" s="227" t="s">
        <v>17</v>
      </c>
      <c r="M208" s="288">
        <v>24</v>
      </c>
      <c r="N208" s="400">
        <v>44</v>
      </c>
      <c r="O208" s="401">
        <f>SUM(M208:N208)</f>
        <v>68</v>
      </c>
      <c r="P208" s="402">
        <v>0</v>
      </c>
      <c r="Q208" s="401">
        <f>O208+P208</f>
        <v>68</v>
      </c>
      <c r="R208" s="288"/>
      <c r="S208" s="400"/>
      <c r="T208" s="401"/>
      <c r="U208" s="402"/>
      <c r="V208" s="401"/>
      <c r="W208" s="248"/>
    </row>
    <row r="209" spans="1:27" ht="13.5" thickBot="1">
      <c r="L209" s="227" t="s">
        <v>18</v>
      </c>
      <c r="M209" s="288">
        <v>21</v>
      </c>
      <c r="N209" s="400">
        <v>24</v>
      </c>
      <c r="O209" s="254">
        <f>SUM(M209:N209)</f>
        <v>45</v>
      </c>
      <c r="P209" s="255">
        <v>0</v>
      </c>
      <c r="Q209" s="254">
        <f>O209+P209</f>
        <v>45</v>
      </c>
      <c r="R209" s="288"/>
      <c r="S209" s="400"/>
      <c r="T209" s="254"/>
      <c r="U209" s="255"/>
      <c r="V209" s="254"/>
      <c r="W209" s="248"/>
    </row>
    <row r="210" spans="1:27" ht="14.25" thickTop="1" thickBot="1">
      <c r="L210" s="256" t="s">
        <v>19</v>
      </c>
      <c r="M210" s="257">
        <f t="shared" ref="M210:Q210" si="198">+M207+M208+M209</f>
        <v>72</v>
      </c>
      <c r="N210" s="257">
        <f t="shared" si="198"/>
        <v>105</v>
      </c>
      <c r="O210" s="258">
        <f t="shared" si="198"/>
        <v>177</v>
      </c>
      <c r="P210" s="259">
        <f t="shared" si="198"/>
        <v>0</v>
      </c>
      <c r="Q210" s="258">
        <f t="shared" si="198"/>
        <v>177</v>
      </c>
      <c r="R210" s="257"/>
      <c r="S210" s="257"/>
      <c r="T210" s="258"/>
      <c r="U210" s="259"/>
      <c r="V210" s="258"/>
      <c r="W210" s="260"/>
    </row>
    <row r="211" spans="1:27" ht="13.5" thickTop="1">
      <c r="A211" s="355"/>
      <c r="K211" s="355"/>
      <c r="L211" s="227" t="s">
        <v>21</v>
      </c>
      <c r="M211" s="288">
        <v>25</v>
      </c>
      <c r="N211" s="400">
        <v>39</v>
      </c>
      <c r="O211" s="254">
        <f>SUM(M211:N211)</f>
        <v>64</v>
      </c>
      <c r="P211" s="261">
        <v>0</v>
      </c>
      <c r="Q211" s="254">
        <f>O211+P211</f>
        <v>64</v>
      </c>
      <c r="R211" s="288"/>
      <c r="S211" s="400"/>
      <c r="T211" s="254"/>
      <c r="U211" s="261"/>
      <c r="V211" s="254"/>
      <c r="W211" s="248"/>
    </row>
    <row r="212" spans="1:27">
      <c r="A212" s="355"/>
      <c r="K212" s="355"/>
      <c r="L212" s="227" t="s">
        <v>22</v>
      </c>
      <c r="M212" s="288">
        <v>28</v>
      </c>
      <c r="N212" s="400">
        <v>45</v>
      </c>
      <c r="O212" s="254">
        <f>SUM(M212:N212)</f>
        <v>73</v>
      </c>
      <c r="P212" s="402">
        <v>0</v>
      </c>
      <c r="Q212" s="254">
        <f>O212+P212</f>
        <v>73</v>
      </c>
      <c r="R212" s="288"/>
      <c r="S212" s="400"/>
      <c r="T212" s="254"/>
      <c r="U212" s="402"/>
      <c r="V212" s="254"/>
      <c r="W212" s="248"/>
    </row>
    <row r="213" spans="1:27" ht="13.5" thickBot="1">
      <c r="A213" s="355"/>
      <c r="K213" s="355"/>
      <c r="L213" s="227" t="s">
        <v>23</v>
      </c>
      <c r="M213" s="288">
        <v>8</v>
      </c>
      <c r="N213" s="400">
        <v>11</v>
      </c>
      <c r="O213" s="254">
        <f>SUM(M213:N213)</f>
        <v>19</v>
      </c>
      <c r="P213" s="402"/>
      <c r="Q213" s="254">
        <f>O213+P213</f>
        <v>19</v>
      </c>
      <c r="R213" s="288"/>
      <c r="S213" s="400"/>
      <c r="T213" s="254"/>
      <c r="U213" s="402"/>
      <c r="V213" s="254"/>
      <c r="W213" s="248"/>
    </row>
    <row r="214" spans="1:27" ht="14.25" thickTop="1" thickBot="1">
      <c r="L214" s="249" t="s">
        <v>40</v>
      </c>
      <c r="M214" s="250">
        <f t="shared" ref="M214:Q214" si="199">+M211+M212+M213</f>
        <v>61</v>
      </c>
      <c r="N214" s="251">
        <f t="shared" si="199"/>
        <v>95</v>
      </c>
      <c r="O214" s="252">
        <f t="shared" si="199"/>
        <v>156</v>
      </c>
      <c r="P214" s="250">
        <f t="shared" si="199"/>
        <v>0</v>
      </c>
      <c r="Q214" s="252">
        <f t="shared" si="199"/>
        <v>156</v>
      </c>
      <c r="R214" s="250"/>
      <c r="S214" s="251"/>
      <c r="T214" s="252"/>
      <c r="U214" s="250"/>
      <c r="V214" s="252"/>
      <c r="W214" s="253"/>
    </row>
    <row r="215" spans="1:27" ht="14.25" thickTop="1" thickBot="1">
      <c r="L215" s="249" t="s">
        <v>62</v>
      </c>
      <c r="M215" s="250">
        <f t="shared" ref="M215:Q215" si="200">M206+M210+M211+M212+M213</f>
        <v>206</v>
      </c>
      <c r="N215" s="251">
        <f t="shared" si="200"/>
        <v>325</v>
      </c>
      <c r="O215" s="252">
        <f t="shared" si="200"/>
        <v>531</v>
      </c>
      <c r="P215" s="250">
        <f t="shared" si="200"/>
        <v>0</v>
      </c>
      <c r="Q215" s="252">
        <f t="shared" si="200"/>
        <v>531</v>
      </c>
      <c r="R215" s="250"/>
      <c r="S215" s="251"/>
      <c r="T215" s="252"/>
      <c r="U215" s="250"/>
      <c r="V215" s="252"/>
      <c r="W215" s="253"/>
      <c r="X215" s="1"/>
      <c r="AA215" s="1"/>
    </row>
    <row r="216" spans="1:27" ht="14.25" thickTop="1" thickBot="1">
      <c r="L216" s="249" t="s">
        <v>63</v>
      </c>
      <c r="M216" s="250">
        <f t="shared" ref="M216:Q216" si="201">+M201+M206+M210+M214</f>
        <v>304</v>
      </c>
      <c r="N216" s="251">
        <f t="shared" si="201"/>
        <v>433</v>
      </c>
      <c r="O216" s="252">
        <f t="shared" si="201"/>
        <v>737</v>
      </c>
      <c r="P216" s="250">
        <f t="shared" si="201"/>
        <v>0</v>
      </c>
      <c r="Q216" s="252">
        <f t="shared" si="201"/>
        <v>737</v>
      </c>
      <c r="R216" s="250"/>
      <c r="S216" s="251"/>
      <c r="T216" s="252"/>
      <c r="U216" s="250"/>
      <c r="V216" s="252"/>
      <c r="W216" s="253"/>
    </row>
    <row r="217" spans="1:27" ht="14.25" thickTop="1" thickBot="1">
      <c r="L217" s="262" t="s">
        <v>60</v>
      </c>
      <c r="M217" s="221"/>
      <c r="N217" s="221"/>
      <c r="O217" s="221"/>
      <c r="P217" s="221"/>
      <c r="Q217" s="53"/>
      <c r="R217" s="53"/>
      <c r="S217" s="53"/>
      <c r="T217" s="53"/>
      <c r="U217" s="53"/>
      <c r="V217" s="53"/>
      <c r="W217" s="54"/>
    </row>
    <row r="218" spans="1:27" ht="13.5" thickTop="1">
      <c r="L218" s="681" t="s">
        <v>56</v>
      </c>
      <c r="M218" s="682"/>
      <c r="N218" s="682"/>
      <c r="O218" s="682"/>
      <c r="P218" s="682"/>
      <c r="Q218" s="682"/>
      <c r="R218" s="682"/>
      <c r="S218" s="682"/>
      <c r="T218" s="682"/>
      <c r="U218" s="682"/>
      <c r="V218" s="682"/>
      <c r="W218" s="683"/>
    </row>
    <row r="219" spans="1:27" ht="13.5" thickBot="1">
      <c r="L219" s="684" t="s">
        <v>53</v>
      </c>
      <c r="M219" s="685"/>
      <c r="N219" s="685"/>
      <c r="O219" s="685"/>
      <c r="P219" s="685"/>
      <c r="Q219" s="685"/>
      <c r="R219" s="685"/>
      <c r="S219" s="685"/>
      <c r="T219" s="685"/>
      <c r="U219" s="685"/>
      <c r="V219" s="685"/>
      <c r="W219" s="686"/>
    </row>
    <row r="220" spans="1:27" ht="14.25" thickTop="1" thickBot="1">
      <c r="L220" s="220"/>
      <c r="M220" s="221"/>
      <c r="N220" s="221"/>
      <c r="O220" s="221"/>
      <c r="P220" s="221"/>
      <c r="Q220" s="221"/>
      <c r="R220" s="221"/>
      <c r="S220" s="221"/>
      <c r="T220" s="221"/>
      <c r="U220" s="221"/>
      <c r="V220" s="221"/>
      <c r="W220" s="222" t="s">
        <v>34</v>
      </c>
    </row>
    <row r="221" spans="1:27" ht="14.25" thickTop="1" thickBot="1">
      <c r="L221" s="223"/>
      <c r="M221" s="263" t="s">
        <v>65</v>
      </c>
      <c r="N221" s="225"/>
      <c r="O221" s="263"/>
      <c r="P221" s="224"/>
      <c r="Q221" s="225"/>
      <c r="R221" s="224" t="s">
        <v>66</v>
      </c>
      <c r="S221" s="225"/>
      <c r="T221" s="263"/>
      <c r="U221" s="224"/>
      <c r="V221" s="224"/>
      <c r="W221" s="323" t="s">
        <v>2</v>
      </c>
    </row>
    <row r="222" spans="1:27" ht="13.5" thickTop="1">
      <c r="L222" s="227" t="s">
        <v>3</v>
      </c>
      <c r="M222" s="228"/>
      <c r="N222" s="229"/>
      <c r="O222" s="230"/>
      <c r="P222" s="231"/>
      <c r="Q222" s="322"/>
      <c r="R222" s="228"/>
      <c r="S222" s="229"/>
      <c r="T222" s="230"/>
      <c r="U222" s="231"/>
      <c r="V222" s="322"/>
      <c r="W222" s="324" t="s">
        <v>4</v>
      </c>
    </row>
    <row r="223" spans="1:27" ht="13.5" thickBot="1">
      <c r="L223" s="233"/>
      <c r="M223" s="234" t="s">
        <v>35</v>
      </c>
      <c r="N223" s="235" t="s">
        <v>36</v>
      </c>
      <c r="O223" s="236" t="s">
        <v>37</v>
      </c>
      <c r="P223" s="237" t="s">
        <v>32</v>
      </c>
      <c r="Q223" s="637" t="s">
        <v>7</v>
      </c>
      <c r="R223" s="234" t="s">
        <v>35</v>
      </c>
      <c r="S223" s="235" t="s">
        <v>36</v>
      </c>
      <c r="T223" s="236" t="s">
        <v>37</v>
      </c>
      <c r="U223" s="237" t="s">
        <v>32</v>
      </c>
      <c r="V223" s="412" t="s">
        <v>7</v>
      </c>
      <c r="W223" s="325"/>
    </row>
    <row r="224" spans="1:27" ht="4.5" customHeight="1" thickTop="1">
      <c r="L224" s="227"/>
      <c r="M224" s="239"/>
      <c r="N224" s="240"/>
      <c r="O224" s="241"/>
      <c r="P224" s="242"/>
      <c r="Q224" s="274"/>
      <c r="R224" s="239"/>
      <c r="S224" s="240"/>
      <c r="T224" s="241"/>
      <c r="U224" s="242"/>
      <c r="V224" s="274"/>
      <c r="W224" s="243"/>
    </row>
    <row r="225" spans="1:28">
      <c r="L225" s="227" t="s">
        <v>10</v>
      </c>
      <c r="M225" s="399">
        <f t="shared" ref="M225:N225" si="202">+M171+M198</f>
        <v>36</v>
      </c>
      <c r="N225" s="400">
        <f t="shared" si="202"/>
        <v>35</v>
      </c>
      <c r="O225" s="401">
        <f>M225+N225</f>
        <v>71</v>
      </c>
      <c r="P225" s="402">
        <f>+P171+P198</f>
        <v>0</v>
      </c>
      <c r="Q225" s="275">
        <f>O225+P225</f>
        <v>71</v>
      </c>
      <c r="R225" s="399">
        <f t="shared" ref="R225:S227" si="203">+R171+R198</f>
        <v>2</v>
      </c>
      <c r="S225" s="400">
        <f t="shared" si="203"/>
        <v>0</v>
      </c>
      <c r="T225" s="401">
        <f>R225+S225</f>
        <v>2</v>
      </c>
      <c r="U225" s="402">
        <f>+U171+U198</f>
        <v>0</v>
      </c>
      <c r="V225" s="275">
        <f>T225+U225</f>
        <v>2</v>
      </c>
      <c r="W225" s="248">
        <f>IF(Q225=0,0,((V225/Q225)-1)*100)</f>
        <v>-97.183098591549296</v>
      </c>
    </row>
    <row r="226" spans="1:28">
      <c r="L226" s="227" t="s">
        <v>11</v>
      </c>
      <c r="M226" s="399">
        <f t="shared" ref="M226:N226" si="204">+M172+M199</f>
        <v>34</v>
      </c>
      <c r="N226" s="400">
        <f t="shared" si="204"/>
        <v>34</v>
      </c>
      <c r="O226" s="401">
        <f t="shared" ref="O226:O227" si="205">M226+N226</f>
        <v>68</v>
      </c>
      <c r="P226" s="402">
        <f>+P172+P199</f>
        <v>0</v>
      </c>
      <c r="Q226" s="275">
        <f>O226+P226</f>
        <v>68</v>
      </c>
      <c r="R226" s="399">
        <f t="shared" si="203"/>
        <v>1</v>
      </c>
      <c r="S226" s="400">
        <f t="shared" si="203"/>
        <v>0</v>
      </c>
      <c r="T226" s="401">
        <f t="shared" ref="T226:T227" si="206">R226+S226</f>
        <v>1</v>
      </c>
      <c r="U226" s="402">
        <f>+U172+U199</f>
        <v>0</v>
      </c>
      <c r="V226" s="275">
        <f>T226+U226</f>
        <v>1</v>
      </c>
      <c r="W226" s="248">
        <f>IF(Q226=0,0,((V226/Q226)-1)*100)</f>
        <v>-98.529411764705884</v>
      </c>
    </row>
    <row r="227" spans="1:28" ht="13.5" thickBot="1">
      <c r="L227" s="233" t="s">
        <v>12</v>
      </c>
      <c r="M227" s="399">
        <f t="shared" ref="M227:N227" si="207">+M173+M200</f>
        <v>28</v>
      </c>
      <c r="N227" s="400">
        <f t="shared" si="207"/>
        <v>39</v>
      </c>
      <c r="O227" s="401">
        <f t="shared" si="205"/>
        <v>67</v>
      </c>
      <c r="P227" s="402">
        <f>+P173+P200</f>
        <v>0</v>
      </c>
      <c r="Q227" s="275">
        <f>O227+P227</f>
        <v>67</v>
      </c>
      <c r="R227" s="399">
        <f t="shared" si="203"/>
        <v>3</v>
      </c>
      <c r="S227" s="400">
        <f t="shared" si="203"/>
        <v>0</v>
      </c>
      <c r="T227" s="401">
        <f t="shared" si="206"/>
        <v>3</v>
      </c>
      <c r="U227" s="402">
        <f>+U173+U200</f>
        <v>0</v>
      </c>
      <c r="V227" s="275">
        <f>T227+U227</f>
        <v>3</v>
      </c>
      <c r="W227" s="248">
        <f>IF(Q227=0,0,((V227/Q227)-1)*100)</f>
        <v>-95.522388059701484</v>
      </c>
    </row>
    <row r="228" spans="1:28" ht="14.25" thickTop="1" thickBot="1">
      <c r="L228" s="249" t="s">
        <v>57</v>
      </c>
      <c r="M228" s="250">
        <f t="shared" ref="M228:Q228" si="208">+M225+M226+M227</f>
        <v>98</v>
      </c>
      <c r="N228" s="251">
        <f t="shared" si="208"/>
        <v>108</v>
      </c>
      <c r="O228" s="252">
        <f t="shared" si="208"/>
        <v>206</v>
      </c>
      <c r="P228" s="250">
        <f t="shared" si="208"/>
        <v>0</v>
      </c>
      <c r="Q228" s="252">
        <f t="shared" si="208"/>
        <v>206</v>
      </c>
      <c r="R228" s="250">
        <f t="shared" ref="R228:V228" si="209">+R225+R226+R227</f>
        <v>6</v>
      </c>
      <c r="S228" s="251">
        <f t="shared" si="209"/>
        <v>0</v>
      </c>
      <c r="T228" s="252">
        <f t="shared" si="209"/>
        <v>6</v>
      </c>
      <c r="U228" s="250">
        <f t="shared" si="209"/>
        <v>0</v>
      </c>
      <c r="V228" s="252">
        <f t="shared" si="209"/>
        <v>6</v>
      </c>
      <c r="W228" s="253">
        <f t="shared" ref="W228" si="210">IF(Q228=0,0,((V228/Q228)-1)*100)</f>
        <v>-97.087378640776706</v>
      </c>
    </row>
    <row r="229" spans="1:28" ht="14.25" thickTop="1" thickBot="1">
      <c r="L229" s="227" t="s">
        <v>13</v>
      </c>
      <c r="M229" s="399">
        <f t="shared" ref="M229:N229" si="211">+M175+M202</f>
        <v>25</v>
      </c>
      <c r="N229" s="400">
        <f t="shared" si="211"/>
        <v>38</v>
      </c>
      <c r="O229" s="401">
        <f t="shared" ref="O229" si="212">M229+N229</f>
        <v>63</v>
      </c>
      <c r="P229" s="402">
        <f>+P175+P202</f>
        <v>0</v>
      </c>
      <c r="Q229" s="275">
        <f>O229+P229</f>
        <v>63</v>
      </c>
      <c r="R229" s="399">
        <f>+R175+R202</f>
        <v>1</v>
      </c>
      <c r="S229" s="400">
        <f>+S175+S202</f>
        <v>0</v>
      </c>
      <c r="T229" s="401">
        <f t="shared" ref="T229" si="213">R229+S229</f>
        <v>1</v>
      </c>
      <c r="U229" s="402">
        <f>+U175+U202</f>
        <v>0</v>
      </c>
      <c r="V229" s="275">
        <f>T229+U229</f>
        <v>1</v>
      </c>
      <c r="W229" s="248">
        <f>IF(Q229=0,0,((V229/Q229)-1)*100)</f>
        <v>-98.412698412698418</v>
      </c>
    </row>
    <row r="230" spans="1:28" ht="14.25" thickTop="1" thickBot="1">
      <c r="L230" s="249" t="s">
        <v>68</v>
      </c>
      <c r="M230" s="250">
        <f>+M228+M229</f>
        <v>123</v>
      </c>
      <c r="N230" s="251">
        <f t="shared" ref="N230:V230" si="214">+N228+N229</f>
        <v>146</v>
      </c>
      <c r="O230" s="252">
        <f t="shared" si="214"/>
        <v>269</v>
      </c>
      <c r="P230" s="250">
        <f t="shared" si="214"/>
        <v>0</v>
      </c>
      <c r="Q230" s="252">
        <f t="shared" si="214"/>
        <v>269</v>
      </c>
      <c r="R230" s="250">
        <f t="shared" si="214"/>
        <v>7</v>
      </c>
      <c r="S230" s="251">
        <f t="shared" si="214"/>
        <v>0</v>
      </c>
      <c r="T230" s="252">
        <f t="shared" si="214"/>
        <v>7</v>
      </c>
      <c r="U230" s="250">
        <f t="shared" si="214"/>
        <v>0</v>
      </c>
      <c r="V230" s="252">
        <f t="shared" si="214"/>
        <v>7</v>
      </c>
      <c r="W230" s="651">
        <f t="shared" ref="W230" si="215">IF(Q230=0,0,((V230/Q230)-1)*100)</f>
        <v>-97.39776951672863</v>
      </c>
      <c r="AB230" s="290"/>
    </row>
    <row r="231" spans="1:28" ht="13.5" thickTop="1">
      <c r="L231" s="227" t="s">
        <v>14</v>
      </c>
      <c r="M231" s="399">
        <f t="shared" ref="M231:N231" si="216">+M177+M204</f>
        <v>22</v>
      </c>
      <c r="N231" s="400">
        <f t="shared" si="216"/>
        <v>42</v>
      </c>
      <c r="O231" s="401">
        <f>M231+N231</f>
        <v>64</v>
      </c>
      <c r="P231" s="402">
        <f>+P177+P204</f>
        <v>0</v>
      </c>
      <c r="Q231" s="275">
        <f>O231+P231</f>
        <v>64</v>
      </c>
      <c r="R231" s="399"/>
      <c r="S231" s="400"/>
      <c r="T231" s="401"/>
      <c r="U231" s="402"/>
      <c r="V231" s="275"/>
      <c r="W231" s="248"/>
    </row>
    <row r="232" spans="1:28" ht="13.5" thickBot="1">
      <c r="L232" s="227" t="s">
        <v>15</v>
      </c>
      <c r="M232" s="399">
        <f t="shared" ref="M232:N232" si="217">+M178+M205</f>
        <v>26</v>
      </c>
      <c r="N232" s="400">
        <f t="shared" si="217"/>
        <v>45</v>
      </c>
      <c r="O232" s="401">
        <f>M232+N232</f>
        <v>71</v>
      </c>
      <c r="P232" s="402">
        <f>+P178+P205</f>
        <v>0</v>
      </c>
      <c r="Q232" s="275">
        <f>O232+P232</f>
        <v>71</v>
      </c>
      <c r="R232" s="399"/>
      <c r="S232" s="400"/>
      <c r="T232" s="401"/>
      <c r="U232" s="402"/>
      <c r="V232" s="275"/>
      <c r="W232" s="248"/>
    </row>
    <row r="233" spans="1:28" ht="14.25" thickTop="1" thickBot="1">
      <c r="L233" s="249" t="s">
        <v>61</v>
      </c>
      <c r="M233" s="250">
        <f t="shared" ref="M233:Q233" si="218">+M229+M231+M232</f>
        <v>73</v>
      </c>
      <c r="N233" s="251">
        <f t="shared" si="218"/>
        <v>125</v>
      </c>
      <c r="O233" s="252">
        <f t="shared" si="218"/>
        <v>198</v>
      </c>
      <c r="P233" s="250">
        <f t="shared" si="218"/>
        <v>0</v>
      </c>
      <c r="Q233" s="252">
        <f t="shared" si="218"/>
        <v>198</v>
      </c>
      <c r="R233" s="250"/>
      <c r="S233" s="251"/>
      <c r="T233" s="252"/>
      <c r="U233" s="250"/>
      <c r="V233" s="252"/>
      <c r="W233" s="253"/>
    </row>
    <row r="234" spans="1:28" ht="13.5" thickTop="1">
      <c r="L234" s="227" t="s">
        <v>16</v>
      </c>
      <c r="M234" s="399">
        <f t="shared" ref="M234:N234" si="219">+M180+M207</f>
        <v>27</v>
      </c>
      <c r="N234" s="400">
        <f t="shared" si="219"/>
        <v>37</v>
      </c>
      <c r="O234" s="401">
        <f t="shared" ref="O234" si="220">M234+N234</f>
        <v>64</v>
      </c>
      <c r="P234" s="402">
        <f>+P180+P207</f>
        <v>0</v>
      </c>
      <c r="Q234" s="275">
        <f>O234+P234</f>
        <v>64</v>
      </c>
      <c r="R234" s="399"/>
      <c r="S234" s="400"/>
      <c r="T234" s="401"/>
      <c r="U234" s="402"/>
      <c r="V234" s="275"/>
      <c r="W234" s="248"/>
    </row>
    <row r="235" spans="1:28">
      <c r="L235" s="227" t="s">
        <v>17</v>
      </c>
      <c r="M235" s="399">
        <f t="shared" ref="M235:N235" si="221">+M181+M208</f>
        <v>24</v>
      </c>
      <c r="N235" s="400">
        <f t="shared" si="221"/>
        <v>44</v>
      </c>
      <c r="O235" s="401">
        <f>M235+N235</f>
        <v>68</v>
      </c>
      <c r="P235" s="402">
        <f>+P181+P208</f>
        <v>0</v>
      </c>
      <c r="Q235" s="275">
        <f>O235+P235</f>
        <v>68</v>
      </c>
      <c r="R235" s="399"/>
      <c r="S235" s="400"/>
      <c r="T235" s="401"/>
      <c r="U235" s="402"/>
      <c r="V235" s="275"/>
      <c r="W235" s="248"/>
    </row>
    <row r="236" spans="1:28" ht="13.5" thickBot="1">
      <c r="L236" s="227" t="s">
        <v>18</v>
      </c>
      <c r="M236" s="399">
        <f t="shared" ref="M236:N236" si="222">+M182+M209</f>
        <v>21</v>
      </c>
      <c r="N236" s="400">
        <f t="shared" si="222"/>
        <v>24</v>
      </c>
      <c r="O236" s="254">
        <f>M236+N236</f>
        <v>45</v>
      </c>
      <c r="P236" s="255">
        <f>+P182+P209</f>
        <v>0</v>
      </c>
      <c r="Q236" s="275">
        <f>O236+P236</f>
        <v>45</v>
      </c>
      <c r="R236" s="399"/>
      <c r="S236" s="400"/>
      <c r="T236" s="254"/>
      <c r="U236" s="255"/>
      <c r="V236" s="275"/>
      <c r="W236" s="248"/>
    </row>
    <row r="237" spans="1:28" ht="14.25" thickTop="1" thickBot="1">
      <c r="L237" s="256" t="s">
        <v>19</v>
      </c>
      <c r="M237" s="257">
        <f t="shared" ref="M237:Q237" si="223">+M234+M235+M236</f>
        <v>72</v>
      </c>
      <c r="N237" s="257">
        <f t="shared" si="223"/>
        <v>105</v>
      </c>
      <c r="O237" s="258">
        <f t="shared" si="223"/>
        <v>177</v>
      </c>
      <c r="P237" s="259">
        <f t="shared" si="223"/>
        <v>0</v>
      </c>
      <c r="Q237" s="258">
        <f t="shared" si="223"/>
        <v>177</v>
      </c>
      <c r="R237" s="257"/>
      <c r="S237" s="257"/>
      <c r="T237" s="258"/>
      <c r="U237" s="259"/>
      <c r="V237" s="258"/>
      <c r="W237" s="260"/>
    </row>
    <row r="238" spans="1:28" ht="13.5" thickTop="1">
      <c r="A238" s="355"/>
      <c r="K238" s="355"/>
      <c r="L238" s="227" t="s">
        <v>21</v>
      </c>
      <c r="M238" s="399">
        <f t="shared" ref="M238:N238" si="224">+M184+M211</f>
        <v>25</v>
      </c>
      <c r="N238" s="400">
        <f t="shared" si="224"/>
        <v>39</v>
      </c>
      <c r="O238" s="254">
        <f t="shared" ref="O238:O240" si="225">M238+N238</f>
        <v>64</v>
      </c>
      <c r="P238" s="261">
        <f>+P184+P211</f>
        <v>0</v>
      </c>
      <c r="Q238" s="275">
        <f>O238+P238</f>
        <v>64</v>
      </c>
      <c r="R238" s="399"/>
      <c r="S238" s="400"/>
      <c r="T238" s="254"/>
      <c r="U238" s="261"/>
      <c r="V238" s="275"/>
      <c r="W238" s="248"/>
    </row>
    <row r="239" spans="1:28">
      <c r="A239" s="355"/>
      <c r="K239" s="355"/>
      <c r="L239" s="227" t="s">
        <v>22</v>
      </c>
      <c r="M239" s="399">
        <f t="shared" ref="M239:N239" si="226">+M185+M212</f>
        <v>28</v>
      </c>
      <c r="N239" s="400">
        <f t="shared" si="226"/>
        <v>45</v>
      </c>
      <c r="O239" s="254">
        <f t="shared" si="225"/>
        <v>73</v>
      </c>
      <c r="P239" s="402">
        <f>+P185+P212</f>
        <v>0</v>
      </c>
      <c r="Q239" s="275">
        <f>O239+P239</f>
        <v>73</v>
      </c>
      <c r="R239" s="399"/>
      <c r="S239" s="400"/>
      <c r="T239" s="254"/>
      <c r="U239" s="402"/>
      <c r="V239" s="275"/>
      <c r="W239" s="248"/>
    </row>
    <row r="240" spans="1:28" ht="13.5" thickBot="1">
      <c r="A240" s="355"/>
      <c r="K240" s="355"/>
      <c r="L240" s="227" t="s">
        <v>23</v>
      </c>
      <c r="M240" s="399">
        <f t="shared" ref="M240:N240" si="227">+M186+M213</f>
        <v>8</v>
      </c>
      <c r="N240" s="400">
        <f t="shared" si="227"/>
        <v>11</v>
      </c>
      <c r="O240" s="254">
        <f t="shared" si="225"/>
        <v>19</v>
      </c>
      <c r="P240" s="402">
        <f>+P186+P213</f>
        <v>0</v>
      </c>
      <c r="Q240" s="275">
        <f>O240+P240</f>
        <v>19</v>
      </c>
      <c r="R240" s="399"/>
      <c r="S240" s="400"/>
      <c r="T240" s="254"/>
      <c r="U240" s="402"/>
      <c r="V240" s="275"/>
      <c r="W240" s="248"/>
    </row>
    <row r="241" spans="12:27" ht="14.25" thickTop="1" thickBot="1">
      <c r="L241" s="249" t="s">
        <v>40</v>
      </c>
      <c r="M241" s="250">
        <f t="shared" ref="M241:Q241" si="228">+M238+M239+M240</f>
        <v>61</v>
      </c>
      <c r="N241" s="251">
        <f t="shared" si="228"/>
        <v>95</v>
      </c>
      <c r="O241" s="252">
        <f t="shared" si="228"/>
        <v>156</v>
      </c>
      <c r="P241" s="250">
        <f t="shared" si="228"/>
        <v>0</v>
      </c>
      <c r="Q241" s="252">
        <f t="shared" si="228"/>
        <v>156</v>
      </c>
      <c r="R241" s="250"/>
      <c r="S241" s="251"/>
      <c r="T241" s="252"/>
      <c r="U241" s="250"/>
      <c r="V241" s="252"/>
      <c r="W241" s="253"/>
    </row>
    <row r="242" spans="12:27" ht="14.25" thickTop="1" thickBot="1">
      <c r="L242" s="249" t="s">
        <v>62</v>
      </c>
      <c r="M242" s="250">
        <f t="shared" ref="M242:Q242" si="229">M233+M237+M238+M239+M240</f>
        <v>206</v>
      </c>
      <c r="N242" s="251">
        <f t="shared" si="229"/>
        <v>325</v>
      </c>
      <c r="O242" s="252">
        <f t="shared" si="229"/>
        <v>531</v>
      </c>
      <c r="P242" s="250">
        <f t="shared" si="229"/>
        <v>0</v>
      </c>
      <c r="Q242" s="252">
        <f t="shared" si="229"/>
        <v>531</v>
      </c>
      <c r="R242" s="250"/>
      <c r="S242" s="251"/>
      <c r="T242" s="252"/>
      <c r="U242" s="250"/>
      <c r="V242" s="252"/>
      <c r="W242" s="253"/>
      <c r="X242" s="1"/>
      <c r="AA242" s="1"/>
    </row>
    <row r="243" spans="12:27" ht="14.25" thickTop="1" thickBot="1">
      <c r="L243" s="249" t="s">
        <v>63</v>
      </c>
      <c r="M243" s="250">
        <f t="shared" ref="M243:Q243" si="230">+M228+M233+M237+M241</f>
        <v>304</v>
      </c>
      <c r="N243" s="251">
        <f t="shared" si="230"/>
        <v>433</v>
      </c>
      <c r="O243" s="252">
        <f t="shared" si="230"/>
        <v>737</v>
      </c>
      <c r="P243" s="250">
        <f t="shared" si="230"/>
        <v>0</v>
      </c>
      <c r="Q243" s="252">
        <f t="shared" si="230"/>
        <v>737</v>
      </c>
      <c r="R243" s="250"/>
      <c r="S243" s="251"/>
      <c r="T243" s="252"/>
      <c r="U243" s="250"/>
      <c r="V243" s="252"/>
      <c r="W243" s="253"/>
    </row>
    <row r="244" spans="12:27" ht="13.5" thickTop="1">
      <c r="L244" s="262" t="s">
        <v>60</v>
      </c>
      <c r="M244" s="221"/>
      <c r="N244" s="221"/>
      <c r="O244" s="221"/>
      <c r="P244" s="221"/>
      <c r="Q244" s="221"/>
      <c r="R244" s="221"/>
      <c r="S244" s="221"/>
      <c r="T244" s="221"/>
      <c r="U244" s="221"/>
      <c r="V244" s="221"/>
      <c r="W244" s="221"/>
    </row>
  </sheetData>
  <sheetProtection password="CF53" sheet="1" objects="1" scenarios="1"/>
  <mergeCells count="36">
    <mergeCell ref="L218:W218"/>
    <mergeCell ref="L219:W219"/>
    <mergeCell ref="L138:W138"/>
    <mergeCell ref="L164:W164"/>
    <mergeCell ref="L165:W165"/>
    <mergeCell ref="L191:W191"/>
    <mergeCell ref="L192:W192"/>
    <mergeCell ref="B2:I2"/>
    <mergeCell ref="B3:I3"/>
    <mergeCell ref="C5:E5"/>
    <mergeCell ref="F5:H5"/>
    <mergeCell ref="L2:W2"/>
    <mergeCell ref="L3:W3"/>
    <mergeCell ref="M5:Q5"/>
    <mergeCell ref="R5:V5"/>
    <mergeCell ref="B29:I29"/>
    <mergeCell ref="L29:W29"/>
    <mergeCell ref="C32:E32"/>
    <mergeCell ref="F32:H32"/>
    <mergeCell ref="M32:Q32"/>
    <mergeCell ref="R32:V32"/>
    <mergeCell ref="B30:I30"/>
    <mergeCell ref="L30:W30"/>
    <mergeCell ref="B56:I56"/>
    <mergeCell ref="L56:W56"/>
    <mergeCell ref="B57:I57"/>
    <mergeCell ref="L57:W57"/>
    <mergeCell ref="C59:E59"/>
    <mergeCell ref="F59:H59"/>
    <mergeCell ref="M59:Q59"/>
    <mergeCell ref="R59:V59"/>
    <mergeCell ref="L83:W83"/>
    <mergeCell ref="L84:W84"/>
    <mergeCell ref="L110:W110"/>
    <mergeCell ref="L111:W111"/>
    <mergeCell ref="L137:W137"/>
  </mergeCells>
  <conditionalFormatting sqref="A33:A40 K33:K40 A60:A67 K60:K67 A45:A47 K45:K47 K72:K74 A72:A74 K1:K13 A1:A13 A49 K49 A76 K76 K126:K130 A126:A130 K153:K157 A153:A157 K207:K211 A207:A211 K234:K238 A234:A238 K27:K31 K24:K25 A27:A31 A24:A25 A55:A58 A51 K55:K58 K51 A82:A94 A78 K82:K94 K78 A108:A112 A105:A106 K108:K112 K105:K106 K136:K139 K132 A136:A139 A132 K163:K175 K159 A163:A175 A159 K189:K193 K186:K187 A189:A193 A186:A187 K217:K220 K213 A217:A220 A213 K244:K1048576 K240 A244:A1048576 A240 K114:K121 A114:A121 A141:A148 K141:K148 A195:A202 K195:K202 A222:A229 K222:K229 A15:A22 K15:K22 K42:K43 A42:A43 K69:K70 A69:A70 K96:K103 A96:A103 A123:A124 K123:K124 K150:K151 A150:A151 A177:A184 K177:K184 K204:K205 A204:A205 K231:K232 A231:A232">
    <cfRule type="containsText" dxfId="103" priority="136" operator="containsText" text="NOT OK">
      <formula>NOT(ISERROR(SEARCH("NOT OK",A1)))</formula>
    </cfRule>
  </conditionalFormatting>
  <conditionalFormatting sqref="K44 A44">
    <cfRule type="containsText" dxfId="102" priority="104" operator="containsText" text="NOT OK">
      <formula>NOT(ISERROR(SEARCH("NOT OK",A44)))</formula>
    </cfRule>
  </conditionalFormatting>
  <conditionalFormatting sqref="K71 A71">
    <cfRule type="containsText" dxfId="101" priority="102" operator="containsText" text="NOT OK">
      <formula>NOT(ISERROR(SEARCH("NOT OK",A71)))</formula>
    </cfRule>
  </conditionalFormatting>
  <conditionalFormatting sqref="K125 A125">
    <cfRule type="containsText" dxfId="100" priority="100" operator="containsText" text="NOT OK">
      <formula>NOT(ISERROR(SEARCH("NOT OK",A125)))</formula>
    </cfRule>
  </conditionalFormatting>
  <conditionalFormatting sqref="K152 A152">
    <cfRule type="containsText" dxfId="99" priority="98" operator="containsText" text="NOT OK">
      <formula>NOT(ISERROR(SEARCH("NOT OK",A152)))</formula>
    </cfRule>
  </conditionalFormatting>
  <conditionalFormatting sqref="A206 K206">
    <cfRule type="containsText" dxfId="98" priority="96" operator="containsText" text="NOT OK">
      <formula>NOT(ISERROR(SEARCH("NOT OK",A206)))</formula>
    </cfRule>
  </conditionalFormatting>
  <conditionalFormatting sqref="A233 K233">
    <cfRule type="containsText" dxfId="97" priority="94" operator="containsText" text="NOT OK">
      <formula>NOT(ISERROR(SEARCH("NOT OK",A233)))</formula>
    </cfRule>
  </conditionalFormatting>
  <conditionalFormatting sqref="K26 A26">
    <cfRule type="containsText" dxfId="96" priority="92" operator="containsText" text="NOT OK">
      <formula>NOT(ISERROR(SEARCH("NOT OK",A26)))</formula>
    </cfRule>
  </conditionalFormatting>
  <conditionalFormatting sqref="K107 A107">
    <cfRule type="containsText" dxfId="95" priority="89" operator="containsText" text="NOT OK">
      <formula>NOT(ISERROR(SEARCH("NOT OK",A107)))</formula>
    </cfRule>
  </conditionalFormatting>
  <conditionalFormatting sqref="K188 A188">
    <cfRule type="containsText" dxfId="94" priority="86" operator="containsText" text="NOT OK">
      <formula>NOT(ISERROR(SEARCH("NOT OK",A188)))</formula>
    </cfRule>
  </conditionalFormatting>
  <conditionalFormatting sqref="K48:K49 A48:A49">
    <cfRule type="containsText" dxfId="93" priority="63" operator="containsText" text="NOT OK">
      <formula>NOT(ISERROR(SEARCH("NOT OK",A48)))</formula>
    </cfRule>
  </conditionalFormatting>
  <conditionalFormatting sqref="K75:K76 A75:A76">
    <cfRule type="containsText" dxfId="92" priority="60" operator="containsText" text="NOT OK">
      <formula>NOT(ISERROR(SEARCH("NOT OK",A75)))</formula>
    </cfRule>
  </conditionalFormatting>
  <conditionalFormatting sqref="K23:K25 A23:A25">
    <cfRule type="containsText" dxfId="91" priority="44" operator="containsText" text="NOT OK">
      <formula>NOT(ISERROR(SEARCH("NOT OK",A23)))</formula>
    </cfRule>
  </conditionalFormatting>
  <conditionalFormatting sqref="A50:A51 K50:K51">
    <cfRule type="containsText" dxfId="90" priority="42" operator="containsText" text="NOT OK">
      <formula>NOT(ISERROR(SEARCH("NOT OK",A50)))</formula>
    </cfRule>
  </conditionalFormatting>
  <conditionalFormatting sqref="A77:A78 K77:K78">
    <cfRule type="containsText" dxfId="89" priority="40" operator="containsText" text="NOT OK">
      <formula>NOT(ISERROR(SEARCH("NOT OK",A77)))</formula>
    </cfRule>
  </conditionalFormatting>
  <conditionalFormatting sqref="A104:A106 K104:K106">
    <cfRule type="containsText" dxfId="88" priority="34" operator="containsText" text="NOT OK">
      <formula>NOT(ISERROR(SEARCH("NOT OK",A104)))</formula>
    </cfRule>
  </conditionalFormatting>
  <conditionalFormatting sqref="K239:K240 A239:A240">
    <cfRule type="containsText" dxfId="87" priority="39" operator="containsText" text="NOT OK">
      <formula>NOT(ISERROR(SEARCH("NOT OK",A239)))</formula>
    </cfRule>
  </conditionalFormatting>
  <conditionalFormatting sqref="K212:K213 A212:A213">
    <cfRule type="containsText" dxfId="86" priority="38" operator="containsText" text="NOT OK">
      <formula>NOT(ISERROR(SEARCH("NOT OK",A212)))</formula>
    </cfRule>
  </conditionalFormatting>
  <conditionalFormatting sqref="K185:K187 A185:A187">
    <cfRule type="containsText" dxfId="85" priority="37" operator="containsText" text="NOT OK">
      <formula>NOT(ISERROR(SEARCH("NOT OK",A185)))</formula>
    </cfRule>
  </conditionalFormatting>
  <conditionalFormatting sqref="K158:K159 A158:A159">
    <cfRule type="containsText" dxfId="84" priority="36" operator="containsText" text="NOT OK">
      <formula>NOT(ISERROR(SEARCH("NOT OK",A158)))</formula>
    </cfRule>
  </conditionalFormatting>
  <conditionalFormatting sqref="K131:K132 A131:A132">
    <cfRule type="containsText" dxfId="83" priority="35" operator="containsText" text="NOT OK">
      <formula>NOT(ISERROR(SEARCH("NOT OK",A131)))</formula>
    </cfRule>
  </conditionalFormatting>
  <conditionalFormatting sqref="K54 K52 A54 A52">
    <cfRule type="containsText" dxfId="82" priority="33" operator="containsText" text="NOT OK">
      <formula>NOT(ISERROR(SEARCH("NOT OK",A52)))</formula>
    </cfRule>
  </conditionalFormatting>
  <conditionalFormatting sqref="K53 A53">
    <cfRule type="containsText" dxfId="81" priority="32" operator="containsText" text="NOT OK">
      <formula>NOT(ISERROR(SEARCH("NOT OK",A53)))</formula>
    </cfRule>
  </conditionalFormatting>
  <conditionalFormatting sqref="K52 A52">
    <cfRule type="containsText" dxfId="80" priority="31" operator="containsText" text="NOT OK">
      <formula>NOT(ISERROR(SEARCH("NOT OK",A52)))</formula>
    </cfRule>
  </conditionalFormatting>
  <conditionalFormatting sqref="K81 K79 A81 A79">
    <cfRule type="containsText" dxfId="79" priority="30" operator="containsText" text="NOT OK">
      <formula>NOT(ISERROR(SEARCH("NOT OK",A79)))</formula>
    </cfRule>
  </conditionalFormatting>
  <conditionalFormatting sqref="K80 A80">
    <cfRule type="containsText" dxfId="78" priority="29" operator="containsText" text="NOT OK">
      <formula>NOT(ISERROR(SEARCH("NOT OK",A80)))</formula>
    </cfRule>
  </conditionalFormatting>
  <conditionalFormatting sqref="K79 A79">
    <cfRule type="containsText" dxfId="77" priority="28" operator="containsText" text="NOT OK">
      <formula>NOT(ISERROR(SEARCH("NOT OK",A79)))</formula>
    </cfRule>
  </conditionalFormatting>
  <conditionalFormatting sqref="A135 A133 K135 K133">
    <cfRule type="containsText" dxfId="76" priority="27" operator="containsText" text="NOT OK">
      <formula>NOT(ISERROR(SEARCH("NOT OK",A133)))</formula>
    </cfRule>
  </conditionalFormatting>
  <conditionalFormatting sqref="K134 A134">
    <cfRule type="containsText" dxfId="75" priority="26" operator="containsText" text="NOT OK">
      <formula>NOT(ISERROR(SEARCH("NOT OK",A134)))</formula>
    </cfRule>
  </conditionalFormatting>
  <conditionalFormatting sqref="A133 K133">
    <cfRule type="containsText" dxfId="74" priority="25" operator="containsText" text="NOT OK">
      <formula>NOT(ISERROR(SEARCH("NOT OK",A133)))</formula>
    </cfRule>
  </conditionalFormatting>
  <conditionalFormatting sqref="A162 A160 K162 K160">
    <cfRule type="containsText" dxfId="73" priority="24" operator="containsText" text="NOT OK">
      <formula>NOT(ISERROR(SEARCH("NOT OK",A160)))</formula>
    </cfRule>
  </conditionalFormatting>
  <conditionalFormatting sqref="K161 A161">
    <cfRule type="containsText" dxfId="72" priority="23" operator="containsText" text="NOT OK">
      <formula>NOT(ISERROR(SEARCH("NOT OK",A161)))</formula>
    </cfRule>
  </conditionalFormatting>
  <conditionalFormatting sqref="A160 K160">
    <cfRule type="containsText" dxfId="71" priority="22" operator="containsText" text="NOT OK">
      <formula>NOT(ISERROR(SEARCH("NOT OK",A160)))</formula>
    </cfRule>
  </conditionalFormatting>
  <conditionalFormatting sqref="K216 K214 A216 A214">
    <cfRule type="containsText" dxfId="70" priority="21" operator="containsText" text="NOT OK">
      <formula>NOT(ISERROR(SEARCH("NOT OK",A214)))</formula>
    </cfRule>
  </conditionalFormatting>
  <conditionalFormatting sqref="K215 A215">
    <cfRule type="containsText" dxfId="69" priority="20" operator="containsText" text="NOT OK">
      <formula>NOT(ISERROR(SEARCH("NOT OK",A215)))</formula>
    </cfRule>
  </conditionalFormatting>
  <conditionalFormatting sqref="K214 A214">
    <cfRule type="containsText" dxfId="68" priority="19" operator="containsText" text="NOT OK">
      <formula>NOT(ISERROR(SEARCH("NOT OK",A214)))</formula>
    </cfRule>
  </conditionalFormatting>
  <conditionalFormatting sqref="K243 K241 A243 A241">
    <cfRule type="containsText" dxfId="67" priority="18" operator="containsText" text="NOT OK">
      <formula>NOT(ISERROR(SEARCH("NOT OK",A241)))</formula>
    </cfRule>
  </conditionalFormatting>
  <conditionalFormatting sqref="K242 A242">
    <cfRule type="containsText" dxfId="66" priority="17" operator="containsText" text="NOT OK">
      <formula>NOT(ISERROR(SEARCH("NOT OK",A242)))</formula>
    </cfRule>
  </conditionalFormatting>
  <conditionalFormatting sqref="K241 A241">
    <cfRule type="containsText" dxfId="65" priority="16" operator="containsText" text="NOT OK">
      <formula>NOT(ISERROR(SEARCH("NOT OK",A241)))</formula>
    </cfRule>
  </conditionalFormatting>
  <conditionalFormatting sqref="K32 A32">
    <cfRule type="containsText" dxfId="64" priority="15" operator="containsText" text="NOT OK">
      <formula>NOT(ISERROR(SEARCH("NOT OK",A32)))</formula>
    </cfRule>
  </conditionalFormatting>
  <conditionalFormatting sqref="K59 A59">
    <cfRule type="containsText" dxfId="63" priority="14" operator="containsText" text="NOT OK">
      <formula>NOT(ISERROR(SEARCH("NOT OK",A59)))</formula>
    </cfRule>
  </conditionalFormatting>
  <conditionalFormatting sqref="A113 K113">
    <cfRule type="containsText" dxfId="62" priority="13" operator="containsText" text="NOT OK">
      <formula>NOT(ISERROR(SEARCH("NOT OK",A113)))</formula>
    </cfRule>
  </conditionalFormatting>
  <conditionalFormatting sqref="A140 K140">
    <cfRule type="containsText" dxfId="61" priority="12" operator="containsText" text="NOT OK">
      <formula>NOT(ISERROR(SEARCH("NOT OK",A140)))</formula>
    </cfRule>
  </conditionalFormatting>
  <conditionalFormatting sqref="K194 A194">
    <cfRule type="containsText" dxfId="60" priority="11" operator="containsText" text="NOT OK">
      <formula>NOT(ISERROR(SEARCH("NOT OK",A194)))</formula>
    </cfRule>
  </conditionalFormatting>
  <conditionalFormatting sqref="K221 A221">
    <cfRule type="containsText" dxfId="59" priority="10" operator="containsText" text="NOT OK">
      <formula>NOT(ISERROR(SEARCH("NOT OK",A221)))</formula>
    </cfRule>
  </conditionalFormatting>
  <conditionalFormatting sqref="A14 K14">
    <cfRule type="containsText" dxfId="58" priority="9" operator="containsText" text="NOT OK">
      <formula>NOT(ISERROR(SEARCH("NOT OK",A14)))</formula>
    </cfRule>
  </conditionalFormatting>
  <conditionalFormatting sqref="A41 K41">
    <cfRule type="containsText" dxfId="57" priority="8" operator="containsText" text="NOT OK">
      <formula>NOT(ISERROR(SEARCH("NOT OK",A41)))</formula>
    </cfRule>
  </conditionalFormatting>
  <conditionalFormatting sqref="A68 K68">
    <cfRule type="containsText" dxfId="56" priority="7" operator="containsText" text="NOT OK">
      <formula>NOT(ISERROR(SEARCH("NOT OK",A68)))</formula>
    </cfRule>
  </conditionalFormatting>
  <conditionalFormatting sqref="K95 A95">
    <cfRule type="containsText" dxfId="55" priority="6" operator="containsText" text="NOT OK">
      <formula>NOT(ISERROR(SEARCH("NOT OK",A95)))</formula>
    </cfRule>
  </conditionalFormatting>
  <conditionalFormatting sqref="K122 A122">
    <cfRule type="containsText" dxfId="54" priority="5" operator="containsText" text="NOT OK">
      <formula>NOT(ISERROR(SEARCH("NOT OK",A122)))</formula>
    </cfRule>
  </conditionalFormatting>
  <conditionalFormatting sqref="K149 A149">
    <cfRule type="containsText" dxfId="53" priority="4" operator="containsText" text="NOT OK">
      <formula>NOT(ISERROR(SEARCH("NOT OK",A149)))</formula>
    </cfRule>
  </conditionalFormatting>
  <conditionalFormatting sqref="A176 K176">
    <cfRule type="containsText" dxfId="52" priority="3" operator="containsText" text="NOT OK">
      <formula>NOT(ISERROR(SEARCH("NOT OK",A176)))</formula>
    </cfRule>
  </conditionalFormatting>
  <conditionalFormatting sqref="A203 K203">
    <cfRule type="containsText" dxfId="51" priority="2" operator="containsText" text="NOT OK">
      <formula>NOT(ISERROR(SEARCH("NOT OK",A203)))</formula>
    </cfRule>
  </conditionalFormatting>
  <conditionalFormatting sqref="A230 K230">
    <cfRule type="containsText" dxfId="50" priority="1" operator="containsText" text="NOT OK">
      <formula>NOT(ISERROR(SEARCH("NOT OK",A230)))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 : Mae Fah Luang Chiang Rai International Airport</oddHeader>
  </headerFooter>
  <rowBreaks count="2" manualBreakCount="2">
    <brk id="85" min="11" max="22" man="1"/>
    <brk id="169" min="11" max="22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AB244"/>
  <sheetViews>
    <sheetView tabSelected="1" topLeftCell="H70" zoomScale="98" zoomScaleNormal="98" workbookViewId="0">
      <selection activeCell="M97" sqref="M97"/>
    </sheetView>
  </sheetViews>
  <sheetFormatPr defaultColWidth="7" defaultRowHeight="12.75"/>
  <cols>
    <col min="1" max="1" width="7" style="4"/>
    <col min="2" max="2" width="12.42578125" style="1" customWidth="1"/>
    <col min="3" max="8" width="11.7109375" style="1" customWidth="1"/>
    <col min="9" max="9" width="9.28515625" style="2" bestFit="1" customWidth="1"/>
    <col min="10" max="10" width="7" style="1" customWidth="1"/>
    <col min="11" max="11" width="7" style="4"/>
    <col min="12" max="12" width="13" style="1" customWidth="1"/>
    <col min="13" max="14" width="12.28515625" style="1" customWidth="1"/>
    <col min="15" max="15" width="14.28515625" style="1" bestFit="1" customWidth="1"/>
    <col min="16" max="16" width="12.28515625" style="1" customWidth="1"/>
    <col min="17" max="17" width="12.85546875" style="1" customWidth="1"/>
    <col min="18" max="19" width="12.28515625" style="1" customWidth="1"/>
    <col min="20" max="20" width="14.28515625" style="1" bestFit="1" customWidth="1"/>
    <col min="21" max="21" width="12.28515625" style="1" customWidth="1"/>
    <col min="22" max="22" width="12.85546875" style="1" customWidth="1"/>
    <col min="23" max="23" width="12.28515625" style="2" bestFit="1" customWidth="1"/>
    <col min="24" max="24" width="7.7109375" style="2" bestFit="1" customWidth="1"/>
    <col min="25" max="26" width="9" style="1" bestFit="1" customWidth="1"/>
    <col min="27" max="27" width="7.7109375" style="3" bestFit="1" customWidth="1"/>
    <col min="28" max="16384" width="7" style="1"/>
  </cols>
  <sheetData>
    <row r="1" spans="1:23" ht="13.5" thickBot="1"/>
    <row r="2" spans="1:23" ht="13.5" thickTop="1">
      <c r="B2" s="657" t="s">
        <v>0</v>
      </c>
      <c r="C2" s="658"/>
      <c r="D2" s="658"/>
      <c r="E2" s="658"/>
      <c r="F2" s="658"/>
      <c r="G2" s="658"/>
      <c r="H2" s="658"/>
      <c r="I2" s="659"/>
      <c r="J2" s="4"/>
      <c r="L2" s="660" t="s">
        <v>1</v>
      </c>
      <c r="M2" s="661"/>
      <c r="N2" s="661"/>
      <c r="O2" s="661"/>
      <c r="P2" s="661"/>
      <c r="Q2" s="661"/>
      <c r="R2" s="661"/>
      <c r="S2" s="661"/>
      <c r="T2" s="661"/>
      <c r="U2" s="661"/>
      <c r="V2" s="661"/>
      <c r="W2" s="662"/>
    </row>
    <row r="3" spans="1:23" ht="13.5" thickBot="1">
      <c r="B3" s="663" t="s">
        <v>46</v>
      </c>
      <c r="C3" s="664"/>
      <c r="D3" s="664"/>
      <c r="E3" s="664"/>
      <c r="F3" s="664"/>
      <c r="G3" s="664"/>
      <c r="H3" s="664"/>
      <c r="I3" s="665"/>
      <c r="J3" s="4"/>
      <c r="L3" s="666" t="s">
        <v>48</v>
      </c>
      <c r="M3" s="667"/>
      <c r="N3" s="667"/>
      <c r="O3" s="667"/>
      <c r="P3" s="667"/>
      <c r="Q3" s="667"/>
      <c r="R3" s="667"/>
      <c r="S3" s="667"/>
      <c r="T3" s="667"/>
      <c r="U3" s="667"/>
      <c r="V3" s="667"/>
      <c r="W3" s="668"/>
    </row>
    <row r="4" spans="1:23" ht="14.25" thickTop="1" thickBot="1">
      <c r="B4" s="104"/>
      <c r="C4" s="105"/>
      <c r="D4" s="105"/>
      <c r="E4" s="105"/>
      <c r="F4" s="105"/>
      <c r="G4" s="105"/>
      <c r="H4" s="105"/>
      <c r="I4" s="106"/>
      <c r="J4" s="4"/>
      <c r="L4" s="52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</row>
    <row r="5" spans="1:23" ht="14.25" thickTop="1" thickBot="1">
      <c r="B5" s="107"/>
      <c r="C5" s="669" t="s">
        <v>65</v>
      </c>
      <c r="D5" s="670"/>
      <c r="E5" s="671"/>
      <c r="F5" s="669" t="s">
        <v>66</v>
      </c>
      <c r="G5" s="670"/>
      <c r="H5" s="671"/>
      <c r="I5" s="108" t="s">
        <v>2</v>
      </c>
      <c r="J5" s="4"/>
      <c r="L5" s="12"/>
      <c r="M5" s="672" t="s">
        <v>65</v>
      </c>
      <c r="N5" s="673"/>
      <c r="O5" s="673"/>
      <c r="P5" s="673"/>
      <c r="Q5" s="674"/>
      <c r="R5" s="672" t="s">
        <v>66</v>
      </c>
      <c r="S5" s="673"/>
      <c r="T5" s="673"/>
      <c r="U5" s="673"/>
      <c r="V5" s="674"/>
      <c r="W5" s="13" t="s">
        <v>2</v>
      </c>
    </row>
    <row r="6" spans="1:23" ht="13.5" thickTop="1">
      <c r="B6" s="109" t="s">
        <v>3</v>
      </c>
      <c r="C6" s="110"/>
      <c r="D6" s="111"/>
      <c r="E6" s="112"/>
      <c r="F6" s="110"/>
      <c r="G6" s="111"/>
      <c r="H6" s="112"/>
      <c r="I6" s="113" t="s">
        <v>4</v>
      </c>
      <c r="J6" s="4"/>
      <c r="L6" s="14" t="s">
        <v>3</v>
      </c>
      <c r="M6" s="20"/>
      <c r="N6" s="16"/>
      <c r="O6" s="17"/>
      <c r="P6" s="18"/>
      <c r="Q6" s="21"/>
      <c r="R6" s="20"/>
      <c r="S6" s="16"/>
      <c r="T6" s="17"/>
      <c r="U6" s="18"/>
      <c r="V6" s="21"/>
      <c r="W6" s="22" t="s">
        <v>4</v>
      </c>
    </row>
    <row r="7" spans="1:23" ht="13.5" thickBot="1">
      <c r="B7" s="114"/>
      <c r="C7" s="115" t="s">
        <v>5</v>
      </c>
      <c r="D7" s="116" t="s">
        <v>6</v>
      </c>
      <c r="E7" s="408" t="s">
        <v>7</v>
      </c>
      <c r="F7" s="115" t="s">
        <v>5</v>
      </c>
      <c r="G7" s="116" t="s">
        <v>6</v>
      </c>
      <c r="H7" s="195" t="s">
        <v>7</v>
      </c>
      <c r="I7" s="118"/>
      <c r="J7" s="4"/>
      <c r="L7" s="23"/>
      <c r="M7" s="28" t="s">
        <v>8</v>
      </c>
      <c r="N7" s="25" t="s">
        <v>9</v>
      </c>
      <c r="O7" s="26" t="s">
        <v>31</v>
      </c>
      <c r="P7" s="27" t="s">
        <v>32</v>
      </c>
      <c r="Q7" s="26" t="s">
        <v>7</v>
      </c>
      <c r="R7" s="28" t="s">
        <v>8</v>
      </c>
      <c r="S7" s="25" t="s">
        <v>9</v>
      </c>
      <c r="T7" s="26" t="s">
        <v>31</v>
      </c>
      <c r="U7" s="27" t="s">
        <v>32</v>
      </c>
      <c r="V7" s="26" t="s">
        <v>7</v>
      </c>
      <c r="W7" s="29"/>
    </row>
    <row r="8" spans="1:23" ht="6" customHeight="1" thickTop="1">
      <c r="B8" s="109"/>
      <c r="C8" s="119"/>
      <c r="D8" s="120"/>
      <c r="E8" s="152"/>
      <c r="F8" s="119"/>
      <c r="G8" s="120"/>
      <c r="H8" s="152"/>
      <c r="I8" s="122"/>
      <c r="J8" s="4"/>
      <c r="L8" s="14"/>
      <c r="M8" s="34"/>
      <c r="N8" s="31"/>
      <c r="O8" s="32"/>
      <c r="P8" s="33"/>
      <c r="Q8" s="35"/>
      <c r="R8" s="34"/>
      <c r="S8" s="31"/>
      <c r="T8" s="32"/>
      <c r="U8" s="33"/>
      <c r="V8" s="35"/>
      <c r="W8" s="36"/>
    </row>
    <row r="9" spans="1:23">
      <c r="A9" s="350" t="str">
        <f>IF(ISERROR(F9/G9)," ",IF(F9/G9&gt;0.5,IF(F9/G9&lt;1.5," ","NOT OK"),"NOT OK"))</f>
        <v xml:space="preserve"> </v>
      </c>
      <c r="B9" s="109" t="s">
        <v>10</v>
      </c>
      <c r="C9" s="376">
        <f>+'Lcc_BKK+DMK'!C9+Lcc_CNX!C9+Lcc_HDY!C9+Lcc_HKT!C9+Lcc_CEI!C9</f>
        <v>5056</v>
      </c>
      <c r="D9" s="377">
        <f>+'Lcc_BKK+DMK'!D9+Lcc_CNX!D9+Lcc_HDY!D9+Lcc_HKT!D9+Lcc_CEI!D9</f>
        <v>5050</v>
      </c>
      <c r="E9" s="153">
        <f>SUM(C9:D9)</f>
        <v>10106</v>
      </c>
      <c r="F9" s="123">
        <f>+'Lcc_BKK+DMK'!F9+Lcc_CNX!F9+Lcc_HDY!F9+Lcc_HKT!F9+Lcc_CEI!F9</f>
        <v>6091</v>
      </c>
      <c r="G9" s="125">
        <f>+'Lcc_BKK+DMK'!G9+Lcc_CNX!G9+Lcc_HDY!G9+Lcc_HKT!G9+Lcc_CEI!G9</f>
        <v>6094</v>
      </c>
      <c r="H9" s="153">
        <f>SUM(F9:G9)</f>
        <v>12185</v>
      </c>
      <c r="I9" s="126">
        <f>IF(E9=0,0,((H9/E9)-1)*100)</f>
        <v>20.571937462893342</v>
      </c>
      <c r="J9" s="4"/>
      <c r="L9" s="14" t="s">
        <v>10</v>
      </c>
      <c r="M9" s="386">
        <f>'Lcc_BKK+DMK'!M9+Lcc_CNX!M9+Lcc_HDY!M9+Lcc_HKT!M9+Lcc_CEI!M9</f>
        <v>732434</v>
      </c>
      <c r="N9" s="384">
        <f>'Lcc_BKK+DMK'!N9+Lcc_CNX!N9+Lcc_HDY!N9+Lcc_HKT!N9+Lcc_CEI!N9</f>
        <v>760878</v>
      </c>
      <c r="O9" s="314">
        <f t="shared" ref="O9" si="0">SUM(M9:N9)</f>
        <v>1493312</v>
      </c>
      <c r="P9" s="383">
        <f>+Lcc_BKK!P9+Lcc_DMK!P9+Lcc_CNX!P9+Lcc_HDY!P9+Lcc_HKT!P9+Lcc_CEI!P9</f>
        <v>1716</v>
      </c>
      <c r="Q9" s="314">
        <f>O9+P9</f>
        <v>1495028</v>
      </c>
      <c r="R9" s="40">
        <f>'Lcc_BKK+DMK'!R9+Lcc_CNX!R9+Lcc_HDY!R9+Lcc_HKT!R9+Lcc_CEI!R9</f>
        <v>965961</v>
      </c>
      <c r="S9" s="38">
        <f>'Lcc_BKK+DMK'!S9+Lcc_CNX!S9+Lcc_HDY!S9+Lcc_HKT!S9+Lcc_CEI!S9</f>
        <v>996827</v>
      </c>
      <c r="T9" s="170">
        <f t="shared" ref="T9" si="1">SUM(R9:S9)</f>
        <v>1962788</v>
      </c>
      <c r="U9" s="145">
        <f>+Lcc_BKK!U9+Lcc_DMK!U9+Lcc_CNX!U9+Lcc_HDY!U9+Lcc_HKT!U9+Lcc_CEI!U9</f>
        <v>1623</v>
      </c>
      <c r="V9" s="170">
        <f>T9+U9</f>
        <v>1964411</v>
      </c>
      <c r="W9" s="41">
        <f>IF(Q9=0,0,((V9/Q9)-1)*100)</f>
        <v>31.396268163539421</v>
      </c>
    </row>
    <row r="10" spans="1:23">
      <c r="A10" s="350" t="str">
        <f>IF(ISERROR(F10/G10)," ",IF(F10/G10&gt;0.5,IF(F10/G10&lt;1.5," ","NOT OK"),"NOT OK"))</f>
        <v xml:space="preserve"> </v>
      </c>
      <c r="B10" s="109" t="s">
        <v>11</v>
      </c>
      <c r="C10" s="376">
        <f>+'Lcc_BKK+DMK'!C10+Lcc_CNX!C10+Lcc_HDY!C10+Lcc_HKT!C10+Lcc_CEI!C10</f>
        <v>4848</v>
      </c>
      <c r="D10" s="377">
        <f>+'Lcc_BKK+DMK'!D10+Lcc_CNX!D10+Lcc_HDY!D10+Lcc_HKT!D10+Lcc_CEI!D10</f>
        <v>4847</v>
      </c>
      <c r="E10" s="153">
        <f t="shared" ref="E10:E11" si="2">SUM(C10:D10)</f>
        <v>9695</v>
      </c>
      <c r="F10" s="123">
        <f>+'Lcc_BKK+DMK'!F10+Lcc_CNX!F10+Lcc_HDY!F10+Lcc_HKT!F10+Lcc_CEI!F10</f>
        <v>5954</v>
      </c>
      <c r="G10" s="125">
        <f>+'Lcc_BKK+DMK'!G10+Lcc_CNX!G10+Lcc_HDY!G10+Lcc_HKT!G10+Lcc_CEI!G10</f>
        <v>5954</v>
      </c>
      <c r="H10" s="153">
        <f t="shared" ref="H10:H11" si="3">SUM(F10:G10)</f>
        <v>11908</v>
      </c>
      <c r="I10" s="126">
        <f t="shared" ref="I10:I11" si="4">IF(E10=0,0,((H10/E10)-1)*100)</f>
        <v>22.826199071686439</v>
      </c>
      <c r="J10" s="4"/>
      <c r="K10" s="7"/>
      <c r="L10" s="14" t="s">
        <v>11</v>
      </c>
      <c r="M10" s="386">
        <f>'Lcc_BKK+DMK'!M10+Lcc_CNX!M10+Lcc_HDY!M10+Lcc_HKT!M10+Lcc_CEI!M10</f>
        <v>737325</v>
      </c>
      <c r="N10" s="384">
        <f>'Lcc_BKK+DMK'!N10+Lcc_CNX!N10+Lcc_HDY!N10+Lcc_HKT!N10+Lcc_CEI!N10</f>
        <v>715656</v>
      </c>
      <c r="O10" s="314">
        <f t="shared" ref="O10:O11" si="5">SUM(M10:N10)</f>
        <v>1452981</v>
      </c>
      <c r="P10" s="383">
        <f>+Lcc_BKK!P10+Lcc_DMK!P10+Lcc_CNX!P10+Lcc_HDY!P10+Lcc_HKT!P10+Lcc_CEI!P10</f>
        <v>2367</v>
      </c>
      <c r="Q10" s="314">
        <f t="shared" ref="Q10:Q11" si="6">O10+P10</f>
        <v>1455348</v>
      </c>
      <c r="R10" s="386">
        <f>'Lcc_BKK+DMK'!R10+Lcc_CNX!R10+Lcc_HDY!R10+Lcc_HKT!R10+Lcc_CEI!R10</f>
        <v>1003566</v>
      </c>
      <c r="S10" s="384">
        <f>'Lcc_BKK+DMK'!S10+Lcc_CNX!S10+Lcc_HDY!S10+Lcc_HKT!S10+Lcc_CEI!S10</f>
        <v>991435</v>
      </c>
      <c r="T10" s="170">
        <f t="shared" ref="T10:T11" si="7">SUM(R10:S10)</f>
        <v>1995001</v>
      </c>
      <c r="U10" s="383">
        <f>+Lcc_BKK!U10+Lcc_DMK!U10+Lcc_CNX!U10+Lcc_HDY!U10+Lcc_HKT!U10+Lcc_CEI!U10</f>
        <v>2412</v>
      </c>
      <c r="V10" s="170">
        <f t="shared" ref="V10:V11" si="8">T10+U10</f>
        <v>1997413</v>
      </c>
      <c r="W10" s="41">
        <f t="shared" ref="W10:W11" si="9">IF(Q10=0,0,((V10/Q10)-1)*100)</f>
        <v>37.246418038847075</v>
      </c>
    </row>
    <row r="11" spans="1:23" ht="13.5" thickBot="1">
      <c r="A11" s="350" t="str">
        <f>IF(ISERROR(F11/G11)," ",IF(F11/G11&gt;0.5,IF(F11/G11&lt;1.5," ","NOT OK"),"NOT OK"))</f>
        <v xml:space="preserve"> </v>
      </c>
      <c r="B11" s="114" t="s">
        <v>12</v>
      </c>
      <c r="C11" s="378">
        <f>+'Lcc_BKK+DMK'!C11+Lcc_CNX!C11+Lcc_HDY!C11+Lcc_HKT!C11+Lcc_CEI!C11</f>
        <v>5326</v>
      </c>
      <c r="D11" s="379">
        <f>+'Lcc_BKK+DMK'!D11+Lcc_CNX!D11+Lcc_HDY!D11+Lcc_HKT!D11+Lcc_CEI!D11</f>
        <v>5319</v>
      </c>
      <c r="E11" s="153">
        <f t="shared" si="2"/>
        <v>10645</v>
      </c>
      <c r="F11" s="127">
        <f>+'Lcc_BKK+DMK'!F11+Lcc_CNX!F11+Lcc_HDY!F11+Lcc_HKT!F11+Lcc_CEI!F11</f>
        <v>6432</v>
      </c>
      <c r="G11" s="128">
        <f>+'Lcc_BKK+DMK'!G11+Lcc_CNX!G11+Lcc_HDY!G11+Lcc_HKT!G11+Lcc_CEI!G11</f>
        <v>6431</v>
      </c>
      <c r="H11" s="153">
        <f t="shared" si="3"/>
        <v>12863</v>
      </c>
      <c r="I11" s="126">
        <f t="shared" si="4"/>
        <v>20.836073273837474</v>
      </c>
      <c r="J11" s="4"/>
      <c r="K11" s="7"/>
      <c r="L11" s="23" t="s">
        <v>12</v>
      </c>
      <c r="M11" s="386">
        <f>'Lcc_BKK+DMK'!M11+Lcc_CNX!M11+Lcc_HDY!M11+Lcc_HKT!M11+Lcc_CEI!M11</f>
        <v>885774</v>
      </c>
      <c r="N11" s="384">
        <f>'Lcc_BKK+DMK'!N11+Lcc_CNX!N11+Lcc_HDY!N11+Lcc_HKT!N11+Lcc_CEI!N11</f>
        <v>844813</v>
      </c>
      <c r="O11" s="314">
        <f t="shared" si="5"/>
        <v>1730587</v>
      </c>
      <c r="P11" s="383">
        <f>+Lcc_BKK!P11+Lcc_DMK!P11+Lcc_CNX!P11+Lcc_HDY!P11+Lcc_HKT!P11+Lcc_CEI!P11</f>
        <v>5061</v>
      </c>
      <c r="Q11" s="314">
        <f t="shared" si="6"/>
        <v>1735648</v>
      </c>
      <c r="R11" s="386">
        <f>'Lcc_BKK+DMK'!R11+Lcc_CNX!R11+Lcc_HDY!R11+Lcc_HKT!R11+Lcc_CEI!R11</f>
        <v>1108376</v>
      </c>
      <c r="S11" s="384">
        <f>'Lcc_BKK+DMK'!S11+Lcc_CNX!S11+Lcc_HDY!S11+Lcc_HKT!S11+Lcc_CEI!S11</f>
        <v>1096804</v>
      </c>
      <c r="T11" s="170">
        <f t="shared" si="7"/>
        <v>2205180</v>
      </c>
      <c r="U11" s="383">
        <f>+Lcc_BKK!U11+Lcc_DMK!U11+Lcc_CNX!U11+Lcc_HDY!U11+Lcc_HKT!U11+Lcc_CEI!U11</f>
        <v>5059</v>
      </c>
      <c r="V11" s="170">
        <f t="shared" si="8"/>
        <v>2210239</v>
      </c>
      <c r="W11" s="41">
        <f t="shared" si="9"/>
        <v>27.34373559615775</v>
      </c>
    </row>
    <row r="12" spans="1:23" ht="14.25" thickTop="1" thickBot="1">
      <c r="A12" s="350" t="str">
        <f>IF(ISERROR(F12/G12)," ",IF(F12/G12&gt;0.5,IF(F12/G12&lt;1.5," ","NOT OK"),"NOT OK"))</f>
        <v xml:space="preserve"> </v>
      </c>
      <c r="B12" s="129" t="s">
        <v>57</v>
      </c>
      <c r="C12" s="130">
        <f>+C9+C10+C11</f>
        <v>15230</v>
      </c>
      <c r="D12" s="132">
        <f t="shared" ref="D12:E12" si="10">+D9+D10+D11</f>
        <v>15216</v>
      </c>
      <c r="E12" s="156">
        <f t="shared" si="10"/>
        <v>30446</v>
      </c>
      <c r="F12" s="130">
        <f t="shared" ref="F12:H12" si="11">+F9+F10+F11</f>
        <v>18477</v>
      </c>
      <c r="G12" s="132">
        <f t="shared" si="11"/>
        <v>18479</v>
      </c>
      <c r="H12" s="156">
        <f t="shared" si="11"/>
        <v>36956</v>
      </c>
      <c r="I12" s="133">
        <f t="shared" ref="I12:I14" si="12">IF(E12=0,0,((H12/E12)-1)*100)</f>
        <v>21.382119161794645</v>
      </c>
      <c r="J12" s="4"/>
      <c r="L12" s="42" t="s">
        <v>57</v>
      </c>
      <c r="M12" s="46">
        <f t="shared" ref="M12:Q12" si="13">+M9+M10+M11</f>
        <v>2355533</v>
      </c>
      <c r="N12" s="44">
        <f t="shared" si="13"/>
        <v>2321347</v>
      </c>
      <c r="O12" s="315">
        <f t="shared" si="13"/>
        <v>4676880</v>
      </c>
      <c r="P12" s="44">
        <f t="shared" si="13"/>
        <v>9144</v>
      </c>
      <c r="Q12" s="315">
        <f t="shared" si="13"/>
        <v>4686024</v>
      </c>
      <c r="R12" s="46">
        <f t="shared" ref="R12:V12" si="14">+R9+R10+R11</f>
        <v>3077903</v>
      </c>
      <c r="S12" s="44">
        <f t="shared" si="14"/>
        <v>3085066</v>
      </c>
      <c r="T12" s="171">
        <f t="shared" si="14"/>
        <v>6162969</v>
      </c>
      <c r="U12" s="44">
        <f t="shared" si="14"/>
        <v>9094</v>
      </c>
      <c r="V12" s="171">
        <f t="shared" si="14"/>
        <v>6172063</v>
      </c>
      <c r="W12" s="47">
        <f t="shared" ref="W12:W14" si="15">IF(Q12=0,0,((V12/Q12)-1)*100)</f>
        <v>31.712150855394672</v>
      </c>
    </row>
    <row r="13" spans="1:23" ht="14.25" thickTop="1" thickBot="1">
      <c r="A13" s="350" t="str">
        <f t="shared" ref="A13:A72" si="16">IF(ISERROR(F13/G13)," ",IF(F13/G13&gt;0.5,IF(F13/G13&lt;1.5," ","NOT OK"),"NOT OK"))</f>
        <v xml:space="preserve"> </v>
      </c>
      <c r="B13" s="109" t="s">
        <v>13</v>
      </c>
      <c r="C13" s="376">
        <f>+'Lcc_BKK+DMK'!C13+Lcc_CNX!C13+Lcc_HDY!C13+Lcc_HKT!C13+Lcc_CEI!C13</f>
        <v>5501</v>
      </c>
      <c r="D13" s="377">
        <f>+'Lcc_BKK+DMK'!D13+Lcc_CNX!D13+Lcc_HDY!D13+Lcc_HKT!D13+Lcc_CEI!D13</f>
        <v>5513</v>
      </c>
      <c r="E13" s="153">
        <f t="shared" ref="E13:E15" si="17">SUM(C13:D13)</f>
        <v>11014</v>
      </c>
      <c r="F13" s="376">
        <f>+'Lcc_BKK+DMK'!F13+Lcc_CNX!F13+Lcc_HDY!F13+Lcc_HKT!F13+Lcc_CEI!F13</f>
        <v>6645</v>
      </c>
      <c r="G13" s="377">
        <f>+'Lcc_BKK+DMK'!G13+Lcc_CNX!G13+Lcc_HDY!G13+Lcc_HKT!G13+Lcc_CEI!G13</f>
        <v>6646</v>
      </c>
      <c r="H13" s="153">
        <f t="shared" ref="H13" si="18">SUM(F13:G13)</f>
        <v>13291</v>
      </c>
      <c r="I13" s="126">
        <f t="shared" si="12"/>
        <v>20.673688033412031</v>
      </c>
      <c r="J13" s="4"/>
      <c r="L13" s="14" t="s">
        <v>13</v>
      </c>
      <c r="M13" s="386">
        <f>'Lcc_BKK+DMK'!M13+Lcc_CNX!M13+Lcc_HDY!M13+Lcc_HKT!M13+Lcc_CEI!M13</f>
        <v>929413</v>
      </c>
      <c r="N13" s="384">
        <f>'Lcc_BKK+DMK'!N13+Lcc_CNX!N13+Lcc_HDY!N13+Lcc_HKT!N13+Lcc_CEI!N13</f>
        <v>899692</v>
      </c>
      <c r="O13" s="314">
        <f t="shared" ref="O13:O15" si="19">SUM(M13:N13)</f>
        <v>1829105</v>
      </c>
      <c r="P13" s="383">
        <f>+Lcc_BKK!P13+Lcc_DMK!P13+Lcc_CNX!P13+Lcc_HDY!P13+Lcc_HKT!P13+Lcc_CEI!P13</f>
        <v>2241</v>
      </c>
      <c r="Q13" s="314">
        <f t="shared" ref="Q13:Q15" si="20">O13+P13</f>
        <v>1831346</v>
      </c>
      <c r="R13" s="386">
        <f>'Lcc_BKK+DMK'!R13+Lcc_CNX!R13+Lcc_HDY!R13+Lcc_HKT!R13+Lcc_CEI!R13</f>
        <v>1135057</v>
      </c>
      <c r="S13" s="384">
        <f>'Lcc_BKK+DMK'!S13+Lcc_CNX!S13+Lcc_HDY!S13+Lcc_HKT!S13+Lcc_CEI!S13</f>
        <v>1121677</v>
      </c>
      <c r="T13" s="170">
        <f t="shared" ref="T13" si="21">SUM(R13:S13)</f>
        <v>2256734</v>
      </c>
      <c r="U13" s="383">
        <f>+Lcc_BKK!U13+Lcc_DMK!U13+Lcc_CNX!U13+Lcc_HDY!U13+Lcc_HKT!U13+Lcc_CEI!U13</f>
        <v>1709</v>
      </c>
      <c r="V13" s="170">
        <f t="shared" ref="V13" si="22">T13+U13</f>
        <v>2258443</v>
      </c>
      <c r="W13" s="41">
        <f t="shared" si="15"/>
        <v>23.321480484845569</v>
      </c>
    </row>
    <row r="14" spans="1:23" ht="14.25" thickTop="1" thickBot="1">
      <c r="A14" s="350" t="str">
        <f>IF(ISERROR(F14/G14)," ",IF(F14/G14&gt;0.5,IF(F14/G14&lt;1.5," ","NOT OK"),"NOT OK"))</f>
        <v xml:space="preserve"> </v>
      </c>
      <c r="B14" s="129" t="s">
        <v>67</v>
      </c>
      <c r="C14" s="130">
        <f>+C12+C13</f>
        <v>20731</v>
      </c>
      <c r="D14" s="132">
        <f t="shared" ref="D14:H14" si="23">+D12+D13</f>
        <v>20729</v>
      </c>
      <c r="E14" s="156">
        <f t="shared" si="23"/>
        <v>41460</v>
      </c>
      <c r="F14" s="130">
        <f t="shared" si="23"/>
        <v>25122</v>
      </c>
      <c r="G14" s="132">
        <f t="shared" si="23"/>
        <v>25125</v>
      </c>
      <c r="H14" s="156">
        <f t="shared" si="23"/>
        <v>50247</v>
      </c>
      <c r="I14" s="133">
        <f t="shared" si="12"/>
        <v>21.193921852387842</v>
      </c>
      <c r="J14" s="4"/>
      <c r="L14" s="42" t="s">
        <v>67</v>
      </c>
      <c r="M14" s="46">
        <f>+M12+M13</f>
        <v>3284946</v>
      </c>
      <c r="N14" s="44">
        <f t="shared" ref="N14:V14" si="24">+N12+N13</f>
        <v>3221039</v>
      </c>
      <c r="O14" s="315">
        <f t="shared" si="24"/>
        <v>6505985</v>
      </c>
      <c r="P14" s="44">
        <f t="shared" si="24"/>
        <v>11385</v>
      </c>
      <c r="Q14" s="315">
        <f t="shared" si="24"/>
        <v>6517370</v>
      </c>
      <c r="R14" s="46">
        <f t="shared" si="24"/>
        <v>4212960</v>
      </c>
      <c r="S14" s="44">
        <f t="shared" si="24"/>
        <v>4206743</v>
      </c>
      <c r="T14" s="315">
        <f t="shared" si="24"/>
        <v>8419703</v>
      </c>
      <c r="U14" s="44">
        <f t="shared" si="24"/>
        <v>10803</v>
      </c>
      <c r="V14" s="315">
        <f t="shared" si="24"/>
        <v>8430506</v>
      </c>
      <c r="W14" s="47">
        <f t="shared" si="15"/>
        <v>29.354417502765685</v>
      </c>
    </row>
    <row r="15" spans="1:23" ht="13.5" thickTop="1">
      <c r="A15" s="350" t="str">
        <f>IF(ISERROR(F15/G15)," ",IF(F15/G15&gt;0.5,IF(F15/G15&lt;1.5," ","NOT OK"),"NOT OK"))</f>
        <v xml:space="preserve"> </v>
      </c>
      <c r="B15" s="109" t="s">
        <v>14</v>
      </c>
      <c r="C15" s="376">
        <f>+'Lcc_BKK+DMK'!C15+Lcc_CNX!C15+Lcc_HDY!C15+Lcc_HKT!C15+Lcc_CEI!C15</f>
        <v>5083</v>
      </c>
      <c r="D15" s="377">
        <f>+'Lcc_BKK+DMK'!D15+Lcc_CNX!D15+Lcc_HDY!D15+Lcc_HKT!D15+Lcc_CEI!D15</f>
        <v>5083</v>
      </c>
      <c r="E15" s="153">
        <f t="shared" si="17"/>
        <v>10166</v>
      </c>
      <c r="F15" s="376"/>
      <c r="G15" s="377"/>
      <c r="H15" s="153"/>
      <c r="I15" s="126"/>
      <c r="J15" s="4"/>
      <c r="L15" s="14" t="s">
        <v>14</v>
      </c>
      <c r="M15" s="386">
        <f>'Lcc_BKK+DMK'!M15+Lcc_CNX!M15+Lcc_HDY!M15+Lcc_HKT!M15+Lcc_CEI!M15</f>
        <v>858526</v>
      </c>
      <c r="N15" s="384">
        <f>'Lcc_BKK+DMK'!N15+Lcc_CNX!N15+Lcc_HDY!N15+Lcc_HKT!N15+Lcc_CEI!N15</f>
        <v>909020</v>
      </c>
      <c r="O15" s="314">
        <f t="shared" si="19"/>
        <v>1767546</v>
      </c>
      <c r="P15" s="383">
        <f>+Lcc_BKK!P15+Lcc_DMK!P15+Lcc_CNX!P15+Lcc_HDY!P15+Lcc_HKT!P15+Lcc_CEI!P15</f>
        <v>2764</v>
      </c>
      <c r="Q15" s="314">
        <f t="shared" si="20"/>
        <v>1770310</v>
      </c>
      <c r="R15" s="386"/>
      <c r="S15" s="384"/>
      <c r="T15" s="170"/>
      <c r="U15" s="383"/>
      <c r="V15" s="170"/>
      <c r="W15" s="41"/>
    </row>
    <row r="16" spans="1:23" ht="13.5" thickBot="1">
      <c r="A16" s="351" t="str">
        <f>IF(ISERROR(F16/G16)," ",IF(F16/G16&gt;0.5,IF(F16/G16&lt;1.5," ","NOT OK"),"NOT OK"))</f>
        <v xml:space="preserve"> </v>
      </c>
      <c r="B16" s="109" t="s">
        <v>15</v>
      </c>
      <c r="C16" s="376">
        <f>+'Lcc_BKK+DMK'!C16+Lcc_CNX!C16+Lcc_HDY!C16+Lcc_HKT!C16+Lcc_CEI!C16</f>
        <v>5547</v>
      </c>
      <c r="D16" s="377">
        <f>'Lcc_BKK+DMK'!D16+Lcc_CNX!D16+Lcc_HDY!D16+Lcc_HKT!D16+Lcc_CEI!D16</f>
        <v>5557</v>
      </c>
      <c r="E16" s="153">
        <f>SUM(C16:D16)</f>
        <v>11104</v>
      </c>
      <c r="F16" s="376"/>
      <c r="G16" s="377"/>
      <c r="H16" s="153"/>
      <c r="I16" s="126"/>
      <c r="J16" s="8"/>
      <c r="L16" s="14" t="s">
        <v>15</v>
      </c>
      <c r="M16" s="386">
        <f>'Lcc_BKK+DMK'!M16+Lcc_CNX!M16+Lcc_HDY!M16+Lcc_HKT!M16+Lcc_CEI!M16</f>
        <v>932726</v>
      </c>
      <c r="N16" s="384">
        <f>'Lcc_BKK+DMK'!N16+Lcc_CNX!N16+Lcc_HDY!N16+Lcc_HKT!N16+Lcc_CEI!N16</f>
        <v>959478</v>
      </c>
      <c r="O16" s="314">
        <f t="shared" ref="O16" si="25">SUM(M16:N16)</f>
        <v>1892204</v>
      </c>
      <c r="P16" s="383">
        <f>+Lcc_BKK!P16+Lcc_DMK!P16+Lcc_CNX!P16+Lcc_HDY!P16+Lcc_HKT!P16+Lcc_CEI!P16</f>
        <v>3175</v>
      </c>
      <c r="Q16" s="314">
        <f>O16+P16</f>
        <v>1895379</v>
      </c>
      <c r="R16" s="386"/>
      <c r="S16" s="384"/>
      <c r="T16" s="170"/>
      <c r="U16" s="383"/>
      <c r="V16" s="170"/>
      <c r="W16" s="41"/>
    </row>
    <row r="17" spans="1:27" ht="14.25" thickTop="1" thickBot="1">
      <c r="A17" s="350" t="str">
        <f>IF(ISERROR(F17/G17)," ",IF(F17/G17&gt;0.5,IF(F17/G17&lt;1.5," ","NOT OK"),"NOT OK"))</f>
        <v xml:space="preserve"> </v>
      </c>
      <c r="B17" s="129" t="s">
        <v>61</v>
      </c>
      <c r="C17" s="130">
        <f>+C13+C15+C16</f>
        <v>16131</v>
      </c>
      <c r="D17" s="132">
        <f t="shared" ref="D17:E17" si="26">+D13+D15+D16</f>
        <v>16153</v>
      </c>
      <c r="E17" s="156">
        <f t="shared" si="26"/>
        <v>32284</v>
      </c>
      <c r="F17" s="130"/>
      <c r="G17" s="132"/>
      <c r="H17" s="156"/>
      <c r="I17" s="133"/>
      <c r="J17" s="4"/>
      <c r="L17" s="42" t="s">
        <v>61</v>
      </c>
      <c r="M17" s="46">
        <f>+M13+M15+M16</f>
        <v>2720665</v>
      </c>
      <c r="N17" s="44">
        <f t="shared" ref="N17:Q17" si="27">+N13+N15+N16</f>
        <v>2768190</v>
      </c>
      <c r="O17" s="315">
        <f t="shared" si="27"/>
        <v>5488855</v>
      </c>
      <c r="P17" s="44">
        <f t="shared" si="27"/>
        <v>8180</v>
      </c>
      <c r="Q17" s="315">
        <f t="shared" si="27"/>
        <v>5497035</v>
      </c>
      <c r="R17" s="46"/>
      <c r="S17" s="44"/>
      <c r="T17" s="171"/>
      <c r="U17" s="44"/>
      <c r="V17" s="171"/>
      <c r="W17" s="47"/>
    </row>
    <row r="18" spans="1:27" ht="13.5" thickTop="1">
      <c r="A18" s="350" t="str">
        <f t="shared" si="16"/>
        <v xml:space="preserve"> </v>
      </c>
      <c r="B18" s="109" t="s">
        <v>16</v>
      </c>
      <c r="C18" s="376">
        <f>+'Lcc_BKK+DMK'!C18+Lcc_CNX!C18+Lcc_HDY!C18+Lcc_HKT!C18+Lcc_CEI!C18</f>
        <v>5463</v>
      </c>
      <c r="D18" s="377">
        <f>'Lcc_BKK+DMK'!D18+Lcc_CNX!D18+Lcc_HDY!D18+Lcc_HKT!D18+Lcc_CEI!D18</f>
        <v>5458</v>
      </c>
      <c r="E18" s="153">
        <f t="shared" ref="E18:E19" si="28">SUM(C18:D18)</f>
        <v>10921</v>
      </c>
      <c r="F18" s="376"/>
      <c r="G18" s="377"/>
      <c r="H18" s="153"/>
      <c r="I18" s="126"/>
      <c r="J18" s="8"/>
      <c r="L18" s="14" t="s">
        <v>16</v>
      </c>
      <c r="M18" s="386">
        <f>'Lcc_BKK+DMK'!M18+Lcc_CNX!M18+Lcc_HDY!M18+Lcc_HKT!M18+Lcc_CEI!M18</f>
        <v>933775</v>
      </c>
      <c r="N18" s="384">
        <f>'Lcc_BKK+DMK'!N18+Lcc_CNX!N18+Lcc_HDY!N18+Lcc_HKT!N18+Lcc_CEI!N18</f>
        <v>932166</v>
      </c>
      <c r="O18" s="314">
        <f t="shared" ref="O18:O19" si="29">SUM(M18:N18)</f>
        <v>1865941</v>
      </c>
      <c r="P18" s="383">
        <f>+Lcc_BKK!P18+Lcc_DMK!P18+Lcc_CNX!P18+Lcc_HDY!P18+Lcc_HKT!P18+Lcc_CEI!P18</f>
        <v>1066</v>
      </c>
      <c r="Q18" s="314">
        <f t="shared" ref="Q18:Q19" si="30">O18+P18</f>
        <v>1867007</v>
      </c>
      <c r="R18" s="386"/>
      <c r="S18" s="384"/>
      <c r="T18" s="170"/>
      <c r="U18" s="383"/>
      <c r="V18" s="170"/>
      <c r="W18" s="41"/>
    </row>
    <row r="19" spans="1:27">
      <c r="A19" s="350" t="str">
        <f t="shared" ref="A19" si="31">IF(ISERROR(F19/G19)," ",IF(F19/G19&gt;0.5,IF(F19/G19&lt;1.5," ","NOT OK"),"NOT OK"))</f>
        <v xml:space="preserve"> </v>
      </c>
      <c r="B19" s="109" t="s">
        <v>17</v>
      </c>
      <c r="C19" s="376">
        <f>+'Lcc_BKK+DMK'!C19+Lcc_CNX!C19+Lcc_HDY!C19+Lcc_HKT!C19+Lcc_CEI!C19</f>
        <v>5565</v>
      </c>
      <c r="D19" s="377">
        <f>'Lcc_BKK+DMK'!D19+Lcc_CNX!D19+Lcc_HDY!D19+Lcc_HKT!D19+Lcc_CEI!D19</f>
        <v>5567</v>
      </c>
      <c r="E19" s="153">
        <f t="shared" si="28"/>
        <v>11132</v>
      </c>
      <c r="F19" s="376"/>
      <c r="G19" s="377"/>
      <c r="H19" s="153"/>
      <c r="I19" s="126"/>
      <c r="L19" s="14" t="s">
        <v>17</v>
      </c>
      <c r="M19" s="386">
        <f>'Lcc_BKK+DMK'!M19+Lcc_CNX!M19+Lcc_HDY!M19+Lcc_HKT!M19+Lcc_CEI!M19</f>
        <v>892487</v>
      </c>
      <c r="N19" s="384">
        <f>'Lcc_BKK+DMK'!N19+Lcc_CNX!N19+Lcc_HDY!N19+Lcc_HKT!N19+Lcc_CEI!N19</f>
        <v>895360</v>
      </c>
      <c r="O19" s="314">
        <f t="shared" si="29"/>
        <v>1787847</v>
      </c>
      <c r="P19" s="383">
        <f>+Lcc_BKK!P19+Lcc_DMK!P19+Lcc_CNX!P19+Lcc_HDY!P19+Lcc_HKT!P19+Lcc_CEI!P19</f>
        <v>2345</v>
      </c>
      <c r="Q19" s="314">
        <f t="shared" si="30"/>
        <v>1790192</v>
      </c>
      <c r="R19" s="386"/>
      <c r="S19" s="384"/>
      <c r="T19" s="170"/>
      <c r="U19" s="383"/>
      <c r="V19" s="170"/>
      <c r="W19" s="41"/>
    </row>
    <row r="20" spans="1:27" ht="13.5" thickBot="1">
      <c r="A20" s="352" t="str">
        <f>IF(ISERROR(F20/G20)," ",IF(F20/G20&gt;0.5,IF(F20/G20&lt;1.5," ","NOT OK"),"NOT OK"))</f>
        <v xml:space="preserve"> </v>
      </c>
      <c r="B20" s="109" t="s">
        <v>18</v>
      </c>
      <c r="C20" s="376">
        <f>+'Lcc_BKK+DMK'!C20+Lcc_CNX!C20+Lcc_HDY!C20+Lcc_HKT!C20+Lcc_CEI!C20</f>
        <v>5479</v>
      </c>
      <c r="D20" s="377">
        <f>'Lcc_BKK+DMK'!D20+Lcc_CNX!D20+Lcc_HDY!D20+Lcc_HKT!D20+Lcc_CEI!D20</f>
        <v>5482</v>
      </c>
      <c r="E20" s="153">
        <f>SUM(C20:D20)</f>
        <v>10961</v>
      </c>
      <c r="F20" s="376"/>
      <c r="G20" s="377"/>
      <c r="H20" s="153"/>
      <c r="I20" s="126"/>
      <c r="J20" s="9"/>
      <c r="L20" s="14" t="s">
        <v>18</v>
      </c>
      <c r="M20" s="386">
        <f>'Lcc_BKK+DMK'!M20+Lcc_CNX!M20+Lcc_HDY!M20+Lcc_HKT!M20+Lcc_CEI!M20</f>
        <v>910690</v>
      </c>
      <c r="N20" s="384">
        <f>'Lcc_BKK+DMK'!N20+Lcc_CNX!N20+Lcc_HDY!N20+Lcc_HKT!N20+Lcc_CEI!N20</f>
        <v>888841</v>
      </c>
      <c r="O20" s="314">
        <f>SUM(M20:N20)</f>
        <v>1799531</v>
      </c>
      <c r="P20" s="383">
        <f>+Lcc_BKK!P20+Lcc_DMK!P20+Lcc_CNX!P20+Lcc_HDY!P20+Lcc_HKT!P20+Lcc_CEI!P20</f>
        <v>1984</v>
      </c>
      <c r="Q20" s="314">
        <f>O20+P20</f>
        <v>1801515</v>
      </c>
      <c r="R20" s="386"/>
      <c r="S20" s="384"/>
      <c r="T20" s="170"/>
      <c r="U20" s="383"/>
      <c r="V20" s="170"/>
      <c r="W20" s="41"/>
    </row>
    <row r="21" spans="1:27" ht="15.75" customHeight="1" thickTop="1" thickBot="1">
      <c r="A21" s="10" t="str">
        <f>IF(ISERROR(F21/G21)," ",IF(F21/G21&gt;0.5,IF(F21/G21&lt;1.5," ","NOT OK"),"NOT OK"))</f>
        <v xml:space="preserve"> </v>
      </c>
      <c r="B21" s="138" t="s">
        <v>19</v>
      </c>
      <c r="C21" s="130">
        <f>+C18+C19+C20</f>
        <v>16507</v>
      </c>
      <c r="D21" s="140">
        <f t="shared" ref="D21:E21" si="32">+D18+D19+D20</f>
        <v>16507</v>
      </c>
      <c r="E21" s="154">
        <f t="shared" si="32"/>
        <v>33014</v>
      </c>
      <c r="F21" s="130"/>
      <c r="G21" s="140"/>
      <c r="H21" s="154"/>
      <c r="I21" s="133"/>
      <c r="J21" s="10"/>
      <c r="K21" s="11"/>
      <c r="L21" s="48" t="s">
        <v>19</v>
      </c>
      <c r="M21" s="49">
        <f>+M18+M19+M20</f>
        <v>2736952</v>
      </c>
      <c r="N21" s="50">
        <f t="shared" ref="N21:Q21" si="33">+N18+N19+N20</f>
        <v>2716367</v>
      </c>
      <c r="O21" s="413">
        <f t="shared" si="33"/>
        <v>5453319</v>
      </c>
      <c r="P21" s="50">
        <f t="shared" si="33"/>
        <v>5395</v>
      </c>
      <c r="Q21" s="413">
        <f t="shared" si="33"/>
        <v>5458714</v>
      </c>
      <c r="R21" s="49"/>
      <c r="S21" s="50"/>
      <c r="T21" s="172"/>
      <c r="U21" s="50"/>
      <c r="V21" s="172"/>
      <c r="W21" s="51"/>
    </row>
    <row r="22" spans="1:27" ht="13.5" thickTop="1">
      <c r="A22" s="350" t="str">
        <f>IF(ISERROR(F22/G22)," ",IF(F22/G22&gt;0.5,IF(F22/G22&lt;1.5," ","NOT OK"),"NOT OK"))</f>
        <v xml:space="preserve"> </v>
      </c>
      <c r="B22" s="109" t="s">
        <v>20</v>
      </c>
      <c r="C22" s="376">
        <f>+'Lcc_BKK+DMK'!C22+Lcc_CNX!C22+Lcc_HDY!C22+Lcc_HKT!C22+Lcc_CEI!C22</f>
        <v>6067</v>
      </c>
      <c r="D22" s="377">
        <f>'Lcc_BKK+DMK'!D22+Lcc_CNX!D22+Lcc_HDY!D22+Lcc_HKT!D22+Lcc_CEI!D22</f>
        <v>6072</v>
      </c>
      <c r="E22" s="153">
        <f>SUM(C22:D22)</f>
        <v>12139</v>
      </c>
      <c r="F22" s="376"/>
      <c r="G22" s="377"/>
      <c r="H22" s="153"/>
      <c r="I22" s="126"/>
      <c r="J22" s="4"/>
      <c r="L22" s="14" t="s">
        <v>21</v>
      </c>
      <c r="M22" s="386">
        <f>'Lcc_BKK+DMK'!M22+Lcc_CNX!M22+Lcc_HDY!M22+Lcc_HKT!M22+Lcc_CEI!M22</f>
        <v>1014069</v>
      </c>
      <c r="N22" s="384">
        <f>'Lcc_BKK+DMK'!N22+Lcc_CNX!N22+Lcc_HDY!N22+Lcc_HKT!N22+Lcc_CEI!N22</f>
        <v>1003988</v>
      </c>
      <c r="O22" s="314">
        <f>SUM(M22:N22)</f>
        <v>2018057</v>
      </c>
      <c r="P22" s="383">
        <f>+Lcc_BKK!P22+Lcc_DMK!P22+Lcc_CNX!P22+Lcc_HDY!P22+Lcc_HKT!P22+Lcc_CEI!P22</f>
        <v>1794</v>
      </c>
      <c r="Q22" s="314">
        <f>O22+P22</f>
        <v>2019851</v>
      </c>
      <c r="R22" s="386"/>
      <c r="S22" s="384"/>
      <c r="T22" s="170"/>
      <c r="U22" s="383"/>
      <c r="V22" s="170"/>
      <c r="W22" s="41"/>
    </row>
    <row r="23" spans="1:27">
      <c r="A23" s="350" t="str">
        <f t="shared" ref="A23" si="34">IF(ISERROR(F23/G23)," ",IF(F23/G23&gt;0.5,IF(F23/G23&lt;1.5," ","NOT OK"),"NOT OK"))</f>
        <v xml:space="preserve"> </v>
      </c>
      <c r="B23" s="109" t="s">
        <v>22</v>
      </c>
      <c r="C23" s="376">
        <f>+'Lcc_BKK+DMK'!C23+Lcc_CNX!C23+Lcc_HDY!C23+Lcc_HKT!C23+Lcc_CEI!C23</f>
        <v>6017</v>
      </c>
      <c r="D23" s="377">
        <f>'Lcc_BKK+DMK'!D23+Lcc_CNX!D23+Lcc_HDY!D23+Lcc_HKT!D23+Lcc_CEI!D23</f>
        <v>6012</v>
      </c>
      <c r="E23" s="153">
        <f t="shared" ref="E23" si="35">SUM(C23:D23)</f>
        <v>12029</v>
      </c>
      <c r="F23" s="376"/>
      <c r="G23" s="377"/>
      <c r="H23" s="153"/>
      <c r="I23" s="126"/>
      <c r="J23" s="4"/>
      <c r="L23" s="14" t="s">
        <v>22</v>
      </c>
      <c r="M23" s="386">
        <f>'Lcc_BKK+DMK'!M23+Lcc_CNX!M23+Lcc_HDY!M23+Lcc_HKT!M23+Lcc_CEI!M23</f>
        <v>1007027</v>
      </c>
      <c r="N23" s="384">
        <f>'Lcc_BKK+DMK'!N23+Lcc_CNX!N23+Lcc_HDY!N23+Lcc_HKT!N23+Lcc_CEI!N23</f>
        <v>1008831</v>
      </c>
      <c r="O23" s="314">
        <f t="shared" ref="O23" si="36">SUM(M23:N23)</f>
        <v>2015858</v>
      </c>
      <c r="P23" s="383">
        <f>+Lcc_BKK!P23+Lcc_DMK!P23+Lcc_CNX!P23+Lcc_HDY!P23+Lcc_HKT!P23+Lcc_CEI!P23</f>
        <v>1339</v>
      </c>
      <c r="Q23" s="314">
        <f t="shared" ref="Q23" si="37">O23+P23</f>
        <v>2017197</v>
      </c>
      <c r="R23" s="386"/>
      <c r="S23" s="384"/>
      <c r="T23" s="170"/>
      <c r="U23" s="383"/>
      <c r="V23" s="170"/>
      <c r="W23" s="41"/>
    </row>
    <row r="24" spans="1:27" ht="13.5" thickBot="1">
      <c r="A24" s="350" t="str">
        <f>IF(ISERROR(F24/G24)," ",IF(F24/G24&gt;0.5,IF(F24/G24&lt;1.5," ","NOT OK"),"NOT OK"))</f>
        <v xml:space="preserve"> </v>
      </c>
      <c r="B24" s="109" t="s">
        <v>23</v>
      </c>
      <c r="C24" s="376">
        <f>+'Lcc_BKK+DMK'!C24+Lcc_CNX!C24+Lcc_HDY!C24+Lcc_HKT!C24+Lcc_CEI!C24</f>
        <v>5506</v>
      </c>
      <c r="D24" s="377">
        <f>'Lcc_BKK+DMK'!D24+Lcc_CNX!D24+Lcc_HDY!D24+Lcc_HKT!D24+Lcc_CEI!D24</f>
        <v>5508</v>
      </c>
      <c r="E24" s="153">
        <f t="shared" ref="E24" si="38">SUM(C24:D24)</f>
        <v>11014</v>
      </c>
      <c r="F24" s="376"/>
      <c r="G24" s="377"/>
      <c r="H24" s="153"/>
      <c r="I24" s="126"/>
      <c r="J24" s="4"/>
      <c r="L24" s="14" t="s">
        <v>23</v>
      </c>
      <c r="M24" s="386">
        <f>'Lcc_BKK+DMK'!M24+Lcc_CNX!M24+Lcc_HDY!M24+Lcc_HKT!M24+Lcc_CEI!M24</f>
        <v>870932</v>
      </c>
      <c r="N24" s="384">
        <f>'Lcc_BKK+DMK'!N24+Lcc_CNX!N24+Lcc_HDY!N24+Lcc_HKT!N24+Lcc_CEI!N24</f>
        <v>876165</v>
      </c>
      <c r="O24" s="314">
        <f t="shared" ref="O24" si="39">SUM(M24:N24)</f>
        <v>1747097</v>
      </c>
      <c r="P24" s="383">
        <f>+Lcc_BKK!P24+Lcc_DMK!P24+Lcc_CNX!P24+Lcc_HDY!P24+Lcc_HKT!P24+Lcc_CEI!P24</f>
        <v>525</v>
      </c>
      <c r="Q24" s="314">
        <f t="shared" ref="Q24" si="40">O24+P24</f>
        <v>1747622</v>
      </c>
      <c r="R24" s="386"/>
      <c r="S24" s="384"/>
      <c r="T24" s="170"/>
      <c r="U24" s="383"/>
      <c r="V24" s="170"/>
      <c r="W24" s="41"/>
    </row>
    <row r="25" spans="1:27" ht="14.25" thickTop="1" thickBot="1">
      <c r="A25" s="350" t="str">
        <f>IF(ISERROR(F25/G25)," ",IF(F25/G25&gt;0.5,IF(F25/G25&lt;1.5," ","NOT OK"),"NOT OK"))</f>
        <v xml:space="preserve"> </v>
      </c>
      <c r="B25" s="129" t="s">
        <v>40</v>
      </c>
      <c r="C25" s="130">
        <f>+C22+C23+C24</f>
        <v>17590</v>
      </c>
      <c r="D25" s="130">
        <f t="shared" ref="D25:E25" si="41">+D22+D23+D24</f>
        <v>17592</v>
      </c>
      <c r="E25" s="130">
        <f t="shared" si="41"/>
        <v>35182</v>
      </c>
      <c r="F25" s="130"/>
      <c r="G25" s="130"/>
      <c r="H25" s="130"/>
      <c r="I25" s="133"/>
      <c r="J25" s="4"/>
      <c r="L25" s="418" t="s">
        <v>40</v>
      </c>
      <c r="M25" s="46">
        <f>+M22+M23+M24</f>
        <v>2892028</v>
      </c>
      <c r="N25" s="44">
        <f t="shared" ref="N25:Q25" si="42">+N22+N23+N24</f>
        <v>2888984</v>
      </c>
      <c r="O25" s="315">
        <f t="shared" si="42"/>
        <v>5781012</v>
      </c>
      <c r="P25" s="44">
        <f t="shared" si="42"/>
        <v>3658</v>
      </c>
      <c r="Q25" s="315">
        <f t="shared" si="42"/>
        <v>5784670</v>
      </c>
      <c r="R25" s="46"/>
      <c r="S25" s="44"/>
      <c r="T25" s="171"/>
      <c r="U25" s="44"/>
      <c r="V25" s="171"/>
      <c r="W25" s="47"/>
    </row>
    <row r="26" spans="1:27" ht="14.25" thickTop="1" thickBot="1">
      <c r="A26" s="350" t="str">
        <f>IF(ISERROR(F26/G26)," ",IF(F26/G26&gt;0.5,IF(F26/G26&lt;1.5," ","NOT OK"),"NOT OK"))</f>
        <v xml:space="preserve"> </v>
      </c>
      <c r="B26" s="129" t="s">
        <v>62</v>
      </c>
      <c r="C26" s="130">
        <f>C17+C21+C22+C23+C24</f>
        <v>50228</v>
      </c>
      <c r="D26" s="130">
        <f t="shared" ref="D26:E26" si="43">D17+D21+D22+D23+D24</f>
        <v>50252</v>
      </c>
      <c r="E26" s="130">
        <f t="shared" si="43"/>
        <v>100480</v>
      </c>
      <c r="F26" s="130"/>
      <c r="G26" s="130"/>
      <c r="H26" s="130"/>
      <c r="I26" s="133"/>
      <c r="J26" s="4"/>
      <c r="L26" s="418" t="s">
        <v>62</v>
      </c>
      <c r="M26" s="43">
        <f>M17+M21+M22+M23+M24</f>
        <v>8349645</v>
      </c>
      <c r="N26" s="43">
        <f t="shared" ref="N26:Q26" si="44">N17+N21+N22+N23+N24</f>
        <v>8373541</v>
      </c>
      <c r="O26" s="415">
        <f t="shared" si="44"/>
        <v>16723186</v>
      </c>
      <c r="P26" s="43">
        <f t="shared" si="44"/>
        <v>17233</v>
      </c>
      <c r="Q26" s="415">
        <f t="shared" si="44"/>
        <v>16740419</v>
      </c>
      <c r="R26" s="43"/>
      <c r="S26" s="43"/>
      <c r="T26" s="414"/>
      <c r="U26" s="43"/>
      <c r="V26" s="415"/>
      <c r="W26" s="47"/>
      <c r="AA26" s="1"/>
    </row>
    <row r="27" spans="1:27" ht="14.25" thickTop="1" thickBot="1">
      <c r="A27" s="350" t="str">
        <f>IF(ISERROR(F27/G27)," ",IF(F27/G27&gt;0.5,IF(F27/G27&lt;1.5," ","NOT OK"),"NOT OK"))</f>
        <v xml:space="preserve"> </v>
      </c>
      <c r="B27" s="129" t="s">
        <v>63</v>
      </c>
      <c r="C27" s="130">
        <f>+C12+C17+C21+C25</f>
        <v>65458</v>
      </c>
      <c r="D27" s="130">
        <f t="shared" ref="D27:E27" si="45">+D12+D17+D21+D25</f>
        <v>65468</v>
      </c>
      <c r="E27" s="130">
        <f t="shared" si="45"/>
        <v>130926</v>
      </c>
      <c r="F27" s="130"/>
      <c r="G27" s="130"/>
      <c r="H27" s="130"/>
      <c r="I27" s="133"/>
      <c r="J27" s="4"/>
      <c r="L27" s="418" t="s">
        <v>63</v>
      </c>
      <c r="M27" s="46">
        <f>+M12+M17+M21+M25</f>
        <v>10705178</v>
      </c>
      <c r="N27" s="44">
        <f t="shared" ref="N27:Q27" si="46">+N12+N17+N21+N25</f>
        <v>10694888</v>
      </c>
      <c r="O27" s="315">
        <f t="shared" si="46"/>
        <v>21400066</v>
      </c>
      <c r="P27" s="44">
        <f t="shared" si="46"/>
        <v>26377</v>
      </c>
      <c r="Q27" s="315">
        <f t="shared" si="46"/>
        <v>21426443</v>
      </c>
      <c r="R27" s="46"/>
      <c r="S27" s="44"/>
      <c r="T27" s="171"/>
      <c r="U27" s="44"/>
      <c r="V27" s="171"/>
      <c r="W27" s="47"/>
      <c r="Z27" s="292"/>
    </row>
    <row r="28" spans="1:27" ht="14.25" thickTop="1" thickBot="1">
      <c r="B28" s="143" t="s">
        <v>60</v>
      </c>
      <c r="C28" s="105"/>
      <c r="D28" s="105"/>
      <c r="E28" s="105"/>
      <c r="F28" s="105"/>
      <c r="G28" s="105"/>
      <c r="H28" s="105"/>
      <c r="I28" s="106"/>
      <c r="J28" s="4"/>
      <c r="L28" s="55" t="s">
        <v>60</v>
      </c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4"/>
    </row>
    <row r="29" spans="1:27" ht="13.5" thickTop="1">
      <c r="B29" s="657" t="s">
        <v>25</v>
      </c>
      <c r="C29" s="658"/>
      <c r="D29" s="658"/>
      <c r="E29" s="658"/>
      <c r="F29" s="658"/>
      <c r="G29" s="658"/>
      <c r="H29" s="658"/>
      <c r="I29" s="659"/>
      <c r="J29" s="4"/>
      <c r="L29" s="660" t="s">
        <v>26</v>
      </c>
      <c r="M29" s="661"/>
      <c r="N29" s="661"/>
      <c r="O29" s="661"/>
      <c r="P29" s="661"/>
      <c r="Q29" s="661"/>
      <c r="R29" s="661"/>
      <c r="S29" s="661"/>
      <c r="T29" s="661"/>
      <c r="U29" s="661"/>
      <c r="V29" s="661"/>
      <c r="W29" s="662"/>
    </row>
    <row r="30" spans="1:27" ht="13.5" thickBot="1">
      <c r="B30" s="663" t="s">
        <v>47</v>
      </c>
      <c r="C30" s="664"/>
      <c r="D30" s="664"/>
      <c r="E30" s="664"/>
      <c r="F30" s="664"/>
      <c r="G30" s="664"/>
      <c r="H30" s="664"/>
      <c r="I30" s="665"/>
      <c r="J30" s="4"/>
      <c r="L30" s="666" t="s">
        <v>49</v>
      </c>
      <c r="M30" s="667"/>
      <c r="N30" s="667"/>
      <c r="O30" s="667"/>
      <c r="P30" s="667"/>
      <c r="Q30" s="667"/>
      <c r="R30" s="667"/>
      <c r="S30" s="667"/>
      <c r="T30" s="667"/>
      <c r="U30" s="667"/>
      <c r="V30" s="667"/>
      <c r="W30" s="668"/>
    </row>
    <row r="31" spans="1:27" ht="14.25" thickTop="1" thickBot="1">
      <c r="B31" s="104"/>
      <c r="C31" s="105"/>
      <c r="D31" s="105"/>
      <c r="E31" s="105"/>
      <c r="F31" s="105"/>
      <c r="G31" s="105"/>
      <c r="H31" s="105"/>
      <c r="I31" s="106"/>
      <c r="J31" s="4"/>
      <c r="L31" s="52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4"/>
    </row>
    <row r="32" spans="1:27" ht="14.25" thickTop="1" thickBot="1">
      <c r="B32" s="107"/>
      <c r="C32" s="669" t="s">
        <v>65</v>
      </c>
      <c r="D32" s="670"/>
      <c r="E32" s="671"/>
      <c r="F32" s="669" t="s">
        <v>66</v>
      </c>
      <c r="G32" s="670"/>
      <c r="H32" s="671"/>
      <c r="I32" s="108" t="s">
        <v>2</v>
      </c>
      <c r="J32" s="4"/>
      <c r="L32" s="12"/>
      <c r="M32" s="672" t="s">
        <v>65</v>
      </c>
      <c r="N32" s="673"/>
      <c r="O32" s="673"/>
      <c r="P32" s="673"/>
      <c r="Q32" s="674"/>
      <c r="R32" s="672" t="s">
        <v>66</v>
      </c>
      <c r="S32" s="673"/>
      <c r="T32" s="673"/>
      <c r="U32" s="673"/>
      <c r="V32" s="674"/>
      <c r="W32" s="13" t="s">
        <v>2</v>
      </c>
    </row>
    <row r="33" spans="1:23" ht="13.5" thickTop="1">
      <c r="B33" s="109" t="s">
        <v>3</v>
      </c>
      <c r="C33" s="110"/>
      <c r="D33" s="111"/>
      <c r="E33" s="112"/>
      <c r="F33" s="110"/>
      <c r="G33" s="111"/>
      <c r="H33" s="112"/>
      <c r="I33" s="113" t="s">
        <v>4</v>
      </c>
      <c r="J33" s="4"/>
      <c r="L33" s="14" t="s">
        <v>3</v>
      </c>
      <c r="M33" s="20"/>
      <c r="N33" s="16"/>
      <c r="O33" s="17"/>
      <c r="P33" s="18"/>
      <c r="Q33" s="21"/>
      <c r="R33" s="20"/>
      <c r="S33" s="16"/>
      <c r="T33" s="17"/>
      <c r="U33" s="18"/>
      <c r="V33" s="21"/>
      <c r="W33" s="22" t="s">
        <v>4</v>
      </c>
    </row>
    <row r="34" spans="1:23" ht="13.5" thickBot="1">
      <c r="B34" s="114"/>
      <c r="C34" s="115" t="s">
        <v>5</v>
      </c>
      <c r="D34" s="116" t="s">
        <v>6</v>
      </c>
      <c r="E34" s="408" t="s">
        <v>7</v>
      </c>
      <c r="F34" s="115" t="s">
        <v>5</v>
      </c>
      <c r="G34" s="116" t="s">
        <v>6</v>
      </c>
      <c r="H34" s="195" t="s">
        <v>7</v>
      </c>
      <c r="I34" s="118"/>
      <c r="J34" s="4"/>
      <c r="L34" s="23"/>
      <c r="M34" s="28" t="s">
        <v>8</v>
      </c>
      <c r="N34" s="25" t="s">
        <v>9</v>
      </c>
      <c r="O34" s="26" t="s">
        <v>31</v>
      </c>
      <c r="P34" s="27" t="s">
        <v>32</v>
      </c>
      <c r="Q34" s="26" t="s">
        <v>7</v>
      </c>
      <c r="R34" s="28" t="s">
        <v>8</v>
      </c>
      <c r="S34" s="25" t="s">
        <v>9</v>
      </c>
      <c r="T34" s="26" t="s">
        <v>31</v>
      </c>
      <c r="U34" s="27" t="s">
        <v>32</v>
      </c>
      <c r="V34" s="26" t="s">
        <v>7</v>
      </c>
      <c r="W34" s="29"/>
    </row>
    <row r="35" spans="1:23" ht="5.25" customHeight="1" thickTop="1">
      <c r="B35" s="109"/>
      <c r="C35" s="119"/>
      <c r="D35" s="120"/>
      <c r="E35" s="121"/>
      <c r="F35" s="119"/>
      <c r="G35" s="120"/>
      <c r="H35" s="121"/>
      <c r="I35" s="122"/>
      <c r="J35" s="4"/>
      <c r="L35" s="14"/>
      <c r="M35" s="34"/>
      <c r="N35" s="31"/>
      <c r="O35" s="32"/>
      <c r="P35" s="33"/>
      <c r="Q35" s="35"/>
      <c r="R35" s="34"/>
      <c r="S35" s="31"/>
      <c r="T35" s="32"/>
      <c r="U35" s="33"/>
      <c r="V35" s="35"/>
      <c r="W35" s="36"/>
    </row>
    <row r="36" spans="1:23">
      <c r="A36" s="4" t="str">
        <f>IF(ISERROR(F36/G36)," ",IF(F36/G36&gt;0.5,IF(F36/G36&lt;1.5," ","NOT OK"),"NOT OK"))</f>
        <v xml:space="preserve"> </v>
      </c>
      <c r="B36" s="109" t="s">
        <v>10</v>
      </c>
      <c r="C36" s="376">
        <f>'Lcc_BKK+DMK'!C36+Lcc_CNX!C36+Lcc_HDY!C36+Lcc_HKT!C36+Lcc_CEI!C36</f>
        <v>10449</v>
      </c>
      <c r="D36" s="141">
        <f>'Lcc_BKK+DMK'!D36+Lcc_CNX!D36+Lcc_HDY!D36+Lcc_HKT!D36+Lcc_CEI!D36</f>
        <v>10448</v>
      </c>
      <c r="E36" s="153">
        <f>SUM(C36:D36)</f>
        <v>20897</v>
      </c>
      <c r="F36" s="123">
        <f>'Lcc_BKK+DMK'!F36+Lcc_CNX!F36+Lcc_HDY!F36+Lcc_HKT!F36+Lcc_CEI!F36</f>
        <v>11064</v>
      </c>
      <c r="G36" s="141">
        <f>'Lcc_BKK+DMK'!G36+Lcc_CNX!G36+Lcc_HDY!G36+Lcc_HKT!G36+Lcc_CEI!G36</f>
        <v>11066</v>
      </c>
      <c r="H36" s="153">
        <f>SUM(F36:G36)</f>
        <v>22130</v>
      </c>
      <c r="I36" s="126">
        <f>IF(E36=0,0,((H36/E36)-1)*100)</f>
        <v>5.900368473943618</v>
      </c>
      <c r="J36" s="4"/>
      <c r="K36" s="7"/>
      <c r="L36" s="14" t="s">
        <v>10</v>
      </c>
      <c r="M36" s="386">
        <f>+'Lcc_BKK+DMK'!M36+Lcc_CNX!M36+Lcc_HDY!M36+Lcc_HKT!M36+Lcc_CEI!M36</f>
        <v>1560284</v>
      </c>
      <c r="N36" s="384">
        <f>+'Lcc_BKK+DMK'!N36+Lcc_CNX!N36+Lcc_HDY!N36+Lcc_HKT!N36+Lcc_CEI!N36</f>
        <v>1552355</v>
      </c>
      <c r="O36" s="170">
        <f t="shared" ref="O36" si="47">SUM(M36:N36)</f>
        <v>3112639</v>
      </c>
      <c r="P36" s="383">
        <f>+'Lcc_BKK+DMK'!P36+Lcc_CNX!P36+Lcc_HDY!P36+Lcc_HKT!P36+Lcc_CEI!P36</f>
        <v>300</v>
      </c>
      <c r="Q36" s="366">
        <f>O36+P36</f>
        <v>3112939</v>
      </c>
      <c r="R36" s="40">
        <f>'Lcc_BKK+DMK'!R36+Lcc_CNX!R36+Lcc_HDY!R36+Lcc_HKT!R36+Lcc_CEI!R36</f>
        <v>1654158</v>
      </c>
      <c r="S36" s="38">
        <f>'Lcc_BKK+DMK'!S36+Lcc_CNX!S36+Lcc_HDY!S36+Lcc_HKT!S36+Lcc_CEI!S36</f>
        <v>1656741</v>
      </c>
      <c r="T36" s="170">
        <f t="shared" ref="T36:T38" si="48">SUM(R36:S36)</f>
        <v>3310899</v>
      </c>
      <c r="U36" s="145">
        <f>+Lcc_BKK!U36+Lcc_DMK!U36+Lcc_CNX!U36+Lcc_HDY!U36+Lcc_HKT!U36+Lcc_CEI!U36</f>
        <v>969</v>
      </c>
      <c r="V36" s="366">
        <f>T36+U36</f>
        <v>3311868</v>
      </c>
      <c r="W36" s="41">
        <f>IF(Q36=0,0,((V36/Q36)-1)*100)</f>
        <v>6.3903918451341246</v>
      </c>
    </row>
    <row r="37" spans="1:23">
      <c r="A37" s="4" t="str">
        <f>IF(ISERROR(F37/G37)," ",IF(F37/G37&gt;0.5,IF(F37/G37&lt;1.5," ","NOT OK"),"NOT OK"))</f>
        <v xml:space="preserve"> </v>
      </c>
      <c r="B37" s="109" t="s">
        <v>11</v>
      </c>
      <c r="C37" s="376">
        <f>'Lcc_BKK+DMK'!C37+Lcc_CNX!C37+Lcc_HDY!C37+Lcc_HKT!C37+Lcc_CEI!C37</f>
        <v>10955</v>
      </c>
      <c r="D37" s="141">
        <f>'Lcc_BKK+DMK'!D37+Lcc_CNX!D37+Lcc_HDY!D37+Lcc_HKT!D37+Lcc_CEI!D37</f>
        <v>10953</v>
      </c>
      <c r="E37" s="153">
        <f t="shared" ref="E37:E38" si="49">SUM(C37:D37)</f>
        <v>21908</v>
      </c>
      <c r="F37" s="376">
        <f>'Lcc_BKK+DMK'!F37+Lcc_CNX!F37+Lcc_HDY!F37+Lcc_HKT!F37+Lcc_CEI!F37</f>
        <v>11426</v>
      </c>
      <c r="G37" s="141">
        <f>'Lcc_BKK+DMK'!G37+Lcc_CNX!G37+Lcc_HDY!G37+Lcc_HKT!G37+Lcc_CEI!G37</f>
        <v>11420</v>
      </c>
      <c r="H37" s="153">
        <f t="shared" ref="H37:H38" si="50">SUM(F37:G37)</f>
        <v>22846</v>
      </c>
      <c r="I37" s="126">
        <f t="shared" ref="I37:I38" si="51">IF(E37=0,0,((H37/E37)-1)*100)</f>
        <v>4.2815409895928358</v>
      </c>
      <c r="J37" s="4"/>
      <c r="K37" s="7"/>
      <c r="L37" s="14" t="s">
        <v>11</v>
      </c>
      <c r="M37" s="386">
        <f>+'Lcc_BKK+DMK'!M37+Lcc_CNX!M37+Lcc_HDY!M37+Lcc_HKT!M37+Lcc_CEI!M37</f>
        <v>1527752</v>
      </c>
      <c r="N37" s="384">
        <f>+'Lcc_BKK+DMK'!N37+Lcc_CNX!N37+Lcc_HDY!N37+Lcc_HKT!N37+Lcc_CEI!N37</f>
        <v>1531758</v>
      </c>
      <c r="O37" s="170">
        <f t="shared" ref="O37:O38" si="52">SUM(M37:N37)</f>
        <v>3059510</v>
      </c>
      <c r="P37" s="383">
        <f>+'Lcc_BKK+DMK'!P37+Lcc_CNX!P37+Lcc_HDY!P37+Lcc_HKT!P37+Lcc_CEI!P37</f>
        <v>325</v>
      </c>
      <c r="Q37" s="366">
        <f t="shared" ref="Q37:Q38" si="53">O37+P37</f>
        <v>3059835</v>
      </c>
      <c r="R37" s="386">
        <f>'Lcc_BKK+DMK'!R37+Lcc_CNX!R37+Lcc_HDY!R37+Lcc_HKT!R37+Lcc_CEI!R37</f>
        <v>1693132</v>
      </c>
      <c r="S37" s="384">
        <f>'Lcc_BKK+DMK'!S37+Lcc_CNX!S37+Lcc_HDY!S37+Lcc_HKT!S37+Lcc_CEI!S37</f>
        <v>1689499</v>
      </c>
      <c r="T37" s="170">
        <f t="shared" si="48"/>
        <v>3382631</v>
      </c>
      <c r="U37" s="383">
        <f>+Lcc_BKK!U37+Lcc_DMK!U37+Lcc_CNX!U37+Lcc_HDY!U37+Lcc_HKT!U37+Lcc_CEI!U37</f>
        <v>469</v>
      </c>
      <c r="V37" s="366">
        <f t="shared" ref="V37:V38" si="54">T37+U37</f>
        <v>3383100</v>
      </c>
      <c r="W37" s="41">
        <f t="shared" ref="W37:W38" si="55">IF(Q37=0,0,((V37/Q37)-1)*100)</f>
        <v>10.564785356073125</v>
      </c>
    </row>
    <row r="38" spans="1:23" ht="13.5" thickBot="1">
      <c r="A38" s="4" t="str">
        <f>IF(ISERROR(F38/G38)," ",IF(F38/G38&gt;0.5,IF(F38/G38&lt;1.5," ","NOT OK"),"NOT OK"))</f>
        <v xml:space="preserve"> </v>
      </c>
      <c r="B38" s="114" t="s">
        <v>12</v>
      </c>
      <c r="C38" s="376">
        <f>'Lcc_BKK+DMK'!C38+Lcc_CNX!C38+Lcc_HDY!C38+Lcc_HKT!C38+Lcc_CEI!C38</f>
        <v>11481</v>
      </c>
      <c r="D38" s="141">
        <f>'Lcc_BKK+DMK'!D38+Lcc_CNX!D38+Lcc_HDY!D38+Lcc_HKT!D38+Lcc_CEI!D38</f>
        <v>11482</v>
      </c>
      <c r="E38" s="153">
        <f t="shared" si="49"/>
        <v>22963</v>
      </c>
      <c r="F38" s="376">
        <f>'Lcc_BKK+DMK'!F38+Lcc_CNX!F38+Lcc_HDY!F38+Lcc_HKT!F38+Lcc_CEI!F38</f>
        <v>11972</v>
      </c>
      <c r="G38" s="141">
        <f>'Lcc_BKK+DMK'!G38+Lcc_CNX!G38+Lcc_HDY!G38+Lcc_HKT!G38+Lcc_CEI!G38</f>
        <v>11975</v>
      </c>
      <c r="H38" s="153">
        <f t="shared" si="50"/>
        <v>23947</v>
      </c>
      <c r="I38" s="126">
        <f t="shared" si="51"/>
        <v>4.2851543787832513</v>
      </c>
      <c r="J38" s="4"/>
      <c r="K38" s="7"/>
      <c r="L38" s="23" t="s">
        <v>12</v>
      </c>
      <c r="M38" s="386">
        <f>+'Lcc_BKK+DMK'!M38+Lcc_CNX!M38+Lcc_HDY!M38+Lcc_HKT!M38+Lcc_CEI!M38</f>
        <v>1666520</v>
      </c>
      <c r="N38" s="384">
        <f>+'Lcc_BKK+DMK'!N38+Lcc_CNX!N38+Lcc_HDY!N38+Lcc_HKT!N38+Lcc_CEI!N38</f>
        <v>1712421</v>
      </c>
      <c r="O38" s="170">
        <f t="shared" si="52"/>
        <v>3378941</v>
      </c>
      <c r="P38" s="383">
        <f>+'Lcc_BKK+DMK'!P38+Lcc_CNX!P38+Lcc_HDY!P38+Lcc_HKT!P38+Lcc_CEI!P38</f>
        <v>343</v>
      </c>
      <c r="Q38" s="366">
        <f t="shared" si="53"/>
        <v>3379284</v>
      </c>
      <c r="R38" s="386">
        <f>'Lcc_BKK+DMK'!R38+Lcc_CNX!R38+Lcc_HDY!R38+Lcc_HKT!R38+Lcc_CEI!R38</f>
        <v>1828116</v>
      </c>
      <c r="S38" s="384">
        <f>'Lcc_BKK+DMK'!S38+Lcc_CNX!S38+Lcc_HDY!S38+Lcc_HKT!S38+Lcc_CEI!S38</f>
        <v>1872575</v>
      </c>
      <c r="T38" s="170">
        <f t="shared" si="48"/>
        <v>3700691</v>
      </c>
      <c r="U38" s="383">
        <f>+Lcc_BKK!U38+Lcc_DMK!U38+Lcc_CNX!U38+Lcc_HDY!U38+Lcc_HKT!U38+Lcc_CEI!U38</f>
        <v>176</v>
      </c>
      <c r="V38" s="366">
        <f t="shared" si="54"/>
        <v>3700867</v>
      </c>
      <c r="W38" s="41">
        <f t="shared" si="55"/>
        <v>9.5163058209964078</v>
      </c>
    </row>
    <row r="39" spans="1:23" ht="14.25" thickTop="1" thickBot="1">
      <c r="A39" s="4" t="str">
        <f>IF(ISERROR(F39/G39)," ",IF(F39/G39&gt;0.5,IF(F39/G39&lt;1.5," ","NOT OK"),"NOT OK"))</f>
        <v xml:space="preserve"> </v>
      </c>
      <c r="B39" s="129" t="s">
        <v>57</v>
      </c>
      <c r="C39" s="130">
        <f t="shared" ref="C39:E39" si="56">+C36+C37+C38</f>
        <v>32885</v>
      </c>
      <c r="D39" s="132">
        <f t="shared" si="56"/>
        <v>32883</v>
      </c>
      <c r="E39" s="156">
        <f t="shared" si="56"/>
        <v>65768</v>
      </c>
      <c r="F39" s="130">
        <f t="shared" ref="F39:H39" si="57">+F36+F37+F38</f>
        <v>34462</v>
      </c>
      <c r="G39" s="132">
        <f t="shared" si="57"/>
        <v>34461</v>
      </c>
      <c r="H39" s="156">
        <f t="shared" si="57"/>
        <v>68923</v>
      </c>
      <c r="I39" s="133">
        <f t="shared" ref="I39:I41" si="58">IF(E39=0,0,((H39/E39)-1)*100)</f>
        <v>4.79716579491547</v>
      </c>
      <c r="J39" s="4"/>
      <c r="L39" s="42" t="s">
        <v>57</v>
      </c>
      <c r="M39" s="46">
        <f>+M36+M37+M38</f>
        <v>4754556</v>
      </c>
      <c r="N39" s="44">
        <f t="shared" ref="N39:V39" si="59">+N36+N37+N38</f>
        <v>4796534</v>
      </c>
      <c r="O39" s="171">
        <f t="shared" si="59"/>
        <v>9551090</v>
      </c>
      <c r="P39" s="44">
        <f t="shared" si="59"/>
        <v>968</v>
      </c>
      <c r="Q39" s="367">
        <f t="shared" si="59"/>
        <v>9552058</v>
      </c>
      <c r="R39" s="46">
        <f t="shared" si="59"/>
        <v>5175406</v>
      </c>
      <c r="S39" s="44">
        <f t="shared" si="59"/>
        <v>5218815</v>
      </c>
      <c r="T39" s="171">
        <f t="shared" si="59"/>
        <v>10394221</v>
      </c>
      <c r="U39" s="44">
        <f t="shared" si="59"/>
        <v>1614</v>
      </c>
      <c r="V39" s="367">
        <f t="shared" si="59"/>
        <v>10395835</v>
      </c>
      <c r="W39" s="47">
        <f>IF(Q39=0,0,((V39/Q39)-1)*100)</f>
        <v>8.8334576695409552</v>
      </c>
    </row>
    <row r="40" spans="1:23" ht="14.25" thickTop="1" thickBot="1">
      <c r="A40" s="4" t="str">
        <f t="shared" si="16"/>
        <v xml:space="preserve"> </v>
      </c>
      <c r="B40" s="109" t="s">
        <v>13</v>
      </c>
      <c r="C40" s="376">
        <f>'Lcc_BKK+DMK'!C40+Lcc_CNX!C40+Lcc_HDY!C40+Lcc_HKT!C40+Lcc_CEI!C40</f>
        <v>11438</v>
      </c>
      <c r="D40" s="141">
        <f>'Lcc_BKK+DMK'!D40+Lcc_CNX!D40+Lcc_HDY!D40+Lcc_HKT!D40+Lcc_CEI!D40</f>
        <v>11443</v>
      </c>
      <c r="E40" s="153">
        <f t="shared" ref="E40:E42" si="60">SUM(C40:D40)</f>
        <v>22881</v>
      </c>
      <c r="F40" s="376">
        <f>'Lcc_BKK+DMK'!F40+Lcc_CNX!F40+Lcc_HDY!F40+Lcc_HKT!F40+Lcc_CEI!F40</f>
        <v>12095</v>
      </c>
      <c r="G40" s="141">
        <f>'Lcc_BKK+DMK'!G40+Lcc_CNX!G40+Lcc_HDY!G40+Lcc_HKT!G40+Lcc_CEI!G40</f>
        <v>12095</v>
      </c>
      <c r="H40" s="153">
        <f t="shared" ref="H40" si="61">SUM(F40:G40)</f>
        <v>24190</v>
      </c>
      <c r="I40" s="126">
        <f t="shared" si="58"/>
        <v>5.7209038066518003</v>
      </c>
      <c r="L40" s="14" t="s">
        <v>13</v>
      </c>
      <c r="M40" s="386">
        <f>+'Lcc_BKK+DMK'!M40+Lcc_CNX!M40+Lcc_HDY!M40+Lcc_HKT!M40+Lcc_CEI!M40</f>
        <v>1788723</v>
      </c>
      <c r="N40" s="384">
        <f>+'Lcc_BKK+DMK'!N40+Lcc_CNX!N40+Lcc_HDY!N40+Lcc_HKT!N40+Lcc_CEI!N40</f>
        <v>1757471</v>
      </c>
      <c r="O40" s="170">
        <f t="shared" ref="O40:O42" si="62">SUM(M40:N40)</f>
        <v>3546194</v>
      </c>
      <c r="P40" s="383">
        <f>+'Lcc_BKK+DMK'!P40+Lcc_CNX!P40+Lcc_HDY!P40+Lcc_HKT!P40+Lcc_CEI!P40</f>
        <v>923</v>
      </c>
      <c r="Q40" s="366">
        <f t="shared" ref="Q40:Q42" si="63">O40+P40</f>
        <v>3547117</v>
      </c>
      <c r="R40" s="386">
        <f>'Lcc_BKK+DMK'!R40+Lcc_CNX!R40+Lcc_HDY!R40+Lcc_HKT!R40+Lcc_CEI!R40</f>
        <v>1922460</v>
      </c>
      <c r="S40" s="384">
        <f>'Lcc_BKK+DMK'!S40+Lcc_CNX!S40+Lcc_HDY!S40+Lcc_HKT!S40+Lcc_CEI!S40</f>
        <v>1887104</v>
      </c>
      <c r="T40" s="170">
        <f t="shared" ref="T40" si="64">SUM(R40:S40)</f>
        <v>3809564</v>
      </c>
      <c r="U40" s="383">
        <f>+Lcc_BKK!U40+Lcc_DMK!U40+Lcc_CNX!U40+Lcc_HDY!U40+Lcc_HKT!U40+Lcc_CEI!U40</f>
        <v>344</v>
      </c>
      <c r="V40" s="366">
        <f t="shared" ref="V40" si="65">T40+U40</f>
        <v>3809908</v>
      </c>
      <c r="W40" s="648">
        <f t="shared" ref="W40:W41" si="66">IF(Q40=0,0,((V40/Q40)-1)*100)</f>
        <v>7.4085799819966436</v>
      </c>
    </row>
    <row r="41" spans="1:23" ht="14.25" thickTop="1" thickBot="1">
      <c r="A41" s="350" t="str">
        <f>IF(ISERROR(F41/G41)," ",IF(F41/G41&gt;0.5,IF(F41/G41&lt;1.5," ","NOT OK"),"NOT OK"))</f>
        <v xml:space="preserve"> </v>
      </c>
      <c r="B41" s="129" t="s">
        <v>67</v>
      </c>
      <c r="C41" s="130">
        <f>+C39+C40</f>
        <v>44323</v>
      </c>
      <c r="D41" s="132">
        <f t="shared" ref="D41:H41" si="67">+D39+D40</f>
        <v>44326</v>
      </c>
      <c r="E41" s="156">
        <f t="shared" si="67"/>
        <v>88649</v>
      </c>
      <c r="F41" s="130">
        <f t="shared" si="67"/>
        <v>46557</v>
      </c>
      <c r="G41" s="132">
        <f t="shared" si="67"/>
        <v>46556</v>
      </c>
      <c r="H41" s="156">
        <f t="shared" si="67"/>
        <v>93113</v>
      </c>
      <c r="I41" s="133">
        <f t="shared" si="58"/>
        <v>5.0355897979672548</v>
      </c>
      <c r="J41" s="4"/>
      <c r="L41" s="42" t="s">
        <v>67</v>
      </c>
      <c r="M41" s="46">
        <f>+M39+M40</f>
        <v>6543279</v>
      </c>
      <c r="N41" s="44">
        <f t="shared" ref="N41:V41" si="68">+N39+N40</f>
        <v>6554005</v>
      </c>
      <c r="O41" s="315">
        <f t="shared" si="68"/>
        <v>13097284</v>
      </c>
      <c r="P41" s="44">
        <f t="shared" si="68"/>
        <v>1891</v>
      </c>
      <c r="Q41" s="315">
        <f t="shared" si="68"/>
        <v>13099175</v>
      </c>
      <c r="R41" s="46">
        <f t="shared" si="68"/>
        <v>7097866</v>
      </c>
      <c r="S41" s="44">
        <f t="shared" si="68"/>
        <v>7105919</v>
      </c>
      <c r="T41" s="315">
        <f t="shared" si="68"/>
        <v>14203785</v>
      </c>
      <c r="U41" s="44">
        <f t="shared" si="68"/>
        <v>1958</v>
      </c>
      <c r="V41" s="315">
        <f t="shared" si="68"/>
        <v>14205743</v>
      </c>
      <c r="W41" s="47">
        <f t="shared" si="66"/>
        <v>8.4476159758152711</v>
      </c>
    </row>
    <row r="42" spans="1:23" ht="13.5" thickTop="1">
      <c r="A42" s="4" t="str">
        <f>IF(ISERROR(F42/G42)," ",IF(F42/G42&gt;0.5,IF(F42/G42&lt;1.5," ","NOT OK"),"NOT OK"))</f>
        <v xml:space="preserve"> </v>
      </c>
      <c r="B42" s="109" t="s">
        <v>14</v>
      </c>
      <c r="C42" s="376">
        <f>'Lcc_BKK+DMK'!C42+Lcc_CNX!C42+Lcc_HDY!C42+Lcc_HKT!C42+Lcc_CEI!C42</f>
        <v>10329</v>
      </c>
      <c r="D42" s="141">
        <f>'Lcc_BKK+DMK'!D42+Lcc_CNX!D42+Lcc_HDY!D42+Lcc_HKT!D42+Lcc_CEI!D42</f>
        <v>10326</v>
      </c>
      <c r="E42" s="153">
        <f t="shared" si="60"/>
        <v>20655</v>
      </c>
      <c r="F42" s="376"/>
      <c r="G42" s="141"/>
      <c r="H42" s="153"/>
      <c r="I42" s="126"/>
      <c r="J42" s="4"/>
      <c r="L42" s="14" t="s">
        <v>14</v>
      </c>
      <c r="M42" s="386">
        <f>+'Lcc_BKK+DMK'!M42+Lcc_CNX!M42+Lcc_HDY!M42+Lcc_HKT!M42+Lcc_CEI!M42</f>
        <v>1590908</v>
      </c>
      <c r="N42" s="384">
        <f>+'Lcc_BKK+DMK'!N42+Lcc_CNX!N42+Lcc_HDY!N42+Lcc_HKT!N42+Lcc_CEI!N42</f>
        <v>1586735</v>
      </c>
      <c r="O42" s="170">
        <f t="shared" si="62"/>
        <v>3177643</v>
      </c>
      <c r="P42" s="383">
        <f>+'Lcc_BKK+DMK'!P42+Lcc_CNX!P42+Lcc_HDY!P42+Lcc_HKT!P42+Lcc_CEI!P42</f>
        <v>202</v>
      </c>
      <c r="Q42" s="366">
        <f t="shared" si="63"/>
        <v>3177845</v>
      </c>
      <c r="R42" s="386"/>
      <c r="S42" s="384"/>
      <c r="T42" s="170"/>
      <c r="U42" s="383"/>
      <c r="V42" s="366"/>
      <c r="W42" s="41"/>
    </row>
    <row r="43" spans="1:23" ht="13.5" thickBot="1">
      <c r="A43" s="4" t="str">
        <f>IF(ISERROR(F43/G43)," ",IF(F43/G43&gt;0.5,IF(F43/G43&lt;1.5," ","NOT OK"),"NOT OK"))</f>
        <v xml:space="preserve"> </v>
      </c>
      <c r="B43" s="109" t="s">
        <v>15</v>
      </c>
      <c r="C43" s="376">
        <f>'Lcc_BKK+DMK'!C43+Lcc_CNX!C43+Lcc_HDY!C43+Lcc_HKT!C43+Lcc_CEI!C43</f>
        <v>11414</v>
      </c>
      <c r="D43" s="141">
        <f>'Lcc_BKK+DMK'!D43+Lcc_CNX!D43+Lcc_HDY!D43+Lcc_HKT!D43+Lcc_CEI!D43</f>
        <v>11413</v>
      </c>
      <c r="E43" s="153">
        <f>SUM(C43:D43)</f>
        <v>22827</v>
      </c>
      <c r="F43" s="376"/>
      <c r="G43" s="141"/>
      <c r="H43" s="153"/>
      <c r="I43" s="126"/>
      <c r="J43" s="4"/>
      <c r="L43" s="14" t="s">
        <v>15</v>
      </c>
      <c r="M43" s="386">
        <f>'Lcc_BKK+DMK'!M43+Lcc_CNX!M43+Lcc_HDY!M43+Lcc_HKT!M43+Lcc_CEI!M43</f>
        <v>1732543</v>
      </c>
      <c r="N43" s="384">
        <f>'Lcc_BKK+DMK'!N43+Lcc_CNX!N43+Lcc_HDY!N43+Lcc_HKT!N43+Lcc_CEI!N43</f>
        <v>1723698</v>
      </c>
      <c r="O43" s="170">
        <f t="shared" ref="O43" si="69">SUM(M43:N43)</f>
        <v>3456241</v>
      </c>
      <c r="P43" s="383">
        <f>+Lcc_BKK!P43+Lcc_DMK!P43+Lcc_CNX!P43+Lcc_HDY!P43+Lcc_HKT!P43+Lcc_CEI!P43</f>
        <v>511</v>
      </c>
      <c r="Q43" s="366">
        <f>O43+P43</f>
        <v>3456752</v>
      </c>
      <c r="R43" s="386"/>
      <c r="S43" s="384"/>
      <c r="T43" s="170"/>
      <c r="U43" s="383"/>
      <c r="V43" s="366"/>
      <c r="W43" s="41"/>
    </row>
    <row r="44" spans="1:23" ht="14.25" thickTop="1" thickBot="1">
      <c r="A44" s="350" t="str">
        <f>IF(ISERROR(F44/G44)," ",IF(F44/G44&gt;0.5,IF(F44/G44&lt;1.5," ","NOT OK"),"NOT OK"))</f>
        <v xml:space="preserve"> </v>
      </c>
      <c r="B44" s="129" t="s">
        <v>61</v>
      </c>
      <c r="C44" s="130">
        <f>+C40+C42+C43</f>
        <v>33181</v>
      </c>
      <c r="D44" s="132">
        <f t="shared" ref="D44" si="70">+D40+D42+D43</f>
        <v>33182</v>
      </c>
      <c r="E44" s="156">
        <f t="shared" ref="E44" si="71">+E40+E42+E43</f>
        <v>66363</v>
      </c>
      <c r="F44" s="130"/>
      <c r="G44" s="132"/>
      <c r="H44" s="156"/>
      <c r="I44" s="133"/>
      <c r="J44" s="4"/>
      <c r="L44" s="42" t="s">
        <v>61</v>
      </c>
      <c r="M44" s="46">
        <f>+M40+M42+M43</f>
        <v>5112174</v>
      </c>
      <c r="N44" s="44">
        <f t="shared" ref="N44" si="72">+N40+N42+N43</f>
        <v>5067904</v>
      </c>
      <c r="O44" s="171">
        <f t="shared" ref="O44" si="73">+O40+O42+O43</f>
        <v>10180078</v>
      </c>
      <c r="P44" s="44">
        <f t="shared" ref="P44" si="74">+P40+P42+P43</f>
        <v>1636</v>
      </c>
      <c r="Q44" s="171">
        <f t="shared" ref="Q44" si="75">+Q40+Q42+Q43</f>
        <v>10181714</v>
      </c>
      <c r="R44" s="46"/>
      <c r="S44" s="44"/>
      <c r="T44" s="171"/>
      <c r="U44" s="44"/>
      <c r="V44" s="171"/>
      <c r="W44" s="47"/>
    </row>
    <row r="45" spans="1:23" ht="13.5" thickTop="1">
      <c r="A45" s="4" t="str">
        <f t="shared" si="16"/>
        <v xml:space="preserve"> </v>
      </c>
      <c r="B45" s="109" t="s">
        <v>16</v>
      </c>
      <c r="C45" s="376">
        <f>'Lcc_BKK+DMK'!C45+Lcc_CNX!C45+Lcc_HDY!C45+Lcc_HKT!C45+Lcc_CEI!C45</f>
        <v>10981</v>
      </c>
      <c r="D45" s="141">
        <f>'Lcc_BKK+DMK'!D45+Lcc_CNX!D45+Lcc_HDY!D45+Lcc_HKT!D45+Lcc_CEI!D45</f>
        <v>10979</v>
      </c>
      <c r="E45" s="153">
        <f t="shared" ref="E45:E46" si="76">SUM(C45:D45)</f>
        <v>21960</v>
      </c>
      <c r="F45" s="376"/>
      <c r="G45" s="141"/>
      <c r="H45" s="153"/>
      <c r="I45" s="126"/>
      <c r="J45" s="8"/>
      <c r="L45" s="14" t="s">
        <v>16</v>
      </c>
      <c r="M45" s="386">
        <f>'Lcc_BKK+DMK'!M45+Lcc_CNX!M45+Lcc_HDY!M45+Lcc_HKT!M45+Lcc_CEI!M45</f>
        <v>1660446</v>
      </c>
      <c r="N45" s="384">
        <f>'Lcc_BKK+DMK'!N45+Lcc_CNX!N45+Lcc_HDY!N45+Lcc_HKT!N45+Lcc_CEI!N45</f>
        <v>1658755</v>
      </c>
      <c r="O45" s="170">
        <f t="shared" ref="O45:O46" si="77">SUM(M45:N45)</f>
        <v>3319201</v>
      </c>
      <c r="P45" s="383">
        <f>+Lcc_BKK!P45+Lcc_DMK!P45+Lcc_CNX!P45+Lcc_HDY!P45+Lcc_HKT!P45+Lcc_CEI!P45</f>
        <v>876</v>
      </c>
      <c r="Q45" s="366">
        <f t="shared" ref="Q45:Q46" si="78">O45+P45</f>
        <v>3320077</v>
      </c>
      <c r="R45" s="386"/>
      <c r="S45" s="384"/>
      <c r="T45" s="170"/>
      <c r="U45" s="383"/>
      <c r="V45" s="366"/>
      <c r="W45" s="41"/>
    </row>
    <row r="46" spans="1:23">
      <c r="A46" s="4" t="str">
        <f t="shared" ref="A46" si="79">IF(ISERROR(F46/G46)," ",IF(F46/G46&gt;0.5,IF(F46/G46&lt;1.5," ","NOT OK"),"NOT OK"))</f>
        <v xml:space="preserve"> </v>
      </c>
      <c r="B46" s="109" t="s">
        <v>17</v>
      </c>
      <c r="C46" s="376">
        <f>'Lcc_BKK+DMK'!C46+Lcc_CNX!C46+Lcc_HDY!C46+Lcc_HKT!C46+Lcc_CEI!C46</f>
        <v>11061</v>
      </c>
      <c r="D46" s="141">
        <f>'Lcc_BKK+DMK'!D46+Lcc_CNX!D46+Lcc_HDY!D46+Lcc_HKT!D46+Lcc_CEI!D46</f>
        <v>11062</v>
      </c>
      <c r="E46" s="153">
        <f t="shared" si="76"/>
        <v>22123</v>
      </c>
      <c r="F46" s="376"/>
      <c r="G46" s="141"/>
      <c r="H46" s="153"/>
      <c r="I46" s="126"/>
      <c r="J46" s="4"/>
      <c r="L46" s="14" t="s">
        <v>17</v>
      </c>
      <c r="M46" s="386">
        <f>'Lcc_BKK+DMK'!M46+Lcc_CNX!M46+Lcc_HDY!M46+Lcc_HKT!M46+Lcc_CEI!M46</f>
        <v>1582163</v>
      </c>
      <c r="N46" s="384">
        <f>'Lcc_BKK+DMK'!N46+Lcc_CNX!N46+Lcc_HDY!N46+Lcc_HKT!N46+Lcc_CEI!N46</f>
        <v>1582717</v>
      </c>
      <c r="O46" s="170">
        <f t="shared" si="77"/>
        <v>3164880</v>
      </c>
      <c r="P46" s="383">
        <f>+Lcc_BKK!P46+Lcc_DMK!P46+Lcc_CNX!P46+Lcc_HDY!P46+Lcc_HKT!P46+Lcc_CEI!P46</f>
        <v>640</v>
      </c>
      <c r="Q46" s="366">
        <f t="shared" si="78"/>
        <v>3165520</v>
      </c>
      <c r="R46" s="386"/>
      <c r="S46" s="384"/>
      <c r="T46" s="170"/>
      <c r="U46" s="383"/>
      <c r="V46" s="366"/>
      <c r="W46" s="41"/>
    </row>
    <row r="47" spans="1:23" ht="13.5" thickBot="1">
      <c r="A47" s="4" t="str">
        <f>IF(ISERROR(F47/G47)," ",IF(F47/G47&gt;0.5,IF(F47/G47&lt;1.5," ","NOT OK"),"NOT OK"))</f>
        <v xml:space="preserve"> </v>
      </c>
      <c r="B47" s="109" t="s">
        <v>18</v>
      </c>
      <c r="C47" s="376">
        <f>'Lcc_BKK+DMK'!C47+Lcc_CNX!C47+Lcc_HDY!C47+Lcc_HKT!C47+Lcc_CEI!C47</f>
        <v>10379</v>
      </c>
      <c r="D47" s="141">
        <f>'Lcc_BKK+DMK'!D47+Lcc_CNX!D47+Lcc_HDY!D47+Lcc_HKT!D47+Lcc_CEI!D47</f>
        <v>10379</v>
      </c>
      <c r="E47" s="153">
        <f>SUM(C47:D47)</f>
        <v>20758</v>
      </c>
      <c r="F47" s="376"/>
      <c r="G47" s="141"/>
      <c r="H47" s="153"/>
      <c r="I47" s="126"/>
      <c r="J47" s="4"/>
      <c r="L47" s="14" t="s">
        <v>18</v>
      </c>
      <c r="M47" s="386">
        <f>'Lcc_BKK+DMK'!M47+Lcc_CNX!M47+Lcc_HDY!M47+Lcc_HKT!M47+Lcc_CEI!M47</f>
        <v>1483320</v>
      </c>
      <c r="N47" s="384">
        <f>'Lcc_BKK+DMK'!N47+Lcc_CNX!N47+Lcc_HDY!N47+Lcc_HKT!N47+Lcc_CEI!N47</f>
        <v>1484342</v>
      </c>
      <c r="O47" s="170">
        <f>SUM(M47:N47)</f>
        <v>2967662</v>
      </c>
      <c r="P47" s="383">
        <f>+Lcc_BKK!P47+Lcc_DMK!P47+Lcc_CNX!P47+Lcc_HDY!P47+Lcc_HKT!P47+Lcc_CEI!P47</f>
        <v>576</v>
      </c>
      <c r="Q47" s="366">
        <f>O47+P47</f>
        <v>2968238</v>
      </c>
      <c r="R47" s="386"/>
      <c r="S47" s="384"/>
      <c r="T47" s="170"/>
      <c r="U47" s="383"/>
      <c r="V47" s="366"/>
      <c r="W47" s="41"/>
    </row>
    <row r="48" spans="1:23" ht="15.75" customHeight="1" thickTop="1" thickBot="1">
      <c r="A48" s="10" t="str">
        <f>IF(ISERROR(F48/G48)," ",IF(F48/G48&gt;0.5,IF(F48/G48&lt;1.5," ","NOT OK"),"NOT OK"))</f>
        <v xml:space="preserve"> </v>
      </c>
      <c r="B48" s="138" t="s">
        <v>19</v>
      </c>
      <c r="C48" s="130">
        <f>+C45+C46+C47</f>
        <v>32421</v>
      </c>
      <c r="D48" s="140">
        <f t="shared" ref="D48" si="80">+D45+D46+D47</f>
        <v>32420</v>
      </c>
      <c r="E48" s="154">
        <f t="shared" ref="E48" si="81">+E45+E46+E47</f>
        <v>64841</v>
      </c>
      <c r="F48" s="130"/>
      <c r="G48" s="140"/>
      <c r="H48" s="154"/>
      <c r="I48" s="133"/>
      <c r="J48" s="10"/>
      <c r="K48" s="11"/>
      <c r="L48" s="48" t="s">
        <v>19</v>
      </c>
      <c r="M48" s="49">
        <f>+M45+M46+M47</f>
        <v>4725929</v>
      </c>
      <c r="N48" s="50">
        <f t="shared" ref="N48" si="82">+N45+N46+N47</f>
        <v>4725814</v>
      </c>
      <c r="O48" s="413">
        <f t="shared" ref="O48" si="83">+O45+O46+O47</f>
        <v>9451743</v>
      </c>
      <c r="P48" s="50">
        <f t="shared" ref="P48" si="84">+P45+P46+P47</f>
        <v>2092</v>
      </c>
      <c r="Q48" s="413">
        <f t="shared" ref="Q48" si="85">+Q45+Q46+Q47</f>
        <v>9453835</v>
      </c>
      <c r="R48" s="49"/>
      <c r="S48" s="50"/>
      <c r="T48" s="172"/>
      <c r="U48" s="50"/>
      <c r="V48" s="172"/>
      <c r="W48" s="51"/>
    </row>
    <row r="49" spans="1:27" ht="13.5" thickTop="1">
      <c r="A49" s="4" t="str">
        <f>IF(ISERROR(F49/G49)," ",IF(F49/G49&gt;0.5,IF(F49/G49&lt;1.5," ","NOT OK"),"NOT OK"))</f>
        <v xml:space="preserve"> </v>
      </c>
      <c r="B49" s="109" t="s">
        <v>20</v>
      </c>
      <c r="C49" s="376">
        <f>'Lcc_BKK+DMK'!C49+Lcc_CNX!C49+Lcc_HDY!C49+Lcc_HKT!C49+Lcc_CEI!C49</f>
        <v>10794</v>
      </c>
      <c r="D49" s="141">
        <f>'Lcc_BKK+DMK'!D49+Lcc_CNX!D49+Lcc_HDY!D49+Lcc_HKT!D49+Lcc_CEI!D49</f>
        <v>10797</v>
      </c>
      <c r="E49" s="153">
        <f>SUM(C49:D49)</f>
        <v>21591</v>
      </c>
      <c r="F49" s="376"/>
      <c r="G49" s="141"/>
      <c r="H49" s="153"/>
      <c r="I49" s="126"/>
      <c r="J49" s="4"/>
      <c r="L49" s="14" t="s">
        <v>21</v>
      </c>
      <c r="M49" s="386">
        <f>'Lcc_BKK+DMK'!M49+Lcc_CNX!M49+Lcc_HDY!M49+Lcc_HKT!M49+Lcc_CEI!M49</f>
        <v>1601848</v>
      </c>
      <c r="N49" s="384">
        <f>'Lcc_BKK+DMK'!N49+Lcc_CNX!N49+Lcc_HDY!N49+Lcc_HKT!N49+Lcc_CEI!N49</f>
        <v>1607353</v>
      </c>
      <c r="O49" s="170">
        <f>SUM(M49:N49)</f>
        <v>3209201</v>
      </c>
      <c r="P49" s="383">
        <f>+Lcc_BKK!P49+Lcc_DMK!P49+Lcc_CNX!P49+Lcc_HDY!P49+Lcc_HKT!P49+Lcc_CEI!P49</f>
        <v>364</v>
      </c>
      <c r="Q49" s="366">
        <f>O49+P49</f>
        <v>3209565</v>
      </c>
      <c r="R49" s="386"/>
      <c r="S49" s="384"/>
      <c r="T49" s="170"/>
      <c r="U49" s="383"/>
      <c r="V49" s="366"/>
      <c r="W49" s="41"/>
    </row>
    <row r="50" spans="1:27">
      <c r="A50" s="4" t="str">
        <f t="shared" ref="A50" si="86">IF(ISERROR(F50/G50)," ",IF(F50/G50&gt;0.5,IF(F50/G50&lt;1.5," ","NOT OK"),"NOT OK"))</f>
        <v xml:space="preserve"> </v>
      </c>
      <c r="B50" s="109" t="s">
        <v>22</v>
      </c>
      <c r="C50" s="376">
        <f>'Lcc_BKK+DMK'!C50+Lcc_CNX!C50+Lcc_HDY!C50+Lcc_HKT!C50+Lcc_CEI!C50</f>
        <v>10916</v>
      </c>
      <c r="D50" s="141">
        <f>'Lcc_BKK+DMK'!D50+Lcc_CNX!D50+Lcc_HDY!D50+Lcc_HKT!D50+Lcc_CEI!D50</f>
        <v>10916</v>
      </c>
      <c r="E50" s="153">
        <f t="shared" ref="E50" si="87">SUM(C50:D50)</f>
        <v>21832</v>
      </c>
      <c r="F50" s="376"/>
      <c r="G50" s="141"/>
      <c r="H50" s="153"/>
      <c r="I50" s="126"/>
      <c r="J50" s="4"/>
      <c r="L50" s="14" t="s">
        <v>22</v>
      </c>
      <c r="M50" s="386">
        <f>'Lcc_BKK+DMK'!M50+Lcc_CNX!M50+Lcc_HDY!M50+Lcc_HKT!M50+Lcc_CEI!M50</f>
        <v>1640169</v>
      </c>
      <c r="N50" s="384">
        <f>'Lcc_BKK+DMK'!N50+Lcc_CNX!N50+Lcc_HDY!N50+Lcc_HKT!N50+Lcc_CEI!N50</f>
        <v>1631146</v>
      </c>
      <c r="O50" s="170">
        <f t="shared" ref="O50" si="88">SUM(M50:N50)</f>
        <v>3271315</v>
      </c>
      <c r="P50" s="383">
        <f>+Lcc_BKK!P50+Lcc_DMK!P50+Lcc_CNX!P50+Lcc_HDY!P50+Lcc_HKT!P50+Lcc_CEI!P50</f>
        <v>219</v>
      </c>
      <c r="Q50" s="366">
        <f t="shared" ref="Q50" si="89">O50+P50</f>
        <v>3271534</v>
      </c>
      <c r="R50" s="386"/>
      <c r="S50" s="384"/>
      <c r="T50" s="170"/>
      <c r="U50" s="383"/>
      <c r="V50" s="366"/>
      <c r="W50" s="41"/>
    </row>
    <row r="51" spans="1:27" ht="13.5" thickBot="1">
      <c r="A51" s="4" t="str">
        <f>IF(ISERROR(F51/G51)," ",IF(F51/G51&gt;0.5,IF(F51/G51&lt;1.5," ","NOT OK"),"NOT OK"))</f>
        <v xml:space="preserve"> </v>
      </c>
      <c r="B51" s="109" t="s">
        <v>23</v>
      </c>
      <c r="C51" s="376">
        <f>'Lcc_BKK+DMK'!C51+Lcc_CNX!C51+Lcc_HDY!C51+Lcc_HKT!C51+Lcc_CEI!C51</f>
        <v>10229</v>
      </c>
      <c r="D51" s="141">
        <f>'Lcc_BKK+DMK'!D51+Lcc_CNX!D51+Lcc_HDY!D51+Lcc_HKT!D51+Lcc_CEI!D51</f>
        <v>10230</v>
      </c>
      <c r="E51" s="153">
        <f t="shared" ref="E51" si="90">SUM(C51:D51)</f>
        <v>20459</v>
      </c>
      <c r="F51" s="376"/>
      <c r="G51" s="141"/>
      <c r="H51" s="153"/>
      <c r="I51" s="126"/>
      <c r="J51" s="4"/>
      <c r="L51" s="14" t="s">
        <v>23</v>
      </c>
      <c r="M51" s="386">
        <f>'Lcc_BKK+DMK'!M51+Lcc_CNX!M51+Lcc_HDY!M51+Lcc_HKT!M51+Lcc_CEI!M51</f>
        <v>1486124</v>
      </c>
      <c r="N51" s="384">
        <f>'Lcc_BKK+DMK'!N51+Lcc_CNX!N51+Lcc_HDY!N51+Lcc_HKT!N51+Lcc_CEI!N51</f>
        <v>1485968</v>
      </c>
      <c r="O51" s="170">
        <f t="shared" ref="O51" si="91">SUM(M51:N51)</f>
        <v>2972092</v>
      </c>
      <c r="P51" s="383">
        <f>+Lcc_BKK!P51+Lcc_DMK!P51+Lcc_CNX!P51+Lcc_HDY!P51+Lcc_HKT!P51+Lcc_CEI!P51</f>
        <v>511</v>
      </c>
      <c r="Q51" s="366">
        <f t="shared" ref="Q51" si="92">O51+P51</f>
        <v>2972603</v>
      </c>
      <c r="R51" s="386"/>
      <c r="S51" s="384"/>
      <c r="T51" s="170"/>
      <c r="U51" s="383"/>
      <c r="V51" s="366"/>
      <c r="W51" s="41"/>
    </row>
    <row r="52" spans="1:27" ht="14.25" thickTop="1" thickBot="1">
      <c r="A52" s="350" t="str">
        <f>IF(ISERROR(F52/G52)," ",IF(F52/G52&gt;0.5,IF(F52/G52&lt;1.5," ","NOT OK"),"NOT OK"))</f>
        <v xml:space="preserve"> </v>
      </c>
      <c r="B52" s="129" t="s">
        <v>40</v>
      </c>
      <c r="C52" s="130">
        <f>+C49+C50+C51</f>
        <v>31939</v>
      </c>
      <c r="D52" s="130">
        <f t="shared" ref="D52" si="93">+D49+D50+D51</f>
        <v>31943</v>
      </c>
      <c r="E52" s="130">
        <f t="shared" ref="E52" si="94">+E49+E50+E51</f>
        <v>63882</v>
      </c>
      <c r="F52" s="130"/>
      <c r="G52" s="130"/>
      <c r="H52" s="130"/>
      <c r="I52" s="133"/>
      <c r="J52" s="4"/>
      <c r="L52" s="418" t="s">
        <v>40</v>
      </c>
      <c r="M52" s="46">
        <f>+M49+M50+M51</f>
        <v>4728141</v>
      </c>
      <c r="N52" s="44">
        <f t="shared" ref="N52" si="95">+N49+N50+N51</f>
        <v>4724467</v>
      </c>
      <c r="O52" s="315">
        <f t="shared" ref="O52" si="96">+O49+O50+O51</f>
        <v>9452608</v>
      </c>
      <c r="P52" s="44">
        <f t="shared" ref="P52" si="97">+P49+P50+P51</f>
        <v>1094</v>
      </c>
      <c r="Q52" s="315">
        <f t="shared" ref="Q52" si="98">+Q49+Q50+Q51</f>
        <v>9453702</v>
      </c>
      <c r="R52" s="46"/>
      <c r="S52" s="44"/>
      <c r="T52" s="171"/>
      <c r="U52" s="44"/>
      <c r="V52" s="171"/>
      <c r="W52" s="47"/>
    </row>
    <row r="53" spans="1:27" ht="14.25" thickTop="1" thickBot="1">
      <c r="A53" s="350" t="str">
        <f>IF(ISERROR(F53/G53)," ",IF(F53/G53&gt;0.5,IF(F53/G53&lt;1.5," ","NOT OK"),"NOT OK"))</f>
        <v xml:space="preserve"> </v>
      </c>
      <c r="B53" s="129" t="s">
        <v>62</v>
      </c>
      <c r="C53" s="130">
        <f>C44+C48+C49+C50+C51</f>
        <v>97541</v>
      </c>
      <c r="D53" s="130">
        <f t="shared" ref="D53:E53" si="99">D44+D48+D49+D50+D51</f>
        <v>97545</v>
      </c>
      <c r="E53" s="130">
        <f t="shared" si="99"/>
        <v>195086</v>
      </c>
      <c r="F53" s="130"/>
      <c r="G53" s="130"/>
      <c r="H53" s="130"/>
      <c r="I53" s="133"/>
      <c r="J53" s="4"/>
      <c r="L53" s="418" t="s">
        <v>62</v>
      </c>
      <c r="M53" s="43">
        <f>M44+M48+M49+M50+M51</f>
        <v>14566244</v>
      </c>
      <c r="N53" s="43">
        <f t="shared" ref="N53:Q53" si="100">N44+N48+N49+N50+N51</f>
        <v>14518185</v>
      </c>
      <c r="O53" s="415">
        <f t="shared" si="100"/>
        <v>29084429</v>
      </c>
      <c r="P53" s="43">
        <f t="shared" si="100"/>
        <v>4822</v>
      </c>
      <c r="Q53" s="415">
        <f t="shared" si="100"/>
        <v>29089251</v>
      </c>
      <c r="R53" s="43"/>
      <c r="S53" s="43"/>
      <c r="T53" s="414"/>
      <c r="U53" s="43"/>
      <c r="V53" s="415"/>
      <c r="W53" s="47"/>
      <c r="AA53" s="1"/>
    </row>
    <row r="54" spans="1:27" ht="14.25" thickTop="1" thickBot="1">
      <c r="A54" s="350" t="str">
        <f>IF(ISERROR(F54/G54)," ",IF(F54/G54&gt;0.5,IF(F54/G54&lt;1.5," ","NOT OK"),"NOT OK"))</f>
        <v xml:space="preserve"> </v>
      </c>
      <c r="B54" s="129" t="s">
        <v>63</v>
      </c>
      <c r="C54" s="130">
        <f>+C39+C44+C48+C52</f>
        <v>130426</v>
      </c>
      <c r="D54" s="130">
        <f t="shared" ref="D54:E54" si="101">+D39+D44+D48+D52</f>
        <v>130428</v>
      </c>
      <c r="E54" s="130">
        <f t="shared" si="101"/>
        <v>260854</v>
      </c>
      <c r="F54" s="130"/>
      <c r="G54" s="130"/>
      <c r="H54" s="130"/>
      <c r="I54" s="133"/>
      <c r="J54" s="4"/>
      <c r="L54" s="418" t="s">
        <v>63</v>
      </c>
      <c r="M54" s="46">
        <f>+M39+M44+M48+M52</f>
        <v>19320800</v>
      </c>
      <c r="N54" s="44">
        <f t="shared" ref="N54:Q54" si="102">+N39+N44+N48+N52</f>
        <v>19314719</v>
      </c>
      <c r="O54" s="315">
        <f t="shared" si="102"/>
        <v>38635519</v>
      </c>
      <c r="P54" s="44">
        <f t="shared" si="102"/>
        <v>5790</v>
      </c>
      <c r="Q54" s="315">
        <f t="shared" si="102"/>
        <v>38641309</v>
      </c>
      <c r="R54" s="46"/>
      <c r="S54" s="44"/>
      <c r="T54" s="171"/>
      <c r="U54" s="44"/>
      <c r="V54" s="171"/>
      <c r="W54" s="47"/>
      <c r="Z54" s="292"/>
    </row>
    <row r="55" spans="1:27" ht="14.25" thickTop="1" thickBot="1">
      <c r="B55" s="143" t="s">
        <v>60</v>
      </c>
      <c r="C55" s="105"/>
      <c r="D55" s="105"/>
      <c r="E55" s="105"/>
      <c r="F55" s="105"/>
      <c r="G55" s="105"/>
      <c r="H55" s="105"/>
      <c r="I55" s="106"/>
      <c r="J55" s="4"/>
      <c r="L55" s="55" t="s">
        <v>60</v>
      </c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4"/>
    </row>
    <row r="56" spans="1:27" ht="13.5" thickTop="1">
      <c r="B56" s="657" t="s">
        <v>27</v>
      </c>
      <c r="C56" s="658"/>
      <c r="D56" s="658"/>
      <c r="E56" s="658"/>
      <c r="F56" s="658"/>
      <c r="G56" s="658"/>
      <c r="H56" s="658"/>
      <c r="I56" s="659"/>
      <c r="J56" s="4"/>
      <c r="L56" s="660" t="s">
        <v>28</v>
      </c>
      <c r="M56" s="661"/>
      <c r="N56" s="661"/>
      <c r="O56" s="661"/>
      <c r="P56" s="661"/>
      <c r="Q56" s="661"/>
      <c r="R56" s="661"/>
      <c r="S56" s="661"/>
      <c r="T56" s="661"/>
      <c r="U56" s="661"/>
      <c r="V56" s="661"/>
      <c r="W56" s="662"/>
    </row>
    <row r="57" spans="1:27" ht="13.5" thickBot="1">
      <c r="B57" s="663" t="s">
        <v>30</v>
      </c>
      <c r="C57" s="664"/>
      <c r="D57" s="664"/>
      <c r="E57" s="664"/>
      <c r="F57" s="664"/>
      <c r="G57" s="664"/>
      <c r="H57" s="664"/>
      <c r="I57" s="665"/>
      <c r="J57" s="4"/>
      <c r="L57" s="666" t="s">
        <v>50</v>
      </c>
      <c r="M57" s="667"/>
      <c r="N57" s="667"/>
      <c r="O57" s="667"/>
      <c r="P57" s="667"/>
      <c r="Q57" s="667"/>
      <c r="R57" s="667"/>
      <c r="S57" s="667"/>
      <c r="T57" s="667"/>
      <c r="U57" s="667"/>
      <c r="V57" s="667"/>
      <c r="W57" s="668"/>
    </row>
    <row r="58" spans="1:27" ht="14.25" thickTop="1" thickBot="1">
      <c r="B58" s="104"/>
      <c r="C58" s="105"/>
      <c r="D58" s="105"/>
      <c r="E58" s="105"/>
      <c r="F58" s="105"/>
      <c r="G58" s="105"/>
      <c r="H58" s="105"/>
      <c r="I58" s="106"/>
      <c r="J58" s="4"/>
      <c r="L58" s="52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4"/>
    </row>
    <row r="59" spans="1:27" ht="14.25" thickTop="1" thickBot="1">
      <c r="B59" s="107"/>
      <c r="C59" s="669" t="s">
        <v>64</v>
      </c>
      <c r="D59" s="670"/>
      <c r="E59" s="671"/>
      <c r="F59" s="669" t="s">
        <v>65</v>
      </c>
      <c r="G59" s="670"/>
      <c r="H59" s="671"/>
      <c r="I59" s="108" t="s">
        <v>2</v>
      </c>
      <c r="J59" s="4"/>
      <c r="L59" s="12"/>
      <c r="M59" s="672" t="s">
        <v>64</v>
      </c>
      <c r="N59" s="673"/>
      <c r="O59" s="673"/>
      <c r="P59" s="673"/>
      <c r="Q59" s="674"/>
      <c r="R59" s="672" t="s">
        <v>65</v>
      </c>
      <c r="S59" s="673"/>
      <c r="T59" s="673"/>
      <c r="U59" s="673"/>
      <c r="V59" s="674"/>
      <c r="W59" s="13" t="s">
        <v>2</v>
      </c>
    </row>
    <row r="60" spans="1:27" ht="13.5" thickTop="1">
      <c r="B60" s="109" t="s">
        <v>3</v>
      </c>
      <c r="C60" s="110"/>
      <c r="D60" s="111"/>
      <c r="E60" s="112"/>
      <c r="F60" s="110"/>
      <c r="G60" s="111"/>
      <c r="H60" s="112"/>
      <c r="I60" s="113" t="s">
        <v>4</v>
      </c>
      <c r="J60" s="4"/>
      <c r="L60" s="14" t="s">
        <v>3</v>
      </c>
      <c r="M60" s="20"/>
      <c r="N60" s="16"/>
      <c r="O60" s="17"/>
      <c r="P60" s="18"/>
      <c r="Q60" s="21"/>
      <c r="R60" s="20"/>
      <c r="S60" s="16"/>
      <c r="T60" s="17"/>
      <c r="U60" s="18"/>
      <c r="V60" s="21"/>
      <c r="W60" s="22" t="s">
        <v>4</v>
      </c>
    </row>
    <row r="61" spans="1:27" ht="13.5" thickBot="1">
      <c r="B61" s="114" t="s">
        <v>29</v>
      </c>
      <c r="C61" s="115" t="s">
        <v>5</v>
      </c>
      <c r="D61" s="116" t="s">
        <v>6</v>
      </c>
      <c r="E61" s="408" t="s">
        <v>7</v>
      </c>
      <c r="F61" s="115" t="s">
        <v>5</v>
      </c>
      <c r="G61" s="116" t="s">
        <v>6</v>
      </c>
      <c r="H61" s="195" t="s">
        <v>7</v>
      </c>
      <c r="I61" s="118"/>
      <c r="J61" s="4"/>
      <c r="L61" s="23"/>
      <c r="M61" s="28" t="s">
        <v>8</v>
      </c>
      <c r="N61" s="25" t="s">
        <v>9</v>
      </c>
      <c r="O61" s="26" t="s">
        <v>31</v>
      </c>
      <c r="P61" s="27" t="s">
        <v>32</v>
      </c>
      <c r="Q61" s="26" t="s">
        <v>7</v>
      </c>
      <c r="R61" s="28" t="s">
        <v>8</v>
      </c>
      <c r="S61" s="25" t="s">
        <v>9</v>
      </c>
      <c r="T61" s="26" t="s">
        <v>31</v>
      </c>
      <c r="U61" s="27" t="s">
        <v>32</v>
      </c>
      <c r="V61" s="26" t="s">
        <v>7</v>
      </c>
      <c r="W61" s="29"/>
    </row>
    <row r="62" spans="1:27" ht="5.25" customHeight="1" thickTop="1">
      <c r="B62" s="109"/>
      <c r="C62" s="119"/>
      <c r="D62" s="120"/>
      <c r="E62" s="121"/>
      <c r="F62" s="119"/>
      <c r="G62" s="120"/>
      <c r="H62" s="121"/>
      <c r="I62" s="122"/>
      <c r="J62" s="4"/>
      <c r="L62" s="14"/>
      <c r="M62" s="34"/>
      <c r="N62" s="31"/>
      <c r="O62" s="32"/>
      <c r="P62" s="33"/>
      <c r="Q62" s="35"/>
      <c r="R62" s="34"/>
      <c r="S62" s="31"/>
      <c r="T62" s="32"/>
      <c r="U62" s="33"/>
      <c r="V62" s="35"/>
      <c r="W62" s="36"/>
    </row>
    <row r="63" spans="1:27">
      <c r="A63" s="4" t="str">
        <f>IF(ISERROR(F63/G63)," ",IF(F63/G63&gt;0.5,IF(F63/G63&lt;1.5," ","NOT OK"),"NOT OK"))</f>
        <v xml:space="preserve"> </v>
      </c>
      <c r="B63" s="109" t="s">
        <v>10</v>
      </c>
      <c r="C63" s="376">
        <f t="shared" ref="C63:H65" si="103">+C9+C36</f>
        <v>15505</v>
      </c>
      <c r="D63" s="377">
        <f t="shared" si="103"/>
        <v>15498</v>
      </c>
      <c r="E63" s="153">
        <f t="shared" si="103"/>
        <v>31003</v>
      </c>
      <c r="F63" s="123">
        <f t="shared" si="103"/>
        <v>17155</v>
      </c>
      <c r="G63" s="125">
        <f t="shared" si="103"/>
        <v>17160</v>
      </c>
      <c r="H63" s="153">
        <f t="shared" si="103"/>
        <v>34315</v>
      </c>
      <c r="I63" s="126">
        <f>IF(E63=0,0,((H63/E63)-1)*100)</f>
        <v>10.682837144792433</v>
      </c>
      <c r="J63" s="4"/>
      <c r="K63" s="7"/>
      <c r="L63" s="14" t="s">
        <v>10</v>
      </c>
      <c r="M63" s="386">
        <f>'Lcc_BKK+DMK'!M63+Lcc_CNX!M63+Lcc_HDY!M63+Lcc_HKT!M63+Lcc_CEI!M63</f>
        <v>2292718</v>
      </c>
      <c r="N63" s="384">
        <f>'Lcc_BKK+DMK'!N63+Lcc_CNX!N63+Lcc_HDY!N63+Lcc_HKT!N63+Lcc_CEI!N63</f>
        <v>2313233</v>
      </c>
      <c r="O63" s="170">
        <f>SUM(M63:N63)</f>
        <v>4605951</v>
      </c>
      <c r="P63" s="385">
        <f>+Lcc_BKK!P63+Lcc_DMK!P63+Lcc_CNX!P63+Lcc_HDY!P63+Lcc_HKT!P63+Lcc_CEI!P63</f>
        <v>2016</v>
      </c>
      <c r="Q63" s="173">
        <f>O63+P63</f>
        <v>4607967</v>
      </c>
      <c r="R63" s="40">
        <f>'Lcc_BKK+DMK'!R63+Lcc_CNX!R63+Lcc_HDY!R63+Lcc_HKT!R63+Lcc_CEI!R63</f>
        <v>2620119</v>
      </c>
      <c r="S63" s="38">
        <f>'Lcc_BKK+DMK'!S63+Lcc_CNX!S63+Lcc_HDY!S63+Lcc_HKT!S63+Lcc_CEI!S63</f>
        <v>2653568</v>
      </c>
      <c r="T63" s="170">
        <f>SUM(R63:S63)</f>
        <v>5273687</v>
      </c>
      <c r="U63" s="39">
        <f>+Lcc_BKK!U63+Lcc_DMK!U63+Lcc_CNX!U63+Lcc_HDY!U63+Lcc_HKT!U63+Lcc_CEI!U63</f>
        <v>2592</v>
      </c>
      <c r="V63" s="173">
        <f>T63+U63</f>
        <v>5276279</v>
      </c>
      <c r="W63" s="41">
        <f>IF(Q63=0,0,((V63/Q63)-1)*100)</f>
        <v>14.503402476623627</v>
      </c>
    </row>
    <row r="64" spans="1:27">
      <c r="A64" s="4" t="str">
        <f>IF(ISERROR(F64/G64)," ",IF(F64/G64&gt;0.5,IF(F64/G64&lt;1.5," ","NOT OK"),"NOT OK"))</f>
        <v xml:space="preserve"> </v>
      </c>
      <c r="B64" s="109" t="s">
        <v>11</v>
      </c>
      <c r="C64" s="376">
        <f t="shared" si="103"/>
        <v>15803</v>
      </c>
      <c r="D64" s="377">
        <f t="shared" si="103"/>
        <v>15800</v>
      </c>
      <c r="E64" s="153">
        <f t="shared" si="103"/>
        <v>31603</v>
      </c>
      <c r="F64" s="123">
        <f t="shared" si="103"/>
        <v>17380</v>
      </c>
      <c r="G64" s="125">
        <f t="shared" si="103"/>
        <v>17374</v>
      </c>
      <c r="H64" s="153">
        <f t="shared" si="103"/>
        <v>34754</v>
      </c>
      <c r="I64" s="126">
        <f>IF(E64=0,0,((H64/E64)-1)*100)</f>
        <v>9.9705724140113361</v>
      </c>
      <c r="J64" s="4"/>
      <c r="K64" s="7"/>
      <c r="L64" s="14" t="s">
        <v>11</v>
      </c>
      <c r="M64" s="386">
        <f>'Lcc_BKK+DMK'!M64+Lcc_CNX!M64+Lcc_HDY!M64+Lcc_HKT!M64+Lcc_CEI!M64</f>
        <v>2265077</v>
      </c>
      <c r="N64" s="384">
        <f>'Lcc_BKK+DMK'!N64+Lcc_CNX!N64+Lcc_HDY!N64+Lcc_HKT!N64+Lcc_CEI!N64</f>
        <v>2247414</v>
      </c>
      <c r="O64" s="170">
        <f t="shared" ref="O64:O65" si="104">SUM(M64:N64)</f>
        <v>4512491</v>
      </c>
      <c r="P64" s="385">
        <f>+Lcc_BKK!P64+Lcc_DMK!P64+Lcc_CNX!P64+Lcc_HDY!P64+Lcc_HKT!P64+Lcc_CEI!P64</f>
        <v>2692</v>
      </c>
      <c r="Q64" s="173">
        <f t="shared" ref="Q64:Q65" si="105">O64+P64</f>
        <v>4515183</v>
      </c>
      <c r="R64" s="386">
        <f>'Lcc_BKK+DMK'!R64+Lcc_CNX!R64+Lcc_HDY!R64+Lcc_HKT!R64+Lcc_CEI!R64</f>
        <v>2696698</v>
      </c>
      <c r="S64" s="384">
        <f>'Lcc_BKK+DMK'!S64+Lcc_CNX!S64+Lcc_HDY!S64+Lcc_HKT!S64+Lcc_CEI!S64</f>
        <v>2680934</v>
      </c>
      <c r="T64" s="170">
        <f t="shared" ref="T64:T65" si="106">SUM(R64:S64)</f>
        <v>5377632</v>
      </c>
      <c r="U64" s="385">
        <f>+Lcc_BKK!U64+Lcc_DMK!U64+Lcc_CNX!U64+Lcc_HDY!U64+Lcc_HKT!U64+Lcc_CEI!U64</f>
        <v>2881</v>
      </c>
      <c r="V64" s="173">
        <f t="shared" ref="V64:V65" si="107">T64+U64</f>
        <v>5380513</v>
      </c>
      <c r="W64" s="41">
        <f t="shared" ref="W64:W65" si="108">IF(Q64=0,0,((V64/Q64)-1)*100)</f>
        <v>19.164893205878929</v>
      </c>
    </row>
    <row r="65" spans="1:27" ht="13.5" thickBot="1">
      <c r="A65" s="4" t="str">
        <f>IF(ISERROR(F65/G65)," ",IF(F65/G65&gt;0.5,IF(F65/G65&lt;1.5," ","NOT OK"),"NOT OK"))</f>
        <v xml:space="preserve"> </v>
      </c>
      <c r="B65" s="114" t="s">
        <v>12</v>
      </c>
      <c r="C65" s="378">
        <f t="shared" si="103"/>
        <v>16807</v>
      </c>
      <c r="D65" s="379">
        <f t="shared" si="103"/>
        <v>16801</v>
      </c>
      <c r="E65" s="153">
        <f t="shared" si="103"/>
        <v>33608</v>
      </c>
      <c r="F65" s="127">
        <f t="shared" si="103"/>
        <v>18404</v>
      </c>
      <c r="G65" s="128">
        <f t="shared" si="103"/>
        <v>18406</v>
      </c>
      <c r="H65" s="153">
        <f t="shared" si="103"/>
        <v>36810</v>
      </c>
      <c r="I65" s="126">
        <f>IF(E65=0,0,((H65/E65)-1)*100)</f>
        <v>9.5274934539395275</v>
      </c>
      <c r="J65" s="4"/>
      <c r="K65" s="7"/>
      <c r="L65" s="23" t="s">
        <v>12</v>
      </c>
      <c r="M65" s="386">
        <f>'Lcc_BKK+DMK'!M65+Lcc_CNX!M65+Lcc_HDY!M65+Lcc_HKT!M65+Lcc_CEI!M65</f>
        <v>2552294</v>
      </c>
      <c r="N65" s="384">
        <f>'Lcc_BKK+DMK'!N65+Lcc_CNX!N65+Lcc_HDY!N65+Lcc_HKT!N65+Lcc_CEI!N65</f>
        <v>2557234</v>
      </c>
      <c r="O65" s="170">
        <f t="shared" si="104"/>
        <v>5109528</v>
      </c>
      <c r="P65" s="385">
        <f>+Lcc_BKK!P65+Lcc_DMK!P65+Lcc_CNX!P65+Lcc_HDY!P65+Lcc_HKT!P65+Lcc_CEI!P65</f>
        <v>5404</v>
      </c>
      <c r="Q65" s="173">
        <f t="shared" si="105"/>
        <v>5114932</v>
      </c>
      <c r="R65" s="386">
        <f>'Lcc_BKK+DMK'!R65+Lcc_CNX!R65+Lcc_HDY!R65+Lcc_HKT!R65+Lcc_CEI!R65</f>
        <v>2936492</v>
      </c>
      <c r="S65" s="384">
        <f>'Lcc_BKK+DMK'!S65+Lcc_CNX!S65+Lcc_HDY!S65+Lcc_HKT!S65+Lcc_CEI!S65</f>
        <v>2969379</v>
      </c>
      <c r="T65" s="170">
        <f t="shared" si="106"/>
        <v>5905871</v>
      </c>
      <c r="U65" s="385">
        <f>+Lcc_BKK!U65+Lcc_DMK!U65+Lcc_CNX!U65+Lcc_HDY!U65+Lcc_HKT!U65+Lcc_CEI!U65</f>
        <v>5235</v>
      </c>
      <c r="V65" s="173">
        <f t="shared" si="107"/>
        <v>5911106</v>
      </c>
      <c r="W65" s="41">
        <f t="shared" si="108"/>
        <v>15.565681029581624</v>
      </c>
    </row>
    <row r="66" spans="1:27" ht="14.25" thickTop="1" thickBot="1">
      <c r="A66" s="4" t="str">
        <f>IF(ISERROR(F66/G66)," ",IF(F66/G66&gt;0.5,IF(F66/G66&lt;1.5," ","NOT OK"),"NOT OK"))</f>
        <v xml:space="preserve"> </v>
      </c>
      <c r="B66" s="129" t="s">
        <v>57</v>
      </c>
      <c r="C66" s="130">
        <f t="shared" ref="C66:E66" si="109">+C63+C64+C65</f>
        <v>48115</v>
      </c>
      <c r="D66" s="132">
        <f t="shared" si="109"/>
        <v>48099</v>
      </c>
      <c r="E66" s="156">
        <f t="shared" si="109"/>
        <v>96214</v>
      </c>
      <c r="F66" s="130">
        <f t="shared" ref="F66:H66" si="110">+F63+F64+F65</f>
        <v>52939</v>
      </c>
      <c r="G66" s="132">
        <f t="shared" si="110"/>
        <v>52940</v>
      </c>
      <c r="H66" s="156">
        <f t="shared" si="110"/>
        <v>105879</v>
      </c>
      <c r="I66" s="133">
        <f t="shared" ref="I66" si="111">IF(E66=0,0,((H66/E66)-1)*100)</f>
        <v>10.04531565052902</v>
      </c>
      <c r="J66" s="4"/>
      <c r="L66" s="42" t="s">
        <v>57</v>
      </c>
      <c r="M66" s="46">
        <f>+M63+M64+M65</f>
        <v>7110089</v>
      </c>
      <c r="N66" s="44">
        <f t="shared" ref="N66:V66" si="112">+N63+N64+N65</f>
        <v>7117881</v>
      </c>
      <c r="O66" s="171">
        <f t="shared" si="112"/>
        <v>14227970</v>
      </c>
      <c r="P66" s="44">
        <f t="shared" si="112"/>
        <v>10112</v>
      </c>
      <c r="Q66" s="171">
        <f t="shared" si="112"/>
        <v>14238082</v>
      </c>
      <c r="R66" s="46">
        <f t="shared" si="112"/>
        <v>8253309</v>
      </c>
      <c r="S66" s="44">
        <f t="shared" si="112"/>
        <v>8303881</v>
      </c>
      <c r="T66" s="171">
        <f t="shared" si="112"/>
        <v>16557190</v>
      </c>
      <c r="U66" s="44">
        <f t="shared" si="112"/>
        <v>10708</v>
      </c>
      <c r="V66" s="171">
        <f t="shared" si="112"/>
        <v>16567898</v>
      </c>
      <c r="W66" s="47">
        <f>IF(Q66=0,0,((V66/Q66)-1)*100)</f>
        <v>16.363271401302516</v>
      </c>
    </row>
    <row r="67" spans="1:27" ht="14.25" thickTop="1" thickBot="1">
      <c r="A67" s="4" t="str">
        <f t="shared" si="16"/>
        <v xml:space="preserve"> </v>
      </c>
      <c r="B67" s="109" t="s">
        <v>13</v>
      </c>
      <c r="C67" s="376">
        <f t="shared" ref="C67:H67" si="113">+C13+C40</f>
        <v>16939</v>
      </c>
      <c r="D67" s="377">
        <f t="shared" si="113"/>
        <v>16956</v>
      </c>
      <c r="E67" s="153">
        <f t="shared" si="113"/>
        <v>33895</v>
      </c>
      <c r="F67" s="123">
        <f t="shared" si="113"/>
        <v>18740</v>
      </c>
      <c r="G67" s="125">
        <f t="shared" si="113"/>
        <v>18741</v>
      </c>
      <c r="H67" s="153">
        <f t="shared" si="113"/>
        <v>37481</v>
      </c>
      <c r="I67" s="126">
        <f t="shared" ref="I67:I68" si="114">IF(E67=0,0,((H67/E67)-1)*100)</f>
        <v>10.579731523823565</v>
      </c>
      <c r="J67" s="4"/>
      <c r="L67" s="14" t="s">
        <v>13</v>
      </c>
      <c r="M67" s="386">
        <f>'Lcc_BKK+DMK'!M67+Lcc_CNX!M67+Lcc_HDY!M67+Lcc_HKT!M67+Lcc_CEI!M67</f>
        <v>2718136</v>
      </c>
      <c r="N67" s="384">
        <f>'Lcc_BKK+DMK'!N67+Lcc_CNX!N67+Lcc_HDY!N67+Lcc_HKT!N67+Lcc_CEI!N67</f>
        <v>2657163</v>
      </c>
      <c r="O67" s="170">
        <f t="shared" ref="O67:O69" si="115">SUM(M67:N67)</f>
        <v>5375299</v>
      </c>
      <c r="P67" s="385">
        <f>+Lcc_BKK!P67+Lcc_DMK!P67+Lcc_CNX!P67+Lcc_HDY!P67+Lcc_HKT!P67+Lcc_CEI!P67</f>
        <v>3164</v>
      </c>
      <c r="Q67" s="173">
        <f t="shared" ref="Q67:Q69" si="116">O67+P67</f>
        <v>5378463</v>
      </c>
      <c r="R67" s="386">
        <f>'Lcc_BKK+DMK'!R67+Lcc_CNX!R67+Lcc_HDY!R67+Lcc_HKT!R67+Lcc_CEI!R67</f>
        <v>3057517</v>
      </c>
      <c r="S67" s="384">
        <f>'Lcc_BKK+DMK'!S67+Lcc_CNX!S67+Lcc_HDY!S67+Lcc_HKT!S67+Lcc_CEI!S67</f>
        <v>3008781</v>
      </c>
      <c r="T67" s="170">
        <f t="shared" ref="T67" si="117">SUM(R67:S67)</f>
        <v>6066298</v>
      </c>
      <c r="U67" s="385">
        <f>+Lcc_BKK!U67+Lcc_DMK!U67+Lcc_CNX!U67+Lcc_HDY!U67+Lcc_HKT!U67+Lcc_CEI!U67</f>
        <v>2053</v>
      </c>
      <c r="V67" s="173">
        <f t="shared" ref="V67" si="118">T67+U67</f>
        <v>6068351</v>
      </c>
      <c r="W67" s="41">
        <f t="shared" ref="W67:W68" si="119">IF(Q67=0,0,((V67/Q67)-1)*100)</f>
        <v>12.826861502998167</v>
      </c>
    </row>
    <row r="68" spans="1:27" ht="14.25" thickTop="1" thickBot="1">
      <c r="A68" s="350" t="str">
        <f>IF(ISERROR(F68/G68)," ",IF(F68/G68&gt;0.5,IF(F68/G68&lt;1.5," ","NOT OK"),"NOT OK"))</f>
        <v xml:space="preserve"> </v>
      </c>
      <c r="B68" s="129" t="s">
        <v>67</v>
      </c>
      <c r="C68" s="130">
        <f>+C66+C67</f>
        <v>65054</v>
      </c>
      <c r="D68" s="132">
        <f t="shared" ref="D68:H68" si="120">+D66+D67</f>
        <v>65055</v>
      </c>
      <c r="E68" s="156">
        <f t="shared" si="120"/>
        <v>130109</v>
      </c>
      <c r="F68" s="130">
        <f t="shared" si="120"/>
        <v>71679</v>
      </c>
      <c r="G68" s="132">
        <f t="shared" si="120"/>
        <v>71681</v>
      </c>
      <c r="H68" s="156">
        <f t="shared" si="120"/>
        <v>143360</v>
      </c>
      <c r="I68" s="133">
        <f t="shared" si="114"/>
        <v>10.184537580029062</v>
      </c>
      <c r="J68" s="4"/>
      <c r="L68" s="42" t="s">
        <v>67</v>
      </c>
      <c r="M68" s="46">
        <f>+M66+M67</f>
        <v>9828225</v>
      </c>
      <c r="N68" s="44">
        <f t="shared" ref="N68:V68" si="121">+N66+N67</f>
        <v>9775044</v>
      </c>
      <c r="O68" s="315">
        <f t="shared" si="121"/>
        <v>19603269</v>
      </c>
      <c r="P68" s="44">
        <f t="shared" si="121"/>
        <v>13276</v>
      </c>
      <c r="Q68" s="315">
        <f t="shared" si="121"/>
        <v>19616545</v>
      </c>
      <c r="R68" s="46">
        <f t="shared" si="121"/>
        <v>11310826</v>
      </c>
      <c r="S68" s="44">
        <f t="shared" si="121"/>
        <v>11312662</v>
      </c>
      <c r="T68" s="315">
        <f t="shared" si="121"/>
        <v>22623488</v>
      </c>
      <c r="U68" s="44">
        <f t="shared" si="121"/>
        <v>12761</v>
      </c>
      <c r="V68" s="315">
        <f t="shared" si="121"/>
        <v>22636249</v>
      </c>
      <c r="W68" s="47">
        <f t="shared" si="119"/>
        <v>15.393658771205644</v>
      </c>
    </row>
    <row r="69" spans="1:27" ht="13.5" thickTop="1">
      <c r="A69" s="4" t="str">
        <f>IF(ISERROR(F69/G69)," ",IF(F69/G69&gt;0.5,IF(F69/G69&lt;1.5," ","NOT OK"),"NOT OK"))</f>
        <v xml:space="preserve"> </v>
      </c>
      <c r="B69" s="109" t="s">
        <v>14</v>
      </c>
      <c r="C69" s="376">
        <f t="shared" ref="C69:E70" si="122">+C15+C42</f>
        <v>15412</v>
      </c>
      <c r="D69" s="377">
        <f t="shared" si="122"/>
        <v>15409</v>
      </c>
      <c r="E69" s="153">
        <f t="shared" si="122"/>
        <v>30821</v>
      </c>
      <c r="F69" s="123"/>
      <c r="G69" s="125"/>
      <c r="H69" s="153"/>
      <c r="I69" s="126"/>
      <c r="J69" s="4"/>
      <c r="L69" s="14" t="s">
        <v>14</v>
      </c>
      <c r="M69" s="386">
        <f>'Lcc_BKK+DMK'!M69+Lcc_CNX!M69+Lcc_HDY!M69+Lcc_HKT!M69+Lcc_CEI!M69</f>
        <v>2449434</v>
      </c>
      <c r="N69" s="384">
        <f>'Lcc_BKK+DMK'!N69+Lcc_CNX!N69+Lcc_HDY!N69+Lcc_HKT!N69+Lcc_CEI!N69</f>
        <v>2495755</v>
      </c>
      <c r="O69" s="170">
        <f t="shared" si="115"/>
        <v>4945189</v>
      </c>
      <c r="P69" s="385">
        <f>+Lcc_BKK!P69+Lcc_DMK!P69+Lcc_CNX!P69+Lcc_HDY!P69+Lcc_HKT!P69+Lcc_CEI!P69</f>
        <v>2966</v>
      </c>
      <c r="Q69" s="173">
        <f t="shared" si="116"/>
        <v>4948155</v>
      </c>
      <c r="R69" s="386"/>
      <c r="S69" s="384"/>
      <c r="T69" s="170"/>
      <c r="U69" s="385"/>
      <c r="V69" s="173"/>
      <c r="W69" s="41"/>
    </row>
    <row r="70" spans="1:27" ht="13.5" thickBot="1">
      <c r="A70" s="4" t="str">
        <f>IF(ISERROR(F70/G70)," ",IF(F70/G70&gt;0.5,IF(F70/G70&lt;1.5," ","NOT OK"),"NOT OK"))</f>
        <v xml:space="preserve"> </v>
      </c>
      <c r="B70" s="109" t="s">
        <v>15</v>
      </c>
      <c r="C70" s="376">
        <f t="shared" si="122"/>
        <v>16961</v>
      </c>
      <c r="D70" s="377">
        <f t="shared" si="122"/>
        <v>16970</v>
      </c>
      <c r="E70" s="153">
        <f t="shared" si="122"/>
        <v>33931</v>
      </c>
      <c r="F70" s="123"/>
      <c r="G70" s="125"/>
      <c r="H70" s="153"/>
      <c r="I70" s="126"/>
      <c r="J70" s="4"/>
      <c r="L70" s="14" t="s">
        <v>15</v>
      </c>
      <c r="M70" s="386">
        <f>'Lcc_BKK+DMK'!M70+Lcc_CNX!M70+Lcc_HDY!M70+Lcc_HKT!M70+Lcc_CEI!M70</f>
        <v>2665269</v>
      </c>
      <c r="N70" s="384">
        <f>'Lcc_BKK+DMK'!N70+Lcc_CNX!N70+Lcc_HDY!N70+Lcc_HKT!N70+Lcc_CEI!N70</f>
        <v>2683176</v>
      </c>
      <c r="O70" s="170">
        <f>SUM(M70:N70)</f>
        <v>5348445</v>
      </c>
      <c r="P70" s="385">
        <f>+Lcc_BKK!P70+Lcc_DMK!P70+Lcc_CNX!P70+Lcc_HDY!P70+Lcc_HKT!P70+Lcc_CEI!P70</f>
        <v>3686</v>
      </c>
      <c r="Q70" s="173">
        <f>O70+P70</f>
        <v>5352131</v>
      </c>
      <c r="R70" s="386"/>
      <c r="S70" s="384"/>
      <c r="T70" s="170"/>
      <c r="U70" s="385"/>
      <c r="V70" s="173"/>
      <c r="W70" s="41"/>
    </row>
    <row r="71" spans="1:27" ht="14.25" thickTop="1" thickBot="1">
      <c r="A71" s="350" t="str">
        <f>IF(ISERROR(F71/G71)," ",IF(F71/G71&gt;0.5,IF(F71/G71&lt;1.5," ","NOT OK"),"NOT OK"))</f>
        <v xml:space="preserve"> </v>
      </c>
      <c r="B71" s="129" t="s">
        <v>61</v>
      </c>
      <c r="C71" s="130">
        <f>+C67+C69+C70</f>
        <v>49312</v>
      </c>
      <c r="D71" s="132">
        <f t="shared" ref="D71" si="123">+D67+D69+D70</f>
        <v>49335</v>
      </c>
      <c r="E71" s="156">
        <f t="shared" ref="E71" si="124">+E67+E69+E70</f>
        <v>98647</v>
      </c>
      <c r="F71" s="130"/>
      <c r="G71" s="132"/>
      <c r="H71" s="156"/>
      <c r="I71" s="133"/>
      <c r="J71" s="4"/>
      <c r="L71" s="42" t="s">
        <v>61</v>
      </c>
      <c r="M71" s="46">
        <f>+M67+M69+M70</f>
        <v>7832839</v>
      </c>
      <c r="N71" s="44">
        <f t="shared" ref="N71" si="125">+N67+N69+N70</f>
        <v>7836094</v>
      </c>
      <c r="O71" s="171">
        <f t="shared" ref="O71" si="126">+O67+O69+O70</f>
        <v>15668933</v>
      </c>
      <c r="P71" s="44">
        <f t="shared" ref="P71" si="127">+P67+P69+P70</f>
        <v>9816</v>
      </c>
      <c r="Q71" s="171">
        <f t="shared" ref="Q71" si="128">+Q67+Q69+Q70</f>
        <v>15678749</v>
      </c>
      <c r="R71" s="46"/>
      <c r="S71" s="44"/>
      <c r="T71" s="171"/>
      <c r="U71" s="44"/>
      <c r="V71" s="171"/>
      <c r="W71" s="47"/>
    </row>
    <row r="72" spans="1:27" ht="13.5" thickTop="1">
      <c r="A72" s="4" t="str">
        <f t="shared" si="16"/>
        <v xml:space="preserve"> </v>
      </c>
      <c r="B72" s="109" t="s">
        <v>16</v>
      </c>
      <c r="C72" s="135">
        <f t="shared" ref="C72:E74" si="129">+C18+C45</f>
        <v>16444</v>
      </c>
      <c r="D72" s="137">
        <f t="shared" si="129"/>
        <v>16437</v>
      </c>
      <c r="E72" s="153">
        <f t="shared" si="129"/>
        <v>32881</v>
      </c>
      <c r="F72" s="135"/>
      <c r="G72" s="137"/>
      <c r="H72" s="153"/>
      <c r="I72" s="126"/>
      <c r="J72" s="8"/>
      <c r="L72" s="14" t="s">
        <v>16</v>
      </c>
      <c r="M72" s="386">
        <f>'Lcc_BKK+DMK'!M72+Lcc_CNX!M72+Lcc_HDY!M72+Lcc_HKT!M72+Lcc_CEI!M72</f>
        <v>2594221</v>
      </c>
      <c r="N72" s="384">
        <f>'Lcc_BKK+DMK'!N72+Lcc_CNX!N72+Lcc_HDY!N72+Lcc_HKT!N72+Lcc_CEI!N72</f>
        <v>2590921</v>
      </c>
      <c r="O72" s="170">
        <f t="shared" ref="O72:O73" si="130">SUM(M72:N72)</f>
        <v>5185142</v>
      </c>
      <c r="P72" s="385">
        <f>+Lcc_BKK!P72+Lcc_DMK!P72+Lcc_CNX!P72+Lcc_HDY!P72+Lcc_HKT!P72+Lcc_CEI!P72</f>
        <v>1942</v>
      </c>
      <c r="Q72" s="173">
        <f t="shared" ref="Q72:Q73" si="131">O72+P72</f>
        <v>5187084</v>
      </c>
      <c r="R72" s="386"/>
      <c r="S72" s="384"/>
      <c r="T72" s="170"/>
      <c r="U72" s="385"/>
      <c r="V72" s="173"/>
      <c r="W72" s="41"/>
    </row>
    <row r="73" spans="1:27">
      <c r="A73" s="4" t="str">
        <f t="shared" ref="A73" si="132">IF(ISERROR(F73/G73)," ",IF(F73/G73&gt;0.5,IF(F73/G73&lt;1.5," ","NOT OK"),"NOT OK"))</f>
        <v xml:space="preserve"> </v>
      </c>
      <c r="B73" s="109" t="s">
        <v>17</v>
      </c>
      <c r="C73" s="135">
        <f t="shared" si="129"/>
        <v>16626</v>
      </c>
      <c r="D73" s="137">
        <f t="shared" si="129"/>
        <v>16629</v>
      </c>
      <c r="E73" s="153">
        <f t="shared" si="129"/>
        <v>33255</v>
      </c>
      <c r="F73" s="135"/>
      <c r="G73" s="137"/>
      <c r="H73" s="153"/>
      <c r="I73" s="126"/>
      <c r="J73" s="4"/>
      <c r="L73" s="14" t="s">
        <v>17</v>
      </c>
      <c r="M73" s="386">
        <f>'Lcc_BKK+DMK'!M73+Lcc_CNX!M73+Lcc_HDY!M73+Lcc_HKT!M73+Lcc_CEI!M73</f>
        <v>2474650</v>
      </c>
      <c r="N73" s="384">
        <f>'Lcc_BKK+DMK'!N73+Lcc_CNX!N73+Lcc_HDY!N73+Lcc_HKT!N73+Lcc_CEI!N73</f>
        <v>2478077</v>
      </c>
      <c r="O73" s="170">
        <f t="shared" si="130"/>
        <v>4952727</v>
      </c>
      <c r="P73" s="385">
        <f>+Lcc_BKK!P73+Lcc_DMK!P73+Lcc_CNX!P73+Lcc_HDY!P73+Lcc_HKT!P73+Lcc_CEI!P73</f>
        <v>2985</v>
      </c>
      <c r="Q73" s="173">
        <f t="shared" si="131"/>
        <v>4955712</v>
      </c>
      <c r="R73" s="386"/>
      <c r="S73" s="384"/>
      <c r="T73" s="170"/>
      <c r="U73" s="385"/>
      <c r="V73" s="173"/>
      <c r="W73" s="41"/>
    </row>
    <row r="74" spans="1:27" ht="13.5" thickBot="1">
      <c r="A74" s="4" t="str">
        <f>IF(ISERROR(F74/G74)," ",IF(F74/G74&gt;0.5,IF(F74/G74&lt;1.5," ","NOT OK"),"NOT OK"))</f>
        <v xml:space="preserve"> </v>
      </c>
      <c r="B74" s="109" t="s">
        <v>18</v>
      </c>
      <c r="C74" s="135">
        <f t="shared" si="129"/>
        <v>15858</v>
      </c>
      <c r="D74" s="137">
        <f t="shared" si="129"/>
        <v>15861</v>
      </c>
      <c r="E74" s="153">
        <f t="shared" si="129"/>
        <v>31719</v>
      </c>
      <c r="F74" s="135"/>
      <c r="G74" s="137"/>
      <c r="H74" s="153"/>
      <c r="I74" s="126"/>
      <c r="J74" s="4"/>
      <c r="L74" s="14" t="s">
        <v>18</v>
      </c>
      <c r="M74" s="386">
        <f>'Lcc_BKK+DMK'!M74+Lcc_CNX!M74+Lcc_HDY!M74+Lcc_HKT!M74+Lcc_CEI!M74</f>
        <v>2394010</v>
      </c>
      <c r="N74" s="384">
        <f>'Lcc_BKK+DMK'!N74+Lcc_CNX!N74+Lcc_HDY!N74+Lcc_HKT!N74+Lcc_CEI!N74</f>
        <v>2373183</v>
      </c>
      <c r="O74" s="170">
        <f>SUM(M74:N74)</f>
        <v>4767193</v>
      </c>
      <c r="P74" s="385">
        <f>+Lcc_BKK!P74+Lcc_DMK!P74+Lcc_CNX!P74+Lcc_HDY!P74+Lcc_HKT!P74+Lcc_CEI!P74</f>
        <v>2560</v>
      </c>
      <c r="Q74" s="173">
        <f>O74+P74</f>
        <v>4769753</v>
      </c>
      <c r="R74" s="386"/>
      <c r="S74" s="384"/>
      <c r="T74" s="170"/>
      <c r="U74" s="385"/>
      <c r="V74" s="173"/>
      <c r="W74" s="41"/>
    </row>
    <row r="75" spans="1:27" ht="15.75" customHeight="1" thickTop="1" thickBot="1">
      <c r="A75" s="10" t="str">
        <f>IF(ISERROR(F75/G75)," ",IF(F75/G75&gt;0.5,IF(F75/G75&lt;1.5," ","NOT OK"),"NOT OK"))</f>
        <v xml:space="preserve"> </v>
      </c>
      <c r="B75" s="138" t="s">
        <v>19</v>
      </c>
      <c r="C75" s="130">
        <f>+C72+C73+C74</f>
        <v>48928</v>
      </c>
      <c r="D75" s="140">
        <f t="shared" ref="D75" si="133">+D72+D73+D74</f>
        <v>48927</v>
      </c>
      <c r="E75" s="154">
        <f t="shared" ref="E75" si="134">+E72+E73+E74</f>
        <v>97855</v>
      </c>
      <c r="F75" s="130"/>
      <c r="G75" s="140"/>
      <c r="H75" s="154"/>
      <c r="I75" s="133"/>
      <c r="J75" s="10"/>
      <c r="K75" s="11"/>
      <c r="L75" s="48" t="s">
        <v>19</v>
      </c>
      <c r="M75" s="49">
        <f>+M72+M73+M74</f>
        <v>7462881</v>
      </c>
      <c r="N75" s="50">
        <f t="shared" ref="N75" si="135">+N72+N73+N74</f>
        <v>7442181</v>
      </c>
      <c r="O75" s="413">
        <f t="shared" ref="O75" si="136">+O72+O73+O74</f>
        <v>14905062</v>
      </c>
      <c r="P75" s="50">
        <f t="shared" ref="P75" si="137">+P72+P73+P74</f>
        <v>7487</v>
      </c>
      <c r="Q75" s="413">
        <f t="shared" ref="Q75" si="138">+Q72+Q73+Q74</f>
        <v>14912549</v>
      </c>
      <c r="R75" s="49"/>
      <c r="S75" s="50"/>
      <c r="T75" s="172"/>
      <c r="U75" s="50"/>
      <c r="V75" s="172"/>
      <c r="W75" s="51"/>
    </row>
    <row r="76" spans="1:27" ht="13.5" thickTop="1">
      <c r="A76" s="4" t="str">
        <f>IF(ISERROR(F76/G76)," ",IF(F76/G76&gt;0.5,IF(F76/G76&lt;1.5," ","NOT OK"),"NOT OK"))</f>
        <v xml:space="preserve"> </v>
      </c>
      <c r="B76" s="109" t="s">
        <v>21</v>
      </c>
      <c r="C76" s="376">
        <f t="shared" ref="C76:E78" si="139">+C22+C49</f>
        <v>16861</v>
      </c>
      <c r="D76" s="377">
        <f t="shared" si="139"/>
        <v>16869</v>
      </c>
      <c r="E76" s="155">
        <f t="shared" si="139"/>
        <v>33730</v>
      </c>
      <c r="F76" s="123"/>
      <c r="G76" s="125"/>
      <c r="H76" s="155"/>
      <c r="I76" s="126"/>
      <c r="J76" s="4"/>
      <c r="L76" s="14" t="s">
        <v>21</v>
      </c>
      <c r="M76" s="386">
        <f>'Lcc_BKK+DMK'!M76+Lcc_CNX!M76+Lcc_HDY!M76+Lcc_HKT!M76+Lcc_CEI!M76</f>
        <v>2615917</v>
      </c>
      <c r="N76" s="384">
        <f>'Lcc_BKK+DMK'!N76+Lcc_CNX!N76+Lcc_HDY!N76+Lcc_HKT!N76+Lcc_CEI!N76</f>
        <v>2611341</v>
      </c>
      <c r="O76" s="170">
        <f>SUM(M76:N76)</f>
        <v>5227258</v>
      </c>
      <c r="P76" s="385">
        <f>+Lcc_BKK!P76+Lcc_DMK!P76+Lcc_CNX!P76+Lcc_HDY!P76+Lcc_HKT!P76+Lcc_CEI!P76</f>
        <v>2158</v>
      </c>
      <c r="Q76" s="173">
        <f>O76+P76</f>
        <v>5229416</v>
      </c>
      <c r="R76" s="386"/>
      <c r="S76" s="384"/>
      <c r="T76" s="170"/>
      <c r="U76" s="385"/>
      <c r="V76" s="173"/>
      <c r="W76" s="41"/>
    </row>
    <row r="77" spans="1:27">
      <c r="A77" s="4" t="str">
        <f t="shared" ref="A77" si="140">IF(ISERROR(F77/G77)," ",IF(F77/G77&gt;0.5,IF(F77/G77&lt;1.5," ","NOT OK"),"NOT OK"))</f>
        <v xml:space="preserve"> </v>
      </c>
      <c r="B77" s="109" t="s">
        <v>22</v>
      </c>
      <c r="C77" s="376">
        <f t="shared" si="139"/>
        <v>16933</v>
      </c>
      <c r="D77" s="377">
        <f t="shared" si="139"/>
        <v>16928</v>
      </c>
      <c r="E77" s="149">
        <f t="shared" si="139"/>
        <v>33861</v>
      </c>
      <c r="F77" s="376"/>
      <c r="G77" s="377"/>
      <c r="H77" s="149"/>
      <c r="I77" s="126"/>
      <c r="J77" s="4"/>
      <c r="L77" s="14" t="s">
        <v>22</v>
      </c>
      <c r="M77" s="386">
        <f>'Lcc_BKK+DMK'!M77+Lcc_CNX!M77+Lcc_HDY!M77+Lcc_HKT!M77+Lcc_CEI!M77</f>
        <v>2647196</v>
      </c>
      <c r="N77" s="384">
        <f>'Lcc_BKK+DMK'!N77+Lcc_CNX!N77+Lcc_HDY!N77+Lcc_HKT!N77+Lcc_CEI!N77</f>
        <v>2639977</v>
      </c>
      <c r="O77" s="170">
        <f t="shared" ref="O77" si="141">SUM(M77:N77)</f>
        <v>5287173</v>
      </c>
      <c r="P77" s="385">
        <f>+Lcc_BKK!P77+Lcc_DMK!P77+Lcc_CNX!P77+Lcc_HDY!P77+Lcc_HKT!P77+Lcc_CEI!P77</f>
        <v>1558</v>
      </c>
      <c r="Q77" s="173">
        <f t="shared" ref="Q77" si="142">O77+P77</f>
        <v>5288731</v>
      </c>
      <c r="R77" s="386"/>
      <c r="S77" s="384"/>
      <c r="T77" s="170"/>
      <c r="U77" s="385"/>
      <c r="V77" s="173"/>
      <c r="W77" s="41"/>
    </row>
    <row r="78" spans="1:27" ht="13.5" thickBot="1">
      <c r="A78" s="4" t="str">
        <f t="shared" ref="A78" si="143">IF(ISERROR(F78/G78)," ",IF(F78/G78&gt;0.5,IF(F78/G78&lt;1.5," ","NOT OK"),"NOT OK"))</f>
        <v xml:space="preserve"> </v>
      </c>
      <c r="B78" s="109" t="s">
        <v>23</v>
      </c>
      <c r="C78" s="376">
        <f t="shared" si="139"/>
        <v>15735</v>
      </c>
      <c r="D78" s="141">
        <f t="shared" si="139"/>
        <v>15738</v>
      </c>
      <c r="E78" s="151">
        <f t="shared" si="139"/>
        <v>31473</v>
      </c>
      <c r="F78" s="123"/>
      <c r="G78" s="141"/>
      <c r="H78" s="151"/>
      <c r="I78" s="142"/>
      <c r="J78" s="4"/>
      <c r="L78" s="14" t="s">
        <v>23</v>
      </c>
      <c r="M78" s="386">
        <f>'Lcc_BKK+DMK'!M78+Lcc_CNX!M78+Lcc_HDY!M78+Lcc_HKT!M78+Lcc_CEI!M78</f>
        <v>2357056</v>
      </c>
      <c r="N78" s="384">
        <f>'Lcc_BKK+DMK'!N78+Lcc_CNX!N78+Lcc_HDY!N78+Lcc_HKT!N78+Lcc_CEI!N78</f>
        <v>2362133</v>
      </c>
      <c r="O78" s="170">
        <f t="shared" ref="O78" si="144">SUM(M78:N78)</f>
        <v>4719189</v>
      </c>
      <c r="P78" s="385">
        <f>+Lcc_BKK!P78+Lcc_DMK!P78+Lcc_CNX!P78+Lcc_HDY!P78+Lcc_HKT!P78+Lcc_CEI!P78</f>
        <v>1036</v>
      </c>
      <c r="Q78" s="173">
        <f t="shared" ref="Q78" si="145">O78+P78</f>
        <v>4720225</v>
      </c>
      <c r="R78" s="386"/>
      <c r="S78" s="384"/>
      <c r="T78" s="170"/>
      <c r="U78" s="385"/>
      <c r="V78" s="173"/>
      <c r="W78" s="41"/>
    </row>
    <row r="79" spans="1:27" ht="14.25" thickTop="1" thickBot="1">
      <c r="A79" s="350" t="str">
        <f>IF(ISERROR(F79/G79)," ",IF(F79/G79&gt;0.5,IF(F79/G79&lt;1.5," ","NOT OK"),"NOT OK"))</f>
        <v xml:space="preserve"> </v>
      </c>
      <c r="B79" s="129" t="s">
        <v>40</v>
      </c>
      <c r="C79" s="130">
        <f>+C76+C77+C78</f>
        <v>49529</v>
      </c>
      <c r="D79" s="130">
        <f t="shared" ref="D79" si="146">+D76+D77+D78</f>
        <v>49535</v>
      </c>
      <c r="E79" s="130">
        <f t="shared" ref="E79" si="147">+E76+E77+E78</f>
        <v>99064</v>
      </c>
      <c r="F79" s="130"/>
      <c r="G79" s="130"/>
      <c r="H79" s="130"/>
      <c r="I79" s="133"/>
      <c r="J79" s="4"/>
      <c r="L79" s="418" t="s">
        <v>40</v>
      </c>
      <c r="M79" s="46">
        <f>+M76+M77+M78</f>
        <v>7620169</v>
      </c>
      <c r="N79" s="44">
        <f t="shared" ref="N79" si="148">+N76+N77+N78</f>
        <v>7613451</v>
      </c>
      <c r="O79" s="315">
        <f t="shared" ref="O79" si="149">+O76+O77+O78</f>
        <v>15233620</v>
      </c>
      <c r="P79" s="44">
        <f t="shared" ref="P79" si="150">+P76+P77+P78</f>
        <v>4752</v>
      </c>
      <c r="Q79" s="315">
        <f t="shared" ref="Q79" si="151">+Q76+Q77+Q78</f>
        <v>15238372</v>
      </c>
      <c r="R79" s="46"/>
      <c r="S79" s="44"/>
      <c r="T79" s="171"/>
      <c r="U79" s="44"/>
      <c r="V79" s="171"/>
      <c r="W79" s="47"/>
    </row>
    <row r="80" spans="1:27" ht="14.25" thickTop="1" thickBot="1">
      <c r="A80" s="350" t="str">
        <f>IF(ISERROR(F80/G80)," ",IF(F80/G80&gt;0.5,IF(F80/G80&lt;1.5," ","NOT OK"),"NOT OK"))</f>
        <v xml:space="preserve"> </v>
      </c>
      <c r="B80" s="129" t="s">
        <v>62</v>
      </c>
      <c r="C80" s="130">
        <f>C71+C75+C76+C77+C78</f>
        <v>147769</v>
      </c>
      <c r="D80" s="130">
        <f t="shared" ref="D80:E80" si="152">D71+D75+D76+D77+D78</f>
        <v>147797</v>
      </c>
      <c r="E80" s="130">
        <f t="shared" si="152"/>
        <v>295566</v>
      </c>
      <c r="F80" s="130"/>
      <c r="G80" s="130"/>
      <c r="H80" s="130"/>
      <c r="I80" s="133"/>
      <c r="J80" s="4"/>
      <c r="L80" s="418" t="s">
        <v>62</v>
      </c>
      <c r="M80" s="43">
        <f>M71+M75+M76+M77+M78</f>
        <v>22915889</v>
      </c>
      <c r="N80" s="43">
        <f t="shared" ref="N80:Q80" si="153">N71+N75+N76+N77+N78</f>
        <v>22891726</v>
      </c>
      <c r="O80" s="415">
        <f t="shared" si="153"/>
        <v>45807615</v>
      </c>
      <c r="P80" s="43">
        <f t="shared" si="153"/>
        <v>22055</v>
      </c>
      <c r="Q80" s="415">
        <f t="shared" si="153"/>
        <v>45829670</v>
      </c>
      <c r="R80" s="43"/>
      <c r="S80" s="43"/>
      <c r="T80" s="414"/>
      <c r="U80" s="43"/>
      <c r="V80" s="415"/>
      <c r="W80" s="47"/>
      <c r="X80" s="1"/>
      <c r="AA80" s="1"/>
    </row>
    <row r="81" spans="1:27" ht="14.25" thickTop="1" thickBot="1">
      <c r="A81" s="350" t="str">
        <f>IF(ISERROR(F81/G81)," ",IF(F81/G81&gt;0.5,IF(F81/G81&lt;1.5," ","NOT OK"),"NOT OK"))</f>
        <v xml:space="preserve"> </v>
      </c>
      <c r="B81" s="129" t="s">
        <v>63</v>
      </c>
      <c r="C81" s="130">
        <f>+C66+C71+C75+C79</f>
        <v>195884</v>
      </c>
      <c r="D81" s="130">
        <f t="shared" ref="D81:E81" si="154">+D66+D71+D75+D79</f>
        <v>195896</v>
      </c>
      <c r="E81" s="130">
        <f t="shared" si="154"/>
        <v>391780</v>
      </c>
      <c r="F81" s="130"/>
      <c r="G81" s="130"/>
      <c r="H81" s="130"/>
      <c r="I81" s="133"/>
      <c r="J81" s="4"/>
      <c r="L81" s="418" t="s">
        <v>63</v>
      </c>
      <c r="M81" s="46">
        <f>+M66+M71+M75+M79</f>
        <v>30025978</v>
      </c>
      <c r="N81" s="44">
        <f t="shared" ref="N81:Q81" si="155">+N66+N71+N75+N79</f>
        <v>30009607</v>
      </c>
      <c r="O81" s="315">
        <f t="shared" si="155"/>
        <v>60035585</v>
      </c>
      <c r="P81" s="44">
        <f t="shared" si="155"/>
        <v>32167</v>
      </c>
      <c r="Q81" s="315">
        <f t="shared" si="155"/>
        <v>60067752</v>
      </c>
      <c r="R81" s="46"/>
      <c r="S81" s="44"/>
      <c r="T81" s="171"/>
      <c r="U81" s="44"/>
      <c r="V81" s="171"/>
      <c r="W81" s="47"/>
      <c r="Z81" s="292"/>
    </row>
    <row r="82" spans="1:27" ht="14.25" thickTop="1" thickBot="1">
      <c r="B82" s="143" t="s">
        <v>60</v>
      </c>
      <c r="C82" s="105"/>
      <c r="D82" s="105"/>
      <c r="E82" s="105"/>
      <c r="F82" s="105"/>
      <c r="G82" s="105"/>
      <c r="H82" s="105"/>
      <c r="I82" s="106"/>
      <c r="J82" s="4"/>
      <c r="L82" s="55" t="s">
        <v>60</v>
      </c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4"/>
    </row>
    <row r="83" spans="1:27" ht="13.5" thickTop="1">
      <c r="L83" s="675" t="s">
        <v>33</v>
      </c>
      <c r="M83" s="676"/>
      <c r="N83" s="676"/>
      <c r="O83" s="676"/>
      <c r="P83" s="676"/>
      <c r="Q83" s="676"/>
      <c r="R83" s="676"/>
      <c r="S83" s="676"/>
      <c r="T83" s="676"/>
      <c r="U83" s="676"/>
      <c r="V83" s="676"/>
      <c r="W83" s="677"/>
    </row>
    <row r="84" spans="1:27" ht="13.5" thickBot="1">
      <c r="L84" s="678" t="s">
        <v>43</v>
      </c>
      <c r="M84" s="679"/>
      <c r="N84" s="679"/>
      <c r="O84" s="679"/>
      <c r="P84" s="679"/>
      <c r="Q84" s="679"/>
      <c r="R84" s="679"/>
      <c r="S84" s="679"/>
      <c r="T84" s="679"/>
      <c r="U84" s="679"/>
      <c r="V84" s="679"/>
      <c r="W84" s="680"/>
    </row>
    <row r="85" spans="1:27" ht="14.25" thickTop="1" thickBot="1">
      <c r="L85" s="56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8" t="s">
        <v>34</v>
      </c>
    </row>
    <row r="86" spans="1:27" ht="14.25" thickTop="1" thickBot="1">
      <c r="L86" s="59"/>
      <c r="M86" s="198" t="s">
        <v>64</v>
      </c>
      <c r="N86" s="197"/>
      <c r="O86" s="198"/>
      <c r="P86" s="196"/>
      <c r="Q86" s="197"/>
      <c r="R86" s="196" t="s">
        <v>65</v>
      </c>
      <c r="S86" s="197"/>
      <c r="T86" s="198"/>
      <c r="U86" s="196"/>
      <c r="V86" s="196"/>
      <c r="W86" s="326" t="s">
        <v>2</v>
      </c>
    </row>
    <row r="87" spans="1:27" ht="13.5" thickTop="1">
      <c r="L87" s="61" t="s">
        <v>3</v>
      </c>
      <c r="M87" s="62"/>
      <c r="N87" s="63"/>
      <c r="O87" s="64"/>
      <c r="P87" s="65"/>
      <c r="Q87" s="64"/>
      <c r="R87" s="62"/>
      <c r="S87" s="63"/>
      <c r="T87" s="64"/>
      <c r="U87" s="65"/>
      <c r="V87" s="64"/>
      <c r="W87" s="327" t="s">
        <v>4</v>
      </c>
    </row>
    <row r="88" spans="1:27" ht="13.5" thickBot="1">
      <c r="L88" s="67"/>
      <c r="M88" s="68" t="s">
        <v>35</v>
      </c>
      <c r="N88" s="69" t="s">
        <v>36</v>
      </c>
      <c r="O88" s="70" t="s">
        <v>37</v>
      </c>
      <c r="P88" s="71" t="s">
        <v>32</v>
      </c>
      <c r="Q88" s="70" t="s">
        <v>7</v>
      </c>
      <c r="R88" s="68" t="s">
        <v>35</v>
      </c>
      <c r="S88" s="69" t="s">
        <v>36</v>
      </c>
      <c r="T88" s="70" t="s">
        <v>37</v>
      </c>
      <c r="U88" s="71" t="s">
        <v>32</v>
      </c>
      <c r="V88" s="70" t="s">
        <v>7</v>
      </c>
      <c r="W88" s="325"/>
    </row>
    <row r="89" spans="1:27" ht="5.25" customHeight="1" thickTop="1">
      <c r="L89" s="61"/>
      <c r="M89" s="73"/>
      <c r="N89" s="74"/>
      <c r="O89" s="75"/>
      <c r="P89" s="76"/>
      <c r="Q89" s="75"/>
      <c r="R89" s="73"/>
      <c r="S89" s="74"/>
      <c r="T89" s="75"/>
      <c r="U89" s="76"/>
      <c r="V89" s="75"/>
      <c r="W89" s="77"/>
    </row>
    <row r="90" spans="1:27">
      <c r="A90" s="353"/>
      <c r="L90" s="61" t="s">
        <v>10</v>
      </c>
      <c r="M90" s="391">
        <f>'Lcc_BKK+DMK'!M90+Lcc_CNX!M90+Lcc_HDY!M90+Lcc_HKT!M90+Lcc_CEI!M90</f>
        <v>1740</v>
      </c>
      <c r="N90" s="392">
        <f>'Lcc_BKK+DMK'!N90+Lcc_CNX!N90+Lcc_HDY!N90+Lcc_HKT!N90+Lcc_CEI!N90</f>
        <v>4167</v>
      </c>
      <c r="O90" s="185">
        <f>SUM(M90:N90)</f>
        <v>5907</v>
      </c>
      <c r="P90" s="389">
        <f>'Lcc_BKK+DMK'!P90+Lcc_CNX!P90+Lcc_HDY!P90+Lcc_HKT!P90+Lcc_CEI!P90</f>
        <v>8</v>
      </c>
      <c r="Q90" s="183">
        <f>O90+P90</f>
        <v>5915</v>
      </c>
      <c r="R90" s="78">
        <f>'Lcc_BKK+DMK'!R90+Lcc_CNX!R90+Lcc_HDY!R90+Lcc_HKT!R90+Lcc_CEI!R90</f>
        <v>2041</v>
      </c>
      <c r="S90" s="79">
        <f>'Lcc_BKK+DMK'!S90+Lcc_CNX!S90+Lcc_HDY!S90+Lcc_HKT!S90+Lcc_CEI!S90</f>
        <v>4454</v>
      </c>
      <c r="T90" s="185">
        <f>SUM(R90:S90)</f>
        <v>6495</v>
      </c>
      <c r="U90" s="80">
        <f>'Lcc_BKK+DMK'!U90+Lcc_CNX!U90+Lcc_HDY!U90+Lcc_HKT!U90+Lcc_CEI!U90</f>
        <v>0</v>
      </c>
      <c r="V90" s="183">
        <f>T90+U90</f>
        <v>6495</v>
      </c>
      <c r="W90" s="81">
        <f>IF(Q90=0,0,((V90/Q90)-1)*100)</f>
        <v>9.8055790363482664</v>
      </c>
    </row>
    <row r="91" spans="1:27">
      <c r="A91" s="353"/>
      <c r="L91" s="61" t="s">
        <v>11</v>
      </c>
      <c r="M91" s="391">
        <f>'Lcc_BKK+DMK'!M91+Lcc_CNX!M91+Lcc_HDY!M91+Lcc_HKT!M91+Lcc_CEI!M91</f>
        <v>1761</v>
      </c>
      <c r="N91" s="392">
        <f>'Lcc_BKK+DMK'!N91+Lcc_CNX!N91+Lcc_HDY!N91+Lcc_HKT!N91+Lcc_CEI!N91</f>
        <v>4301</v>
      </c>
      <c r="O91" s="185">
        <f t="shared" ref="O91:O92" si="156">SUM(M91:N91)</f>
        <v>6062</v>
      </c>
      <c r="P91" s="389">
        <f>'Lcc_BKK+DMK'!P91+Lcc_CNX!P91+Lcc_HDY!P91+Lcc_HKT!P91+Lcc_CEI!P91</f>
        <v>14</v>
      </c>
      <c r="Q91" s="183">
        <f t="shared" ref="Q91:Q92" si="157">O91+P91</f>
        <v>6076</v>
      </c>
      <c r="R91" s="391">
        <f>'Lcc_BKK+DMK'!R91+Lcc_CNX!R91+Lcc_HDY!R91+Lcc_HKT!R91+Lcc_CEI!R91</f>
        <v>2380</v>
      </c>
      <c r="S91" s="392">
        <f>'Lcc_BKK+DMK'!S91+Lcc_CNX!S91+Lcc_HDY!S91+Lcc_HKT!S91+Lcc_CEI!S91</f>
        <v>4973</v>
      </c>
      <c r="T91" s="185">
        <f t="shared" ref="T91:T92" si="158">SUM(R91:S91)</f>
        <v>7353</v>
      </c>
      <c r="U91" s="389">
        <f>'Lcc_BKK+DMK'!U91+Lcc_CNX!U91+Lcc_HDY!U91+Lcc_HKT!U91+Lcc_CEI!U91</f>
        <v>0</v>
      </c>
      <c r="V91" s="183">
        <f t="shared" ref="V91:V92" si="159">T91+U91</f>
        <v>7353</v>
      </c>
      <c r="W91" s="81">
        <f t="shared" ref="W91:W92" si="160">IF(Q91=0,0,((V91/Q91)-1)*100)</f>
        <v>21.017116524028957</v>
      </c>
      <c r="Z91" s="292"/>
    </row>
    <row r="92" spans="1:27" ht="13.5" thickBot="1">
      <c r="A92" s="353"/>
      <c r="L92" s="67" t="s">
        <v>12</v>
      </c>
      <c r="M92" s="391">
        <f>'Lcc_BKK+DMK'!M92+Lcc_CNX!M92+Lcc_HDY!M92+Lcc_HKT!M92+Lcc_CEI!M92</f>
        <v>1702</v>
      </c>
      <c r="N92" s="392">
        <f>'Lcc_BKK+DMK'!N92+Lcc_CNX!N92+Lcc_HDY!N92+Lcc_HKT!N92+Lcc_CEI!N92</f>
        <v>4177</v>
      </c>
      <c r="O92" s="185">
        <f t="shared" si="156"/>
        <v>5879</v>
      </c>
      <c r="P92" s="389">
        <f>'Lcc_BKK+DMK'!P92+Lcc_CNX!P92+Lcc_HDY!P92+Lcc_HKT!P92+Lcc_CEI!P92</f>
        <v>2</v>
      </c>
      <c r="Q92" s="183">
        <f t="shared" si="157"/>
        <v>5881</v>
      </c>
      <c r="R92" s="391">
        <f>'Lcc_BKK+DMK'!R92+Lcc_CNX!R92+Lcc_HDY!R92+Lcc_HKT!R92+Lcc_CEI!R92</f>
        <v>2150</v>
      </c>
      <c r="S92" s="392">
        <f>'Lcc_BKK+DMK'!S92+Lcc_CNX!S92+Lcc_HDY!S92+Lcc_HKT!S92+Lcc_CEI!S92</f>
        <v>4834</v>
      </c>
      <c r="T92" s="185">
        <f t="shared" si="158"/>
        <v>6984</v>
      </c>
      <c r="U92" s="389">
        <f>'Lcc_BKK+DMK'!U92+Lcc_CNX!U92+Lcc_HDY!U92+Lcc_HKT!U92+Lcc_CEI!U92</f>
        <v>0</v>
      </c>
      <c r="V92" s="183">
        <f t="shared" si="159"/>
        <v>6984</v>
      </c>
      <c r="W92" s="81">
        <f t="shared" si="160"/>
        <v>18.755313722156085</v>
      </c>
      <c r="Z92" s="292"/>
    </row>
    <row r="93" spans="1:27" ht="14.25" thickTop="1" thickBot="1">
      <c r="A93" s="353"/>
      <c r="L93" s="82" t="s">
        <v>57</v>
      </c>
      <c r="M93" s="83">
        <f t="shared" ref="M93:Q93" si="161">+M90+M91+M92</f>
        <v>5203</v>
      </c>
      <c r="N93" s="84">
        <f t="shared" si="161"/>
        <v>12645</v>
      </c>
      <c r="O93" s="184">
        <f t="shared" si="161"/>
        <v>17848</v>
      </c>
      <c r="P93" s="83">
        <f t="shared" si="161"/>
        <v>24</v>
      </c>
      <c r="Q93" s="184">
        <f t="shared" si="161"/>
        <v>17872</v>
      </c>
      <c r="R93" s="83">
        <f t="shared" ref="R93:V93" si="162">+R90+R91+R92</f>
        <v>6571</v>
      </c>
      <c r="S93" s="84">
        <f t="shared" si="162"/>
        <v>14261</v>
      </c>
      <c r="T93" s="184">
        <f t="shared" si="162"/>
        <v>20832</v>
      </c>
      <c r="U93" s="83">
        <f t="shared" si="162"/>
        <v>0</v>
      </c>
      <c r="V93" s="184">
        <f t="shared" si="162"/>
        <v>20832</v>
      </c>
      <c r="W93" s="85">
        <f t="shared" ref="W93:W95" si="163">IF(Q93=0,0,((V93/Q93)-1)*100)</f>
        <v>16.562220232766343</v>
      </c>
      <c r="Y93" s="292"/>
      <c r="Z93" s="292"/>
    </row>
    <row r="94" spans="1:27" ht="14.25" thickTop="1" thickBot="1">
      <c r="A94" s="353"/>
      <c r="L94" s="61" t="s">
        <v>13</v>
      </c>
      <c r="M94" s="391">
        <f>'Lcc_BKK+DMK'!M94+Lcc_CNX!M94+Lcc_HDY!M94+Lcc_HKT!M94+Lcc_CEI!M94</f>
        <v>1614</v>
      </c>
      <c r="N94" s="392">
        <f>'Lcc_BKK+DMK'!N94+Lcc_CNX!N94+Lcc_HDY!N94+Lcc_HKT!N94+Lcc_CEI!N94</f>
        <v>3755</v>
      </c>
      <c r="O94" s="185">
        <f t="shared" ref="O94:O96" si="164">SUM(M94:N94)</f>
        <v>5369</v>
      </c>
      <c r="P94" s="389">
        <f>'Lcc_BKK+DMK'!P94+Lcc_CNX!P94+Lcc_HDY!P94+Lcc_HKT!P94+Lcc_CEI!P94</f>
        <v>0</v>
      </c>
      <c r="Q94" s="183">
        <f t="shared" ref="Q94:Q96" si="165">O94+P94</f>
        <v>5369</v>
      </c>
      <c r="R94" s="391">
        <f>'Lcc_BKK+DMK'!R94+Lcc_CNX!R94+Lcc_HDY!R94+Lcc_HKT!R94+Lcc_CEI!R94</f>
        <v>1896</v>
      </c>
      <c r="S94" s="392">
        <f>'Lcc_BKK+DMK'!S94+Lcc_CNX!S94+Lcc_HDY!S94+Lcc_HKT!S94+Lcc_CEI!S94</f>
        <v>4227</v>
      </c>
      <c r="T94" s="185">
        <f t="shared" ref="T94" si="166">SUM(R94:S94)</f>
        <v>6123</v>
      </c>
      <c r="U94" s="389">
        <f>'Lcc_BKK+DMK'!U94+Lcc_CNX!U94+Lcc_HDY!U94+Lcc_HKT!U94+Lcc_CEI!U94</f>
        <v>0</v>
      </c>
      <c r="V94" s="183">
        <f t="shared" ref="V94" si="167">T94+U94</f>
        <v>6123</v>
      </c>
      <c r="W94" s="81">
        <f t="shared" si="163"/>
        <v>14.043583535108951</v>
      </c>
      <c r="X94" s="645"/>
      <c r="Y94" s="646"/>
      <c r="Z94" s="646"/>
      <c r="AA94" s="647"/>
    </row>
    <row r="95" spans="1:27" ht="14.25" thickTop="1" thickBot="1">
      <c r="A95" s="353"/>
      <c r="L95" s="82" t="s">
        <v>67</v>
      </c>
      <c r="M95" s="83">
        <f>+M93+M94</f>
        <v>6817</v>
      </c>
      <c r="N95" s="84">
        <f t="shared" ref="N95:V95" si="168">+N93+N94</f>
        <v>16400</v>
      </c>
      <c r="O95" s="184">
        <f t="shared" si="168"/>
        <v>23217</v>
      </c>
      <c r="P95" s="83">
        <f t="shared" si="168"/>
        <v>24</v>
      </c>
      <c r="Q95" s="184">
        <f t="shared" si="168"/>
        <v>23241</v>
      </c>
      <c r="R95" s="83">
        <f t="shared" si="168"/>
        <v>8467</v>
      </c>
      <c r="S95" s="84">
        <f t="shared" si="168"/>
        <v>18488</v>
      </c>
      <c r="T95" s="184">
        <f t="shared" si="168"/>
        <v>26955</v>
      </c>
      <c r="U95" s="83">
        <f t="shared" si="168"/>
        <v>0</v>
      </c>
      <c r="V95" s="184">
        <f t="shared" si="168"/>
        <v>26955</v>
      </c>
      <c r="W95" s="85">
        <f t="shared" si="163"/>
        <v>15.980379501742604</v>
      </c>
      <c r="X95" s="645"/>
      <c r="Y95" s="646"/>
      <c r="Z95" s="646"/>
      <c r="AA95" s="647"/>
    </row>
    <row r="96" spans="1:27" ht="13.5" thickTop="1">
      <c r="A96" s="353"/>
      <c r="L96" s="61" t="s">
        <v>14</v>
      </c>
      <c r="M96" s="391">
        <f>'Lcc_BKK+DMK'!M96+Lcc_CNX!M96+Lcc_HDY!M96+Lcc_HKT!M96+Lcc_CEI!M96</f>
        <v>1491</v>
      </c>
      <c r="N96" s="392">
        <f>'Lcc_BKK+DMK'!N96+Lcc_CNX!N96+Lcc_HDY!N96+Lcc_HKT!N96+Lcc_CEI!N96</f>
        <v>3585</v>
      </c>
      <c r="O96" s="185">
        <f t="shared" si="164"/>
        <v>5076</v>
      </c>
      <c r="P96" s="389">
        <f>'Lcc_BKK+DMK'!P96+Lcc_CNX!P96+Lcc_HDY!P96+Lcc_HKT!P96+Lcc_CEI!P96</f>
        <v>13</v>
      </c>
      <c r="Q96" s="183">
        <f t="shared" si="165"/>
        <v>5089</v>
      </c>
      <c r="R96" s="391"/>
      <c r="S96" s="392"/>
      <c r="T96" s="185"/>
      <c r="U96" s="389"/>
      <c r="V96" s="183"/>
      <c r="W96" s="81"/>
      <c r="Y96" s="292"/>
      <c r="Z96" s="292"/>
    </row>
    <row r="97" spans="1:26" ht="13.5" thickBot="1">
      <c r="A97" s="353"/>
      <c r="L97" s="61" t="s">
        <v>15</v>
      </c>
      <c r="M97" s="391">
        <f>'Lcc_BKK+DMK'!M97+Lcc_CNX!M97+Lcc_HDY!M97+Lcc_HKT!M97+Lcc_CEI!M97</f>
        <v>2198</v>
      </c>
      <c r="N97" s="392">
        <f>'Lcc_BKK+DMK'!N97+Lcc_CNX!N97+Lcc_HDY!N97+Lcc_HKT!N97+Lcc_CEI!N97</f>
        <v>4738</v>
      </c>
      <c r="O97" s="185">
        <f>SUM(M97:N97)</f>
        <v>6936</v>
      </c>
      <c r="P97" s="389">
        <f>'Lcc_BKK+DMK'!P97+Lcc_CNX!P97+Lcc_HDY!P97+Lcc_HKT!P97+Lcc_CEI!P97</f>
        <v>21</v>
      </c>
      <c r="Q97" s="183">
        <f>O97+P97</f>
        <v>6957</v>
      </c>
      <c r="R97" s="391"/>
      <c r="S97" s="392"/>
      <c r="T97" s="185"/>
      <c r="U97" s="389"/>
      <c r="V97" s="183"/>
      <c r="W97" s="81"/>
      <c r="Y97" s="292"/>
      <c r="Z97" s="292"/>
    </row>
    <row r="98" spans="1:26" ht="14.25" thickTop="1" thickBot="1">
      <c r="A98" s="353"/>
      <c r="L98" s="82" t="s">
        <v>61</v>
      </c>
      <c r="M98" s="83">
        <f>+M94+M96+M97</f>
        <v>5303</v>
      </c>
      <c r="N98" s="84">
        <f t="shared" ref="N98:Q98" si="169">+N94+N96+N97</f>
        <v>12078</v>
      </c>
      <c r="O98" s="184">
        <f t="shared" si="169"/>
        <v>17381</v>
      </c>
      <c r="P98" s="83">
        <f t="shared" si="169"/>
        <v>34</v>
      </c>
      <c r="Q98" s="184">
        <f t="shared" si="169"/>
        <v>17415</v>
      </c>
      <c r="R98" s="83"/>
      <c r="S98" s="84"/>
      <c r="T98" s="184"/>
      <c r="U98" s="83"/>
      <c r="V98" s="184"/>
      <c r="W98" s="85"/>
      <c r="Y98" s="292"/>
      <c r="Z98" s="292"/>
    </row>
    <row r="99" spans="1:26" ht="13.5" thickTop="1">
      <c r="A99" s="353"/>
      <c r="L99" s="61" t="s">
        <v>16</v>
      </c>
      <c r="M99" s="391">
        <f>'Lcc_BKK+DMK'!M99+Lcc_CNX!M99+Lcc_HDY!M99+Lcc_HKT!M99+Lcc_CEI!M99</f>
        <v>2147</v>
      </c>
      <c r="N99" s="392">
        <f>'Lcc_BKK+DMK'!N99+Lcc_CNX!N99+Lcc_HDY!N99+Lcc_HKT!N99+Lcc_CEI!N99</f>
        <v>4625</v>
      </c>
      <c r="O99" s="185">
        <f t="shared" ref="O99:O100" si="170">SUM(M99:N99)</f>
        <v>6772</v>
      </c>
      <c r="P99" s="389">
        <f>'Lcc_BKK+DMK'!P99+Lcc_CNX!P99+Lcc_HDY!P99+Lcc_HKT!P99+Lcc_CEI!P99</f>
        <v>0</v>
      </c>
      <c r="Q99" s="183">
        <f t="shared" ref="Q99:Q100" si="171">O99+P99</f>
        <v>6772</v>
      </c>
      <c r="R99" s="391"/>
      <c r="S99" s="392"/>
      <c r="T99" s="185"/>
      <c r="U99" s="389"/>
      <c r="V99" s="183"/>
      <c r="W99" s="81"/>
      <c r="Y99" s="292"/>
      <c r="Z99" s="292"/>
    </row>
    <row r="100" spans="1:26">
      <c r="A100" s="353"/>
      <c r="L100" s="61" t="s">
        <v>17</v>
      </c>
      <c r="M100" s="391">
        <f>'Lcc_BKK+DMK'!M100+Lcc_CNX!M100+Lcc_HDY!M100+Lcc_HKT!M100+Lcc_CEI!M100</f>
        <v>1981</v>
      </c>
      <c r="N100" s="392">
        <f>'Lcc_BKK+DMK'!N100+Lcc_CNX!N100+Lcc_HDY!N100+Lcc_HKT!N100+Lcc_CEI!N100</f>
        <v>4858</v>
      </c>
      <c r="O100" s="185">
        <f t="shared" si="170"/>
        <v>6839</v>
      </c>
      <c r="P100" s="389">
        <f>'Lcc_BKK+DMK'!P100+Lcc_CNX!P100+Lcc_HDY!P100+Lcc_HKT!P100+Lcc_CEI!P100</f>
        <v>1</v>
      </c>
      <c r="Q100" s="183">
        <f t="shared" si="171"/>
        <v>6840</v>
      </c>
      <c r="R100" s="391"/>
      <c r="S100" s="392"/>
      <c r="T100" s="185"/>
      <c r="U100" s="389"/>
      <c r="V100" s="183"/>
      <c r="W100" s="81"/>
      <c r="Y100" s="292"/>
      <c r="Z100" s="292"/>
    </row>
    <row r="101" spans="1:26" ht="13.5" thickBot="1">
      <c r="A101" s="353"/>
      <c r="L101" s="61" t="s">
        <v>18</v>
      </c>
      <c r="M101" s="391">
        <f>'Lcc_BKK+DMK'!M101+Lcc_CNX!M101+Lcc_HDY!M101+Lcc_HKT!M101+Lcc_CEI!M101</f>
        <v>1948</v>
      </c>
      <c r="N101" s="392">
        <f>'Lcc_BKK+DMK'!N101+Lcc_CNX!N101+Lcc_HDY!N101+Lcc_HKT!N101+Lcc_CEI!N101</f>
        <v>4452</v>
      </c>
      <c r="O101" s="185">
        <f>SUM(M101:N101)</f>
        <v>6400</v>
      </c>
      <c r="P101" s="389">
        <f>'Lcc_BKK+DMK'!P101+Lcc_CNX!P101+Lcc_HDY!P101+Lcc_HKT!P101+Lcc_CEI!P101</f>
        <v>1</v>
      </c>
      <c r="Q101" s="183">
        <f>O101+P101</f>
        <v>6401</v>
      </c>
      <c r="R101" s="391"/>
      <c r="S101" s="392"/>
      <c r="T101" s="185"/>
      <c r="U101" s="389"/>
      <c r="V101" s="183"/>
      <c r="W101" s="81"/>
      <c r="Y101" s="292"/>
      <c r="Z101" s="292"/>
    </row>
    <row r="102" spans="1:26" ht="14.25" thickTop="1" thickBot="1">
      <c r="A102" s="353" t="str">
        <f>IF(ISERROR(F102/G102)," ",IF(F102/G102&gt;0.5,IF(F102/G102&lt;1.5," ","NOT OK"),"NOT OK"))</f>
        <v xml:space="preserve"> </v>
      </c>
      <c r="L102" s="87" t="s">
        <v>19</v>
      </c>
      <c r="M102" s="88">
        <f>+M99+M100+M101</f>
        <v>6076</v>
      </c>
      <c r="N102" s="88">
        <f t="shared" ref="N102" si="172">+N99+N100+N101</f>
        <v>13935</v>
      </c>
      <c r="O102" s="186">
        <f t="shared" ref="O102" si="173">+O99+O100+O101</f>
        <v>20011</v>
      </c>
      <c r="P102" s="89">
        <f t="shared" ref="P102" si="174">+P99+P100+P101</f>
        <v>2</v>
      </c>
      <c r="Q102" s="186">
        <f t="shared" ref="Q102" si="175">+Q99+Q100+Q101</f>
        <v>20013</v>
      </c>
      <c r="R102" s="88"/>
      <c r="S102" s="88"/>
      <c r="T102" s="186"/>
      <c r="U102" s="89"/>
      <c r="V102" s="186"/>
      <c r="W102" s="90"/>
      <c r="Y102" s="292"/>
      <c r="Z102" s="292"/>
    </row>
    <row r="103" spans="1:26" ht="13.5" thickTop="1">
      <c r="A103" s="353"/>
      <c r="L103" s="61" t="s">
        <v>21</v>
      </c>
      <c r="M103" s="391">
        <f>'Lcc_BKK+DMK'!M103+Lcc_CNX!M103+Lcc_HDY!M103+Lcc_HKT!M103+Lcc_CEI!M103</f>
        <v>2139</v>
      </c>
      <c r="N103" s="392">
        <f>'Lcc_BKK+DMK'!N103+Lcc_CNX!N103+Lcc_HDY!N103+Lcc_HKT!N103+Lcc_CEI!N103</f>
        <v>4047</v>
      </c>
      <c r="O103" s="185">
        <f>SUM(M103:N103)</f>
        <v>6186</v>
      </c>
      <c r="P103" s="389">
        <f>'Lcc_BKK+DMK'!P103+Lcc_CNX!P103+Lcc_HDY!P103+Lcc_HKT!P103+Lcc_CEI!P103</f>
        <v>0</v>
      </c>
      <c r="Q103" s="183">
        <f>O103+P103</f>
        <v>6186</v>
      </c>
      <c r="R103" s="391"/>
      <c r="S103" s="392"/>
      <c r="T103" s="185"/>
      <c r="U103" s="389"/>
      <c r="V103" s="183"/>
      <c r="W103" s="81"/>
    </row>
    <row r="104" spans="1:26">
      <c r="A104" s="353"/>
      <c r="L104" s="61" t="s">
        <v>22</v>
      </c>
      <c r="M104" s="391">
        <f>'Lcc_BKK+DMK'!M104+Lcc_CNX!M104+Lcc_HDY!M104+Lcc_HKT!M104+Lcc_CEI!M104</f>
        <v>1982</v>
      </c>
      <c r="N104" s="392">
        <f>'Lcc_BKK+DMK'!N104+Lcc_CNX!N104+Lcc_HDY!N104+Lcc_HKT!N104+Lcc_CEI!N104</f>
        <v>3590</v>
      </c>
      <c r="O104" s="185">
        <f t="shared" ref="O104" si="176">SUM(M104:N104)</f>
        <v>5572</v>
      </c>
      <c r="P104" s="389">
        <f>'Lcc_BKK+DMK'!P104+Lcc_CNX!P104+Lcc_HDY!P104+Lcc_HKT!P104+Lcc_CEI!P104</f>
        <v>6</v>
      </c>
      <c r="Q104" s="183">
        <f t="shared" ref="Q104" si="177">O104+P104</f>
        <v>5578</v>
      </c>
      <c r="R104" s="391"/>
      <c r="S104" s="392"/>
      <c r="T104" s="185"/>
      <c r="U104" s="389"/>
      <c r="V104" s="183"/>
      <c r="W104" s="81"/>
    </row>
    <row r="105" spans="1:26" ht="13.5" thickBot="1">
      <c r="A105" s="354"/>
      <c r="L105" s="61" t="s">
        <v>23</v>
      </c>
      <c r="M105" s="391">
        <f>'Lcc_BKK+DMK'!M105+Lcc_CNX!M105+Lcc_HDY!M105+Lcc_HKT!M105+Lcc_CEI!M105</f>
        <v>2066</v>
      </c>
      <c r="N105" s="392">
        <f>'Lcc_BKK+DMK'!N105+Lcc_CNX!N105+Lcc_HDY!N105+Lcc_HKT!N105+Lcc_CEI!N105</f>
        <v>3828</v>
      </c>
      <c r="O105" s="185">
        <f t="shared" ref="O105" si="178">SUM(M105:N105)</f>
        <v>5894</v>
      </c>
      <c r="P105" s="389">
        <f>'Lcc_BKK+DMK'!P105+Lcc_CNX!P105+Lcc_HDY!P105+Lcc_HKT!P105+Lcc_CEI!P105</f>
        <v>0</v>
      </c>
      <c r="Q105" s="183">
        <f t="shared" ref="Q105" si="179">O105+P105</f>
        <v>5894</v>
      </c>
      <c r="R105" s="391"/>
      <c r="S105" s="392"/>
      <c r="T105" s="185"/>
      <c r="U105" s="389"/>
      <c r="V105" s="183"/>
      <c r="W105" s="81"/>
    </row>
    <row r="106" spans="1:26" ht="14.25" thickTop="1" thickBot="1">
      <c r="A106" s="353"/>
      <c r="L106" s="82" t="s">
        <v>24</v>
      </c>
      <c r="M106" s="83">
        <f>+M103+M104+M105</f>
        <v>6187</v>
      </c>
      <c r="N106" s="84">
        <f t="shared" ref="N106:Q106" si="180">+N103+N104+N105</f>
        <v>11465</v>
      </c>
      <c r="O106" s="184">
        <f t="shared" si="180"/>
        <v>17652</v>
      </c>
      <c r="P106" s="83">
        <f t="shared" si="180"/>
        <v>6</v>
      </c>
      <c r="Q106" s="184">
        <f t="shared" si="180"/>
        <v>17658</v>
      </c>
      <c r="R106" s="83"/>
      <c r="S106" s="84"/>
      <c r="T106" s="184"/>
      <c r="U106" s="83"/>
      <c r="V106" s="184"/>
      <c r="W106" s="85"/>
    </row>
    <row r="107" spans="1:26" ht="14.25" thickTop="1" thickBot="1">
      <c r="A107" s="353" t="str">
        <f>IF(ISERROR(F107/G107)," ",IF(F107/G107&gt;0.5,IF(F107/G107&lt;1.5," ","NOT OK"),"NOT OK"))</f>
        <v xml:space="preserve"> </v>
      </c>
      <c r="L107" s="82" t="s">
        <v>62</v>
      </c>
      <c r="M107" s="83">
        <f>M98+M102+M103+M104+M105</f>
        <v>17566</v>
      </c>
      <c r="N107" s="84">
        <f t="shared" ref="N107:Q107" si="181">N98+N102+N103+N104+N105</f>
        <v>37478</v>
      </c>
      <c r="O107" s="180">
        <f t="shared" si="181"/>
        <v>55044</v>
      </c>
      <c r="P107" s="83">
        <f t="shared" si="181"/>
        <v>42</v>
      </c>
      <c r="Q107" s="180">
        <f t="shared" si="181"/>
        <v>55086</v>
      </c>
      <c r="R107" s="83"/>
      <c r="S107" s="84"/>
      <c r="T107" s="180"/>
      <c r="U107" s="83"/>
      <c r="V107" s="180"/>
      <c r="W107" s="85"/>
      <c r="Y107" s="292"/>
      <c r="Z107" s="292"/>
    </row>
    <row r="108" spans="1:26" ht="14.25" thickTop="1" thickBot="1">
      <c r="A108" s="353"/>
      <c r="L108" s="82" t="s">
        <v>63</v>
      </c>
      <c r="M108" s="83">
        <f>+M93+M98+M102+M106</f>
        <v>22769</v>
      </c>
      <c r="N108" s="84">
        <f t="shared" ref="N108:Q108" si="182">+N93+N98+N102+N106</f>
        <v>50123</v>
      </c>
      <c r="O108" s="184">
        <f t="shared" si="182"/>
        <v>72892</v>
      </c>
      <c r="P108" s="83">
        <f t="shared" si="182"/>
        <v>66</v>
      </c>
      <c r="Q108" s="184">
        <f t="shared" si="182"/>
        <v>72958</v>
      </c>
      <c r="R108" s="83"/>
      <c r="S108" s="84"/>
      <c r="T108" s="184"/>
      <c r="U108" s="83"/>
      <c r="V108" s="184"/>
      <c r="W108" s="85"/>
      <c r="Y108" s="292"/>
      <c r="Z108" s="292"/>
    </row>
    <row r="109" spans="1:26" ht="14.25" thickTop="1" thickBot="1">
      <c r="A109" s="353"/>
      <c r="L109" s="92" t="s">
        <v>60</v>
      </c>
      <c r="M109" s="57"/>
      <c r="N109" s="57"/>
      <c r="O109" s="57"/>
      <c r="P109" s="57"/>
      <c r="Q109" s="53"/>
      <c r="R109" s="53"/>
      <c r="S109" s="53"/>
      <c r="T109" s="53"/>
      <c r="U109" s="53"/>
      <c r="V109" s="53"/>
      <c r="W109" s="54"/>
    </row>
    <row r="110" spans="1:26" ht="13.5" thickTop="1">
      <c r="L110" s="675" t="s">
        <v>41</v>
      </c>
      <c r="M110" s="676"/>
      <c r="N110" s="676"/>
      <c r="O110" s="676"/>
      <c r="P110" s="676"/>
      <c r="Q110" s="676"/>
      <c r="R110" s="676"/>
      <c r="S110" s="676"/>
      <c r="T110" s="676"/>
      <c r="U110" s="676"/>
      <c r="V110" s="676"/>
      <c r="W110" s="677"/>
    </row>
    <row r="111" spans="1:26" ht="13.5" thickBot="1">
      <c r="L111" s="678" t="s">
        <v>44</v>
      </c>
      <c r="M111" s="679"/>
      <c r="N111" s="679"/>
      <c r="O111" s="679"/>
      <c r="P111" s="679"/>
      <c r="Q111" s="679"/>
      <c r="R111" s="679"/>
      <c r="S111" s="679"/>
      <c r="T111" s="679"/>
      <c r="U111" s="679"/>
      <c r="V111" s="679"/>
      <c r="W111" s="680"/>
    </row>
    <row r="112" spans="1:26" ht="14.25" thickTop="1" thickBot="1">
      <c r="L112" s="56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8" t="s">
        <v>34</v>
      </c>
    </row>
    <row r="113" spans="1:27" ht="14.25" thickTop="1" thickBot="1">
      <c r="L113" s="59"/>
      <c r="M113" s="198" t="s">
        <v>64</v>
      </c>
      <c r="N113" s="197"/>
      <c r="O113" s="198"/>
      <c r="P113" s="196"/>
      <c r="Q113" s="197"/>
      <c r="R113" s="196" t="s">
        <v>65</v>
      </c>
      <c r="S113" s="197"/>
      <c r="T113" s="198"/>
      <c r="U113" s="196"/>
      <c r="V113" s="196"/>
      <c r="W113" s="326" t="s">
        <v>2</v>
      </c>
    </row>
    <row r="114" spans="1:27" ht="13.5" thickTop="1">
      <c r="L114" s="61" t="s">
        <v>3</v>
      </c>
      <c r="M114" s="62"/>
      <c r="N114" s="63"/>
      <c r="O114" s="64"/>
      <c r="P114" s="65"/>
      <c r="Q114" s="64"/>
      <c r="R114" s="62"/>
      <c r="S114" s="63"/>
      <c r="T114" s="64"/>
      <c r="U114" s="65"/>
      <c r="V114" s="64"/>
      <c r="W114" s="327" t="s">
        <v>4</v>
      </c>
    </row>
    <row r="115" spans="1:27" ht="13.5" thickBot="1">
      <c r="L115" s="67"/>
      <c r="M115" s="68" t="s">
        <v>35</v>
      </c>
      <c r="N115" s="69" t="s">
        <v>36</v>
      </c>
      <c r="O115" s="70" t="s">
        <v>37</v>
      </c>
      <c r="P115" s="71" t="s">
        <v>32</v>
      </c>
      <c r="Q115" s="70" t="s">
        <v>7</v>
      </c>
      <c r="R115" s="68" t="s">
        <v>35</v>
      </c>
      <c r="S115" s="69" t="s">
        <v>36</v>
      </c>
      <c r="T115" s="70" t="s">
        <v>37</v>
      </c>
      <c r="U115" s="71" t="s">
        <v>32</v>
      </c>
      <c r="V115" s="70" t="s">
        <v>7</v>
      </c>
      <c r="W115" s="328"/>
    </row>
    <row r="116" spans="1:27" ht="6" customHeight="1" thickTop="1">
      <c r="L116" s="61"/>
      <c r="M116" s="73"/>
      <c r="N116" s="74"/>
      <c r="O116" s="75"/>
      <c r="P116" s="76"/>
      <c r="Q116" s="75"/>
      <c r="R116" s="73"/>
      <c r="S116" s="74"/>
      <c r="T116" s="75"/>
      <c r="U116" s="76"/>
      <c r="V116" s="75"/>
      <c r="W116" s="77"/>
    </row>
    <row r="117" spans="1:27">
      <c r="L117" s="61" t="s">
        <v>10</v>
      </c>
      <c r="M117" s="391">
        <f>+'Lcc_BKK+DMK'!M117+Lcc_CNX!M117+Lcc_HDY!M117+Lcc_HKT!M117+Lcc_CEI!M117</f>
        <v>700</v>
      </c>
      <c r="N117" s="392">
        <f>+'Lcc_BKK+DMK'!N117+Lcc_CNX!N117+Lcc_HDY!N117+Lcc_HKT!N117+Lcc_CEI!N117</f>
        <v>833</v>
      </c>
      <c r="O117" s="185">
        <f>SUM(M117:N117)</f>
        <v>1533</v>
      </c>
      <c r="P117" s="389">
        <f>+'Lcc_BKK+DMK'!P117+Lcc_CNX!P117+Lcc_HDY!P117+Lcc_HKT!P117+Lcc_CEI!P117</f>
        <v>1</v>
      </c>
      <c r="Q117" s="183">
        <f>O117+P117</f>
        <v>1534</v>
      </c>
      <c r="R117" s="78">
        <f>+'Lcc_BKK+DMK'!R117+Lcc_CNX!R117+Lcc_HDY!R117+Lcc_HKT!R117+Lcc_CEI!R117</f>
        <v>891.36799999999994</v>
      </c>
      <c r="S117" s="79">
        <f>+'Lcc_BKK+DMK'!S117+Lcc_CNX!S117+Lcc_HDY!S117+Lcc_HKT!S117+Lcc_CEI!S117</f>
        <v>1027.194</v>
      </c>
      <c r="T117" s="185">
        <f>SUM(R117:S117)</f>
        <v>1918.5619999999999</v>
      </c>
      <c r="U117" s="80">
        <f>+'Lcc_BKK+DMK'!U117+Lcc_CNX!U117+Lcc_HDY!U117+Lcc_HKT!U117+Lcc_CEI!U117</f>
        <v>0</v>
      </c>
      <c r="V117" s="183">
        <f>T117+U117</f>
        <v>1918.5619999999999</v>
      </c>
      <c r="W117" s="81">
        <f>IF(Q117=0,0,((V117/Q117)-1)*100)</f>
        <v>25.069230769230757</v>
      </c>
    </row>
    <row r="118" spans="1:27">
      <c r="L118" s="61" t="s">
        <v>11</v>
      </c>
      <c r="M118" s="391">
        <f>+'Lcc_BKK+DMK'!M118+Lcc_CNX!M118+Lcc_HDY!M118+Lcc_HKT!M118+Lcc_CEI!M118</f>
        <v>796</v>
      </c>
      <c r="N118" s="392">
        <f>+'Lcc_BKK+DMK'!N118+Lcc_CNX!N118+Lcc_HDY!N118+Lcc_HKT!N118+Lcc_CEI!N118</f>
        <v>953</v>
      </c>
      <c r="O118" s="185">
        <f t="shared" ref="O118:O119" si="183">SUM(M118:N118)</f>
        <v>1749</v>
      </c>
      <c r="P118" s="389">
        <f>+'Lcc_BKK+DMK'!P118+Lcc_CNX!P118+Lcc_HDY!P118+Lcc_HKT!P118+Lcc_CEI!P118</f>
        <v>0</v>
      </c>
      <c r="Q118" s="183">
        <f t="shared" ref="Q118:Q119" si="184">O118+P118</f>
        <v>1749</v>
      </c>
      <c r="R118" s="391">
        <f>+'Lcc_BKK+DMK'!R118+Lcc_CNX!R118+Lcc_HDY!R118+Lcc_HKT!R118+Lcc_CEI!R118</f>
        <v>792</v>
      </c>
      <c r="S118" s="392">
        <f>+'Lcc_BKK+DMK'!S118+Lcc_CNX!S118+Lcc_HDY!S118+Lcc_HKT!S118+Lcc_CEI!S118</f>
        <v>939</v>
      </c>
      <c r="T118" s="185">
        <f t="shared" ref="T118:T119" si="185">SUM(R118:S118)</f>
        <v>1731</v>
      </c>
      <c r="U118" s="389">
        <f>+'Lcc_BKK+DMK'!U118+Lcc_CNX!U118+Lcc_HDY!U118+Lcc_HKT!U118+Lcc_CEI!U118</f>
        <v>0</v>
      </c>
      <c r="V118" s="183">
        <f t="shared" ref="V118:V119" si="186">T118+U118</f>
        <v>1731</v>
      </c>
      <c r="W118" s="81">
        <f t="shared" ref="W118:W119" si="187">IF(Q118=0,0,((V118/Q118)-1)*100)</f>
        <v>-1.0291595197255532</v>
      </c>
    </row>
    <row r="119" spans="1:27" ht="13.5" thickBot="1">
      <c r="L119" s="67" t="s">
        <v>12</v>
      </c>
      <c r="M119" s="391">
        <f>+'Lcc_BKK+DMK'!M119+Lcc_CNX!M119+Lcc_HDY!M119+Lcc_HKT!M119+Lcc_CEI!M119</f>
        <v>925</v>
      </c>
      <c r="N119" s="392">
        <f>+'Lcc_BKK+DMK'!N119+Lcc_CNX!N119+Lcc_HDY!N119+Lcc_HKT!N119+Lcc_CEI!N119</f>
        <v>1075</v>
      </c>
      <c r="O119" s="185">
        <f t="shared" si="183"/>
        <v>2000</v>
      </c>
      <c r="P119" s="389">
        <f>+'Lcc_BKK+DMK'!P119+Lcc_CNX!P119+Lcc_HDY!P119+Lcc_HKT!P119+Lcc_CEI!P119</f>
        <v>1</v>
      </c>
      <c r="Q119" s="183">
        <f t="shared" si="184"/>
        <v>2001</v>
      </c>
      <c r="R119" s="391">
        <f>+'Lcc_BKK+DMK'!R119+Lcc_CNX!R119+Lcc_HDY!R119+Lcc_HKT!R119+Lcc_CEI!R119</f>
        <v>907</v>
      </c>
      <c r="S119" s="392">
        <f>+'Lcc_BKK+DMK'!S119+Lcc_CNX!S119+Lcc_HDY!S119+Lcc_HKT!S119+Lcc_CEI!S119</f>
        <v>1147</v>
      </c>
      <c r="T119" s="185">
        <f t="shared" si="185"/>
        <v>2054</v>
      </c>
      <c r="U119" s="389">
        <f>+'Lcc_BKK+DMK'!U119+Lcc_CNX!U119+Lcc_HDY!U119+Lcc_HKT!U119+Lcc_CEI!U119</f>
        <v>0</v>
      </c>
      <c r="V119" s="183">
        <f t="shared" si="186"/>
        <v>2054</v>
      </c>
      <c r="W119" s="81">
        <f t="shared" si="187"/>
        <v>2.6486756621689089</v>
      </c>
    </row>
    <row r="120" spans="1:27" ht="14.25" thickTop="1" thickBot="1">
      <c r="L120" s="82" t="s">
        <v>57</v>
      </c>
      <c r="M120" s="83">
        <f t="shared" ref="M120:Q120" si="188">+M117+M118+M119</f>
        <v>2421</v>
      </c>
      <c r="N120" s="84">
        <f t="shared" si="188"/>
        <v>2861</v>
      </c>
      <c r="O120" s="184">
        <f t="shared" si="188"/>
        <v>5282</v>
      </c>
      <c r="P120" s="83">
        <f t="shared" si="188"/>
        <v>2</v>
      </c>
      <c r="Q120" s="184">
        <f t="shared" si="188"/>
        <v>5284</v>
      </c>
      <c r="R120" s="83">
        <f t="shared" ref="R120:V120" si="189">+R117+R118+R119</f>
        <v>2590.3679999999999</v>
      </c>
      <c r="S120" s="84">
        <f t="shared" si="189"/>
        <v>3113.194</v>
      </c>
      <c r="T120" s="184">
        <f t="shared" si="189"/>
        <v>5703.5619999999999</v>
      </c>
      <c r="U120" s="83">
        <f t="shared" si="189"/>
        <v>0</v>
      </c>
      <c r="V120" s="184">
        <f t="shared" si="189"/>
        <v>5703.5619999999999</v>
      </c>
      <c r="W120" s="85">
        <f t="shared" ref="W120:W122" si="190">IF(Q120=0,0,((V120/Q120)-1)*100)</f>
        <v>7.9402346707040161</v>
      </c>
      <c r="Y120" s="292"/>
      <c r="Z120" s="292"/>
    </row>
    <row r="121" spans="1:27" ht="14.25" thickTop="1" thickBot="1">
      <c r="L121" s="61" t="s">
        <v>13</v>
      </c>
      <c r="M121" s="391">
        <f>+'Lcc_BKK+DMK'!M121+Lcc_CNX!M121+Lcc_HDY!M121+Lcc_HKT!M121+Lcc_CEI!M121</f>
        <v>1109</v>
      </c>
      <c r="N121" s="392">
        <f>+'Lcc_BKK+DMK'!N121+Lcc_CNX!N121+Lcc_HDY!N121+Lcc_HKT!N121+Lcc_CEI!N121</f>
        <v>1151</v>
      </c>
      <c r="O121" s="185">
        <f t="shared" ref="O121:O123" si="191">SUM(M121:N121)</f>
        <v>2260</v>
      </c>
      <c r="P121" s="389">
        <f>+'Lcc_BKK+DMK'!P121+Lcc_CNX!P121+Lcc_HDY!P121+Lcc_HKT!P121+Lcc_CEI!P121</f>
        <v>0</v>
      </c>
      <c r="Q121" s="183">
        <f t="shared" ref="Q121:Q123" si="192">O121+P121</f>
        <v>2260</v>
      </c>
      <c r="R121" s="391">
        <f>+'Lcc_BKK+DMK'!R121+Lcc_CNX!R121+Lcc_HDY!R121+Lcc_HKT!R121+Lcc_CEI!R121</f>
        <v>800</v>
      </c>
      <c r="S121" s="392">
        <f>+'Lcc_BKK+DMK'!S121+Lcc_CNX!S121+Lcc_HDY!S121+Lcc_HKT!S121+Lcc_CEI!S121</f>
        <v>962</v>
      </c>
      <c r="T121" s="185">
        <f t="shared" ref="T121" si="193">SUM(R121:S121)</f>
        <v>1762</v>
      </c>
      <c r="U121" s="389">
        <f>+'Lcc_BKK+DMK'!U121+Lcc_CNX!U121+Lcc_HDY!U121+Lcc_HKT!U121+Lcc_CEI!U121</f>
        <v>0</v>
      </c>
      <c r="V121" s="183">
        <f t="shared" ref="V121" si="194">T121+U121</f>
        <v>1762</v>
      </c>
      <c r="W121" s="81">
        <f t="shared" si="190"/>
        <v>-22.0353982300885</v>
      </c>
      <c r="X121" s="645"/>
      <c r="Y121" s="646"/>
      <c r="Z121" s="646"/>
      <c r="AA121" s="647"/>
    </row>
    <row r="122" spans="1:27" ht="14.25" thickTop="1" thickBot="1">
      <c r="A122" s="353"/>
      <c r="L122" s="82" t="s">
        <v>67</v>
      </c>
      <c r="M122" s="83">
        <f>+M120+M121</f>
        <v>3530</v>
      </c>
      <c r="N122" s="84">
        <f t="shared" ref="N122:V122" si="195">+N120+N121</f>
        <v>4012</v>
      </c>
      <c r="O122" s="184">
        <f t="shared" si="195"/>
        <v>7542</v>
      </c>
      <c r="P122" s="83">
        <f t="shared" si="195"/>
        <v>2</v>
      </c>
      <c r="Q122" s="184">
        <f t="shared" si="195"/>
        <v>7544</v>
      </c>
      <c r="R122" s="83">
        <f t="shared" si="195"/>
        <v>3390.3679999999999</v>
      </c>
      <c r="S122" s="84">
        <f t="shared" si="195"/>
        <v>4075.194</v>
      </c>
      <c r="T122" s="184">
        <f t="shared" si="195"/>
        <v>7465.5619999999999</v>
      </c>
      <c r="U122" s="83">
        <f t="shared" si="195"/>
        <v>0</v>
      </c>
      <c r="V122" s="184">
        <f t="shared" si="195"/>
        <v>7465.5619999999999</v>
      </c>
      <c r="W122" s="85">
        <f t="shared" si="190"/>
        <v>-1.0397401908801673</v>
      </c>
      <c r="X122" s="645"/>
      <c r="Y122" s="646"/>
      <c r="Z122" s="646"/>
      <c r="AA122" s="647"/>
    </row>
    <row r="123" spans="1:27" ht="13.5" thickTop="1">
      <c r="L123" s="61" t="s">
        <v>14</v>
      </c>
      <c r="M123" s="391">
        <f>+'Lcc_BKK+DMK'!M123+Lcc_CNX!M123+Lcc_HDY!M123+Lcc_HKT!M123+Lcc_CEI!M123</f>
        <v>1010</v>
      </c>
      <c r="N123" s="392">
        <f>+'Lcc_BKK+DMK'!N123+Lcc_CNX!N123+Lcc_HDY!N123+Lcc_HKT!N123+Lcc_CEI!N123</f>
        <v>1221</v>
      </c>
      <c r="O123" s="185">
        <f t="shared" si="191"/>
        <v>2231</v>
      </c>
      <c r="P123" s="389">
        <f>+'Lcc_BKK+DMK'!P123+Lcc_CNX!P123+Lcc_HDY!P123+Lcc_HKT!P123+Lcc_CEI!P123</f>
        <v>0</v>
      </c>
      <c r="Q123" s="183">
        <f t="shared" si="192"/>
        <v>2231</v>
      </c>
      <c r="R123" s="391"/>
      <c r="S123" s="392"/>
      <c r="T123" s="185"/>
      <c r="U123" s="389"/>
      <c r="V123" s="183"/>
      <c r="W123" s="81"/>
      <c r="Y123" s="292"/>
      <c r="Z123" s="292"/>
    </row>
    <row r="124" spans="1:27" ht="13.5" thickBot="1">
      <c r="L124" s="61" t="s">
        <v>15</v>
      </c>
      <c r="M124" s="391">
        <f>+'Lcc_BKK+DMK'!M124+Lcc_CNX!M124+Lcc_HDY!M124+Lcc_HKT!M124+Lcc_CEI!M124</f>
        <v>1107</v>
      </c>
      <c r="N124" s="392">
        <f>+'Lcc_BKK+DMK'!N124+Lcc_CNX!N124+Lcc_HDY!N124+Lcc_HKT!N124+Lcc_CEI!N124</f>
        <v>1187</v>
      </c>
      <c r="O124" s="185">
        <f>SUM(M124:N124)</f>
        <v>2294</v>
      </c>
      <c r="P124" s="389">
        <f>+'Lcc_BKK+DMK'!P124+Lcc_CNX!P124+Lcc_HDY!P124+Lcc_HKT!P124+Lcc_CEI!P124</f>
        <v>0</v>
      </c>
      <c r="Q124" s="183">
        <f>O124+P124</f>
        <v>2294</v>
      </c>
      <c r="R124" s="391"/>
      <c r="S124" s="392"/>
      <c r="T124" s="185"/>
      <c r="U124" s="389"/>
      <c r="V124" s="183"/>
      <c r="W124" s="81"/>
      <c r="Y124" s="292"/>
      <c r="Z124" s="292"/>
    </row>
    <row r="125" spans="1:27" ht="14.25" thickTop="1" thickBot="1">
      <c r="A125" s="353"/>
      <c r="L125" s="82" t="s">
        <v>61</v>
      </c>
      <c r="M125" s="83">
        <f>+M121+M123+M124</f>
        <v>3226</v>
      </c>
      <c r="N125" s="84">
        <f t="shared" ref="N125" si="196">+N121+N123+N124</f>
        <v>3559</v>
      </c>
      <c r="O125" s="184">
        <f t="shared" ref="O125" si="197">+O121+O123+O124</f>
        <v>6785</v>
      </c>
      <c r="P125" s="83">
        <f t="shared" ref="P125" si="198">+P121+P123+P124</f>
        <v>0</v>
      </c>
      <c r="Q125" s="184">
        <f t="shared" ref="Q125" si="199">+Q121+Q123+Q124</f>
        <v>6785</v>
      </c>
      <c r="R125" s="83"/>
      <c r="S125" s="84"/>
      <c r="T125" s="184"/>
      <c r="U125" s="83"/>
      <c r="V125" s="184"/>
      <c r="W125" s="85"/>
      <c r="Y125" s="292"/>
      <c r="Z125" s="292"/>
    </row>
    <row r="126" spans="1:27" ht="13.5" thickTop="1">
      <c r="L126" s="61" t="s">
        <v>16</v>
      </c>
      <c r="M126" s="391">
        <f>+'Lcc_BKK+DMK'!M126+Lcc_CNX!M126+Lcc_HDY!M126+Lcc_HKT!M126+Lcc_CEI!M126</f>
        <v>846</v>
      </c>
      <c r="N126" s="392">
        <f>+'Lcc_BKK+DMK'!N126+Lcc_CNX!N126+Lcc_HDY!N126+Lcc_HKT!N126+Lcc_CEI!N126</f>
        <v>916</v>
      </c>
      <c r="O126" s="185">
        <f t="shared" ref="O126:O127" si="200">SUM(M126:N126)</f>
        <v>1762</v>
      </c>
      <c r="P126" s="389">
        <f>+'Lcc_BKK+DMK'!P126+Lcc_CNX!P126+Lcc_HDY!P126+Lcc_HKT!P126+Lcc_CEI!P126</f>
        <v>0</v>
      </c>
      <c r="Q126" s="183">
        <f t="shared" ref="Q126:Q127" si="201">O126+P126</f>
        <v>1762</v>
      </c>
      <c r="R126" s="391"/>
      <c r="S126" s="392"/>
      <c r="T126" s="185"/>
      <c r="U126" s="389"/>
      <c r="V126" s="183"/>
      <c r="W126" s="81"/>
      <c r="Y126" s="292"/>
      <c r="Z126" s="292"/>
    </row>
    <row r="127" spans="1:27">
      <c r="L127" s="61" t="s">
        <v>17</v>
      </c>
      <c r="M127" s="391">
        <f>+'Lcc_BKK+DMK'!M127+Lcc_CNX!M127+Lcc_HDY!M127+Lcc_HKT!M127+Lcc_CEI!M127</f>
        <v>868</v>
      </c>
      <c r="N127" s="392">
        <f>+'Lcc_BKK+DMK'!N127+Lcc_CNX!N127+Lcc_HDY!N127+Lcc_HKT!N127+Lcc_CEI!N127</f>
        <v>937</v>
      </c>
      <c r="O127" s="185">
        <f t="shared" si="200"/>
        <v>1805</v>
      </c>
      <c r="P127" s="389">
        <f>+'Lcc_BKK+DMK'!P127+Lcc_CNX!P127+Lcc_HDY!P127+Lcc_HKT!P127+Lcc_CEI!P127</f>
        <v>1</v>
      </c>
      <c r="Q127" s="183">
        <f t="shared" si="201"/>
        <v>1806</v>
      </c>
      <c r="R127" s="391"/>
      <c r="S127" s="392"/>
      <c r="T127" s="185"/>
      <c r="U127" s="389"/>
      <c r="V127" s="183"/>
      <c r="W127" s="81"/>
      <c r="Y127" s="292"/>
      <c r="Z127" s="292"/>
    </row>
    <row r="128" spans="1:27" ht="13.5" thickBot="1">
      <c r="L128" s="61" t="s">
        <v>18</v>
      </c>
      <c r="M128" s="391">
        <f>+'Lcc_BKK+DMK'!M128+Lcc_CNX!M128+Lcc_HDY!M128+Lcc_HKT!M128+Lcc_CEI!M128</f>
        <v>875</v>
      </c>
      <c r="N128" s="392">
        <f>+'Lcc_BKK+DMK'!N128+Lcc_CNX!N128+Lcc_HDY!N128+Lcc_HKT!N128+Lcc_CEI!N128</f>
        <v>901</v>
      </c>
      <c r="O128" s="185">
        <f>SUM(M128:N128)</f>
        <v>1776</v>
      </c>
      <c r="P128" s="389">
        <f>+'Lcc_BKK+DMK'!P128+Lcc_CNX!P128+Lcc_HDY!P128+Lcc_HKT!P128+Lcc_CEI!P128</f>
        <v>0</v>
      </c>
      <c r="Q128" s="183">
        <f>O128+P128</f>
        <v>1776</v>
      </c>
      <c r="R128" s="391"/>
      <c r="S128" s="392"/>
      <c r="T128" s="185"/>
      <c r="U128" s="389"/>
      <c r="V128" s="183"/>
      <c r="W128" s="81"/>
      <c r="Y128" s="292"/>
      <c r="Z128" s="292"/>
    </row>
    <row r="129" spans="1:26" ht="14.25" thickTop="1" thickBot="1">
      <c r="A129" s="353"/>
      <c r="L129" s="87" t="s">
        <v>19</v>
      </c>
      <c r="M129" s="88">
        <f>+M126+M127+M128</f>
        <v>2589</v>
      </c>
      <c r="N129" s="88">
        <f t="shared" ref="N129" si="202">+N126+N127+N128</f>
        <v>2754</v>
      </c>
      <c r="O129" s="186">
        <f t="shared" ref="O129" si="203">+O126+O127+O128</f>
        <v>5343</v>
      </c>
      <c r="P129" s="89">
        <f t="shared" ref="P129" si="204">+P126+P127+P128</f>
        <v>1</v>
      </c>
      <c r="Q129" s="186">
        <f t="shared" ref="Q129" si="205">+Q126+Q127+Q128</f>
        <v>5344</v>
      </c>
      <c r="R129" s="88"/>
      <c r="S129" s="88"/>
      <c r="T129" s="186"/>
      <c r="U129" s="89"/>
      <c r="V129" s="186"/>
      <c r="W129" s="90"/>
      <c r="Y129" s="292"/>
      <c r="Z129" s="292"/>
    </row>
    <row r="130" spans="1:26" ht="13.5" thickTop="1">
      <c r="A130" s="355"/>
      <c r="K130" s="355"/>
      <c r="L130" s="61" t="s">
        <v>21</v>
      </c>
      <c r="M130" s="391">
        <f>+'Lcc_BKK+DMK'!M130+Lcc_CNX!M130+Lcc_HDY!M130+Lcc_HKT!M130+Lcc_CEI!M130</f>
        <v>898</v>
      </c>
      <c r="N130" s="392">
        <f>+'Lcc_BKK+DMK'!N130+Lcc_CNX!N130+Lcc_HDY!N130+Lcc_HKT!N130+Lcc_CEI!N130</f>
        <v>925</v>
      </c>
      <c r="O130" s="185">
        <f>SUM(M130:N130)</f>
        <v>1823</v>
      </c>
      <c r="P130" s="389">
        <f>+'Lcc_BKK+DMK'!P130+Lcc_CNX!P130+Lcc_HDY!P130+Lcc_HKT!P130+Lcc_CEI!P130</f>
        <v>0</v>
      </c>
      <c r="Q130" s="183">
        <f>O130+P130</f>
        <v>1823</v>
      </c>
      <c r="R130" s="391"/>
      <c r="S130" s="392"/>
      <c r="T130" s="185"/>
      <c r="U130" s="389"/>
      <c r="V130" s="183"/>
      <c r="W130" s="81"/>
    </row>
    <row r="131" spans="1:26">
      <c r="A131" s="355"/>
      <c r="K131" s="355"/>
      <c r="L131" s="61" t="s">
        <v>22</v>
      </c>
      <c r="M131" s="391">
        <f>+'Lcc_BKK+DMK'!M131+Lcc_CNX!M131+Lcc_HDY!M131+Lcc_HKT!M131+Lcc_CEI!M131</f>
        <v>970</v>
      </c>
      <c r="N131" s="392">
        <f>+'Lcc_BKK+DMK'!N131+Lcc_CNX!N131+Lcc_HDY!N131+Lcc_HKT!N131+Lcc_CEI!N131</f>
        <v>991</v>
      </c>
      <c r="O131" s="185">
        <f t="shared" ref="O131" si="206">SUM(M131:N131)</f>
        <v>1961</v>
      </c>
      <c r="P131" s="389">
        <f>+'Lcc_BKK+DMK'!P131+Lcc_CNX!P131+Lcc_HDY!P131+Lcc_HKT!P131+Lcc_CEI!P131</f>
        <v>0</v>
      </c>
      <c r="Q131" s="183">
        <f t="shared" ref="Q131" si="207">O131+P131</f>
        <v>1961</v>
      </c>
      <c r="R131" s="391"/>
      <c r="S131" s="392"/>
      <c r="T131" s="185"/>
      <c r="U131" s="389"/>
      <c r="V131" s="183"/>
      <c r="W131" s="81"/>
    </row>
    <row r="132" spans="1:26" ht="13.5" thickBot="1">
      <c r="A132" s="355"/>
      <c r="K132" s="355"/>
      <c r="L132" s="61" t="s">
        <v>23</v>
      </c>
      <c r="M132" s="391">
        <f>+'Lcc_BKK+DMK'!M132+Lcc_CNX!M132+Lcc_HDY!M132+Lcc_HKT!M132+Lcc_CEI!M132</f>
        <v>875</v>
      </c>
      <c r="N132" s="392">
        <f>+'Lcc_BKK+DMK'!N132+Lcc_CNX!N132+Lcc_HDY!N132+Lcc_HKT!N132+Lcc_CEI!N132</f>
        <v>939</v>
      </c>
      <c r="O132" s="185">
        <f t="shared" ref="O132" si="208">SUM(M132:N132)</f>
        <v>1814</v>
      </c>
      <c r="P132" s="389">
        <f>+'Lcc_BKK+DMK'!P132+Lcc_CNX!P132+Lcc_HDY!P132+Lcc_HKT!P132+Lcc_CEI!P132</f>
        <v>0</v>
      </c>
      <c r="Q132" s="183">
        <f t="shared" ref="Q132" si="209">O132+P132</f>
        <v>1814</v>
      </c>
      <c r="R132" s="391"/>
      <c r="S132" s="392"/>
      <c r="T132" s="185"/>
      <c r="U132" s="389"/>
      <c r="V132" s="183"/>
      <c r="W132" s="81"/>
    </row>
    <row r="133" spans="1:26" ht="14.25" thickTop="1" thickBot="1">
      <c r="A133" s="353"/>
      <c r="L133" s="82" t="s">
        <v>24</v>
      </c>
      <c r="M133" s="83">
        <f>+M130+M131+M132</f>
        <v>2743</v>
      </c>
      <c r="N133" s="84">
        <f t="shared" ref="N133" si="210">+N130+N131+N132</f>
        <v>2855</v>
      </c>
      <c r="O133" s="184">
        <f t="shared" ref="O133" si="211">+O130+O131+O132</f>
        <v>5598</v>
      </c>
      <c r="P133" s="83">
        <f t="shared" ref="P133" si="212">+P130+P131+P132</f>
        <v>0</v>
      </c>
      <c r="Q133" s="184">
        <f t="shared" ref="Q133" si="213">+Q130+Q131+Q132</f>
        <v>5598</v>
      </c>
      <c r="R133" s="83"/>
      <c r="S133" s="84"/>
      <c r="T133" s="184"/>
      <c r="U133" s="83"/>
      <c r="V133" s="184"/>
      <c r="W133" s="85"/>
    </row>
    <row r="134" spans="1:26" ht="14.25" thickTop="1" thickBot="1">
      <c r="A134" s="353" t="str">
        <f>IF(ISERROR(F134/G134)," ",IF(F134/G134&gt;0.5,IF(F134/G134&lt;1.5," ","NOT OK"),"NOT OK"))</f>
        <v xml:space="preserve"> </v>
      </c>
      <c r="L134" s="82" t="s">
        <v>62</v>
      </c>
      <c r="M134" s="83">
        <f>M125+M129+M130+M131+M132</f>
        <v>8558</v>
      </c>
      <c r="N134" s="84">
        <f t="shared" ref="N134:Q134" si="214">N125+N129+N130+N131+N132</f>
        <v>9168</v>
      </c>
      <c r="O134" s="180">
        <f t="shared" si="214"/>
        <v>17726</v>
      </c>
      <c r="P134" s="83">
        <f t="shared" si="214"/>
        <v>1</v>
      </c>
      <c r="Q134" s="180">
        <f t="shared" si="214"/>
        <v>17727</v>
      </c>
      <c r="R134" s="83"/>
      <c r="S134" s="84"/>
      <c r="T134" s="180"/>
      <c r="U134" s="83"/>
      <c r="V134" s="180"/>
      <c r="W134" s="85"/>
      <c r="Y134" s="292"/>
      <c r="Z134" s="292"/>
    </row>
    <row r="135" spans="1:26" ht="14.25" thickTop="1" thickBot="1">
      <c r="A135" s="353"/>
      <c r="L135" s="82" t="s">
        <v>63</v>
      </c>
      <c r="M135" s="83">
        <f>+M120+M125+M129+M133</f>
        <v>10979</v>
      </c>
      <c r="N135" s="84">
        <f t="shared" ref="N135:Q135" si="215">+N120+N125+N129+N133</f>
        <v>12029</v>
      </c>
      <c r="O135" s="184">
        <f t="shared" si="215"/>
        <v>23008</v>
      </c>
      <c r="P135" s="83">
        <f t="shared" si="215"/>
        <v>3</v>
      </c>
      <c r="Q135" s="184">
        <f t="shared" si="215"/>
        <v>23011</v>
      </c>
      <c r="R135" s="83"/>
      <c r="S135" s="84"/>
      <c r="T135" s="184"/>
      <c r="U135" s="83"/>
      <c r="V135" s="184"/>
      <c r="W135" s="85"/>
      <c r="Y135" s="292"/>
      <c r="Z135" s="292"/>
    </row>
    <row r="136" spans="1:26" ht="14.25" thickTop="1" thickBot="1">
      <c r="L136" s="92" t="s">
        <v>60</v>
      </c>
      <c r="M136" s="57"/>
      <c r="N136" s="57"/>
      <c r="O136" s="57"/>
      <c r="P136" s="57"/>
      <c r="Q136" s="53"/>
      <c r="R136" s="53"/>
      <c r="S136" s="53"/>
      <c r="T136" s="53"/>
      <c r="U136" s="53"/>
      <c r="V136" s="53"/>
      <c r="W136" s="54"/>
    </row>
    <row r="137" spans="1:26" ht="13.5" thickTop="1">
      <c r="L137" s="675" t="s">
        <v>42</v>
      </c>
      <c r="M137" s="676"/>
      <c r="N137" s="676"/>
      <c r="O137" s="676"/>
      <c r="P137" s="676"/>
      <c r="Q137" s="676"/>
      <c r="R137" s="676"/>
      <c r="S137" s="676"/>
      <c r="T137" s="676"/>
      <c r="U137" s="676"/>
      <c r="V137" s="676"/>
      <c r="W137" s="677"/>
    </row>
    <row r="138" spans="1:26" ht="13.5" thickBot="1">
      <c r="L138" s="678" t="s">
        <v>45</v>
      </c>
      <c r="M138" s="679"/>
      <c r="N138" s="679"/>
      <c r="O138" s="679"/>
      <c r="P138" s="679"/>
      <c r="Q138" s="679"/>
      <c r="R138" s="679"/>
      <c r="S138" s="679"/>
      <c r="T138" s="679"/>
      <c r="U138" s="679"/>
      <c r="V138" s="679"/>
      <c r="W138" s="680"/>
    </row>
    <row r="139" spans="1:26" ht="14.25" thickTop="1" thickBot="1">
      <c r="L139" s="56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8" t="s">
        <v>34</v>
      </c>
    </row>
    <row r="140" spans="1:26" ht="14.25" thickTop="1" thickBot="1">
      <c r="L140" s="59"/>
      <c r="M140" s="198" t="s">
        <v>64</v>
      </c>
      <c r="N140" s="197"/>
      <c r="O140" s="198"/>
      <c r="P140" s="196"/>
      <c r="Q140" s="197"/>
      <c r="R140" s="196" t="s">
        <v>65</v>
      </c>
      <c r="S140" s="197"/>
      <c r="T140" s="198"/>
      <c r="U140" s="196"/>
      <c r="V140" s="196"/>
      <c r="W140" s="326" t="s">
        <v>2</v>
      </c>
    </row>
    <row r="141" spans="1:26" ht="13.5" thickTop="1">
      <c r="L141" s="61" t="s">
        <v>3</v>
      </c>
      <c r="M141" s="62"/>
      <c r="N141" s="63"/>
      <c r="O141" s="64"/>
      <c r="P141" s="65"/>
      <c r="Q141" s="101"/>
      <c r="R141" s="62"/>
      <c r="S141" s="63"/>
      <c r="T141" s="64"/>
      <c r="U141" s="65"/>
      <c r="V141" s="101"/>
      <c r="W141" s="327" t="s">
        <v>4</v>
      </c>
    </row>
    <row r="142" spans="1:26" ht="13.5" thickBot="1">
      <c r="L142" s="67"/>
      <c r="M142" s="68" t="s">
        <v>35</v>
      </c>
      <c r="N142" s="69" t="s">
        <v>36</v>
      </c>
      <c r="O142" s="70" t="s">
        <v>37</v>
      </c>
      <c r="P142" s="71" t="s">
        <v>32</v>
      </c>
      <c r="Q142" s="407" t="s">
        <v>7</v>
      </c>
      <c r="R142" s="68" t="s">
        <v>35</v>
      </c>
      <c r="S142" s="69" t="s">
        <v>36</v>
      </c>
      <c r="T142" s="70" t="s">
        <v>37</v>
      </c>
      <c r="U142" s="71" t="s">
        <v>32</v>
      </c>
      <c r="V142" s="194" t="s">
        <v>7</v>
      </c>
      <c r="W142" s="328"/>
    </row>
    <row r="143" spans="1:26" ht="5.25" customHeight="1" thickTop="1">
      <c r="L143" s="61"/>
      <c r="M143" s="73"/>
      <c r="N143" s="74"/>
      <c r="O143" s="75"/>
      <c r="P143" s="76"/>
      <c r="Q143" s="147"/>
      <c r="R143" s="73"/>
      <c r="S143" s="74"/>
      <c r="T143" s="75"/>
      <c r="U143" s="76"/>
      <c r="V143" s="147"/>
      <c r="W143" s="77"/>
    </row>
    <row r="144" spans="1:26">
      <c r="L144" s="61" t="s">
        <v>10</v>
      </c>
      <c r="M144" s="391">
        <f t="shared" ref="M144:N148" si="216">+M90+M117</f>
        <v>2440</v>
      </c>
      <c r="N144" s="392">
        <f t="shared" si="216"/>
        <v>5000</v>
      </c>
      <c r="O144" s="183">
        <f>M144+N144</f>
        <v>7440</v>
      </c>
      <c r="P144" s="389">
        <f>+P90+P117</f>
        <v>9</v>
      </c>
      <c r="Q144" s="191">
        <f>O144+P144</f>
        <v>7449</v>
      </c>
      <c r="R144" s="78">
        <f t="shared" ref="R144:S148" si="217">+R90+R117</f>
        <v>2932.3679999999999</v>
      </c>
      <c r="S144" s="79">
        <f t="shared" si="217"/>
        <v>5481.1939999999995</v>
      </c>
      <c r="T144" s="183">
        <f>R144+S144</f>
        <v>8413.5619999999999</v>
      </c>
      <c r="U144" s="80">
        <f>+U90+U117</f>
        <v>0</v>
      </c>
      <c r="V144" s="191">
        <f>T144+U144</f>
        <v>8413.5619999999999</v>
      </c>
      <c r="W144" s="81">
        <f>IF(Q144=0,0,((V144/Q144)-1)*100)</f>
        <v>12.948879044166993</v>
      </c>
    </row>
    <row r="145" spans="1:28">
      <c r="L145" s="61" t="s">
        <v>11</v>
      </c>
      <c r="M145" s="391">
        <f t="shared" si="216"/>
        <v>2557</v>
      </c>
      <c r="N145" s="392">
        <f t="shared" si="216"/>
        <v>5254</v>
      </c>
      <c r="O145" s="183">
        <f>M145+N145</f>
        <v>7811</v>
      </c>
      <c r="P145" s="389">
        <f>+P91+P118</f>
        <v>14</v>
      </c>
      <c r="Q145" s="191">
        <f>O145+P145</f>
        <v>7825</v>
      </c>
      <c r="R145" s="78">
        <f t="shared" si="217"/>
        <v>3172</v>
      </c>
      <c r="S145" s="79">
        <f t="shared" si="217"/>
        <v>5912</v>
      </c>
      <c r="T145" s="183">
        <f>R145+S145</f>
        <v>9084</v>
      </c>
      <c r="U145" s="80">
        <f>+U91+U118</f>
        <v>0</v>
      </c>
      <c r="V145" s="191">
        <f>T145+U145</f>
        <v>9084</v>
      </c>
      <c r="W145" s="81">
        <f>IF(Q145=0,0,((V145/Q145)-1)*100)</f>
        <v>16.089456869009577</v>
      </c>
      <c r="Z145" s="292"/>
    </row>
    <row r="146" spans="1:28" ht="13.5" thickBot="1">
      <c r="L146" s="67" t="s">
        <v>12</v>
      </c>
      <c r="M146" s="391">
        <f t="shared" si="216"/>
        <v>2627</v>
      </c>
      <c r="N146" s="392">
        <f t="shared" si="216"/>
        <v>5252</v>
      </c>
      <c r="O146" s="183">
        <f>M146+N146</f>
        <v>7879</v>
      </c>
      <c r="P146" s="389">
        <f>+P92+P119</f>
        <v>3</v>
      </c>
      <c r="Q146" s="191">
        <f>O146+P146</f>
        <v>7882</v>
      </c>
      <c r="R146" s="78">
        <f t="shared" si="217"/>
        <v>3057</v>
      </c>
      <c r="S146" s="79">
        <f t="shared" si="217"/>
        <v>5981</v>
      </c>
      <c r="T146" s="183">
        <f>R146+S146</f>
        <v>9038</v>
      </c>
      <c r="U146" s="80">
        <f>+U92+U119</f>
        <v>0</v>
      </c>
      <c r="V146" s="191">
        <f>T146+U146</f>
        <v>9038</v>
      </c>
      <c r="W146" s="81">
        <f>IF(Q146=0,0,((V146/Q146)-1)*100)</f>
        <v>14.666328343060142</v>
      </c>
      <c r="Z146" s="292"/>
    </row>
    <row r="147" spans="1:28" ht="14.25" thickTop="1" thickBot="1">
      <c r="L147" s="82" t="s">
        <v>57</v>
      </c>
      <c r="M147" s="83">
        <f t="shared" si="216"/>
        <v>7624</v>
      </c>
      <c r="N147" s="84">
        <f t="shared" si="216"/>
        <v>15506</v>
      </c>
      <c r="O147" s="184">
        <f>M147+N147</f>
        <v>23130</v>
      </c>
      <c r="P147" s="83">
        <f>+P93+P120</f>
        <v>26</v>
      </c>
      <c r="Q147" s="184">
        <f>O147+P147</f>
        <v>23156</v>
      </c>
      <c r="R147" s="83">
        <f t="shared" si="217"/>
        <v>9161.3680000000004</v>
      </c>
      <c r="S147" s="84">
        <f t="shared" si="217"/>
        <v>17374.194</v>
      </c>
      <c r="T147" s="184">
        <f>R147+S147</f>
        <v>26535.561999999998</v>
      </c>
      <c r="U147" s="83">
        <f>+U93+U120</f>
        <v>0</v>
      </c>
      <c r="V147" s="184">
        <f>T147+U147</f>
        <v>26535.561999999998</v>
      </c>
      <c r="W147" s="85">
        <f>IF(Q147=0,0,((V147/Q147)-1)*100)</f>
        <v>14.594757298324401</v>
      </c>
      <c r="Y147" s="292"/>
      <c r="Z147" s="292"/>
    </row>
    <row r="148" spans="1:28" ht="14.25" thickTop="1" thickBot="1">
      <c r="L148" s="61" t="s">
        <v>13</v>
      </c>
      <c r="M148" s="391">
        <f t="shared" si="216"/>
        <v>2723</v>
      </c>
      <c r="N148" s="392">
        <f t="shared" si="216"/>
        <v>4906</v>
      </c>
      <c r="O148" s="183">
        <f t="shared" ref="O148" si="218">M148+N148</f>
        <v>7629</v>
      </c>
      <c r="P148" s="389">
        <f>+P94+P121</f>
        <v>0</v>
      </c>
      <c r="Q148" s="191">
        <f t="shared" ref="Q148" si="219">O148+P148</f>
        <v>7629</v>
      </c>
      <c r="R148" s="78">
        <f t="shared" si="217"/>
        <v>2696</v>
      </c>
      <c r="S148" s="79">
        <f t="shared" si="217"/>
        <v>5189</v>
      </c>
      <c r="T148" s="183">
        <f t="shared" ref="T148" si="220">R148+S148</f>
        <v>7885</v>
      </c>
      <c r="U148" s="80">
        <f>+U94+U121</f>
        <v>0</v>
      </c>
      <c r="V148" s="191">
        <f t="shared" ref="V148" si="221">T148+U148</f>
        <v>7885</v>
      </c>
      <c r="W148" s="81">
        <f t="shared" ref="W148:W149" si="222">IF(Q148=0,0,((V148/Q148)-1)*100)</f>
        <v>3.3556167256521219</v>
      </c>
      <c r="X148" s="645"/>
      <c r="Y148" s="646"/>
      <c r="Z148" s="646"/>
      <c r="AA148" s="647"/>
    </row>
    <row r="149" spans="1:28" ht="14.25" thickTop="1" thickBot="1">
      <c r="A149" s="353"/>
      <c r="L149" s="82" t="s">
        <v>67</v>
      </c>
      <c r="M149" s="83">
        <f>+M147+M148</f>
        <v>10347</v>
      </c>
      <c r="N149" s="84">
        <f t="shared" ref="N149:V149" si="223">+N147+N148</f>
        <v>20412</v>
      </c>
      <c r="O149" s="184">
        <f t="shared" si="223"/>
        <v>30759</v>
      </c>
      <c r="P149" s="83">
        <f t="shared" si="223"/>
        <v>26</v>
      </c>
      <c r="Q149" s="184">
        <f t="shared" si="223"/>
        <v>30785</v>
      </c>
      <c r="R149" s="83">
        <f t="shared" si="223"/>
        <v>11857.368</v>
      </c>
      <c r="S149" s="84">
        <f t="shared" si="223"/>
        <v>22563.194</v>
      </c>
      <c r="T149" s="184">
        <f t="shared" si="223"/>
        <v>34420.561999999998</v>
      </c>
      <c r="U149" s="83">
        <f t="shared" si="223"/>
        <v>0</v>
      </c>
      <c r="V149" s="184">
        <f t="shared" si="223"/>
        <v>34420.561999999998</v>
      </c>
      <c r="W149" s="85">
        <f t="shared" si="222"/>
        <v>11.809524118889069</v>
      </c>
      <c r="X149" s="645"/>
      <c r="Y149" s="646"/>
      <c r="Z149" s="646"/>
      <c r="AA149" s="647"/>
    </row>
    <row r="150" spans="1:28" ht="13.5" thickTop="1">
      <c r="L150" s="61" t="s">
        <v>14</v>
      </c>
      <c r="M150" s="391">
        <f>+M96+M123</f>
        <v>2501</v>
      </c>
      <c r="N150" s="392">
        <f>+N96+N123</f>
        <v>4806</v>
      </c>
      <c r="O150" s="183">
        <f>M150+N150</f>
        <v>7307</v>
      </c>
      <c r="P150" s="389">
        <f>+P96+P123</f>
        <v>13</v>
      </c>
      <c r="Q150" s="191">
        <f>O150+P150</f>
        <v>7320</v>
      </c>
      <c r="R150" s="78"/>
      <c r="S150" s="79"/>
      <c r="T150" s="183"/>
      <c r="U150" s="80"/>
      <c r="V150" s="191"/>
      <c r="W150" s="81"/>
      <c r="Y150" s="292"/>
      <c r="Z150" s="292"/>
      <c r="AB150" s="292"/>
    </row>
    <row r="151" spans="1:28" ht="13.5" thickBot="1">
      <c r="L151" s="61" t="s">
        <v>15</v>
      </c>
      <c r="M151" s="391">
        <f>+M97+M124</f>
        <v>3305</v>
      </c>
      <c r="N151" s="392">
        <f>+N97+N124</f>
        <v>5925</v>
      </c>
      <c r="O151" s="183">
        <f>M151+N151</f>
        <v>9230</v>
      </c>
      <c r="P151" s="389">
        <f>+P97+P124</f>
        <v>21</v>
      </c>
      <c r="Q151" s="191">
        <f>O151+P151</f>
        <v>9251</v>
      </c>
      <c r="R151" s="78"/>
      <c r="S151" s="79"/>
      <c r="T151" s="183"/>
      <c r="U151" s="80"/>
      <c r="V151" s="191"/>
      <c r="W151" s="81"/>
      <c r="Y151" s="292"/>
      <c r="Z151" s="292"/>
    </row>
    <row r="152" spans="1:28" ht="14.25" thickTop="1" thickBot="1">
      <c r="A152" s="353"/>
      <c r="L152" s="82" t="s">
        <v>61</v>
      </c>
      <c r="M152" s="83">
        <f>+M148+M150+M151</f>
        <v>8529</v>
      </c>
      <c r="N152" s="84">
        <f t="shared" ref="N152" si="224">+N148+N150+N151</f>
        <v>15637</v>
      </c>
      <c r="O152" s="184">
        <f t="shared" ref="O152" si="225">+O148+O150+O151</f>
        <v>24166</v>
      </c>
      <c r="P152" s="83">
        <f t="shared" ref="P152" si="226">+P148+P150+P151</f>
        <v>34</v>
      </c>
      <c r="Q152" s="184">
        <f t="shared" ref="Q152" si="227">+Q148+Q150+Q151</f>
        <v>24200</v>
      </c>
      <c r="R152" s="83"/>
      <c r="S152" s="84"/>
      <c r="T152" s="184"/>
      <c r="U152" s="83"/>
      <c r="V152" s="184"/>
      <c r="W152" s="85"/>
      <c r="Y152" s="292"/>
      <c r="Z152" s="292"/>
    </row>
    <row r="153" spans="1:28" ht="13.5" thickTop="1">
      <c r="L153" s="61" t="s">
        <v>16</v>
      </c>
      <c r="M153" s="391">
        <f t="shared" ref="M153:N155" si="228">+M99+M126</f>
        <v>2993</v>
      </c>
      <c r="N153" s="392">
        <f t="shared" si="228"/>
        <v>5541</v>
      </c>
      <c r="O153" s="183">
        <f t="shared" ref="O153" si="229">M153+N153</f>
        <v>8534</v>
      </c>
      <c r="P153" s="389">
        <f>+P99+P126</f>
        <v>0</v>
      </c>
      <c r="Q153" s="191">
        <f t="shared" ref="Q153" si="230">O153+P153</f>
        <v>8534</v>
      </c>
      <c r="R153" s="78"/>
      <c r="S153" s="79"/>
      <c r="T153" s="183"/>
      <c r="U153" s="80"/>
      <c r="V153" s="191"/>
      <c r="W153" s="81"/>
      <c r="Y153" s="292"/>
      <c r="Z153" s="292"/>
    </row>
    <row r="154" spans="1:28">
      <c r="L154" s="61" t="s">
        <v>17</v>
      </c>
      <c r="M154" s="391">
        <f t="shared" si="228"/>
        <v>2849</v>
      </c>
      <c r="N154" s="392">
        <f t="shared" si="228"/>
        <v>5795</v>
      </c>
      <c r="O154" s="183">
        <f>M154+N154</f>
        <v>8644</v>
      </c>
      <c r="P154" s="389">
        <f>+P100+P127</f>
        <v>2</v>
      </c>
      <c r="Q154" s="191">
        <f>O154+P154</f>
        <v>8646</v>
      </c>
      <c r="R154" s="78"/>
      <c r="S154" s="79"/>
      <c r="T154" s="183"/>
      <c r="U154" s="80"/>
      <c r="V154" s="191"/>
      <c r="W154" s="81"/>
      <c r="Y154" s="292"/>
      <c r="Z154" s="292"/>
    </row>
    <row r="155" spans="1:28" ht="13.5" thickBot="1">
      <c r="L155" s="61" t="s">
        <v>18</v>
      </c>
      <c r="M155" s="391">
        <f t="shared" si="228"/>
        <v>2823</v>
      </c>
      <c r="N155" s="392">
        <f t="shared" si="228"/>
        <v>5353</v>
      </c>
      <c r="O155" s="185">
        <f>M155+N155</f>
        <v>8176</v>
      </c>
      <c r="P155" s="86">
        <f>+P101+P128</f>
        <v>1</v>
      </c>
      <c r="Q155" s="191">
        <f>O155+P155</f>
        <v>8177</v>
      </c>
      <c r="R155" s="78"/>
      <c r="S155" s="79"/>
      <c r="T155" s="185"/>
      <c r="U155" s="86"/>
      <c r="V155" s="191"/>
      <c r="W155" s="81"/>
      <c r="Y155" s="292"/>
      <c r="Z155" s="292"/>
    </row>
    <row r="156" spans="1:28" ht="14.25" thickTop="1" thickBot="1">
      <c r="A156" s="353"/>
      <c r="L156" s="87" t="s">
        <v>19</v>
      </c>
      <c r="M156" s="88">
        <f>+M153+M154+M155</f>
        <v>8665</v>
      </c>
      <c r="N156" s="88">
        <f t="shared" ref="N156" si="231">+N153+N154+N155</f>
        <v>16689</v>
      </c>
      <c r="O156" s="186">
        <f t="shared" ref="O156" si="232">+O153+O154+O155</f>
        <v>25354</v>
      </c>
      <c r="P156" s="89">
        <f t="shared" ref="P156" si="233">+P153+P154+P155</f>
        <v>3</v>
      </c>
      <c r="Q156" s="186">
        <f t="shared" ref="Q156" si="234">+Q153+Q154+Q155</f>
        <v>25357</v>
      </c>
      <c r="R156" s="88"/>
      <c r="S156" s="88"/>
      <c r="T156" s="186"/>
      <c r="U156" s="89"/>
      <c r="V156" s="186"/>
      <c r="W156" s="90"/>
      <c r="Y156" s="292"/>
      <c r="Z156" s="292"/>
    </row>
    <row r="157" spans="1:28" ht="13.5" thickTop="1">
      <c r="A157" s="353"/>
      <c r="L157" s="61" t="s">
        <v>21</v>
      </c>
      <c r="M157" s="391">
        <f t="shared" ref="M157:N159" si="235">+M103+M130</f>
        <v>3037</v>
      </c>
      <c r="N157" s="392">
        <f t="shared" si="235"/>
        <v>4972</v>
      </c>
      <c r="O157" s="185">
        <f>M157+N157</f>
        <v>8009</v>
      </c>
      <c r="P157" s="91">
        <f>+P103+P130</f>
        <v>0</v>
      </c>
      <c r="Q157" s="191">
        <f>O157+P157</f>
        <v>8009</v>
      </c>
      <c r="R157" s="78"/>
      <c r="S157" s="79"/>
      <c r="T157" s="185"/>
      <c r="U157" s="91"/>
      <c r="V157" s="191"/>
      <c r="W157" s="81"/>
    </row>
    <row r="158" spans="1:28">
      <c r="A158" s="353"/>
      <c r="L158" s="61" t="s">
        <v>22</v>
      </c>
      <c r="M158" s="391">
        <f t="shared" si="235"/>
        <v>2952</v>
      </c>
      <c r="N158" s="392">
        <f t="shared" si="235"/>
        <v>4581</v>
      </c>
      <c r="O158" s="185">
        <f t="shared" ref="O158" si="236">M158+N158</f>
        <v>7533</v>
      </c>
      <c r="P158" s="389">
        <f>+P104+P131</f>
        <v>6</v>
      </c>
      <c r="Q158" s="191">
        <f t="shared" ref="Q158" si="237">O158+P158</f>
        <v>7539</v>
      </c>
      <c r="R158" s="391"/>
      <c r="S158" s="392"/>
      <c r="T158" s="185"/>
      <c r="U158" s="389"/>
      <c r="V158" s="191"/>
      <c r="W158" s="81"/>
    </row>
    <row r="159" spans="1:28" ht="13.5" thickBot="1">
      <c r="A159" s="355"/>
      <c r="K159" s="355"/>
      <c r="L159" s="61" t="s">
        <v>23</v>
      </c>
      <c r="M159" s="391">
        <f t="shared" si="235"/>
        <v>2941</v>
      </c>
      <c r="N159" s="392">
        <f t="shared" si="235"/>
        <v>4767</v>
      </c>
      <c r="O159" s="185">
        <f t="shared" ref="O159" si="238">M159+N159</f>
        <v>7708</v>
      </c>
      <c r="P159" s="389">
        <f>+P105+P132</f>
        <v>0</v>
      </c>
      <c r="Q159" s="191">
        <f t="shared" ref="Q159" si="239">O159+P159</f>
        <v>7708</v>
      </c>
      <c r="R159" s="78"/>
      <c r="S159" s="79"/>
      <c r="T159" s="185"/>
      <c r="U159" s="80"/>
      <c r="V159" s="191"/>
      <c r="W159" s="81"/>
    </row>
    <row r="160" spans="1:28" ht="14.25" thickTop="1" thickBot="1">
      <c r="A160" s="353"/>
      <c r="L160" s="82" t="s">
        <v>24</v>
      </c>
      <c r="M160" s="83">
        <f>+M157+M158+M159</f>
        <v>8930</v>
      </c>
      <c r="N160" s="84">
        <f t="shared" ref="N160" si="240">+N157+N158+N159</f>
        <v>14320</v>
      </c>
      <c r="O160" s="184">
        <f t="shared" ref="O160" si="241">+O157+O158+O159</f>
        <v>23250</v>
      </c>
      <c r="P160" s="83">
        <f t="shared" ref="P160" si="242">+P157+P158+P159</f>
        <v>6</v>
      </c>
      <c r="Q160" s="184">
        <f t="shared" ref="Q160" si="243">+Q157+Q158+Q159</f>
        <v>23256</v>
      </c>
      <c r="R160" s="83"/>
      <c r="S160" s="84"/>
      <c r="T160" s="184"/>
      <c r="U160" s="83"/>
      <c r="V160" s="184"/>
      <c r="W160" s="85"/>
    </row>
    <row r="161" spans="1:26" ht="14.25" thickTop="1" thickBot="1">
      <c r="A161" s="353" t="str">
        <f>IF(ISERROR(F161/G161)," ",IF(F161/G161&gt;0.5,IF(F161/G161&lt;1.5," ","NOT OK"),"NOT OK"))</f>
        <v xml:space="preserve"> </v>
      </c>
      <c r="L161" s="82" t="s">
        <v>62</v>
      </c>
      <c r="M161" s="83">
        <f>M152+M156+M157+M158+M159</f>
        <v>26124</v>
      </c>
      <c r="N161" s="84">
        <f t="shared" ref="N161:Q161" si="244">N152+N156+N157+N158+N159</f>
        <v>46646</v>
      </c>
      <c r="O161" s="180">
        <f t="shared" si="244"/>
        <v>72770</v>
      </c>
      <c r="P161" s="83">
        <f t="shared" si="244"/>
        <v>43</v>
      </c>
      <c r="Q161" s="180">
        <f t="shared" si="244"/>
        <v>72813</v>
      </c>
      <c r="R161" s="83"/>
      <c r="S161" s="84"/>
      <c r="T161" s="180"/>
      <c r="U161" s="83"/>
      <c r="V161" s="180"/>
      <c r="W161" s="85"/>
      <c r="Y161" s="292"/>
      <c r="Z161" s="292"/>
    </row>
    <row r="162" spans="1:26" ht="14.25" thickTop="1" thickBot="1">
      <c r="A162" s="353"/>
      <c r="L162" s="82" t="s">
        <v>63</v>
      </c>
      <c r="M162" s="83">
        <f>+M147+M152+M156+M160</f>
        <v>33748</v>
      </c>
      <c r="N162" s="84">
        <f t="shared" ref="N162:Q162" si="245">+N147+N152+N156+N160</f>
        <v>62152</v>
      </c>
      <c r="O162" s="184">
        <f t="shared" si="245"/>
        <v>95900</v>
      </c>
      <c r="P162" s="83">
        <f t="shared" si="245"/>
        <v>69</v>
      </c>
      <c r="Q162" s="184">
        <f t="shared" si="245"/>
        <v>95969</v>
      </c>
      <c r="R162" s="83"/>
      <c r="S162" s="84"/>
      <c r="T162" s="184"/>
      <c r="U162" s="83"/>
      <c r="V162" s="184"/>
      <c r="W162" s="85"/>
      <c r="Y162" s="292"/>
      <c r="Z162" s="292"/>
    </row>
    <row r="163" spans="1:26" ht="14.25" thickTop="1" thickBot="1">
      <c r="L163" s="92" t="s">
        <v>60</v>
      </c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</row>
    <row r="164" spans="1:26" ht="13.5" thickTop="1">
      <c r="L164" s="687" t="s">
        <v>54</v>
      </c>
      <c r="M164" s="688"/>
      <c r="N164" s="688"/>
      <c r="O164" s="688"/>
      <c r="P164" s="688"/>
      <c r="Q164" s="688"/>
      <c r="R164" s="688"/>
      <c r="S164" s="688"/>
      <c r="T164" s="688"/>
      <c r="U164" s="688"/>
      <c r="V164" s="688"/>
      <c r="W164" s="689"/>
    </row>
    <row r="165" spans="1:26" ht="13.5" customHeight="1" thickBot="1">
      <c r="L165" s="690" t="s">
        <v>51</v>
      </c>
      <c r="M165" s="691"/>
      <c r="N165" s="691"/>
      <c r="O165" s="691"/>
      <c r="P165" s="691"/>
      <c r="Q165" s="691"/>
      <c r="R165" s="691"/>
      <c r="S165" s="691"/>
      <c r="T165" s="691"/>
      <c r="U165" s="691"/>
      <c r="V165" s="691"/>
      <c r="W165" s="692"/>
    </row>
    <row r="166" spans="1:26" ht="14.25" thickTop="1" thickBot="1">
      <c r="L166" s="220"/>
      <c r="M166" s="221"/>
      <c r="N166" s="221"/>
      <c r="O166" s="221"/>
      <c r="P166" s="221"/>
      <c r="Q166" s="221"/>
      <c r="R166" s="221"/>
      <c r="S166" s="221"/>
      <c r="T166" s="221"/>
      <c r="U166" s="221"/>
      <c r="V166" s="221"/>
      <c r="W166" s="222" t="s">
        <v>34</v>
      </c>
    </row>
    <row r="167" spans="1:26" ht="14.25" thickTop="1" thickBot="1">
      <c r="L167" s="223"/>
      <c r="M167" s="224" t="s">
        <v>64</v>
      </c>
      <c r="N167" s="225"/>
      <c r="O167" s="263"/>
      <c r="P167" s="224"/>
      <c r="Q167" s="224"/>
      <c r="R167" s="224" t="s">
        <v>65</v>
      </c>
      <c r="S167" s="225"/>
      <c r="T167" s="263"/>
      <c r="U167" s="224"/>
      <c r="V167" s="224"/>
      <c r="W167" s="323" t="s">
        <v>2</v>
      </c>
    </row>
    <row r="168" spans="1:26" ht="13.5" thickTop="1">
      <c r="L168" s="227" t="s">
        <v>3</v>
      </c>
      <c r="M168" s="228"/>
      <c r="N168" s="229"/>
      <c r="O168" s="230"/>
      <c r="P168" s="231"/>
      <c r="Q168" s="230"/>
      <c r="R168" s="228"/>
      <c r="S168" s="229"/>
      <c r="T168" s="230"/>
      <c r="U168" s="231"/>
      <c r="V168" s="230"/>
      <c r="W168" s="324" t="s">
        <v>4</v>
      </c>
    </row>
    <row r="169" spans="1:26" ht="13.5" thickBot="1">
      <c r="L169" s="233"/>
      <c r="M169" s="234" t="s">
        <v>35</v>
      </c>
      <c r="N169" s="235" t="s">
        <v>36</v>
      </c>
      <c r="O169" s="236" t="s">
        <v>37</v>
      </c>
      <c r="P169" s="237" t="s">
        <v>32</v>
      </c>
      <c r="Q169" s="236" t="s">
        <v>7</v>
      </c>
      <c r="R169" s="234" t="s">
        <v>35</v>
      </c>
      <c r="S169" s="235" t="s">
        <v>36</v>
      </c>
      <c r="T169" s="236" t="s">
        <v>37</v>
      </c>
      <c r="U169" s="237" t="s">
        <v>32</v>
      </c>
      <c r="V169" s="236" t="s">
        <v>7</v>
      </c>
      <c r="W169" s="325"/>
    </row>
    <row r="170" spans="1:26" ht="5.25" customHeight="1" thickTop="1">
      <c r="L170" s="227"/>
      <c r="M170" s="239"/>
      <c r="N170" s="240"/>
      <c r="O170" s="241"/>
      <c r="P170" s="242"/>
      <c r="Q170" s="241"/>
      <c r="R170" s="239"/>
      <c r="S170" s="240"/>
      <c r="T170" s="241"/>
      <c r="U170" s="242"/>
      <c r="V170" s="241"/>
      <c r="W170" s="243"/>
    </row>
    <row r="171" spans="1:26">
      <c r="L171" s="227" t="s">
        <v>10</v>
      </c>
      <c r="M171" s="399">
        <f>'Lcc_BKK+DMK'!M171+Lcc_CNX!M171+Lcc_HDY!M171+Lcc_HKT!M171+Lcc_CEI!M171</f>
        <v>0</v>
      </c>
      <c r="N171" s="400">
        <f>'Lcc_BKK+DMK'!N171+Lcc_CNX!N171+Lcc_HDY!N171+Lcc_HKT!N171+Lcc_CEI!N171</f>
        <v>1</v>
      </c>
      <c r="O171" s="254">
        <f>SUM(M171:N171)</f>
        <v>1</v>
      </c>
      <c r="P171" s="402">
        <f>+'Lcc_BKK+DMK'!P171+Lcc_CNX!P171+Lcc_HDY!P171+Lcc_HKT!P171+Lcc_CEI!P171</f>
        <v>0</v>
      </c>
      <c r="Q171" s="401">
        <f>O171+P171</f>
        <v>1</v>
      </c>
      <c r="R171" s="244">
        <f>'Lcc_BKK+DMK'!R171+Lcc_CNX!R171+Lcc_HDY!R171+Lcc_HKT!R171+Lcc_CEI!R171</f>
        <v>2</v>
      </c>
      <c r="S171" s="245">
        <f>'Lcc_BKK+DMK'!S171+Lcc_CNX!S171+Lcc_HDY!S171+Lcc_HKT!S171+Lcc_CEI!S171</f>
        <v>0</v>
      </c>
      <c r="T171" s="254">
        <f>SUM(R171:S171)</f>
        <v>2</v>
      </c>
      <c r="U171" s="247">
        <f>+'Lcc_BKK+DMK'!U171+Lcc_CNX!U171+Lcc_HDY!U171+Lcc_HKT!U171+Lcc_CEI!U171</f>
        <v>0</v>
      </c>
      <c r="V171" s="246">
        <f>T171+U171</f>
        <v>2</v>
      </c>
      <c r="W171" s="248">
        <f>IF(Q171=0,0,((V171/Q171)-1)*100)</f>
        <v>100</v>
      </c>
    </row>
    <row r="172" spans="1:26">
      <c r="L172" s="227" t="s">
        <v>11</v>
      </c>
      <c r="M172" s="399">
        <f>'Lcc_BKK+DMK'!M172+Lcc_CNX!M172+Lcc_HDY!M172+Lcc_HKT!M172+Lcc_CEI!M172</f>
        <v>0</v>
      </c>
      <c r="N172" s="400">
        <f>'Lcc_BKK+DMK'!N172+Lcc_CNX!N172+Lcc_HDY!N172+Lcc_HKT!N172+Lcc_CEI!N172</f>
        <v>14</v>
      </c>
      <c r="O172" s="254">
        <f t="shared" ref="O172:O173" si="246">SUM(M172:N172)</f>
        <v>14</v>
      </c>
      <c r="P172" s="402">
        <f>+'Lcc_BKK+DMK'!P172+Lcc_CNX!P172+Lcc_HDY!P172+Lcc_HKT!P172+Lcc_CEI!P172</f>
        <v>0</v>
      </c>
      <c r="Q172" s="401">
        <f t="shared" ref="Q172:Q173" si="247">O172+P172</f>
        <v>14</v>
      </c>
      <c r="R172" s="399">
        <f>'Lcc_BKK+DMK'!R172+Lcc_CNX!R172+Lcc_HDY!R172+Lcc_HKT!R172+Lcc_CEI!R172</f>
        <v>2</v>
      </c>
      <c r="S172" s="400">
        <f>'Lcc_BKK+DMK'!S172+Lcc_CNX!S172+Lcc_HDY!S172+Lcc_HKT!S172+Lcc_CEI!S172</f>
        <v>7</v>
      </c>
      <c r="T172" s="254">
        <f t="shared" ref="T172:T173" si="248">SUM(R172:S172)</f>
        <v>9</v>
      </c>
      <c r="U172" s="402">
        <f>+'Lcc_BKK+DMK'!U172+Lcc_CNX!U172+Lcc_HDY!U172+Lcc_HKT!U172+Lcc_CEI!U172</f>
        <v>0</v>
      </c>
      <c r="V172" s="401">
        <f t="shared" ref="V172:V173" si="249">T172+U172</f>
        <v>9</v>
      </c>
      <c r="W172" s="248">
        <f t="shared" ref="W172:W173" si="250">IF(Q172=0,0,((V172/Q172)-1)*100)</f>
        <v>-35.714285714285708</v>
      </c>
    </row>
    <row r="173" spans="1:26" ht="13.5" thickBot="1">
      <c r="L173" s="233" t="s">
        <v>12</v>
      </c>
      <c r="M173" s="399">
        <f>'Lcc_BKK+DMK'!M173+Lcc_CNX!M173+Lcc_HDY!M173+Lcc_HKT!M173+Lcc_CEI!M173</f>
        <v>0</v>
      </c>
      <c r="N173" s="400">
        <f>'Lcc_BKK+DMK'!N173+Lcc_CNX!N173+Lcc_HDY!N173+Lcc_HKT!N173+Lcc_CEI!N173</f>
        <v>0</v>
      </c>
      <c r="O173" s="254">
        <f t="shared" si="246"/>
        <v>0</v>
      </c>
      <c r="P173" s="402">
        <f>+'Lcc_BKK+DMK'!P173+Lcc_CNX!P173+Lcc_HDY!P173+Lcc_HKT!P173+Lcc_CEI!P173</f>
        <v>0</v>
      </c>
      <c r="Q173" s="401">
        <f t="shared" si="247"/>
        <v>0</v>
      </c>
      <c r="R173" s="399">
        <f>'Lcc_BKK+DMK'!R173+Lcc_CNX!R173+Lcc_HDY!R173+Lcc_HKT!R173+Lcc_CEI!R173</f>
        <v>3</v>
      </c>
      <c r="S173" s="400">
        <f>'Lcc_BKK+DMK'!S173+Lcc_CNX!S173+Lcc_HDY!S173+Lcc_HKT!S173+Lcc_CEI!S173</f>
        <v>9</v>
      </c>
      <c r="T173" s="254">
        <f t="shared" si="248"/>
        <v>12</v>
      </c>
      <c r="U173" s="402">
        <f>+'Lcc_BKK+DMK'!U173+Lcc_CNX!U173+Lcc_HDY!U173+Lcc_HKT!U173+Lcc_CEI!U173</f>
        <v>0</v>
      </c>
      <c r="V173" s="401">
        <f t="shared" si="249"/>
        <v>12</v>
      </c>
      <c r="W173" s="248">
        <f t="shared" si="250"/>
        <v>0</v>
      </c>
    </row>
    <row r="174" spans="1:26" ht="14.25" thickTop="1" thickBot="1">
      <c r="L174" s="249" t="s">
        <v>57</v>
      </c>
      <c r="M174" s="250">
        <f t="shared" ref="M174:Q174" si="251">+M171+M172+M173</f>
        <v>0</v>
      </c>
      <c r="N174" s="251">
        <f t="shared" si="251"/>
        <v>15</v>
      </c>
      <c r="O174" s="252">
        <f t="shared" si="251"/>
        <v>15</v>
      </c>
      <c r="P174" s="250">
        <f t="shared" si="251"/>
        <v>0</v>
      </c>
      <c r="Q174" s="252">
        <f t="shared" si="251"/>
        <v>15</v>
      </c>
      <c r="R174" s="250">
        <f t="shared" ref="R174:V174" si="252">+R171+R172+R173</f>
        <v>7</v>
      </c>
      <c r="S174" s="251">
        <f t="shared" si="252"/>
        <v>16</v>
      </c>
      <c r="T174" s="252">
        <f t="shared" si="252"/>
        <v>23</v>
      </c>
      <c r="U174" s="250">
        <f t="shared" si="252"/>
        <v>0</v>
      </c>
      <c r="V174" s="252">
        <f t="shared" si="252"/>
        <v>23</v>
      </c>
      <c r="W174" s="253">
        <f t="shared" ref="W174:W176" si="253">IF(Q174=0,0,((V174/Q174)-1)*100)</f>
        <v>53.333333333333343</v>
      </c>
    </row>
    <row r="175" spans="1:26" ht="14.25" thickTop="1" thickBot="1">
      <c r="L175" s="227" t="s">
        <v>13</v>
      </c>
      <c r="M175" s="399">
        <f>'Lcc_BKK+DMK'!M175+Lcc_CNX!M175+Lcc_HDY!M175+Lcc_HKT!M175+Lcc_CEI!M175</f>
        <v>0</v>
      </c>
      <c r="N175" s="400">
        <f>'Lcc_BKK+DMK'!N175+Lcc_CNX!N175+Lcc_HDY!N175+Lcc_HKT!N175+Lcc_CEI!N175</f>
        <v>1</v>
      </c>
      <c r="O175" s="254">
        <f t="shared" ref="O175:O177" si="254">SUM(M175:N175)</f>
        <v>1</v>
      </c>
      <c r="P175" s="402">
        <f>+'Lcc_BKK+DMK'!P175+Lcc_CNX!P175+Lcc_HDY!P175+Lcc_HKT!P175+Lcc_CEI!P175</f>
        <v>0</v>
      </c>
      <c r="Q175" s="401">
        <f t="shared" ref="Q175:Q177" si="255">O175+P175</f>
        <v>1</v>
      </c>
      <c r="R175" s="399">
        <f>'Lcc_BKK+DMK'!R175+Lcc_CNX!R175+Lcc_HDY!R175+Lcc_HKT!R175+Lcc_CEI!R175</f>
        <v>3</v>
      </c>
      <c r="S175" s="400">
        <f>'Lcc_BKK+DMK'!S175+Lcc_CNX!S175+Lcc_HDY!S175+Lcc_HKT!S175+Lcc_CEI!S175</f>
        <v>0</v>
      </c>
      <c r="T175" s="254">
        <f t="shared" ref="T175" si="256">SUM(R175:S175)</f>
        <v>3</v>
      </c>
      <c r="U175" s="402">
        <f>+'Lcc_BKK+DMK'!U175+Lcc_CNX!U175+Lcc_HDY!U175+Lcc_HKT!U175+Lcc_CEI!U175</f>
        <v>0</v>
      </c>
      <c r="V175" s="401">
        <f t="shared" ref="V175" si="257">T175+U175</f>
        <v>3</v>
      </c>
      <c r="W175" s="248">
        <f t="shared" si="253"/>
        <v>200</v>
      </c>
    </row>
    <row r="176" spans="1:26" ht="14.25" thickTop="1" thickBot="1">
      <c r="L176" s="249" t="s">
        <v>68</v>
      </c>
      <c r="M176" s="250">
        <f>+M174+M175</f>
        <v>0</v>
      </c>
      <c r="N176" s="251">
        <f t="shared" ref="N176:V176" si="258">+N174+N175</f>
        <v>16</v>
      </c>
      <c r="O176" s="252">
        <f t="shared" si="258"/>
        <v>16</v>
      </c>
      <c r="P176" s="250">
        <f t="shared" si="258"/>
        <v>0</v>
      </c>
      <c r="Q176" s="252">
        <f t="shared" si="258"/>
        <v>16</v>
      </c>
      <c r="R176" s="250">
        <f t="shared" si="258"/>
        <v>10</v>
      </c>
      <c r="S176" s="251">
        <f t="shared" si="258"/>
        <v>16</v>
      </c>
      <c r="T176" s="252">
        <f t="shared" si="258"/>
        <v>26</v>
      </c>
      <c r="U176" s="250">
        <f t="shared" si="258"/>
        <v>0</v>
      </c>
      <c r="V176" s="252">
        <f t="shared" si="258"/>
        <v>26</v>
      </c>
      <c r="W176" s="253">
        <f t="shared" si="253"/>
        <v>62.5</v>
      </c>
    </row>
    <row r="177" spans="1:27" ht="13.5" thickTop="1">
      <c r="L177" s="227" t="s">
        <v>14</v>
      </c>
      <c r="M177" s="399">
        <f>'Lcc_BKK+DMK'!M177+Lcc_CNX!M177+Lcc_HDY!M177+Lcc_HKT!M177+Lcc_CEI!M177</f>
        <v>0</v>
      </c>
      <c r="N177" s="400">
        <f>'Lcc_BKK+DMK'!N177+Lcc_CNX!N177+Lcc_HDY!N177+Lcc_HKT!N177+Lcc_CEI!N177</f>
        <v>1</v>
      </c>
      <c r="O177" s="254">
        <f t="shared" si="254"/>
        <v>1</v>
      </c>
      <c r="P177" s="402">
        <f>+'Lcc_BKK+DMK'!P177+Lcc_CNX!P177+Lcc_HDY!P177+Lcc_HKT!P177+Lcc_CEI!P177</f>
        <v>0</v>
      </c>
      <c r="Q177" s="401">
        <f t="shared" si="255"/>
        <v>1</v>
      </c>
      <c r="R177" s="399"/>
      <c r="S177" s="400"/>
      <c r="T177" s="254"/>
      <c r="U177" s="402"/>
      <c r="V177" s="401"/>
      <c r="W177" s="248"/>
    </row>
    <row r="178" spans="1:27" ht="13.5" thickBot="1">
      <c r="L178" s="227" t="s">
        <v>15</v>
      </c>
      <c r="M178" s="399">
        <f>'Lcc_BKK+DMK'!M178+Lcc_CNX!M178+Lcc_HDY!M178+Lcc_HKT!M178+Lcc_CEI!M178</f>
        <v>0</v>
      </c>
      <c r="N178" s="400">
        <f>'Lcc_BKK+DMK'!N178+Lcc_CNX!N178+Lcc_HDY!N178+Lcc_HKT!N178+Lcc_CEI!N178</f>
        <v>4</v>
      </c>
      <c r="O178" s="254">
        <f>SUM(M178:N178)</f>
        <v>4</v>
      </c>
      <c r="P178" s="402">
        <f>+'Lcc_BKK+DMK'!P178+Lcc_CNX!P178+Lcc_HDY!P178+Lcc_HKT!P178+Lcc_CEI!P178</f>
        <v>0</v>
      </c>
      <c r="Q178" s="401">
        <f>O178+P178</f>
        <v>4</v>
      </c>
      <c r="R178" s="399"/>
      <c r="S178" s="400"/>
      <c r="T178" s="254"/>
      <c r="U178" s="402"/>
      <c r="V178" s="401"/>
      <c r="W178" s="248"/>
    </row>
    <row r="179" spans="1:27" ht="14.25" thickTop="1" thickBot="1">
      <c r="L179" s="249" t="s">
        <v>61</v>
      </c>
      <c r="M179" s="250">
        <f>+M175+M177+M178</f>
        <v>0</v>
      </c>
      <c r="N179" s="251">
        <f t="shared" ref="N179:Q179" si="259">+N175+N177+N178</f>
        <v>6</v>
      </c>
      <c r="O179" s="252">
        <f t="shared" si="259"/>
        <v>6</v>
      </c>
      <c r="P179" s="250">
        <f t="shared" si="259"/>
        <v>0</v>
      </c>
      <c r="Q179" s="252">
        <f t="shared" si="259"/>
        <v>6</v>
      </c>
      <c r="R179" s="250"/>
      <c r="S179" s="251"/>
      <c r="T179" s="252"/>
      <c r="U179" s="250"/>
      <c r="V179" s="252"/>
      <c r="W179" s="253"/>
    </row>
    <row r="180" spans="1:27" ht="13.5" thickTop="1">
      <c r="L180" s="227" t="s">
        <v>16</v>
      </c>
      <c r="M180" s="399">
        <f>'Lcc_BKK+DMK'!M180+Lcc_CNX!M180+Lcc_HDY!M180+Lcc_HKT!M180+Lcc_CEI!M180</f>
        <v>0</v>
      </c>
      <c r="N180" s="400">
        <f>'Lcc_BKK+DMK'!N180+Lcc_CNX!N180+Lcc_HDY!N180+Lcc_HKT!N180+Lcc_CEI!N180</f>
        <v>0</v>
      </c>
      <c r="O180" s="254">
        <f t="shared" ref="O180:O181" si="260">SUM(M180:N180)</f>
        <v>0</v>
      </c>
      <c r="P180" s="402">
        <f>+'Lcc_BKK+DMK'!P180+Lcc_CNX!P180+Lcc_HDY!P180+Lcc_HKT!P180+Lcc_CEI!P180</f>
        <v>0</v>
      </c>
      <c r="Q180" s="401">
        <f t="shared" ref="Q180:Q181" si="261">O180+P180</f>
        <v>0</v>
      </c>
      <c r="R180" s="399"/>
      <c r="S180" s="400"/>
      <c r="T180" s="254"/>
      <c r="U180" s="402"/>
      <c r="V180" s="401"/>
      <c r="W180" s="248"/>
    </row>
    <row r="181" spans="1:27">
      <c r="L181" s="227" t="s">
        <v>17</v>
      </c>
      <c r="M181" s="399">
        <f>'Lcc_BKK+DMK'!M181+Lcc_CNX!M181+Lcc_HDY!M181+Lcc_HKT!M181+Lcc_CEI!M181</f>
        <v>0</v>
      </c>
      <c r="N181" s="400">
        <f>'Lcc_BKK+DMK'!N181+Lcc_CNX!N181+Lcc_HDY!N181+Lcc_HKT!N181+Lcc_CEI!N181</f>
        <v>1</v>
      </c>
      <c r="O181" s="254">
        <f t="shared" si="260"/>
        <v>1</v>
      </c>
      <c r="P181" s="402">
        <f>+'Lcc_BKK+DMK'!P181+Lcc_CNX!P181+Lcc_HDY!P181+Lcc_HKT!P181+Lcc_CEI!P181</f>
        <v>0</v>
      </c>
      <c r="Q181" s="401">
        <f t="shared" si="261"/>
        <v>1</v>
      </c>
      <c r="R181" s="399"/>
      <c r="S181" s="400"/>
      <c r="T181" s="254"/>
      <c r="U181" s="402"/>
      <c r="V181" s="401"/>
      <c r="W181" s="248"/>
    </row>
    <row r="182" spans="1:27" ht="13.5" thickBot="1">
      <c r="L182" s="227" t="s">
        <v>18</v>
      </c>
      <c r="M182" s="399">
        <f>'Lcc_BKK+DMK'!M182+Lcc_CNX!M182+Lcc_HDY!M182+Lcc_HKT!M182+Lcc_CEI!M182</f>
        <v>0</v>
      </c>
      <c r="N182" s="400">
        <f>'Lcc_BKK+DMK'!N182+Lcc_CNX!N182+Lcc_HDY!N182+Lcc_HKT!N182+Lcc_CEI!N182</f>
        <v>0</v>
      </c>
      <c r="O182" s="254">
        <f>SUM(M182:N182)</f>
        <v>0</v>
      </c>
      <c r="P182" s="402">
        <f>+'Lcc_BKK+DMK'!P182+Lcc_CNX!P182+Lcc_HDY!P182+Lcc_HKT!P182+Lcc_CEI!P182</f>
        <v>0</v>
      </c>
      <c r="Q182" s="401">
        <f>O182+P182</f>
        <v>0</v>
      </c>
      <c r="R182" s="399"/>
      <c r="S182" s="400"/>
      <c r="T182" s="254"/>
      <c r="U182" s="402"/>
      <c r="V182" s="401"/>
      <c r="W182" s="248"/>
    </row>
    <row r="183" spans="1:27" ht="14.25" thickTop="1" thickBot="1">
      <c r="L183" s="256" t="s">
        <v>19</v>
      </c>
      <c r="M183" s="257">
        <f>+M180+M181+M182</f>
        <v>0</v>
      </c>
      <c r="N183" s="257">
        <f t="shared" ref="N183" si="262">+N180+N181+N182</f>
        <v>1</v>
      </c>
      <c r="O183" s="258">
        <f t="shared" ref="O183" si="263">+O180+O181+O182</f>
        <v>1</v>
      </c>
      <c r="P183" s="259">
        <f t="shared" ref="P183" si="264">+P180+P181+P182</f>
        <v>0</v>
      </c>
      <c r="Q183" s="258">
        <f t="shared" ref="Q183" si="265">+Q180+Q181+Q182</f>
        <v>1</v>
      </c>
      <c r="R183" s="257"/>
      <c r="S183" s="257"/>
      <c r="T183" s="258"/>
      <c r="U183" s="259"/>
      <c r="V183" s="258"/>
      <c r="W183" s="260"/>
    </row>
    <row r="184" spans="1:27" ht="13.5" thickTop="1">
      <c r="A184" s="355"/>
      <c r="K184" s="355"/>
      <c r="L184" s="227" t="s">
        <v>21</v>
      </c>
      <c r="M184" s="399">
        <f>'Lcc_BKK+DMK'!M184+Lcc_CNX!M184+Lcc_HDY!M184+Lcc_HKT!M184+Lcc_CEI!M184</f>
        <v>0</v>
      </c>
      <c r="N184" s="400">
        <f>'Lcc_BKK+DMK'!N184+Lcc_CNX!N184+Lcc_HDY!N184+Lcc_HKT!N184+Lcc_CEI!N184</f>
        <v>0</v>
      </c>
      <c r="O184" s="254">
        <f>SUM(M184:N184)</f>
        <v>0</v>
      </c>
      <c r="P184" s="402">
        <f>+'Lcc_BKK+DMK'!P184+Lcc_CNX!P184+Lcc_HDY!P184+Lcc_HKT!P184+Lcc_CEI!P184</f>
        <v>0</v>
      </c>
      <c r="Q184" s="401">
        <f>O184+P184</f>
        <v>0</v>
      </c>
      <c r="R184" s="399"/>
      <c r="S184" s="400"/>
      <c r="T184" s="254"/>
      <c r="U184" s="402"/>
      <c r="V184" s="401"/>
      <c r="W184" s="248"/>
    </row>
    <row r="185" spans="1:27">
      <c r="A185" s="355"/>
      <c r="K185" s="355"/>
      <c r="L185" s="227" t="s">
        <v>22</v>
      </c>
      <c r="M185" s="399">
        <f>'Lcc_BKK+DMK'!M185+Lcc_CNX!M185+Lcc_HDY!M185+Lcc_HKT!M185+Lcc_CEI!M185</f>
        <v>0</v>
      </c>
      <c r="N185" s="400">
        <f>'Lcc_BKK+DMK'!N185+Lcc_CNX!N185+Lcc_HDY!N185+Lcc_HKT!N185+Lcc_CEI!N185</f>
        <v>6</v>
      </c>
      <c r="O185" s="254">
        <f t="shared" ref="O185" si="266">SUM(M185:N185)</f>
        <v>6</v>
      </c>
      <c r="P185" s="402">
        <f>+'Lcc_BKK+DMK'!P185+Lcc_CNX!P185+Lcc_HDY!P185+Lcc_HKT!P185+Lcc_CEI!P185</f>
        <v>0</v>
      </c>
      <c r="Q185" s="401">
        <f t="shared" ref="Q185" si="267">O185+P185</f>
        <v>6</v>
      </c>
      <c r="R185" s="399"/>
      <c r="S185" s="400"/>
      <c r="T185" s="254"/>
      <c r="U185" s="402"/>
      <c r="V185" s="401"/>
      <c r="W185" s="248"/>
    </row>
    <row r="186" spans="1:27" ht="13.5" thickBot="1">
      <c r="A186" s="355"/>
      <c r="K186" s="355"/>
      <c r="L186" s="227" t="s">
        <v>23</v>
      </c>
      <c r="M186" s="399">
        <f>'Lcc_BKK+DMK'!M186+Lcc_CNX!M186+Lcc_HDY!M186+Lcc_HKT!M186+Lcc_CEI!M186</f>
        <v>0</v>
      </c>
      <c r="N186" s="400">
        <f>'Lcc_BKK+DMK'!N186+Lcc_CNX!N186+Lcc_HDY!N186+Lcc_HKT!N186+Lcc_CEI!N186</f>
        <v>0</v>
      </c>
      <c r="O186" s="254">
        <f t="shared" ref="O186" si="268">SUM(M186:N186)</f>
        <v>0</v>
      </c>
      <c r="P186" s="402">
        <f>+'Lcc_BKK+DMK'!P186+Lcc_CNX!P186+Lcc_HDY!P186+Lcc_HKT!P186+Lcc_CEI!P186</f>
        <v>0</v>
      </c>
      <c r="Q186" s="401">
        <f t="shared" ref="Q186" si="269">O186+P186</f>
        <v>0</v>
      </c>
      <c r="R186" s="399"/>
      <c r="S186" s="400"/>
      <c r="T186" s="254"/>
      <c r="U186" s="402"/>
      <c r="V186" s="401"/>
      <c r="W186" s="248"/>
    </row>
    <row r="187" spans="1:27" ht="14.25" thickTop="1" thickBot="1">
      <c r="L187" s="249" t="s">
        <v>40</v>
      </c>
      <c r="M187" s="250">
        <f>+M184+M185+M186</f>
        <v>0</v>
      </c>
      <c r="N187" s="251">
        <f t="shared" ref="N187:Q187" si="270">+N184+N185+N186</f>
        <v>6</v>
      </c>
      <c r="O187" s="252">
        <f t="shared" si="270"/>
        <v>6</v>
      </c>
      <c r="P187" s="250">
        <f t="shared" si="270"/>
        <v>0</v>
      </c>
      <c r="Q187" s="252">
        <f t="shared" si="270"/>
        <v>6</v>
      </c>
      <c r="R187" s="250"/>
      <c r="S187" s="251"/>
      <c r="T187" s="252"/>
      <c r="U187" s="250"/>
      <c r="V187" s="252"/>
      <c r="W187" s="253"/>
    </row>
    <row r="188" spans="1:27" ht="14.25" thickTop="1" thickBot="1">
      <c r="L188" s="249" t="s">
        <v>62</v>
      </c>
      <c r="M188" s="250">
        <f>M179+M183+M184+M185+M186</f>
        <v>0</v>
      </c>
      <c r="N188" s="251">
        <f t="shared" ref="N188:Q188" si="271">N179+N183+N184+N185+N186</f>
        <v>13</v>
      </c>
      <c r="O188" s="252">
        <f t="shared" si="271"/>
        <v>13</v>
      </c>
      <c r="P188" s="250">
        <f t="shared" si="271"/>
        <v>0</v>
      </c>
      <c r="Q188" s="252">
        <f t="shared" si="271"/>
        <v>13</v>
      </c>
      <c r="R188" s="250"/>
      <c r="S188" s="251"/>
      <c r="T188" s="252"/>
      <c r="U188" s="250"/>
      <c r="V188" s="252"/>
      <c r="W188" s="253"/>
      <c r="X188" s="1"/>
      <c r="AA188" s="1"/>
    </row>
    <row r="189" spans="1:27" ht="14.25" thickTop="1" thickBot="1">
      <c r="L189" s="249" t="s">
        <v>63</v>
      </c>
      <c r="M189" s="250">
        <f>+M174+M179+M183+M187</f>
        <v>0</v>
      </c>
      <c r="N189" s="251">
        <f t="shared" ref="N189:Q189" si="272">+N174+N179+N183+N187</f>
        <v>28</v>
      </c>
      <c r="O189" s="252">
        <f t="shared" si="272"/>
        <v>28</v>
      </c>
      <c r="P189" s="250">
        <f t="shared" si="272"/>
        <v>0</v>
      </c>
      <c r="Q189" s="252">
        <f t="shared" si="272"/>
        <v>28</v>
      </c>
      <c r="R189" s="250"/>
      <c r="S189" s="251"/>
      <c r="T189" s="252"/>
      <c r="U189" s="250"/>
      <c r="V189" s="252"/>
      <c r="W189" s="253"/>
    </row>
    <row r="190" spans="1:27" ht="14.25" thickTop="1" thickBot="1">
      <c r="L190" s="262" t="s">
        <v>60</v>
      </c>
      <c r="M190" s="221"/>
      <c r="N190" s="221"/>
      <c r="O190" s="221"/>
      <c r="P190" s="221"/>
      <c r="Q190" s="221"/>
      <c r="R190" s="221"/>
      <c r="S190" s="221"/>
      <c r="T190" s="221"/>
      <c r="U190" s="221"/>
      <c r="V190" s="221"/>
      <c r="W190" s="221"/>
    </row>
    <row r="191" spans="1:27" ht="13.5" customHeight="1" thickTop="1">
      <c r="L191" s="687" t="s">
        <v>55</v>
      </c>
      <c r="M191" s="688"/>
      <c r="N191" s="688"/>
      <c r="O191" s="688"/>
      <c r="P191" s="688"/>
      <c r="Q191" s="688"/>
      <c r="R191" s="688"/>
      <c r="S191" s="688"/>
      <c r="T191" s="688"/>
      <c r="U191" s="688"/>
      <c r="V191" s="688"/>
      <c r="W191" s="689"/>
    </row>
    <row r="192" spans="1:27" ht="13.5" thickBot="1">
      <c r="L192" s="690" t="s">
        <v>52</v>
      </c>
      <c r="M192" s="691"/>
      <c r="N192" s="691"/>
      <c r="O192" s="691"/>
      <c r="P192" s="691"/>
      <c r="Q192" s="691"/>
      <c r="R192" s="691"/>
      <c r="S192" s="691"/>
      <c r="T192" s="691"/>
      <c r="U192" s="691"/>
      <c r="V192" s="691"/>
      <c r="W192" s="692"/>
    </row>
    <row r="193" spans="12:23" ht="14.25" thickTop="1" thickBot="1">
      <c r="L193" s="220"/>
      <c r="M193" s="221"/>
      <c r="N193" s="221"/>
      <c r="O193" s="221"/>
      <c r="P193" s="221"/>
      <c r="Q193" s="221"/>
      <c r="R193" s="221"/>
      <c r="S193" s="221"/>
      <c r="T193" s="221"/>
      <c r="U193" s="221"/>
      <c r="V193" s="221"/>
      <c r="W193" s="222" t="s">
        <v>34</v>
      </c>
    </row>
    <row r="194" spans="12:23" ht="14.25" thickTop="1" thickBot="1">
      <c r="L194" s="223"/>
      <c r="M194" s="224" t="s">
        <v>64</v>
      </c>
      <c r="N194" s="225"/>
      <c r="O194" s="263"/>
      <c r="P194" s="224"/>
      <c r="Q194" s="224"/>
      <c r="R194" s="224" t="s">
        <v>65</v>
      </c>
      <c r="S194" s="225"/>
      <c r="T194" s="263"/>
      <c r="U194" s="224"/>
      <c r="V194" s="224"/>
      <c r="W194" s="323" t="s">
        <v>2</v>
      </c>
    </row>
    <row r="195" spans="12:23" ht="13.5" thickTop="1">
      <c r="L195" s="227" t="s">
        <v>3</v>
      </c>
      <c r="M195" s="228"/>
      <c r="N195" s="229"/>
      <c r="O195" s="230"/>
      <c r="P195" s="231"/>
      <c r="Q195" s="230"/>
      <c r="R195" s="228"/>
      <c r="S195" s="229"/>
      <c r="T195" s="230"/>
      <c r="U195" s="231"/>
      <c r="V195" s="230"/>
      <c r="W195" s="324" t="s">
        <v>4</v>
      </c>
    </row>
    <row r="196" spans="12:23" ht="13.5" thickBot="1">
      <c r="L196" s="233"/>
      <c r="M196" s="234" t="s">
        <v>35</v>
      </c>
      <c r="N196" s="235" t="s">
        <v>36</v>
      </c>
      <c r="O196" s="236" t="s">
        <v>37</v>
      </c>
      <c r="P196" s="237" t="s">
        <v>32</v>
      </c>
      <c r="Q196" s="236" t="s">
        <v>7</v>
      </c>
      <c r="R196" s="234" t="s">
        <v>35</v>
      </c>
      <c r="S196" s="235" t="s">
        <v>36</v>
      </c>
      <c r="T196" s="236" t="s">
        <v>37</v>
      </c>
      <c r="U196" s="237" t="s">
        <v>32</v>
      </c>
      <c r="V196" s="236" t="s">
        <v>7</v>
      </c>
      <c r="W196" s="325"/>
    </row>
    <row r="197" spans="12:23" ht="6" customHeight="1" thickTop="1">
      <c r="L197" s="227"/>
      <c r="M197" s="239"/>
      <c r="N197" s="240"/>
      <c r="O197" s="241"/>
      <c r="P197" s="242"/>
      <c r="Q197" s="241"/>
      <c r="R197" s="239"/>
      <c r="S197" s="240"/>
      <c r="T197" s="241"/>
      <c r="U197" s="242"/>
      <c r="V197" s="241"/>
      <c r="W197" s="243"/>
    </row>
    <row r="198" spans="12:23">
      <c r="L198" s="227" t="s">
        <v>10</v>
      </c>
      <c r="M198" s="399">
        <f>+'Lcc_BKK+DMK'!M198+Lcc_CNX!M198+Lcc_HDY!M198+Lcc_HKT!M198+Lcc_CEI!M198</f>
        <v>293</v>
      </c>
      <c r="N198" s="400">
        <f>+'Lcc_BKK+DMK'!N198+Lcc_CNX!N198+Lcc_HDY!N198+Lcc_HKT!N198+Lcc_CEI!N198</f>
        <v>1021</v>
      </c>
      <c r="O198" s="254">
        <f>SUM(M198:N198)</f>
        <v>1314</v>
      </c>
      <c r="P198" s="402">
        <f>+'Lcc_BKK+DMK'!P198+Lcc_CNX!P198+Lcc_HDY!P198+Lcc_HKT!P198+Lcc_CEI!P198</f>
        <v>1</v>
      </c>
      <c r="Q198" s="401">
        <f>O198+P198</f>
        <v>1315</v>
      </c>
      <c r="R198" s="244">
        <f>+'Lcc_BKK+DMK'!R198+Lcc_CNX!R198+Lcc_HDY!R198+Lcc_HKT!R198+Lcc_CEI!R198</f>
        <v>4</v>
      </c>
      <c r="S198" s="245">
        <f>+'Lcc_BKK+DMK'!S198+Lcc_CNX!S198+Lcc_HDY!S198+Lcc_HKT!S198+Lcc_CEI!S198</f>
        <v>6</v>
      </c>
      <c r="T198" s="254">
        <f>SUM(R198:S198)</f>
        <v>10</v>
      </c>
      <c r="U198" s="247">
        <f>+'Lcc_BKK+DMK'!U198+Lcc_CNX!U198+Lcc_HDY!U198+Lcc_HKT!U198+Lcc_CEI!U198</f>
        <v>0</v>
      </c>
      <c r="V198" s="246">
        <f>T198+U198</f>
        <v>10</v>
      </c>
      <c r="W198" s="248">
        <f>IF(Q198=0,0,((V198/Q198)-1)*100)</f>
        <v>-99.239543726235752</v>
      </c>
    </row>
    <row r="199" spans="12:23">
      <c r="L199" s="227" t="s">
        <v>11</v>
      </c>
      <c r="M199" s="399">
        <f>+'Lcc_BKK+DMK'!M199+Lcc_CNX!M199+Lcc_HDY!M199+Lcc_HKT!M199+Lcc_CEI!M199</f>
        <v>337</v>
      </c>
      <c r="N199" s="400">
        <f>+'Lcc_BKK+DMK'!N199+Lcc_CNX!N199+Lcc_HDY!N199+Lcc_HKT!N199+Lcc_CEI!N199</f>
        <v>1106</v>
      </c>
      <c r="O199" s="254">
        <f t="shared" ref="O199:O200" si="273">SUM(M199:N199)</f>
        <v>1443</v>
      </c>
      <c r="P199" s="402">
        <f>+'Lcc_BKK+DMK'!P199+Lcc_CNX!P199+Lcc_HDY!P199+Lcc_HKT!P199+Lcc_CEI!P199</f>
        <v>0</v>
      </c>
      <c r="Q199" s="401">
        <f t="shared" ref="Q199:Q200" si="274">O199+P199</f>
        <v>1443</v>
      </c>
      <c r="R199" s="399">
        <f>+'Lcc_BKK+DMK'!R199+Lcc_CNX!R199+Lcc_HDY!R199+Lcc_HKT!R199+Lcc_CEI!R199</f>
        <v>2</v>
      </c>
      <c r="S199" s="400">
        <f>+'Lcc_BKK+DMK'!S199+Lcc_CNX!S199+Lcc_HDY!S199+Lcc_HKT!S199+Lcc_CEI!S199</f>
        <v>0</v>
      </c>
      <c r="T199" s="254">
        <f t="shared" ref="T199:T200" si="275">SUM(R199:S199)</f>
        <v>2</v>
      </c>
      <c r="U199" s="402">
        <f>+'Lcc_BKK+DMK'!U199+Lcc_CNX!U199+Lcc_HDY!U199+Lcc_HKT!U199+Lcc_CEI!U199</f>
        <v>0</v>
      </c>
      <c r="V199" s="401">
        <f t="shared" ref="V199:V200" si="276">T199+U199</f>
        <v>2</v>
      </c>
      <c r="W199" s="248">
        <f t="shared" ref="W199:W200" si="277">IF(Q199=0,0,((V199/Q199)-1)*100)</f>
        <v>-99.86139986139986</v>
      </c>
    </row>
    <row r="200" spans="12:23" ht="13.5" thickBot="1">
      <c r="L200" s="233" t="s">
        <v>12</v>
      </c>
      <c r="M200" s="399">
        <f>+'Lcc_BKK+DMK'!M200+Lcc_CNX!M200+Lcc_HDY!M200+Lcc_HKT!M200+Lcc_CEI!M200</f>
        <v>330</v>
      </c>
      <c r="N200" s="400">
        <f>+'Lcc_BKK+DMK'!N200+Lcc_CNX!N200+Lcc_HDY!N200+Lcc_HKT!N200+Lcc_CEI!N200</f>
        <v>1082</v>
      </c>
      <c r="O200" s="254">
        <f t="shared" si="273"/>
        <v>1412</v>
      </c>
      <c r="P200" s="402">
        <f>+'Lcc_BKK+DMK'!P200+Lcc_CNX!P200+Lcc_HDY!P200+Lcc_HKT!P200+Lcc_CEI!P200</f>
        <v>0</v>
      </c>
      <c r="Q200" s="401">
        <f t="shared" si="274"/>
        <v>1412</v>
      </c>
      <c r="R200" s="399">
        <f>+'Lcc_BKK+DMK'!R200+Lcc_CNX!R200+Lcc_HDY!R200+Lcc_HKT!R200+Lcc_CEI!R200</f>
        <v>4</v>
      </c>
      <c r="S200" s="400">
        <f>+'Lcc_BKK+DMK'!S200+Lcc_CNX!S200+Lcc_HDY!S200+Lcc_HKT!S200+Lcc_CEI!S200</f>
        <v>0</v>
      </c>
      <c r="T200" s="254">
        <f t="shared" si="275"/>
        <v>4</v>
      </c>
      <c r="U200" s="402">
        <f>+'Lcc_BKK+DMK'!U200+Lcc_CNX!U200+Lcc_HDY!U200+Lcc_HKT!U200+Lcc_CEI!U200</f>
        <v>0</v>
      </c>
      <c r="V200" s="401">
        <f t="shared" si="276"/>
        <v>4</v>
      </c>
      <c r="W200" s="248">
        <f t="shared" si="277"/>
        <v>-99.716713881019828</v>
      </c>
    </row>
    <row r="201" spans="12:23" ht="14.25" thickTop="1" thickBot="1">
      <c r="L201" s="249" t="s">
        <v>57</v>
      </c>
      <c r="M201" s="250">
        <f t="shared" ref="M201:Q201" si="278">+M198+M199+M200</f>
        <v>960</v>
      </c>
      <c r="N201" s="251">
        <f t="shared" si="278"/>
        <v>3209</v>
      </c>
      <c r="O201" s="252">
        <f t="shared" si="278"/>
        <v>4169</v>
      </c>
      <c r="P201" s="250">
        <f t="shared" si="278"/>
        <v>1</v>
      </c>
      <c r="Q201" s="252">
        <f t="shared" si="278"/>
        <v>4170</v>
      </c>
      <c r="R201" s="250">
        <f t="shared" ref="R201:V201" si="279">+R198+R199+R200</f>
        <v>10</v>
      </c>
      <c r="S201" s="251">
        <f t="shared" si="279"/>
        <v>6</v>
      </c>
      <c r="T201" s="252">
        <f t="shared" si="279"/>
        <v>16</v>
      </c>
      <c r="U201" s="250">
        <f t="shared" si="279"/>
        <v>0</v>
      </c>
      <c r="V201" s="252">
        <f t="shared" si="279"/>
        <v>16</v>
      </c>
      <c r="W201" s="253">
        <f t="shared" ref="W201:W203" si="280">IF(Q201=0,0,((V201/Q201)-1)*100)</f>
        <v>-99.616306954436453</v>
      </c>
    </row>
    <row r="202" spans="12:23" ht="14.25" thickTop="1" thickBot="1">
      <c r="L202" s="227" t="s">
        <v>13</v>
      </c>
      <c r="M202" s="399">
        <f>+'Lcc_BKK+DMK'!M202+Lcc_CNX!M202+Lcc_HDY!M202+Lcc_HKT!M202+Lcc_CEI!M202</f>
        <v>331</v>
      </c>
      <c r="N202" s="400">
        <f>+'Lcc_BKK+DMK'!N202+Lcc_CNX!N202+Lcc_HDY!N202+Lcc_HKT!N202+Lcc_CEI!N202</f>
        <v>1104</v>
      </c>
      <c r="O202" s="254">
        <f t="shared" ref="O202:O204" si="281">SUM(M202:N202)</f>
        <v>1435</v>
      </c>
      <c r="P202" s="402">
        <f>+'Lcc_BKK+DMK'!P202+Lcc_CNX!P202+Lcc_HDY!P202+Lcc_HKT!P202+Lcc_CEI!P202</f>
        <v>0</v>
      </c>
      <c r="Q202" s="401">
        <f t="shared" ref="Q202:Q204" si="282">O202+P202</f>
        <v>1435</v>
      </c>
      <c r="R202" s="399">
        <f>+'Lcc_BKK+DMK'!R202+Lcc_CNX!R202+Lcc_HDY!R202+Lcc_HKT!R202+Lcc_CEI!R202</f>
        <v>1</v>
      </c>
      <c r="S202" s="400">
        <f>+'Lcc_BKK+DMK'!S202+Lcc_CNX!S202+Lcc_HDY!S202+Lcc_HKT!S202+Lcc_CEI!S202</f>
        <v>0</v>
      </c>
      <c r="T202" s="254">
        <f t="shared" ref="T202" si="283">SUM(R202:S202)</f>
        <v>1</v>
      </c>
      <c r="U202" s="402">
        <f>+'Lcc_BKK+DMK'!U202+Lcc_CNX!U202+Lcc_HDY!U202+Lcc_HKT!U202+Lcc_CEI!U202</f>
        <v>0</v>
      </c>
      <c r="V202" s="401">
        <f t="shared" ref="V202" si="284">T202+U202</f>
        <v>1</v>
      </c>
      <c r="W202" s="248">
        <f t="shared" si="280"/>
        <v>-99.930313588850169</v>
      </c>
    </row>
    <row r="203" spans="12:23" ht="14.25" thickTop="1" thickBot="1">
      <c r="L203" s="249" t="s">
        <v>68</v>
      </c>
      <c r="M203" s="250">
        <f>+M201+M202</f>
        <v>1291</v>
      </c>
      <c r="N203" s="251">
        <f t="shared" ref="N203:V203" si="285">+N201+N202</f>
        <v>4313</v>
      </c>
      <c r="O203" s="252">
        <f t="shared" si="285"/>
        <v>5604</v>
      </c>
      <c r="P203" s="250">
        <f t="shared" si="285"/>
        <v>1</v>
      </c>
      <c r="Q203" s="252">
        <f t="shared" si="285"/>
        <v>5605</v>
      </c>
      <c r="R203" s="250">
        <f t="shared" si="285"/>
        <v>11</v>
      </c>
      <c r="S203" s="251">
        <f t="shared" si="285"/>
        <v>6</v>
      </c>
      <c r="T203" s="252">
        <f t="shared" si="285"/>
        <v>17</v>
      </c>
      <c r="U203" s="250">
        <f t="shared" si="285"/>
        <v>0</v>
      </c>
      <c r="V203" s="252">
        <f t="shared" si="285"/>
        <v>17</v>
      </c>
      <c r="W203" s="253">
        <f t="shared" si="280"/>
        <v>-99.696699375557543</v>
      </c>
    </row>
    <row r="204" spans="12:23" ht="13.5" thickTop="1">
      <c r="L204" s="227" t="s">
        <v>14</v>
      </c>
      <c r="M204" s="399">
        <f>+'Lcc_BKK+DMK'!M204+Lcc_CNX!M204+Lcc_HDY!M204+Lcc_HKT!M204+Lcc_CEI!M204</f>
        <v>312</v>
      </c>
      <c r="N204" s="400">
        <f>+'Lcc_BKK+DMK'!N204+Lcc_CNX!N204+Lcc_HDY!N204+Lcc_HKT!N204+Lcc_CEI!N204</f>
        <v>1050</v>
      </c>
      <c r="O204" s="254">
        <f t="shared" si="281"/>
        <v>1362</v>
      </c>
      <c r="P204" s="402">
        <f>+'Lcc_BKK+DMK'!P204+Lcc_CNX!P204+Lcc_HDY!P204+Lcc_HKT!P204+Lcc_CEI!P204</f>
        <v>0</v>
      </c>
      <c r="Q204" s="401">
        <f t="shared" si="282"/>
        <v>1362</v>
      </c>
      <c r="R204" s="399"/>
      <c r="S204" s="400"/>
      <c r="T204" s="254"/>
      <c r="U204" s="402"/>
      <c r="V204" s="401"/>
      <c r="W204" s="248"/>
    </row>
    <row r="205" spans="12:23" ht="13.5" thickBot="1">
      <c r="L205" s="227" t="s">
        <v>15</v>
      </c>
      <c r="M205" s="399">
        <f>+'Lcc_BKK+DMK'!M205+Lcc_CNX!M205+Lcc_HDY!M205+Lcc_HKT!M205+Lcc_CEI!M205</f>
        <v>356</v>
      </c>
      <c r="N205" s="400">
        <f>+'Lcc_BKK+DMK'!N205+Lcc_CNX!N205+Lcc_HDY!N205+Lcc_HKT!N205+Lcc_CEI!N205</f>
        <v>1183</v>
      </c>
      <c r="O205" s="254">
        <f>SUM(M205:N205)</f>
        <v>1539</v>
      </c>
      <c r="P205" s="402">
        <f>+'Lcc_BKK+DMK'!P205+Lcc_CNX!P205+Lcc_HDY!P205+Lcc_HKT!P205+Lcc_CEI!P205</f>
        <v>0</v>
      </c>
      <c r="Q205" s="401">
        <f>O205+P205</f>
        <v>1539</v>
      </c>
      <c r="R205" s="399"/>
      <c r="S205" s="400"/>
      <c r="T205" s="254"/>
      <c r="U205" s="402"/>
      <c r="V205" s="401"/>
      <c r="W205" s="248"/>
    </row>
    <row r="206" spans="12:23" ht="14.25" thickTop="1" thickBot="1">
      <c r="L206" s="249" t="s">
        <v>61</v>
      </c>
      <c r="M206" s="250">
        <f>+M202+M204+M205</f>
        <v>999</v>
      </c>
      <c r="N206" s="251">
        <f t="shared" ref="N206" si="286">+N202+N204+N205</f>
        <v>3337</v>
      </c>
      <c r="O206" s="252">
        <f t="shared" ref="O206" si="287">+O202+O204+O205</f>
        <v>4336</v>
      </c>
      <c r="P206" s="250">
        <f t="shared" ref="P206" si="288">+P202+P204+P205</f>
        <v>0</v>
      </c>
      <c r="Q206" s="252">
        <f t="shared" ref="Q206" si="289">+Q202+Q204+Q205</f>
        <v>4336</v>
      </c>
      <c r="R206" s="250"/>
      <c r="S206" s="251"/>
      <c r="T206" s="252"/>
      <c r="U206" s="250"/>
      <c r="V206" s="252"/>
      <c r="W206" s="253"/>
    </row>
    <row r="207" spans="12:23" ht="13.5" thickTop="1">
      <c r="L207" s="227" t="s">
        <v>16</v>
      </c>
      <c r="M207" s="399">
        <f>+'Lcc_BKK+DMK'!M207+Lcc_CNX!M207+Lcc_HDY!M207+Lcc_HKT!M207+Lcc_CEI!M207</f>
        <v>255</v>
      </c>
      <c r="N207" s="400">
        <f>+'Lcc_BKK+DMK'!N207+Lcc_CNX!N207+Lcc_HDY!N207+Lcc_HKT!N207+Lcc_CEI!N207</f>
        <v>870</v>
      </c>
      <c r="O207" s="254">
        <f t="shared" ref="O207:O208" si="290">SUM(M207:N207)</f>
        <v>1125</v>
      </c>
      <c r="P207" s="402">
        <f>+'Lcc_BKK+DMK'!P207+Lcc_CNX!P207+Lcc_HDY!P207+Lcc_HKT!P207+Lcc_CEI!P207</f>
        <v>0</v>
      </c>
      <c r="Q207" s="401">
        <f t="shared" ref="Q207:Q208" si="291">O207+P207</f>
        <v>1125</v>
      </c>
      <c r="R207" s="399"/>
      <c r="S207" s="400"/>
      <c r="T207" s="254"/>
      <c r="U207" s="402"/>
      <c r="V207" s="401"/>
      <c r="W207" s="248"/>
    </row>
    <row r="208" spans="12:23">
      <c r="L208" s="227" t="s">
        <v>17</v>
      </c>
      <c r="M208" s="399">
        <f>+'Lcc_BKK+DMK'!M209+Lcc_CNX!M208+Lcc_HDY!M208+Lcc_HKT!M208+Lcc_CEI!M208</f>
        <v>278</v>
      </c>
      <c r="N208" s="400">
        <f>+'Lcc_BKK+DMK'!N209+Lcc_CNX!N208+Lcc_HDY!N208+Lcc_HKT!N208+Lcc_CEI!N208</f>
        <v>1062</v>
      </c>
      <c r="O208" s="254">
        <f t="shared" si="290"/>
        <v>1340</v>
      </c>
      <c r="P208" s="402">
        <f>+'Lcc_BKK+DMK'!P209+Lcc_CNX!P208+Lcc_HDY!P208+Lcc_HKT!P208+Lcc_CEI!P208</f>
        <v>0</v>
      </c>
      <c r="Q208" s="401">
        <f t="shared" si="291"/>
        <v>1340</v>
      </c>
      <c r="R208" s="399"/>
      <c r="S208" s="400"/>
      <c r="T208" s="254"/>
      <c r="U208" s="402"/>
      <c r="V208" s="401"/>
      <c r="W208" s="248"/>
    </row>
    <row r="209" spans="1:27" ht="13.5" thickBot="1">
      <c r="L209" s="227" t="s">
        <v>18</v>
      </c>
      <c r="M209" s="399">
        <f>+'Lcc_BKK+DMK'!M210+Lcc_CNX!M209+Lcc_HDY!M209+Lcc_HKT!M209+Lcc_CEI!M209</f>
        <v>280</v>
      </c>
      <c r="N209" s="400">
        <f>+'Lcc_BKK+DMK'!N210+Lcc_CNX!N209+Lcc_HDY!N209+Lcc_HKT!N209+Lcc_CEI!N209</f>
        <v>1072</v>
      </c>
      <c r="O209" s="254">
        <f>SUM(M209:N209)</f>
        <v>1352</v>
      </c>
      <c r="P209" s="402">
        <f>+'Lcc_BKK+DMK'!P210+Lcc_CNX!P209+Lcc_HDY!P209+Lcc_HKT!P209+Lcc_CEI!P209</f>
        <v>0</v>
      </c>
      <c r="Q209" s="401">
        <f>O209+P209</f>
        <v>1352</v>
      </c>
      <c r="R209" s="399"/>
      <c r="S209" s="400"/>
      <c r="T209" s="254"/>
      <c r="U209" s="402"/>
      <c r="V209" s="401"/>
      <c r="W209" s="248"/>
    </row>
    <row r="210" spans="1:27" ht="14.25" thickTop="1" thickBot="1">
      <c r="L210" s="256" t="s">
        <v>19</v>
      </c>
      <c r="M210" s="257">
        <f>+M207+M208+M209</f>
        <v>813</v>
      </c>
      <c r="N210" s="257">
        <f t="shared" ref="N210" si="292">+N207+N208+N209</f>
        <v>3004</v>
      </c>
      <c r="O210" s="258">
        <f t="shared" ref="O210" si="293">+O207+O208+O209</f>
        <v>3817</v>
      </c>
      <c r="P210" s="259">
        <f t="shared" ref="P210" si="294">+P207+P208+P209</f>
        <v>0</v>
      </c>
      <c r="Q210" s="258">
        <f t="shared" ref="Q210" si="295">+Q207+Q208+Q209</f>
        <v>3817</v>
      </c>
      <c r="R210" s="257"/>
      <c r="S210" s="257"/>
      <c r="T210" s="258"/>
      <c r="U210" s="259"/>
      <c r="V210" s="258"/>
      <c r="W210" s="260"/>
    </row>
    <row r="211" spans="1:27" ht="13.5" thickTop="1">
      <c r="A211" s="355"/>
      <c r="K211" s="355"/>
      <c r="L211" s="227" t="s">
        <v>21</v>
      </c>
      <c r="M211" s="399">
        <f>+'Lcc_BKK+DMK'!M212+Lcc_CNX!M211+Lcc_HDY!M211+Lcc_HKT!M211+Lcc_CEI!M211</f>
        <v>260</v>
      </c>
      <c r="N211" s="400">
        <f>+'Lcc_BKK+DMK'!N212+Lcc_CNX!N211+Lcc_HDY!N211+Lcc_HKT!N211+Lcc_CEI!N211</f>
        <v>1004</v>
      </c>
      <c r="O211" s="254">
        <f>SUM(M211:N211)</f>
        <v>1264</v>
      </c>
      <c r="P211" s="402">
        <f>+'Lcc_BKK+DMK'!P212+Lcc_CNX!P211+Lcc_HDY!P211+Lcc_HKT!P211+Lcc_CEI!P211</f>
        <v>0</v>
      </c>
      <c r="Q211" s="401">
        <f>O211+P211</f>
        <v>1264</v>
      </c>
      <c r="R211" s="399"/>
      <c r="S211" s="400"/>
      <c r="T211" s="254"/>
      <c r="U211" s="402"/>
      <c r="V211" s="401"/>
      <c r="W211" s="248"/>
    </row>
    <row r="212" spans="1:27">
      <c r="A212" s="355"/>
      <c r="K212" s="355"/>
      <c r="L212" s="227" t="s">
        <v>22</v>
      </c>
      <c r="M212" s="399">
        <f>+'Lcc_BKK+DMK'!M213+Lcc_CNX!M212+Lcc_HDY!M212+Lcc_HKT!M212+Lcc_CEI!M212</f>
        <v>271</v>
      </c>
      <c r="N212" s="400">
        <f>+'Lcc_BKK+DMK'!N213+Lcc_CNX!N212+Lcc_HDY!N212+Lcc_HKT!N212+Lcc_CEI!N212</f>
        <v>1154</v>
      </c>
      <c r="O212" s="254">
        <f t="shared" ref="O212" si="296">SUM(M212:N212)</f>
        <v>1425</v>
      </c>
      <c r="P212" s="402">
        <f>+'Lcc_BKK+DMK'!P213+Lcc_CNX!P212+Lcc_HDY!P212+Lcc_HKT!P212+Lcc_CEI!P212</f>
        <v>0</v>
      </c>
      <c r="Q212" s="401">
        <f t="shared" ref="Q212" si="297">O212+P212</f>
        <v>1425</v>
      </c>
      <c r="R212" s="399"/>
      <c r="S212" s="400"/>
      <c r="T212" s="254"/>
      <c r="U212" s="402"/>
      <c r="V212" s="401"/>
      <c r="W212" s="248"/>
    </row>
    <row r="213" spans="1:27" ht="13.5" thickBot="1">
      <c r="A213" s="355"/>
      <c r="K213" s="355"/>
      <c r="L213" s="227" t="s">
        <v>23</v>
      </c>
      <c r="M213" s="399">
        <f>+'Lcc_BKK+DMK'!M214+Lcc_CNX!M213+Lcc_HDY!M213+Lcc_HKT!M213+Lcc_CEI!M213</f>
        <v>70</v>
      </c>
      <c r="N213" s="400">
        <f>+'Lcc_BKK+DMK'!N214+Lcc_CNX!N213+Lcc_HDY!N213+Lcc_HKT!N213+Lcc_CEI!N213</f>
        <v>297</v>
      </c>
      <c r="O213" s="254">
        <f t="shared" ref="O213" si="298">SUM(M213:N213)</f>
        <v>367</v>
      </c>
      <c r="P213" s="402">
        <f>+'Lcc_BKK+DMK'!P214+Lcc_CNX!P213+Lcc_HDY!P213+Lcc_HKT!P213+Lcc_CEI!P213</f>
        <v>0</v>
      </c>
      <c r="Q213" s="401">
        <f t="shared" ref="Q213" si="299">O213+P213</f>
        <v>367</v>
      </c>
      <c r="R213" s="399"/>
      <c r="S213" s="400"/>
      <c r="T213" s="254"/>
      <c r="U213" s="402"/>
      <c r="V213" s="401"/>
      <c r="W213" s="248"/>
    </row>
    <row r="214" spans="1:27" ht="14.25" thickTop="1" thickBot="1">
      <c r="L214" s="249" t="s">
        <v>40</v>
      </c>
      <c r="M214" s="250">
        <f>+M211+M212+M213</f>
        <v>601</v>
      </c>
      <c r="N214" s="251">
        <f t="shared" ref="N214" si="300">+N211+N212+N213</f>
        <v>2455</v>
      </c>
      <c r="O214" s="252">
        <f t="shared" ref="O214" si="301">+O211+O212+O213</f>
        <v>3056</v>
      </c>
      <c r="P214" s="250">
        <f t="shared" ref="P214" si="302">+P211+P212+P213</f>
        <v>0</v>
      </c>
      <c r="Q214" s="252">
        <f t="shared" ref="Q214" si="303">+Q211+Q212+Q213</f>
        <v>3056</v>
      </c>
      <c r="R214" s="250"/>
      <c r="S214" s="251"/>
      <c r="T214" s="252"/>
      <c r="U214" s="250"/>
      <c r="V214" s="252"/>
      <c r="W214" s="253"/>
    </row>
    <row r="215" spans="1:27" ht="14.25" thickTop="1" thickBot="1">
      <c r="L215" s="249" t="s">
        <v>62</v>
      </c>
      <c r="M215" s="250">
        <f>M206+M210+M211+M212+M213</f>
        <v>2413</v>
      </c>
      <c r="N215" s="251">
        <f t="shared" ref="N215:Q215" si="304">N206+N210+N211+N212+N213</f>
        <v>8796</v>
      </c>
      <c r="O215" s="252">
        <f t="shared" si="304"/>
        <v>11209</v>
      </c>
      <c r="P215" s="250">
        <f t="shared" si="304"/>
        <v>0</v>
      </c>
      <c r="Q215" s="252">
        <f t="shared" si="304"/>
        <v>11209</v>
      </c>
      <c r="R215" s="250"/>
      <c r="S215" s="251"/>
      <c r="T215" s="252"/>
      <c r="U215" s="250"/>
      <c r="V215" s="252"/>
      <c r="W215" s="253"/>
      <c r="X215" s="1"/>
      <c r="AA215" s="1"/>
    </row>
    <row r="216" spans="1:27" ht="14.25" thickTop="1" thickBot="1">
      <c r="L216" s="249" t="s">
        <v>63</v>
      </c>
      <c r="M216" s="250">
        <f>+M201+M206+M210+M214</f>
        <v>3373</v>
      </c>
      <c r="N216" s="251">
        <f t="shared" ref="N216:Q216" si="305">+N201+N206+N210+N214</f>
        <v>12005</v>
      </c>
      <c r="O216" s="252">
        <f t="shared" si="305"/>
        <v>15378</v>
      </c>
      <c r="P216" s="250">
        <f t="shared" si="305"/>
        <v>1</v>
      </c>
      <c r="Q216" s="252">
        <f t="shared" si="305"/>
        <v>15379</v>
      </c>
      <c r="R216" s="250"/>
      <c r="S216" s="251"/>
      <c r="T216" s="252"/>
      <c r="U216" s="250"/>
      <c r="V216" s="252"/>
      <c r="W216" s="253"/>
    </row>
    <row r="217" spans="1:27" ht="13.5" customHeight="1" thickTop="1" thickBot="1">
      <c r="L217" s="262" t="s">
        <v>60</v>
      </c>
      <c r="M217" s="221"/>
      <c r="N217" s="221"/>
      <c r="O217" s="221"/>
      <c r="P217" s="221"/>
      <c r="Q217" s="53"/>
      <c r="R217" s="53"/>
      <c r="S217" s="53"/>
      <c r="T217" s="53"/>
      <c r="U217" s="53"/>
      <c r="V217" s="53"/>
      <c r="W217" s="54"/>
    </row>
    <row r="218" spans="1:27" ht="13.5" thickTop="1">
      <c r="L218" s="681" t="s">
        <v>56</v>
      </c>
      <c r="M218" s="682"/>
      <c r="N218" s="682"/>
      <c r="O218" s="682"/>
      <c r="P218" s="682"/>
      <c r="Q218" s="682"/>
      <c r="R218" s="682"/>
      <c r="S218" s="682"/>
      <c r="T218" s="682"/>
      <c r="U218" s="682"/>
      <c r="V218" s="682"/>
      <c r="W218" s="683"/>
    </row>
    <row r="219" spans="1:27" ht="13.5" thickBot="1">
      <c r="L219" s="684" t="s">
        <v>53</v>
      </c>
      <c r="M219" s="685"/>
      <c r="N219" s="685"/>
      <c r="O219" s="685"/>
      <c r="P219" s="685"/>
      <c r="Q219" s="685"/>
      <c r="R219" s="685"/>
      <c r="S219" s="685"/>
      <c r="T219" s="685"/>
      <c r="U219" s="685"/>
      <c r="V219" s="685"/>
      <c r="W219" s="686"/>
    </row>
    <row r="220" spans="1:27" ht="14.25" thickTop="1" thickBot="1">
      <c r="L220" s="220"/>
      <c r="M220" s="221"/>
      <c r="N220" s="221"/>
      <c r="O220" s="221"/>
      <c r="P220" s="221"/>
      <c r="Q220" s="221"/>
      <c r="R220" s="221"/>
      <c r="S220" s="221"/>
      <c r="T220" s="221"/>
      <c r="U220" s="221"/>
      <c r="V220" s="221"/>
      <c r="W220" s="222" t="s">
        <v>34</v>
      </c>
    </row>
    <row r="221" spans="1:27" ht="13.5" customHeight="1" thickTop="1" thickBot="1">
      <c r="L221" s="223"/>
      <c r="M221" s="224" t="s">
        <v>64</v>
      </c>
      <c r="N221" s="225"/>
      <c r="O221" s="263"/>
      <c r="P221" s="224"/>
      <c r="Q221" s="224"/>
      <c r="R221" s="224" t="s">
        <v>65</v>
      </c>
      <c r="S221" s="225"/>
      <c r="T221" s="263"/>
      <c r="U221" s="224"/>
      <c r="V221" s="224"/>
      <c r="W221" s="323" t="s">
        <v>2</v>
      </c>
    </row>
    <row r="222" spans="1:27" ht="13.5" thickTop="1">
      <c r="L222" s="227" t="s">
        <v>3</v>
      </c>
      <c r="M222" s="228"/>
      <c r="N222" s="229"/>
      <c r="O222" s="230"/>
      <c r="P222" s="231"/>
      <c r="Q222" s="322"/>
      <c r="R222" s="228"/>
      <c r="S222" s="229"/>
      <c r="T222" s="230"/>
      <c r="U222" s="231"/>
      <c r="V222" s="322"/>
      <c r="W222" s="324" t="s">
        <v>4</v>
      </c>
    </row>
    <row r="223" spans="1:27" ht="13.5" thickBot="1">
      <c r="L223" s="233"/>
      <c r="M223" s="234" t="s">
        <v>35</v>
      </c>
      <c r="N223" s="235" t="s">
        <v>36</v>
      </c>
      <c r="O223" s="236" t="s">
        <v>37</v>
      </c>
      <c r="P223" s="237" t="s">
        <v>32</v>
      </c>
      <c r="Q223" s="409" t="s">
        <v>7</v>
      </c>
      <c r="R223" s="234" t="s">
        <v>35</v>
      </c>
      <c r="S223" s="235" t="s">
        <v>36</v>
      </c>
      <c r="T223" s="236" t="s">
        <v>37</v>
      </c>
      <c r="U223" s="237" t="s">
        <v>32</v>
      </c>
      <c r="V223" s="318" t="s">
        <v>7</v>
      </c>
      <c r="W223" s="325"/>
    </row>
    <row r="224" spans="1:27" ht="4.5" customHeight="1" thickTop="1">
      <c r="L224" s="227"/>
      <c r="M224" s="239"/>
      <c r="N224" s="240"/>
      <c r="O224" s="241"/>
      <c r="P224" s="242"/>
      <c r="Q224" s="274"/>
      <c r="R224" s="239"/>
      <c r="S224" s="240"/>
      <c r="T224" s="241"/>
      <c r="U224" s="242"/>
      <c r="V224" s="274"/>
      <c r="W224" s="243"/>
    </row>
    <row r="225" spans="1:23" ht="12.75" customHeight="1">
      <c r="L225" s="227" t="s">
        <v>10</v>
      </c>
      <c r="M225" s="399">
        <f t="shared" ref="M225:N229" si="306">+M171+M198</f>
        <v>293</v>
      </c>
      <c r="N225" s="400">
        <f t="shared" si="306"/>
        <v>1022</v>
      </c>
      <c r="O225" s="401">
        <f>M225+N225</f>
        <v>1315</v>
      </c>
      <c r="P225" s="402">
        <f>+P171+P198</f>
        <v>1</v>
      </c>
      <c r="Q225" s="275">
        <f>O225+P225</f>
        <v>1316</v>
      </c>
      <c r="R225" s="244">
        <f t="shared" ref="R225:S229" si="307">+R171+R198</f>
        <v>6</v>
      </c>
      <c r="S225" s="245">
        <f t="shared" si="307"/>
        <v>6</v>
      </c>
      <c r="T225" s="246">
        <f>R225+S225</f>
        <v>12</v>
      </c>
      <c r="U225" s="247">
        <f>+U171+U198</f>
        <v>0</v>
      </c>
      <c r="V225" s="275">
        <f>T225+U225</f>
        <v>12</v>
      </c>
      <c r="W225" s="248">
        <f>IF(Q225=0,0,((V225/Q225)-1)*100)</f>
        <v>-99.088145896656528</v>
      </c>
    </row>
    <row r="226" spans="1:23" ht="12.75" customHeight="1">
      <c r="L226" s="227" t="s">
        <v>11</v>
      </c>
      <c r="M226" s="399">
        <f t="shared" si="306"/>
        <v>337</v>
      </c>
      <c r="N226" s="400">
        <f t="shared" si="306"/>
        <v>1120</v>
      </c>
      <c r="O226" s="401">
        <f>M226+N226</f>
        <v>1457</v>
      </c>
      <c r="P226" s="402">
        <f>+P172+P199</f>
        <v>0</v>
      </c>
      <c r="Q226" s="275">
        <f>O226+P226</f>
        <v>1457</v>
      </c>
      <c r="R226" s="244">
        <f t="shared" si="307"/>
        <v>4</v>
      </c>
      <c r="S226" s="245">
        <f t="shared" si="307"/>
        <v>7</v>
      </c>
      <c r="T226" s="246">
        <f>R226+S226</f>
        <v>11</v>
      </c>
      <c r="U226" s="247">
        <f>+U172+U199</f>
        <v>0</v>
      </c>
      <c r="V226" s="275">
        <f>T226+U226</f>
        <v>11</v>
      </c>
      <c r="W226" s="248">
        <f>IF(Q226=0,0,((V226/Q226)-1)*100)</f>
        <v>-99.245024021962934</v>
      </c>
    </row>
    <row r="227" spans="1:23" ht="12.75" customHeight="1" thickBot="1">
      <c r="L227" s="233" t="s">
        <v>12</v>
      </c>
      <c r="M227" s="399">
        <f t="shared" si="306"/>
        <v>330</v>
      </c>
      <c r="N227" s="400">
        <f t="shared" si="306"/>
        <v>1082</v>
      </c>
      <c r="O227" s="401">
        <f>M227+N227</f>
        <v>1412</v>
      </c>
      <c r="P227" s="402">
        <f>+P173+P200</f>
        <v>0</v>
      </c>
      <c r="Q227" s="275">
        <f>O227+P227</f>
        <v>1412</v>
      </c>
      <c r="R227" s="244">
        <f t="shared" si="307"/>
        <v>7</v>
      </c>
      <c r="S227" s="245">
        <f t="shared" si="307"/>
        <v>9</v>
      </c>
      <c r="T227" s="246">
        <f>R227+S227</f>
        <v>16</v>
      </c>
      <c r="U227" s="247">
        <f>+U173+U200</f>
        <v>0</v>
      </c>
      <c r="V227" s="275">
        <f>T227+U227</f>
        <v>16</v>
      </c>
      <c r="W227" s="248">
        <f>IF(Q227=0,0,((V227/Q227)-1)*100)</f>
        <v>-98.866855524079327</v>
      </c>
    </row>
    <row r="228" spans="1:23" ht="12.75" customHeight="1" thickTop="1" thickBot="1">
      <c r="L228" s="249" t="s">
        <v>57</v>
      </c>
      <c r="M228" s="250">
        <f t="shared" si="306"/>
        <v>960</v>
      </c>
      <c r="N228" s="251">
        <f t="shared" si="306"/>
        <v>3224</v>
      </c>
      <c r="O228" s="252">
        <f>M228+N228</f>
        <v>4184</v>
      </c>
      <c r="P228" s="250">
        <f>+P174+P201</f>
        <v>1</v>
      </c>
      <c r="Q228" s="252">
        <f>O228+P228</f>
        <v>4185</v>
      </c>
      <c r="R228" s="250">
        <f t="shared" si="307"/>
        <v>17</v>
      </c>
      <c r="S228" s="251">
        <f t="shared" si="307"/>
        <v>22</v>
      </c>
      <c r="T228" s="252">
        <f>R228+S228</f>
        <v>39</v>
      </c>
      <c r="U228" s="250">
        <f>+U174+U201</f>
        <v>0</v>
      </c>
      <c r="V228" s="252">
        <f>T228+U228</f>
        <v>39</v>
      </c>
      <c r="W228" s="253">
        <f>IF(Q228=0,0,((V228/Q228)-1)*100)</f>
        <v>-99.068100358422939</v>
      </c>
    </row>
    <row r="229" spans="1:23" ht="12.75" customHeight="1" thickTop="1" thickBot="1">
      <c r="L229" s="227" t="s">
        <v>13</v>
      </c>
      <c r="M229" s="399">
        <f t="shared" si="306"/>
        <v>331</v>
      </c>
      <c r="N229" s="400">
        <f t="shared" si="306"/>
        <v>1105</v>
      </c>
      <c r="O229" s="401">
        <f t="shared" ref="O229" si="308">M229+N229</f>
        <v>1436</v>
      </c>
      <c r="P229" s="402">
        <f>+P175+P202</f>
        <v>0</v>
      </c>
      <c r="Q229" s="275">
        <f t="shared" ref="Q229" si="309">O229+P229</f>
        <v>1436</v>
      </c>
      <c r="R229" s="244">
        <f t="shared" si="307"/>
        <v>4</v>
      </c>
      <c r="S229" s="245">
        <f t="shared" si="307"/>
        <v>0</v>
      </c>
      <c r="T229" s="246">
        <f t="shared" ref="T229" si="310">R229+S229</f>
        <v>4</v>
      </c>
      <c r="U229" s="247">
        <f>+U175+U202</f>
        <v>0</v>
      </c>
      <c r="V229" s="275">
        <f t="shared" ref="V229" si="311">T229+U229</f>
        <v>4</v>
      </c>
      <c r="W229" s="248">
        <f t="shared" ref="W229:W230" si="312">IF(Q229=0,0,((V229/Q229)-1)*100)</f>
        <v>-99.721448467966582</v>
      </c>
    </row>
    <row r="230" spans="1:23" ht="14.25" thickTop="1" thickBot="1">
      <c r="L230" s="249" t="s">
        <v>68</v>
      </c>
      <c r="M230" s="250">
        <f>+M228+M229</f>
        <v>1291</v>
      </c>
      <c r="N230" s="251">
        <f t="shared" ref="N230:V230" si="313">+N228+N229</f>
        <v>4329</v>
      </c>
      <c r="O230" s="252">
        <f t="shared" si="313"/>
        <v>5620</v>
      </c>
      <c r="P230" s="250">
        <f t="shared" si="313"/>
        <v>1</v>
      </c>
      <c r="Q230" s="252">
        <f t="shared" si="313"/>
        <v>5621</v>
      </c>
      <c r="R230" s="250">
        <f t="shared" si="313"/>
        <v>21</v>
      </c>
      <c r="S230" s="251">
        <f t="shared" si="313"/>
        <v>22</v>
      </c>
      <c r="T230" s="252">
        <f t="shared" si="313"/>
        <v>43</v>
      </c>
      <c r="U230" s="250">
        <f t="shared" si="313"/>
        <v>0</v>
      </c>
      <c r="V230" s="252">
        <f t="shared" si="313"/>
        <v>43</v>
      </c>
      <c r="W230" s="253">
        <f t="shared" si="312"/>
        <v>-99.235011563778684</v>
      </c>
    </row>
    <row r="231" spans="1:23" ht="12.75" customHeight="1" thickTop="1">
      <c r="L231" s="227" t="s">
        <v>14</v>
      </c>
      <c r="M231" s="399">
        <f>+M177+M204</f>
        <v>312</v>
      </c>
      <c r="N231" s="400">
        <f>+N177+N204</f>
        <v>1051</v>
      </c>
      <c r="O231" s="401">
        <f>M231+N231</f>
        <v>1363</v>
      </c>
      <c r="P231" s="402">
        <f>+P177+P204</f>
        <v>0</v>
      </c>
      <c r="Q231" s="275">
        <f>O231+P231</f>
        <v>1363</v>
      </c>
      <c r="R231" s="244"/>
      <c r="S231" s="245"/>
      <c r="T231" s="246"/>
      <c r="U231" s="247"/>
      <c r="V231" s="275"/>
      <c r="W231" s="248"/>
    </row>
    <row r="232" spans="1:23" ht="12.75" customHeight="1" thickBot="1">
      <c r="L232" s="227" t="s">
        <v>15</v>
      </c>
      <c r="M232" s="399">
        <f>+M178+M205</f>
        <v>356</v>
      </c>
      <c r="N232" s="400">
        <f>+N178+N205</f>
        <v>1187</v>
      </c>
      <c r="O232" s="401">
        <f>M232+N232</f>
        <v>1543</v>
      </c>
      <c r="P232" s="402">
        <f>+P178+P205</f>
        <v>0</v>
      </c>
      <c r="Q232" s="275">
        <f>O232+P232</f>
        <v>1543</v>
      </c>
      <c r="R232" s="244"/>
      <c r="S232" s="245"/>
      <c r="T232" s="246"/>
      <c r="U232" s="247"/>
      <c r="V232" s="275"/>
      <c r="W232" s="248"/>
    </row>
    <row r="233" spans="1:23" ht="14.25" thickTop="1" thickBot="1">
      <c r="L233" s="249" t="s">
        <v>61</v>
      </c>
      <c r="M233" s="250">
        <f>+M229+M231+M232</f>
        <v>999</v>
      </c>
      <c r="N233" s="251">
        <f t="shared" ref="N233" si="314">+N229+N231+N232</f>
        <v>3343</v>
      </c>
      <c r="O233" s="252">
        <f t="shared" ref="O233" si="315">+O229+O231+O232</f>
        <v>4342</v>
      </c>
      <c r="P233" s="250">
        <f t="shared" ref="P233" si="316">+P229+P231+P232</f>
        <v>0</v>
      </c>
      <c r="Q233" s="252">
        <f t="shared" ref="Q233" si="317">+Q229+Q231+Q232</f>
        <v>4342</v>
      </c>
      <c r="R233" s="250"/>
      <c r="S233" s="251"/>
      <c r="T233" s="252"/>
      <c r="U233" s="250"/>
      <c r="V233" s="252"/>
      <c r="W233" s="253"/>
    </row>
    <row r="234" spans="1:23" ht="12.75" customHeight="1" thickTop="1">
      <c r="L234" s="227" t="s">
        <v>16</v>
      </c>
      <c r="M234" s="399">
        <f t="shared" ref="M234:N236" si="318">+M180+M207</f>
        <v>255</v>
      </c>
      <c r="N234" s="400">
        <f t="shared" si="318"/>
        <v>870</v>
      </c>
      <c r="O234" s="401">
        <f t="shared" ref="O234" si="319">M234+N234</f>
        <v>1125</v>
      </c>
      <c r="P234" s="402">
        <f>+P180+P207</f>
        <v>0</v>
      </c>
      <c r="Q234" s="275">
        <f t="shared" ref="Q234" si="320">O234+P234</f>
        <v>1125</v>
      </c>
      <c r="R234" s="244"/>
      <c r="S234" s="245"/>
      <c r="T234" s="246"/>
      <c r="U234" s="247"/>
      <c r="V234" s="275"/>
      <c r="W234" s="248"/>
    </row>
    <row r="235" spans="1:23" ht="12.75" customHeight="1">
      <c r="L235" s="227" t="s">
        <v>17</v>
      </c>
      <c r="M235" s="399">
        <f t="shared" si="318"/>
        <v>278</v>
      </c>
      <c r="N235" s="400">
        <f t="shared" si="318"/>
        <v>1063</v>
      </c>
      <c r="O235" s="401">
        <f>M235+N235</f>
        <v>1341</v>
      </c>
      <c r="P235" s="402">
        <f>+P181+P208</f>
        <v>0</v>
      </c>
      <c r="Q235" s="275">
        <f>O235+P235</f>
        <v>1341</v>
      </c>
      <c r="R235" s="244"/>
      <c r="S235" s="245"/>
      <c r="T235" s="246"/>
      <c r="U235" s="247"/>
      <c r="V235" s="275"/>
      <c r="W235" s="248"/>
    </row>
    <row r="236" spans="1:23" ht="12.75" customHeight="1" thickBot="1">
      <c r="L236" s="227" t="s">
        <v>18</v>
      </c>
      <c r="M236" s="399">
        <f t="shared" si="318"/>
        <v>280</v>
      </c>
      <c r="N236" s="400">
        <f t="shared" si="318"/>
        <v>1072</v>
      </c>
      <c r="O236" s="254">
        <f>M236+N236</f>
        <v>1352</v>
      </c>
      <c r="P236" s="255">
        <f>+P182+P209</f>
        <v>0</v>
      </c>
      <c r="Q236" s="275">
        <f>O236+P236</f>
        <v>1352</v>
      </c>
      <c r="R236" s="244"/>
      <c r="S236" s="245"/>
      <c r="T236" s="254"/>
      <c r="U236" s="255"/>
      <c r="V236" s="275"/>
      <c r="W236" s="248"/>
    </row>
    <row r="237" spans="1:23" ht="14.25" thickTop="1" thickBot="1">
      <c r="L237" s="256" t="s">
        <v>19</v>
      </c>
      <c r="M237" s="257">
        <f>+M234+M235+M236</f>
        <v>813</v>
      </c>
      <c r="N237" s="257">
        <f t="shared" ref="N237" si="321">+N234+N235+N236</f>
        <v>3005</v>
      </c>
      <c r="O237" s="258">
        <f t="shared" ref="O237" si="322">+O234+O235+O236</f>
        <v>3818</v>
      </c>
      <c r="P237" s="259">
        <f t="shared" ref="P237" si="323">+P234+P235+P236</f>
        <v>0</v>
      </c>
      <c r="Q237" s="258">
        <f t="shared" ref="Q237" si="324">+Q234+Q235+Q236</f>
        <v>3818</v>
      </c>
      <c r="R237" s="257"/>
      <c r="S237" s="257"/>
      <c r="T237" s="258"/>
      <c r="U237" s="259"/>
      <c r="V237" s="258"/>
      <c r="W237" s="260"/>
    </row>
    <row r="238" spans="1:23" ht="12.75" customHeight="1" thickTop="1">
      <c r="A238" s="355"/>
      <c r="K238" s="355"/>
      <c r="L238" s="227" t="s">
        <v>21</v>
      </c>
      <c r="M238" s="399">
        <f t="shared" ref="M238:N240" si="325">+M184+M211</f>
        <v>260</v>
      </c>
      <c r="N238" s="400">
        <f t="shared" si="325"/>
        <v>1004</v>
      </c>
      <c r="O238" s="254">
        <f>M238+N238</f>
        <v>1264</v>
      </c>
      <c r="P238" s="261">
        <f>+P184+P211</f>
        <v>0</v>
      </c>
      <c r="Q238" s="275">
        <f>O238+P238</f>
        <v>1264</v>
      </c>
      <c r="R238" s="244"/>
      <c r="S238" s="245"/>
      <c r="T238" s="254"/>
      <c r="U238" s="261"/>
      <c r="V238" s="275"/>
      <c r="W238" s="248"/>
    </row>
    <row r="239" spans="1:23" ht="12.75" customHeight="1">
      <c r="A239" s="355"/>
      <c r="K239" s="355"/>
      <c r="L239" s="227" t="s">
        <v>22</v>
      </c>
      <c r="M239" s="399">
        <f t="shared" si="325"/>
        <v>271</v>
      </c>
      <c r="N239" s="400">
        <f t="shared" si="325"/>
        <v>1160</v>
      </c>
      <c r="O239" s="254">
        <f t="shared" ref="O239" si="326">M239+N239</f>
        <v>1431</v>
      </c>
      <c r="P239" s="402">
        <f>+P185+P212</f>
        <v>0</v>
      </c>
      <c r="Q239" s="275">
        <f t="shared" ref="Q239" si="327">O239+P239</f>
        <v>1431</v>
      </c>
      <c r="R239" s="399"/>
      <c r="S239" s="400"/>
      <c r="T239" s="254"/>
      <c r="U239" s="402"/>
      <c r="V239" s="275"/>
      <c r="W239" s="248"/>
    </row>
    <row r="240" spans="1:23" ht="12.75" customHeight="1" thickBot="1">
      <c r="A240" s="355"/>
      <c r="K240" s="355"/>
      <c r="L240" s="227" t="s">
        <v>23</v>
      </c>
      <c r="M240" s="399">
        <f t="shared" si="325"/>
        <v>70</v>
      </c>
      <c r="N240" s="400">
        <f t="shared" si="325"/>
        <v>297</v>
      </c>
      <c r="O240" s="254">
        <f t="shared" ref="O240" si="328">M240+N240</f>
        <v>367</v>
      </c>
      <c r="P240" s="402">
        <f>+P186+P213</f>
        <v>0</v>
      </c>
      <c r="Q240" s="275">
        <f t="shared" ref="Q240" si="329">O240+P240</f>
        <v>367</v>
      </c>
      <c r="R240" s="244"/>
      <c r="S240" s="245"/>
      <c r="T240" s="254"/>
      <c r="U240" s="247"/>
      <c r="V240" s="275"/>
      <c r="W240" s="248"/>
    </row>
    <row r="241" spans="12:27" ht="14.25" thickTop="1" thickBot="1">
      <c r="L241" s="249" t="s">
        <v>40</v>
      </c>
      <c r="M241" s="250">
        <f>+M238+M239+M240</f>
        <v>601</v>
      </c>
      <c r="N241" s="251">
        <f t="shared" ref="N241" si="330">+N238+N239+N240</f>
        <v>2461</v>
      </c>
      <c r="O241" s="252">
        <f t="shared" ref="O241" si="331">+O238+O239+O240</f>
        <v>3062</v>
      </c>
      <c r="P241" s="250">
        <f t="shared" ref="P241" si="332">+P238+P239+P240</f>
        <v>0</v>
      </c>
      <c r="Q241" s="252">
        <f t="shared" ref="Q241" si="333">+Q238+Q239+Q240</f>
        <v>3062</v>
      </c>
      <c r="R241" s="250"/>
      <c r="S241" s="251"/>
      <c r="T241" s="252"/>
      <c r="U241" s="250"/>
      <c r="V241" s="252"/>
      <c r="W241" s="253"/>
    </row>
    <row r="242" spans="12:27" ht="14.25" thickTop="1" thickBot="1">
      <c r="L242" s="249" t="s">
        <v>62</v>
      </c>
      <c r="M242" s="250">
        <f>M233+M237+M238+M239+M240</f>
        <v>2413</v>
      </c>
      <c r="N242" s="251">
        <f t="shared" ref="N242:Q242" si="334">N233+N237+N238+N239+N240</f>
        <v>8809</v>
      </c>
      <c r="O242" s="252">
        <f t="shared" si="334"/>
        <v>11222</v>
      </c>
      <c r="P242" s="250">
        <f t="shared" si="334"/>
        <v>0</v>
      </c>
      <c r="Q242" s="252">
        <f t="shared" si="334"/>
        <v>11222</v>
      </c>
      <c r="R242" s="250"/>
      <c r="S242" s="251"/>
      <c r="T242" s="252"/>
      <c r="U242" s="250"/>
      <c r="V242" s="252"/>
      <c r="W242" s="253"/>
      <c r="X242" s="1"/>
      <c r="AA242" s="1"/>
    </row>
    <row r="243" spans="12:27" ht="14.25" thickTop="1" thickBot="1">
      <c r="L243" s="249" t="s">
        <v>63</v>
      </c>
      <c r="M243" s="250">
        <f>+M228+M233+M237+M241</f>
        <v>3373</v>
      </c>
      <c r="N243" s="251">
        <f t="shared" ref="N243:Q243" si="335">+N228+N233+N237+N241</f>
        <v>12033</v>
      </c>
      <c r="O243" s="252">
        <f t="shared" si="335"/>
        <v>15406</v>
      </c>
      <c r="P243" s="250">
        <f t="shared" si="335"/>
        <v>1</v>
      </c>
      <c r="Q243" s="252">
        <f t="shared" si="335"/>
        <v>15407</v>
      </c>
      <c r="R243" s="250"/>
      <c r="S243" s="251"/>
      <c r="T243" s="252"/>
      <c r="U243" s="250"/>
      <c r="V243" s="252"/>
      <c r="W243" s="253"/>
    </row>
    <row r="244" spans="12:27" ht="13.5" thickTop="1">
      <c r="L244" s="262" t="s">
        <v>60</v>
      </c>
      <c r="M244" s="221"/>
      <c r="N244" s="221"/>
      <c r="O244" s="221"/>
      <c r="P244" s="221"/>
      <c r="Q244" s="221"/>
      <c r="R244" s="221"/>
      <c r="S244" s="221"/>
      <c r="T244" s="221"/>
      <c r="U244" s="221"/>
      <c r="V244" s="221"/>
      <c r="W244" s="221"/>
    </row>
  </sheetData>
  <sheetProtection password="CF53" sheet="1" objects="1" scenarios="1"/>
  <mergeCells count="36">
    <mergeCell ref="L83:W83"/>
    <mergeCell ref="L84:W84"/>
    <mergeCell ref="L110:W110"/>
    <mergeCell ref="L111:W111"/>
    <mergeCell ref="B56:I56"/>
    <mergeCell ref="L56:W56"/>
    <mergeCell ref="B57:I57"/>
    <mergeCell ref="L57:W57"/>
    <mergeCell ref="C59:E59"/>
    <mergeCell ref="F59:H59"/>
    <mergeCell ref="M59:Q59"/>
    <mergeCell ref="R59:V59"/>
    <mergeCell ref="B29:I29"/>
    <mergeCell ref="L29:W29"/>
    <mergeCell ref="B30:I30"/>
    <mergeCell ref="L30:W30"/>
    <mergeCell ref="C32:E32"/>
    <mergeCell ref="F32:H32"/>
    <mergeCell ref="M32:Q32"/>
    <mergeCell ref="R32:V32"/>
    <mergeCell ref="B2:I2"/>
    <mergeCell ref="L2:W2"/>
    <mergeCell ref="B3:I3"/>
    <mergeCell ref="L3:W3"/>
    <mergeCell ref="C5:E5"/>
    <mergeCell ref="F5:H5"/>
    <mergeCell ref="M5:Q5"/>
    <mergeCell ref="R5:V5"/>
    <mergeCell ref="L192:W192"/>
    <mergeCell ref="L218:W218"/>
    <mergeCell ref="L219:W219"/>
    <mergeCell ref="L137:W137"/>
    <mergeCell ref="L138:W138"/>
    <mergeCell ref="L164:W164"/>
    <mergeCell ref="L165:W165"/>
    <mergeCell ref="L191:W191"/>
  </mergeCells>
  <conditionalFormatting sqref="A33:A40 K33:K40 A60:A67 K60:K67 A45:A47 K45:K47 K72:K74 A72:A74 K1:K13 A1:A13 A49 K49 A76 K76 K126:K130 A126:A130 K153:K157 A153:A157 K207:K211 A207:A211 K234:K238 A234:A238 K27:K31 K24:K25 A27:A31 A24:A25 A55:A58 A51 K55:K58 K51 A82:A94 A78 K82:K94 K78 A108:A121 A105:A106 K108:K121 K105:K106 K136:K148 K132 A136:A148 A132 K163:K175 K159 A163:A175 A159 K189:K202 K186:K187 A189:A202 A186:A187 K217:K229 K213 A217:A229 A213 K244:K1048576 K240 A244:A1048576 A240 A15:A22 K15:K22 K42:K43 A42:A43 K69:K70 A69:A70 K96:K103 A96:A103 K123:K124 A123:A124 A150:A151 K150:K151 A177:A184 K177:K184 A204:A205 K204:K205 A231:A232 K231:K232">
    <cfRule type="containsText" dxfId="49" priority="133" operator="containsText" text="NOT OK">
      <formula>NOT(ISERROR(SEARCH("NOT OK",A1)))</formula>
    </cfRule>
  </conditionalFormatting>
  <conditionalFormatting sqref="A59 K59">
    <cfRule type="containsText" dxfId="48" priority="130" operator="containsText" text="NOT OK">
      <formula>NOT(ISERROR(SEARCH("NOT OK",A59)))</formula>
    </cfRule>
  </conditionalFormatting>
  <conditionalFormatting sqref="K44 A44">
    <cfRule type="containsText" dxfId="47" priority="99" operator="containsText" text="NOT OK">
      <formula>NOT(ISERROR(SEARCH("NOT OK",A44)))</formula>
    </cfRule>
  </conditionalFormatting>
  <conditionalFormatting sqref="K71 A71">
    <cfRule type="containsText" dxfId="46" priority="97" operator="containsText" text="NOT OK">
      <formula>NOT(ISERROR(SEARCH("NOT OK",A71)))</formula>
    </cfRule>
  </conditionalFormatting>
  <conditionalFormatting sqref="K125 A125">
    <cfRule type="containsText" dxfId="45" priority="95" operator="containsText" text="NOT OK">
      <formula>NOT(ISERROR(SEARCH("NOT OK",A125)))</formula>
    </cfRule>
  </conditionalFormatting>
  <conditionalFormatting sqref="K152 A152">
    <cfRule type="containsText" dxfId="44" priority="93" operator="containsText" text="NOT OK">
      <formula>NOT(ISERROR(SEARCH("NOT OK",A152)))</formula>
    </cfRule>
  </conditionalFormatting>
  <conditionalFormatting sqref="A206 K206">
    <cfRule type="containsText" dxfId="43" priority="91" operator="containsText" text="NOT OK">
      <formula>NOT(ISERROR(SEARCH("NOT OK",A206)))</formula>
    </cfRule>
  </conditionalFormatting>
  <conditionalFormatting sqref="A233 K233">
    <cfRule type="containsText" dxfId="42" priority="89" operator="containsText" text="NOT OK">
      <formula>NOT(ISERROR(SEARCH("NOT OK",A233)))</formula>
    </cfRule>
  </conditionalFormatting>
  <conditionalFormatting sqref="K26 A26">
    <cfRule type="containsText" dxfId="41" priority="87" operator="containsText" text="NOT OK">
      <formula>NOT(ISERROR(SEARCH("NOT OK",A26)))</formula>
    </cfRule>
  </conditionalFormatting>
  <conditionalFormatting sqref="K107 A107">
    <cfRule type="containsText" dxfId="40" priority="84" operator="containsText" text="NOT OK">
      <formula>NOT(ISERROR(SEARCH("NOT OK",A107)))</formula>
    </cfRule>
  </conditionalFormatting>
  <conditionalFormatting sqref="K188 A188">
    <cfRule type="containsText" dxfId="39" priority="81" operator="containsText" text="NOT OK">
      <formula>NOT(ISERROR(SEARCH("NOT OK",A188)))</formula>
    </cfRule>
  </conditionalFormatting>
  <conditionalFormatting sqref="K48:K49 A48:A49">
    <cfRule type="containsText" dxfId="38" priority="58" operator="containsText" text="NOT OK">
      <formula>NOT(ISERROR(SEARCH("NOT OK",A48)))</formula>
    </cfRule>
  </conditionalFormatting>
  <conditionalFormatting sqref="K75:K76 A75:A76">
    <cfRule type="containsText" dxfId="37" priority="55" operator="containsText" text="NOT OK">
      <formula>NOT(ISERROR(SEARCH("NOT OK",A75)))</formula>
    </cfRule>
  </conditionalFormatting>
  <conditionalFormatting sqref="K23:K25 A23:A25">
    <cfRule type="containsText" dxfId="36" priority="39" operator="containsText" text="NOT OK">
      <formula>NOT(ISERROR(SEARCH("NOT OK",A23)))</formula>
    </cfRule>
  </conditionalFormatting>
  <conditionalFormatting sqref="A50:A51 K50:K51">
    <cfRule type="containsText" dxfId="35" priority="37" operator="containsText" text="NOT OK">
      <formula>NOT(ISERROR(SEARCH("NOT OK",A50)))</formula>
    </cfRule>
  </conditionalFormatting>
  <conditionalFormatting sqref="A77:A78 K77:K78">
    <cfRule type="containsText" dxfId="34" priority="35" operator="containsText" text="NOT OK">
      <formula>NOT(ISERROR(SEARCH("NOT OK",A77)))</formula>
    </cfRule>
  </conditionalFormatting>
  <conditionalFormatting sqref="A104:A106 K104:K106">
    <cfRule type="containsText" dxfId="33" priority="29" operator="containsText" text="NOT OK">
      <formula>NOT(ISERROR(SEARCH("NOT OK",A104)))</formula>
    </cfRule>
  </conditionalFormatting>
  <conditionalFormatting sqref="K239:K240 A239:A240">
    <cfRule type="containsText" dxfId="32" priority="34" operator="containsText" text="NOT OK">
      <formula>NOT(ISERROR(SEARCH("NOT OK",A239)))</formula>
    </cfRule>
  </conditionalFormatting>
  <conditionalFormatting sqref="K212:K213 A212:A213">
    <cfRule type="containsText" dxfId="31" priority="33" operator="containsText" text="NOT OK">
      <formula>NOT(ISERROR(SEARCH("NOT OK",A212)))</formula>
    </cfRule>
  </conditionalFormatting>
  <conditionalFormatting sqref="K185:K187 A185:A187">
    <cfRule type="containsText" dxfId="30" priority="32" operator="containsText" text="NOT OK">
      <formula>NOT(ISERROR(SEARCH("NOT OK",A185)))</formula>
    </cfRule>
  </conditionalFormatting>
  <conditionalFormatting sqref="K158:K159 A158:A159">
    <cfRule type="containsText" dxfId="29" priority="31" operator="containsText" text="NOT OK">
      <formula>NOT(ISERROR(SEARCH("NOT OK",A158)))</formula>
    </cfRule>
  </conditionalFormatting>
  <conditionalFormatting sqref="K131:K132 A131:A132">
    <cfRule type="containsText" dxfId="28" priority="30" operator="containsText" text="NOT OK">
      <formula>NOT(ISERROR(SEARCH("NOT OK",A131)))</formula>
    </cfRule>
  </conditionalFormatting>
  <conditionalFormatting sqref="K54 K52 A54 A52">
    <cfRule type="containsText" dxfId="27" priority="28" operator="containsText" text="NOT OK">
      <formula>NOT(ISERROR(SEARCH("NOT OK",A52)))</formula>
    </cfRule>
  </conditionalFormatting>
  <conditionalFormatting sqref="K53 A53">
    <cfRule type="containsText" dxfId="26" priority="27" operator="containsText" text="NOT OK">
      <formula>NOT(ISERROR(SEARCH("NOT OK",A53)))</formula>
    </cfRule>
  </conditionalFormatting>
  <conditionalFormatting sqref="K52 A52">
    <cfRule type="containsText" dxfId="25" priority="26" operator="containsText" text="NOT OK">
      <formula>NOT(ISERROR(SEARCH("NOT OK",A52)))</formula>
    </cfRule>
  </conditionalFormatting>
  <conditionalFormatting sqref="K81 K79 A81 A79">
    <cfRule type="containsText" dxfId="24" priority="25" operator="containsText" text="NOT OK">
      <formula>NOT(ISERROR(SEARCH("NOT OK",A79)))</formula>
    </cfRule>
  </conditionalFormatting>
  <conditionalFormatting sqref="K80 A80">
    <cfRule type="containsText" dxfId="23" priority="24" operator="containsText" text="NOT OK">
      <formula>NOT(ISERROR(SEARCH("NOT OK",A80)))</formula>
    </cfRule>
  </conditionalFormatting>
  <conditionalFormatting sqref="K79 A79">
    <cfRule type="containsText" dxfId="22" priority="23" operator="containsText" text="NOT OK">
      <formula>NOT(ISERROR(SEARCH("NOT OK",A79)))</formula>
    </cfRule>
  </conditionalFormatting>
  <conditionalFormatting sqref="A135 A133 K135 K133">
    <cfRule type="containsText" dxfId="21" priority="22" operator="containsText" text="NOT OK">
      <formula>NOT(ISERROR(SEARCH("NOT OK",A133)))</formula>
    </cfRule>
  </conditionalFormatting>
  <conditionalFormatting sqref="K134 A134">
    <cfRule type="containsText" dxfId="20" priority="21" operator="containsText" text="NOT OK">
      <formula>NOT(ISERROR(SEARCH("NOT OK",A134)))</formula>
    </cfRule>
  </conditionalFormatting>
  <conditionalFormatting sqref="A133 K133">
    <cfRule type="containsText" dxfId="19" priority="20" operator="containsText" text="NOT OK">
      <formula>NOT(ISERROR(SEARCH("NOT OK",A133)))</formula>
    </cfRule>
  </conditionalFormatting>
  <conditionalFormatting sqref="A162 A160 K162 K160">
    <cfRule type="containsText" dxfId="18" priority="19" operator="containsText" text="NOT OK">
      <formula>NOT(ISERROR(SEARCH("NOT OK",A160)))</formula>
    </cfRule>
  </conditionalFormatting>
  <conditionalFormatting sqref="K161 A161">
    <cfRule type="containsText" dxfId="17" priority="18" operator="containsText" text="NOT OK">
      <formula>NOT(ISERROR(SEARCH("NOT OK",A161)))</formula>
    </cfRule>
  </conditionalFormatting>
  <conditionalFormatting sqref="A160 K160">
    <cfRule type="containsText" dxfId="16" priority="17" operator="containsText" text="NOT OK">
      <formula>NOT(ISERROR(SEARCH("NOT OK",A160)))</formula>
    </cfRule>
  </conditionalFormatting>
  <conditionalFormatting sqref="K216 K214 A216 A214">
    <cfRule type="containsText" dxfId="15" priority="16" operator="containsText" text="NOT OK">
      <formula>NOT(ISERROR(SEARCH("NOT OK",A214)))</formula>
    </cfRule>
  </conditionalFormatting>
  <conditionalFormatting sqref="K215 A215">
    <cfRule type="containsText" dxfId="14" priority="15" operator="containsText" text="NOT OK">
      <formula>NOT(ISERROR(SEARCH("NOT OK",A215)))</formula>
    </cfRule>
  </conditionalFormatting>
  <conditionalFormatting sqref="K214 A214">
    <cfRule type="containsText" dxfId="13" priority="14" operator="containsText" text="NOT OK">
      <formula>NOT(ISERROR(SEARCH("NOT OK",A214)))</formula>
    </cfRule>
  </conditionalFormatting>
  <conditionalFormatting sqref="K243 K241 A243 A241">
    <cfRule type="containsText" dxfId="12" priority="13" operator="containsText" text="NOT OK">
      <formula>NOT(ISERROR(SEARCH("NOT OK",A241)))</formula>
    </cfRule>
  </conditionalFormatting>
  <conditionalFormatting sqref="K242 A242">
    <cfRule type="containsText" dxfId="11" priority="12" operator="containsText" text="NOT OK">
      <formula>NOT(ISERROR(SEARCH("NOT OK",A242)))</formula>
    </cfRule>
  </conditionalFormatting>
  <conditionalFormatting sqref="K241 A241">
    <cfRule type="containsText" dxfId="10" priority="11" operator="containsText" text="NOT OK">
      <formula>NOT(ISERROR(SEARCH("NOT OK",A241)))</formula>
    </cfRule>
  </conditionalFormatting>
  <conditionalFormatting sqref="A14 K14">
    <cfRule type="containsText" dxfId="9" priority="10" operator="containsText" text="NOT OK">
      <formula>NOT(ISERROR(SEARCH("NOT OK",A14)))</formula>
    </cfRule>
  </conditionalFormatting>
  <conditionalFormatting sqref="A41 K41">
    <cfRule type="containsText" dxfId="8" priority="9" operator="containsText" text="NOT OK">
      <formula>NOT(ISERROR(SEARCH("NOT OK",A41)))</formula>
    </cfRule>
  </conditionalFormatting>
  <conditionalFormatting sqref="A68 K68">
    <cfRule type="containsText" dxfId="7" priority="8" operator="containsText" text="NOT OK">
      <formula>NOT(ISERROR(SEARCH("NOT OK",A68)))</formula>
    </cfRule>
  </conditionalFormatting>
  <conditionalFormatting sqref="K95 A95">
    <cfRule type="containsText" dxfId="6" priority="7" operator="containsText" text="NOT OK">
      <formula>NOT(ISERROR(SEARCH("NOT OK",A95)))</formula>
    </cfRule>
  </conditionalFormatting>
  <conditionalFormatting sqref="K122 A122">
    <cfRule type="containsText" dxfId="5" priority="6" operator="containsText" text="NOT OK">
      <formula>NOT(ISERROR(SEARCH("NOT OK",A122)))</formula>
    </cfRule>
  </conditionalFormatting>
  <conditionalFormatting sqref="K149 A149">
    <cfRule type="containsText" dxfId="4" priority="5" operator="containsText" text="NOT OK">
      <formula>NOT(ISERROR(SEARCH("NOT OK",A149)))</formula>
    </cfRule>
  </conditionalFormatting>
  <conditionalFormatting sqref="A176 K176">
    <cfRule type="containsText" dxfId="3" priority="4" operator="containsText" text="NOT OK">
      <formula>NOT(ISERROR(SEARCH("NOT OK",A176)))</formula>
    </cfRule>
  </conditionalFormatting>
  <conditionalFormatting sqref="A203 K203">
    <cfRule type="containsText" dxfId="2" priority="3" operator="containsText" text="NOT OK">
      <formula>NOT(ISERROR(SEARCH("NOT OK",A203)))</formula>
    </cfRule>
  </conditionalFormatting>
  <conditionalFormatting sqref="A230 K230">
    <cfRule type="containsText" dxfId="1" priority="2" operator="containsText" text="NOT OK">
      <formula>NOT(ISERROR(SEARCH("NOT OK",A230)))</formula>
    </cfRule>
  </conditionalFormatting>
  <conditionalFormatting sqref="K32 A32">
    <cfRule type="containsText" dxfId="0" priority="1" operator="containsText" text="NOT OK">
      <formula>NOT(ISERROR(SEARCH("NOT OK",A32)))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Airports of Thailand Public Company Limited</oddHeader>
  </headerFooter>
  <rowBreaks count="2" manualBreakCount="2">
    <brk id="82" min="11" max="22" man="1"/>
    <brk id="163" min="11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Lcc_BKK+DMK</vt:lpstr>
      <vt:lpstr>Lcc_BKK</vt:lpstr>
      <vt:lpstr>Lcc_DMK</vt:lpstr>
      <vt:lpstr>Lcc_CNX</vt:lpstr>
      <vt:lpstr>Lcc_CNX (2)</vt:lpstr>
      <vt:lpstr>Lcc_HDY</vt:lpstr>
      <vt:lpstr>Lcc_HKT</vt:lpstr>
      <vt:lpstr>Lcc_CEI</vt:lpstr>
      <vt:lpstr>Lcc_TOTAL</vt:lpstr>
      <vt:lpstr>Lcc_BKK!Print_Area</vt:lpstr>
      <vt:lpstr>'Lcc_BKK+DMK'!Print_Area</vt:lpstr>
      <vt:lpstr>Lcc_CEI!Print_Area</vt:lpstr>
      <vt:lpstr>Lcc_CNX!Print_Area</vt:lpstr>
      <vt:lpstr>Lcc_DMK!Print_Area</vt:lpstr>
      <vt:lpstr>Lcc_HDY!Print_Area</vt:lpstr>
      <vt:lpstr>Lcc_HKT!Print_Area</vt:lpstr>
      <vt:lpstr>Lcc_TOTAL!Print_Area</vt:lpstr>
    </vt:vector>
  </TitlesOfParts>
  <Company>AOT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AOT</cp:lastModifiedBy>
  <cp:lastPrinted>2018-02-27T03:05:05Z</cp:lastPrinted>
  <dcterms:created xsi:type="dcterms:W3CDTF">2013-10-03T09:45:59Z</dcterms:created>
  <dcterms:modified xsi:type="dcterms:W3CDTF">2018-03-05T08:50:29Z</dcterms:modified>
</cp:coreProperties>
</file>